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40" windowHeight="4740" tabRatio="694" activeTab="0"/>
  </bookViews>
  <sheets>
    <sheet name="Нева" sheetId="1" r:id="rId1"/>
  </sheets>
  <definedNames/>
  <calcPr fullCalcOnLoad="1"/>
</workbook>
</file>

<file path=xl/sharedStrings.xml><?xml version="1.0" encoding="utf-8"?>
<sst xmlns="http://schemas.openxmlformats.org/spreadsheetml/2006/main" count="221" uniqueCount="118">
  <si>
    <t>№</t>
  </si>
  <si>
    <t>п/п</t>
  </si>
  <si>
    <t>Название</t>
  </si>
  <si>
    <t>улицы</t>
  </si>
  <si>
    <t>дома</t>
  </si>
  <si>
    <t>Год</t>
  </si>
  <si>
    <t>пост-</t>
  </si>
  <si>
    <t>ройки</t>
  </si>
  <si>
    <t>Этаж-</t>
  </si>
  <si>
    <t>ность</t>
  </si>
  <si>
    <t>Материал</t>
  </si>
  <si>
    <t>Объем</t>
  </si>
  <si>
    <t>м3</t>
  </si>
  <si>
    <t>Общая</t>
  </si>
  <si>
    <t>площ.</t>
  </si>
  <si>
    <t>зд .м2</t>
  </si>
  <si>
    <t>Об. пол.</t>
  </si>
  <si>
    <t>Жилая</t>
  </si>
  <si>
    <t>площ</t>
  </si>
  <si>
    <t>Площ.</t>
  </si>
  <si>
    <t>кров.</t>
  </si>
  <si>
    <t>м2</t>
  </si>
  <si>
    <t>кол-во</t>
  </si>
  <si>
    <t>кв-р</t>
  </si>
  <si>
    <t>шт.</t>
  </si>
  <si>
    <t>.м2</t>
  </si>
  <si>
    <t>1 комн. квартиры</t>
  </si>
  <si>
    <t>2-х комн. квартиры</t>
  </si>
  <si>
    <t>3-х комн. квартиры</t>
  </si>
  <si>
    <t>фунд.</t>
  </si>
  <si>
    <t>стен</t>
  </si>
  <si>
    <t>пола</t>
  </si>
  <si>
    <t>перек.</t>
  </si>
  <si>
    <t>общ.пл</t>
  </si>
  <si>
    <t>4-х комн. квартиры</t>
  </si>
  <si>
    <t>5-и комн. квартиры</t>
  </si>
  <si>
    <t>зд. м2</t>
  </si>
  <si>
    <t>6-и комн. квартиры</t>
  </si>
  <si>
    <t>ГВС</t>
  </si>
  <si>
    <t>дер.</t>
  </si>
  <si>
    <t>шиф.</t>
  </si>
  <si>
    <t>др.</t>
  </si>
  <si>
    <t>толь</t>
  </si>
  <si>
    <t>жел.</t>
  </si>
  <si>
    <t>чер.</t>
  </si>
  <si>
    <t>руб.</t>
  </si>
  <si>
    <t>Ладожская</t>
  </si>
  <si>
    <t>дощ.</t>
  </si>
  <si>
    <t>ст-ть</t>
  </si>
  <si>
    <t>Площадь</t>
  </si>
  <si>
    <t xml:space="preserve"> -</t>
  </si>
  <si>
    <t>Инвен-</t>
  </si>
  <si>
    <t>тарный</t>
  </si>
  <si>
    <t>номер</t>
  </si>
  <si>
    <t>жб/б</t>
  </si>
  <si>
    <t xml:space="preserve"> </t>
  </si>
  <si>
    <t>%</t>
  </si>
  <si>
    <t>изн.по</t>
  </si>
  <si>
    <t>тех.п</t>
  </si>
  <si>
    <t>бух.</t>
  </si>
  <si>
    <t>Отопление</t>
  </si>
  <si>
    <t>к-во</t>
  </si>
  <si>
    <t>кв.</t>
  </si>
  <si>
    <t>Ванны</t>
  </si>
  <si>
    <t>Канализация</t>
  </si>
  <si>
    <t>к.кв.</t>
  </si>
  <si>
    <t>к.кв</t>
  </si>
  <si>
    <t>Водопровод</t>
  </si>
  <si>
    <t>к.очаг</t>
  </si>
  <si>
    <t>тип</t>
  </si>
  <si>
    <t>Твердые отходы</t>
  </si>
  <si>
    <t>выгреб.ямы</t>
  </si>
  <si>
    <t>соб.котельные</t>
  </si>
  <si>
    <t>централизов.</t>
  </si>
  <si>
    <t>вод.на тв.топ.</t>
  </si>
  <si>
    <t>эл.нагреват.</t>
  </si>
  <si>
    <t>ц</t>
  </si>
  <si>
    <t>э</t>
  </si>
  <si>
    <t>Газ, электроплиты</t>
  </si>
  <si>
    <t>эл.плиты</t>
  </si>
  <si>
    <t>печное</t>
  </si>
  <si>
    <t>септик</t>
  </si>
  <si>
    <t>ул.туалет</t>
  </si>
  <si>
    <t>газ.баллоны</t>
  </si>
  <si>
    <t>к.счет.</t>
  </si>
  <si>
    <t>к.чел.</t>
  </si>
  <si>
    <t>к</t>
  </si>
  <si>
    <t>Согласовано:</t>
  </si>
  <si>
    <t>Утверждаю:</t>
  </si>
  <si>
    <t>Баланс.</t>
  </si>
  <si>
    <t>Остаточн</t>
  </si>
  <si>
    <t>Водоотведение</t>
  </si>
  <si>
    <t>ст-ть в руб</t>
  </si>
  <si>
    <t>здан.</t>
  </si>
  <si>
    <t>застройки</t>
  </si>
  <si>
    <t>жил.пл</t>
  </si>
  <si>
    <t>централиз.</t>
  </si>
  <si>
    <t>помойницы</t>
  </si>
  <si>
    <t>из них со сч</t>
  </si>
  <si>
    <t>колонка</t>
  </si>
  <si>
    <t>ж/б.п.</t>
  </si>
  <si>
    <t>Кадастровый</t>
  </si>
  <si>
    <t>земельного</t>
  </si>
  <si>
    <t>участка</t>
  </si>
  <si>
    <t>за</t>
  </si>
  <si>
    <t>Цена</t>
  </si>
  <si>
    <t>стоимось</t>
  </si>
  <si>
    <t>1 м2</t>
  </si>
  <si>
    <t>руб</t>
  </si>
  <si>
    <t>01 05 03</t>
  </si>
  <si>
    <t>Материал кровли</t>
  </si>
  <si>
    <t>01.01.2007г.</t>
  </si>
  <si>
    <t>генеральный директор ООО "РемСтройКом"</t>
  </si>
  <si>
    <t>Гнилица Н.М.</t>
  </si>
  <si>
    <t>Глава Лахденпохского горолского поселения</t>
  </si>
  <si>
    <t xml:space="preserve">          Матвеев А.К.</t>
  </si>
  <si>
    <t xml:space="preserve">ООО "Нева" </t>
  </si>
  <si>
    <t xml:space="preserve">Основание управления многоквартирным домом: Договор управления многоквартирным домом от 27.10.2014 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</si>
</sst>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9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35" borderId="16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8"/>
  <sheetViews>
    <sheetView tabSelected="1" zoomScale="75" zoomScaleNormal="7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T23" sqref="T23"/>
    </sheetView>
  </sheetViews>
  <sheetFormatPr defaultColWidth="7.625" defaultRowHeight="12.75"/>
  <cols>
    <col min="1" max="1" width="6.375" style="3" customWidth="1"/>
    <col min="2" max="2" width="12.25390625" style="1" customWidth="1"/>
    <col min="3" max="5" width="6.375" style="1" customWidth="1"/>
    <col min="6" max="6" width="6.375" style="2" customWidth="1"/>
    <col min="7" max="44" width="6.375" style="1" customWidth="1"/>
    <col min="45" max="53" width="6.375" style="5" customWidth="1"/>
    <col min="54" max="54" width="6.375" style="1" customWidth="1"/>
    <col min="55" max="58" width="6.375" style="5" customWidth="1"/>
    <col min="59" max="63" width="6.375" style="1" customWidth="1"/>
    <col min="64" max="81" width="6.375" style="5" customWidth="1"/>
    <col min="82" max="82" width="6.375" style="1" customWidth="1"/>
    <col min="83" max="93" width="6.375" style="5" customWidth="1"/>
    <col min="94" max="95" width="6.375" style="1" customWidth="1"/>
    <col min="96" max="101" width="6.375" style="4" customWidth="1"/>
    <col min="102" max="102" width="6.375" style="3" customWidth="1"/>
    <col min="103" max="16384" width="7.625" style="3" customWidth="1"/>
  </cols>
  <sheetData>
    <row r="1" spans="1:101" ht="14.25" customHeight="1">
      <c r="A1" s="41" t="s">
        <v>87</v>
      </c>
      <c r="B1" s="41"/>
      <c r="C1" s="41"/>
      <c r="D1" s="41"/>
      <c r="E1" s="41"/>
      <c r="F1" s="9"/>
      <c r="G1" s="9"/>
      <c r="H1" s="9"/>
      <c r="I1" s="9"/>
      <c r="J1" s="10"/>
      <c r="K1" s="10"/>
      <c r="L1" s="41" t="s">
        <v>88</v>
      </c>
      <c r="M1" s="41"/>
      <c r="N1" s="41"/>
      <c r="O1" s="41"/>
      <c r="P1" s="41"/>
      <c r="Q1" s="41"/>
      <c r="R1" s="41"/>
      <c r="S1" s="41"/>
      <c r="T1" s="11"/>
      <c r="U1" s="11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0"/>
      <c r="BH1" s="10"/>
      <c r="BI1" s="10"/>
      <c r="BJ1" s="10"/>
      <c r="BK1" s="10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0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0"/>
      <c r="CQ1" s="10"/>
      <c r="CR1" s="13"/>
      <c r="CS1" s="13"/>
      <c r="CT1" s="13"/>
      <c r="CU1" s="13"/>
      <c r="CV1" s="13"/>
      <c r="CW1" s="13"/>
    </row>
    <row r="2" spans="1:101" ht="14.25" customHeight="1">
      <c r="A2" s="42" t="s">
        <v>112</v>
      </c>
      <c r="B2" s="42"/>
      <c r="C2" s="42"/>
      <c r="D2" s="42"/>
      <c r="E2" s="42"/>
      <c r="F2" s="13"/>
      <c r="G2" s="13"/>
      <c r="H2" s="13"/>
      <c r="I2" s="13"/>
      <c r="J2" s="13"/>
      <c r="K2" s="10"/>
      <c r="L2" s="42" t="s">
        <v>114</v>
      </c>
      <c r="M2" s="42"/>
      <c r="N2" s="42"/>
      <c r="O2" s="42"/>
      <c r="P2" s="42"/>
      <c r="Q2" s="42"/>
      <c r="R2" s="42"/>
      <c r="S2" s="42"/>
      <c r="T2" s="12"/>
      <c r="U2" s="1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0"/>
      <c r="BH2" s="10"/>
      <c r="BI2" s="10"/>
      <c r="BJ2" s="10"/>
      <c r="BK2" s="10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0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0"/>
      <c r="CQ2" s="10"/>
      <c r="CR2" s="13"/>
      <c r="CS2" s="13"/>
      <c r="CT2" s="13"/>
      <c r="CU2" s="13"/>
      <c r="CV2" s="13"/>
      <c r="CW2" s="13"/>
    </row>
    <row r="3" spans="1:101" ht="12.75">
      <c r="A3" s="14"/>
      <c r="B3" s="13"/>
      <c r="C3" s="42" t="s">
        <v>113</v>
      </c>
      <c r="D3" s="42"/>
      <c r="E3" s="42"/>
      <c r="F3" s="13"/>
      <c r="G3" s="13"/>
      <c r="H3" s="13"/>
      <c r="I3" s="13"/>
      <c r="J3" s="10"/>
      <c r="K3" s="10"/>
      <c r="L3" s="10"/>
      <c r="M3" s="10"/>
      <c r="N3" s="10"/>
      <c r="O3" s="10"/>
      <c r="P3" s="42" t="s">
        <v>115</v>
      </c>
      <c r="Q3" s="42"/>
      <c r="R3" s="42"/>
      <c r="S3" s="12"/>
      <c r="T3" s="12"/>
      <c r="U3" s="12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0"/>
      <c r="BH3" s="10"/>
      <c r="BI3" s="10"/>
      <c r="BJ3" s="10"/>
      <c r="BK3" s="10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0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0"/>
      <c r="CQ3" s="10"/>
      <c r="CR3" s="13"/>
      <c r="CS3" s="13"/>
      <c r="CT3" s="13"/>
      <c r="CU3" s="13"/>
      <c r="CV3" s="13"/>
      <c r="CW3" s="13"/>
    </row>
    <row r="4" spans="1:101" ht="12.75">
      <c r="A4" s="14"/>
      <c r="B4" s="13"/>
      <c r="C4" s="13"/>
      <c r="D4" s="10"/>
      <c r="E4" s="13"/>
      <c r="F4" s="13"/>
      <c r="G4" s="13"/>
      <c r="H4" s="13"/>
      <c r="I4" s="13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0"/>
      <c r="BH4" s="10"/>
      <c r="BI4" s="10"/>
      <c r="BJ4" s="10"/>
      <c r="BK4" s="10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0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0"/>
      <c r="CQ4" s="10"/>
      <c r="CR4" s="13"/>
      <c r="CS4" s="13"/>
      <c r="CT4" s="13"/>
      <c r="CU4" s="13"/>
      <c r="CV4" s="13"/>
      <c r="CW4" s="13"/>
    </row>
    <row r="5" spans="1:101" ht="12.75">
      <c r="A5" s="14"/>
      <c r="B5" s="13"/>
      <c r="C5" s="13"/>
      <c r="D5" s="10"/>
      <c r="E5" s="13"/>
      <c r="F5" s="13"/>
      <c r="G5" s="13"/>
      <c r="H5" s="13"/>
      <c r="I5" s="1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0"/>
      <c r="BH5" s="10"/>
      <c r="BI5" s="10"/>
      <c r="BJ5" s="10"/>
      <c r="BK5" s="10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0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0"/>
      <c r="CQ5" s="10"/>
      <c r="CR5" s="13"/>
      <c r="CS5" s="13"/>
      <c r="CT5" s="13"/>
      <c r="CU5" s="13"/>
      <c r="CV5" s="13"/>
      <c r="CW5" s="13"/>
    </row>
    <row r="6" spans="1:101" ht="12.75">
      <c r="A6" s="14"/>
      <c r="B6" s="15" t="s">
        <v>116</v>
      </c>
      <c r="C6" s="13"/>
      <c r="D6" s="10"/>
      <c r="E6" s="13"/>
      <c r="F6" s="13"/>
      <c r="G6" s="13"/>
      <c r="H6" s="13"/>
      <c r="I6" s="13"/>
      <c r="J6" s="10"/>
      <c r="K6" s="10" t="s">
        <v>55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0"/>
      <c r="BH6" s="10"/>
      <c r="BI6" s="10"/>
      <c r="BJ6" s="10"/>
      <c r="BK6" s="10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0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0"/>
      <c r="CQ6" s="10"/>
      <c r="CR6" s="13"/>
      <c r="CS6" s="13"/>
      <c r="CT6" s="13"/>
      <c r="CU6" s="13"/>
      <c r="CV6" s="13"/>
      <c r="CW6" s="13"/>
    </row>
    <row r="7" spans="1:101" ht="12.75">
      <c r="A7" s="14"/>
      <c r="B7" s="13"/>
      <c r="C7" s="13"/>
      <c r="D7" s="10"/>
      <c r="E7" s="13"/>
      <c r="F7" s="13"/>
      <c r="G7" s="13"/>
      <c r="H7" s="13"/>
      <c r="I7" s="13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0"/>
      <c r="BH7" s="10"/>
      <c r="BI7" s="10"/>
      <c r="BJ7" s="10"/>
      <c r="BK7" s="10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0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0"/>
      <c r="CQ7" s="10"/>
      <c r="CR7" s="13"/>
      <c r="CS7" s="13"/>
      <c r="CT7" s="13"/>
      <c r="CU7" s="13"/>
      <c r="CV7" s="13"/>
      <c r="CW7" s="13"/>
    </row>
    <row r="8" spans="1:101" s="7" customFormat="1" ht="14.25" customHeight="1">
      <c r="A8" s="16" t="s">
        <v>0</v>
      </c>
      <c r="B8" s="17" t="s">
        <v>2</v>
      </c>
      <c r="C8" s="18" t="s">
        <v>0</v>
      </c>
      <c r="D8" s="17" t="s">
        <v>51</v>
      </c>
      <c r="E8" s="18" t="s">
        <v>5</v>
      </c>
      <c r="F8" s="18" t="s">
        <v>101</v>
      </c>
      <c r="G8" s="17" t="s">
        <v>49</v>
      </c>
      <c r="H8" s="18" t="s">
        <v>105</v>
      </c>
      <c r="I8" s="18" t="s">
        <v>13</v>
      </c>
      <c r="J8" s="18" t="s">
        <v>89</v>
      </c>
      <c r="K8" s="18" t="s">
        <v>90</v>
      </c>
      <c r="L8" s="17" t="s">
        <v>56</v>
      </c>
      <c r="M8" s="18" t="s">
        <v>56</v>
      </c>
      <c r="N8" s="19" t="s">
        <v>8</v>
      </c>
      <c r="O8" s="43" t="s">
        <v>10</v>
      </c>
      <c r="P8" s="44"/>
      <c r="Q8" s="44"/>
      <c r="R8" s="44"/>
      <c r="S8" s="45"/>
      <c r="T8" s="20" t="s">
        <v>11</v>
      </c>
      <c r="U8" s="18" t="s">
        <v>49</v>
      </c>
      <c r="V8" s="17" t="s">
        <v>13</v>
      </c>
      <c r="W8" s="20" t="s">
        <v>16</v>
      </c>
      <c r="X8" s="18" t="s">
        <v>17</v>
      </c>
      <c r="Y8" s="20" t="s">
        <v>19</v>
      </c>
      <c r="Z8" s="18" t="s">
        <v>22</v>
      </c>
      <c r="AA8" s="44" t="s">
        <v>26</v>
      </c>
      <c r="AB8" s="44"/>
      <c r="AC8" s="45"/>
      <c r="AD8" s="43" t="s">
        <v>27</v>
      </c>
      <c r="AE8" s="44"/>
      <c r="AF8" s="45"/>
      <c r="AG8" s="43" t="s">
        <v>28</v>
      </c>
      <c r="AH8" s="44"/>
      <c r="AI8" s="45"/>
      <c r="AJ8" s="43" t="s">
        <v>34</v>
      </c>
      <c r="AK8" s="44"/>
      <c r="AL8" s="45"/>
      <c r="AM8" s="43" t="s">
        <v>35</v>
      </c>
      <c r="AN8" s="44"/>
      <c r="AO8" s="45"/>
      <c r="AP8" s="43" t="s">
        <v>37</v>
      </c>
      <c r="AQ8" s="44"/>
      <c r="AR8" s="44"/>
      <c r="AS8" s="43" t="s">
        <v>60</v>
      </c>
      <c r="AT8" s="44"/>
      <c r="AU8" s="44"/>
      <c r="AV8" s="44"/>
      <c r="AW8" s="44"/>
      <c r="AX8" s="44"/>
      <c r="AY8" s="44"/>
      <c r="AZ8" s="44"/>
      <c r="BA8" s="45"/>
      <c r="BB8" s="46" t="s">
        <v>38</v>
      </c>
      <c r="BC8" s="47"/>
      <c r="BD8" s="47"/>
      <c r="BE8" s="47"/>
      <c r="BF8" s="47"/>
      <c r="BG8" s="47"/>
      <c r="BH8" s="48"/>
      <c r="BI8" s="49" t="s">
        <v>63</v>
      </c>
      <c r="BJ8" s="50"/>
      <c r="BK8" s="43" t="s">
        <v>91</v>
      </c>
      <c r="BL8" s="44"/>
      <c r="BM8" s="44"/>
      <c r="BN8" s="44"/>
      <c r="BO8" s="45"/>
      <c r="BP8" s="46" t="s">
        <v>64</v>
      </c>
      <c r="BQ8" s="44"/>
      <c r="BR8" s="44"/>
      <c r="BS8" s="44"/>
      <c r="BT8" s="44"/>
      <c r="BU8" s="44"/>
      <c r="BV8" s="44"/>
      <c r="BW8" s="43" t="s">
        <v>70</v>
      </c>
      <c r="BX8" s="44"/>
      <c r="BY8" s="44"/>
      <c r="BZ8" s="44"/>
      <c r="CA8" s="44"/>
      <c r="CB8" s="44"/>
      <c r="CC8" s="45"/>
      <c r="CD8" s="46" t="s">
        <v>67</v>
      </c>
      <c r="CE8" s="44"/>
      <c r="CF8" s="44"/>
      <c r="CG8" s="44"/>
      <c r="CH8" s="44"/>
      <c r="CI8" s="44"/>
      <c r="CJ8" s="44"/>
      <c r="CK8" s="43" t="s">
        <v>78</v>
      </c>
      <c r="CL8" s="44"/>
      <c r="CM8" s="44"/>
      <c r="CN8" s="44"/>
      <c r="CO8" s="44"/>
      <c r="CP8" s="47"/>
      <c r="CQ8" s="47"/>
      <c r="CR8" s="20"/>
      <c r="CS8" s="17"/>
      <c r="CT8" s="17"/>
      <c r="CU8" s="17"/>
      <c r="CV8" s="17"/>
      <c r="CW8" s="19"/>
    </row>
    <row r="9" spans="1:101" s="7" customFormat="1" ht="13.5" customHeight="1">
      <c r="A9" s="21" t="s">
        <v>1</v>
      </c>
      <c r="B9" s="22" t="s">
        <v>3</v>
      </c>
      <c r="C9" s="23" t="s">
        <v>4</v>
      </c>
      <c r="D9" s="22" t="s">
        <v>52</v>
      </c>
      <c r="E9" s="23" t="s">
        <v>6</v>
      </c>
      <c r="F9" s="23" t="s">
        <v>53</v>
      </c>
      <c r="G9" s="22" t="s">
        <v>102</v>
      </c>
      <c r="H9" s="23" t="s">
        <v>104</v>
      </c>
      <c r="I9" s="23" t="s">
        <v>106</v>
      </c>
      <c r="J9" s="23" t="s">
        <v>48</v>
      </c>
      <c r="K9" s="23" t="s">
        <v>92</v>
      </c>
      <c r="L9" s="22" t="s">
        <v>57</v>
      </c>
      <c r="M9" s="23" t="s">
        <v>57</v>
      </c>
      <c r="N9" s="22" t="s">
        <v>9</v>
      </c>
      <c r="O9" s="23" t="s">
        <v>29</v>
      </c>
      <c r="P9" s="22" t="s">
        <v>30</v>
      </c>
      <c r="Q9" s="18" t="s">
        <v>31</v>
      </c>
      <c r="R9" s="22" t="s">
        <v>32</v>
      </c>
      <c r="S9" s="24" t="s">
        <v>20</v>
      </c>
      <c r="T9" s="22" t="s">
        <v>93</v>
      </c>
      <c r="U9" s="23" t="s">
        <v>94</v>
      </c>
      <c r="V9" s="22" t="s">
        <v>14</v>
      </c>
      <c r="W9" s="25" t="s">
        <v>14</v>
      </c>
      <c r="X9" s="23" t="s">
        <v>18</v>
      </c>
      <c r="Y9" s="25" t="s">
        <v>20</v>
      </c>
      <c r="Z9" s="23" t="s">
        <v>23</v>
      </c>
      <c r="AA9" s="26" t="s">
        <v>22</v>
      </c>
      <c r="AB9" s="26" t="s">
        <v>33</v>
      </c>
      <c r="AC9" s="27" t="s">
        <v>95</v>
      </c>
      <c r="AD9" s="26" t="s">
        <v>22</v>
      </c>
      <c r="AE9" s="27" t="s">
        <v>33</v>
      </c>
      <c r="AF9" s="26" t="s">
        <v>95</v>
      </c>
      <c r="AG9" s="27" t="s">
        <v>22</v>
      </c>
      <c r="AH9" s="26" t="s">
        <v>33</v>
      </c>
      <c r="AI9" s="27" t="s">
        <v>95</v>
      </c>
      <c r="AJ9" s="26" t="s">
        <v>22</v>
      </c>
      <c r="AK9" s="27" t="s">
        <v>33</v>
      </c>
      <c r="AL9" s="26" t="s">
        <v>95</v>
      </c>
      <c r="AM9" s="27" t="s">
        <v>22</v>
      </c>
      <c r="AN9" s="26" t="s">
        <v>33</v>
      </c>
      <c r="AO9" s="27" t="s">
        <v>95</v>
      </c>
      <c r="AP9" s="26" t="s">
        <v>22</v>
      </c>
      <c r="AQ9" s="27" t="s">
        <v>33</v>
      </c>
      <c r="AR9" s="26" t="s">
        <v>95</v>
      </c>
      <c r="AS9" s="19" t="s">
        <v>69</v>
      </c>
      <c r="AT9" s="43" t="s">
        <v>73</v>
      </c>
      <c r="AU9" s="45"/>
      <c r="AV9" s="43" t="s">
        <v>72</v>
      </c>
      <c r="AW9" s="44"/>
      <c r="AX9" s="45"/>
      <c r="AY9" s="43" t="s">
        <v>80</v>
      </c>
      <c r="AZ9" s="44"/>
      <c r="BA9" s="44"/>
      <c r="BB9" s="18" t="s">
        <v>69</v>
      </c>
      <c r="BC9" s="44" t="s">
        <v>73</v>
      </c>
      <c r="BD9" s="45"/>
      <c r="BE9" s="43" t="s">
        <v>74</v>
      </c>
      <c r="BF9" s="45"/>
      <c r="BG9" s="43" t="s">
        <v>75</v>
      </c>
      <c r="BH9" s="45"/>
      <c r="BI9" s="17" t="s">
        <v>61</v>
      </c>
      <c r="BJ9" s="18"/>
      <c r="BK9" s="19" t="s">
        <v>69</v>
      </c>
      <c r="BL9" s="43" t="s">
        <v>73</v>
      </c>
      <c r="BM9" s="45"/>
      <c r="BN9" s="43" t="s">
        <v>81</v>
      </c>
      <c r="BO9" s="44"/>
      <c r="BP9" s="18" t="s">
        <v>69</v>
      </c>
      <c r="BQ9" s="44" t="s">
        <v>73</v>
      </c>
      <c r="BR9" s="45"/>
      <c r="BS9" s="43" t="s">
        <v>81</v>
      </c>
      <c r="BT9" s="45"/>
      <c r="BU9" s="43" t="s">
        <v>82</v>
      </c>
      <c r="BV9" s="44"/>
      <c r="BW9" s="18" t="s">
        <v>69</v>
      </c>
      <c r="BX9" s="43" t="s">
        <v>96</v>
      </c>
      <c r="BY9" s="45"/>
      <c r="BZ9" s="43" t="s">
        <v>71</v>
      </c>
      <c r="CA9" s="45"/>
      <c r="CB9" s="43" t="s">
        <v>97</v>
      </c>
      <c r="CC9" s="44"/>
      <c r="CD9" s="18" t="s">
        <v>69</v>
      </c>
      <c r="CE9" s="44" t="s">
        <v>73</v>
      </c>
      <c r="CF9" s="45"/>
      <c r="CG9" s="49" t="s">
        <v>98</v>
      </c>
      <c r="CH9" s="51"/>
      <c r="CI9" s="43" t="s">
        <v>99</v>
      </c>
      <c r="CJ9" s="44"/>
      <c r="CK9" s="23" t="s">
        <v>69</v>
      </c>
      <c r="CL9" s="52" t="s">
        <v>73</v>
      </c>
      <c r="CM9" s="54"/>
      <c r="CN9" s="52" t="s">
        <v>83</v>
      </c>
      <c r="CO9" s="53"/>
      <c r="CP9" s="43" t="s">
        <v>79</v>
      </c>
      <c r="CQ9" s="44"/>
      <c r="CR9" s="52" t="s">
        <v>110</v>
      </c>
      <c r="CS9" s="53"/>
      <c r="CT9" s="53"/>
      <c r="CU9" s="53"/>
      <c r="CV9" s="53"/>
      <c r="CW9" s="54"/>
    </row>
    <row r="10" spans="1:101" s="7" customFormat="1" ht="14.25" customHeight="1">
      <c r="A10" s="21"/>
      <c r="B10" s="22"/>
      <c r="C10" s="23"/>
      <c r="D10" s="22" t="s">
        <v>53</v>
      </c>
      <c r="E10" s="23" t="s">
        <v>7</v>
      </c>
      <c r="F10" s="23" t="s">
        <v>102</v>
      </c>
      <c r="G10" s="22" t="s">
        <v>103</v>
      </c>
      <c r="H10" s="23" t="s">
        <v>107</v>
      </c>
      <c r="I10" s="23" t="s">
        <v>103</v>
      </c>
      <c r="J10" s="23" t="s">
        <v>45</v>
      </c>
      <c r="K10" s="23" t="s">
        <v>111</v>
      </c>
      <c r="L10" s="28" t="s">
        <v>59</v>
      </c>
      <c r="M10" s="29" t="s">
        <v>58</v>
      </c>
      <c r="N10" s="22"/>
      <c r="O10" s="23"/>
      <c r="P10" s="22"/>
      <c r="Q10" s="30"/>
      <c r="R10" s="22"/>
      <c r="S10" s="30"/>
      <c r="T10" s="22" t="s">
        <v>12</v>
      </c>
      <c r="U10" s="23" t="s">
        <v>21</v>
      </c>
      <c r="V10" s="22" t="s">
        <v>15</v>
      </c>
      <c r="W10" s="25" t="s">
        <v>36</v>
      </c>
      <c r="X10" s="23" t="s">
        <v>36</v>
      </c>
      <c r="Y10" s="25" t="s">
        <v>21</v>
      </c>
      <c r="Z10" s="25" t="s">
        <v>24</v>
      </c>
      <c r="AA10" s="23" t="s">
        <v>24</v>
      </c>
      <c r="AB10" s="23" t="s">
        <v>25</v>
      </c>
      <c r="AC10" s="22" t="s">
        <v>21</v>
      </c>
      <c r="AD10" s="23" t="s">
        <v>24</v>
      </c>
      <c r="AE10" s="22" t="s">
        <v>21</v>
      </c>
      <c r="AF10" s="23" t="s">
        <v>21</v>
      </c>
      <c r="AG10" s="22" t="s">
        <v>24</v>
      </c>
      <c r="AH10" s="23" t="s">
        <v>21</v>
      </c>
      <c r="AI10" s="22" t="s">
        <v>21</v>
      </c>
      <c r="AJ10" s="23" t="s">
        <v>24</v>
      </c>
      <c r="AK10" s="22" t="s">
        <v>21</v>
      </c>
      <c r="AL10" s="23" t="s">
        <v>21</v>
      </c>
      <c r="AM10" s="22" t="s">
        <v>24</v>
      </c>
      <c r="AN10" s="23" t="s">
        <v>21</v>
      </c>
      <c r="AO10" s="22" t="s">
        <v>21</v>
      </c>
      <c r="AP10" s="23" t="s">
        <v>24</v>
      </c>
      <c r="AQ10" s="22" t="s">
        <v>21</v>
      </c>
      <c r="AR10" s="23" t="s">
        <v>21</v>
      </c>
      <c r="AS10" s="23"/>
      <c r="AT10" s="18" t="s">
        <v>65</v>
      </c>
      <c r="AU10" s="17" t="s">
        <v>21</v>
      </c>
      <c r="AV10" s="18" t="s">
        <v>66</v>
      </c>
      <c r="AW10" s="17" t="s">
        <v>68</v>
      </c>
      <c r="AX10" s="18" t="s">
        <v>21</v>
      </c>
      <c r="AY10" s="22" t="s">
        <v>66</v>
      </c>
      <c r="AZ10" s="18" t="s">
        <v>68</v>
      </c>
      <c r="BA10" s="22" t="s">
        <v>21</v>
      </c>
      <c r="BB10" s="23"/>
      <c r="BC10" s="22" t="s">
        <v>66</v>
      </c>
      <c r="BD10" s="18" t="s">
        <v>21</v>
      </c>
      <c r="BE10" s="22" t="s">
        <v>65</v>
      </c>
      <c r="BF10" s="18" t="s">
        <v>21</v>
      </c>
      <c r="BG10" s="22" t="s">
        <v>66</v>
      </c>
      <c r="BH10" s="18" t="s">
        <v>21</v>
      </c>
      <c r="BI10" s="22" t="s">
        <v>62</v>
      </c>
      <c r="BJ10" s="23" t="s">
        <v>21</v>
      </c>
      <c r="BK10" s="31"/>
      <c r="BL10" s="18" t="s">
        <v>65</v>
      </c>
      <c r="BM10" s="22" t="s">
        <v>21</v>
      </c>
      <c r="BN10" s="18" t="s">
        <v>65</v>
      </c>
      <c r="BO10" s="22" t="s">
        <v>21</v>
      </c>
      <c r="BP10" s="23"/>
      <c r="BQ10" s="22" t="s">
        <v>65</v>
      </c>
      <c r="BR10" s="18" t="s">
        <v>21</v>
      </c>
      <c r="BS10" s="22" t="s">
        <v>65</v>
      </c>
      <c r="BT10" s="18" t="s">
        <v>21</v>
      </c>
      <c r="BU10" s="22" t="s">
        <v>65</v>
      </c>
      <c r="BV10" s="18" t="s">
        <v>21</v>
      </c>
      <c r="BW10" s="22"/>
      <c r="BX10" s="18" t="s">
        <v>65</v>
      </c>
      <c r="BY10" s="22" t="s">
        <v>21</v>
      </c>
      <c r="BZ10" s="18" t="s">
        <v>65</v>
      </c>
      <c r="CA10" s="22" t="s">
        <v>21</v>
      </c>
      <c r="CB10" s="18" t="s">
        <v>65</v>
      </c>
      <c r="CC10" s="22" t="s">
        <v>21</v>
      </c>
      <c r="CD10" s="23"/>
      <c r="CE10" s="22" t="s">
        <v>65</v>
      </c>
      <c r="CF10" s="18" t="s">
        <v>21</v>
      </c>
      <c r="CG10" s="22" t="s">
        <v>84</v>
      </c>
      <c r="CH10" s="18" t="s">
        <v>85</v>
      </c>
      <c r="CI10" s="22" t="s">
        <v>65</v>
      </c>
      <c r="CJ10" s="18" t="s">
        <v>21</v>
      </c>
      <c r="CK10" s="23"/>
      <c r="CL10" s="18" t="s">
        <v>66</v>
      </c>
      <c r="CM10" s="22" t="s">
        <v>21</v>
      </c>
      <c r="CN10" s="18" t="s">
        <v>66</v>
      </c>
      <c r="CO10" s="22" t="s">
        <v>21</v>
      </c>
      <c r="CP10" s="18" t="s">
        <v>65</v>
      </c>
      <c r="CQ10" s="22" t="s">
        <v>21</v>
      </c>
      <c r="CR10" s="32" t="s">
        <v>43</v>
      </c>
      <c r="CS10" s="32" t="s">
        <v>44</v>
      </c>
      <c r="CT10" s="32" t="s">
        <v>40</v>
      </c>
      <c r="CU10" s="33" t="s">
        <v>45</v>
      </c>
      <c r="CV10" s="33" t="s">
        <v>41</v>
      </c>
      <c r="CW10" s="33" t="s">
        <v>42</v>
      </c>
    </row>
    <row r="11" spans="1:101" s="7" customFormat="1" ht="14.25" customHeight="1">
      <c r="A11" s="21"/>
      <c r="B11" s="22"/>
      <c r="C11" s="34"/>
      <c r="D11" s="22"/>
      <c r="E11" s="34"/>
      <c r="F11" s="34" t="s">
        <v>103</v>
      </c>
      <c r="G11" s="22" t="s">
        <v>21</v>
      </c>
      <c r="H11" s="34" t="s">
        <v>45</v>
      </c>
      <c r="I11" s="34" t="s">
        <v>108</v>
      </c>
      <c r="J11" s="34"/>
      <c r="K11" s="34"/>
      <c r="L11" s="28"/>
      <c r="M11" s="35"/>
      <c r="N11" s="22"/>
      <c r="O11" s="23"/>
      <c r="P11" s="22"/>
      <c r="Q11" s="36"/>
      <c r="R11" s="22"/>
      <c r="S11" s="36"/>
      <c r="T11" s="22"/>
      <c r="U11" s="23"/>
      <c r="V11" s="22"/>
      <c r="W11" s="25"/>
      <c r="X11" s="23"/>
      <c r="Y11" s="25"/>
      <c r="Z11" s="25"/>
      <c r="AA11" s="34"/>
      <c r="AB11" s="34"/>
      <c r="AC11" s="22"/>
      <c r="AD11" s="34"/>
      <c r="AE11" s="22"/>
      <c r="AF11" s="23"/>
      <c r="AG11" s="22"/>
      <c r="AH11" s="34"/>
      <c r="AI11" s="22"/>
      <c r="AJ11" s="34"/>
      <c r="AK11" s="22"/>
      <c r="AL11" s="34"/>
      <c r="AM11" s="22"/>
      <c r="AN11" s="34"/>
      <c r="AO11" s="22"/>
      <c r="AP11" s="34"/>
      <c r="AQ11" s="22"/>
      <c r="AR11" s="34"/>
      <c r="AS11" s="34"/>
      <c r="AT11" s="34"/>
      <c r="AU11" s="22"/>
      <c r="AV11" s="34"/>
      <c r="AW11" s="22"/>
      <c r="AX11" s="34"/>
      <c r="AY11" s="22"/>
      <c r="AZ11" s="34"/>
      <c r="BA11" s="22"/>
      <c r="BB11" s="34"/>
      <c r="BC11" s="22"/>
      <c r="BD11" s="34"/>
      <c r="BE11" s="22"/>
      <c r="BF11" s="34"/>
      <c r="BG11" s="22"/>
      <c r="BH11" s="34"/>
      <c r="BI11" s="22"/>
      <c r="BJ11" s="34"/>
      <c r="BK11" s="31"/>
      <c r="BL11" s="34"/>
      <c r="BM11" s="22"/>
      <c r="BN11" s="34"/>
      <c r="BO11" s="22"/>
      <c r="BP11" s="34"/>
      <c r="BQ11" s="22"/>
      <c r="BR11" s="34"/>
      <c r="BS11" s="22"/>
      <c r="BT11" s="34"/>
      <c r="BU11" s="22"/>
      <c r="BV11" s="23"/>
      <c r="BW11" s="22"/>
      <c r="BX11" s="34"/>
      <c r="BY11" s="22"/>
      <c r="BZ11" s="34"/>
      <c r="CA11" s="22"/>
      <c r="CB11" s="34"/>
      <c r="CC11" s="22"/>
      <c r="CD11" s="34"/>
      <c r="CE11" s="22"/>
      <c r="CF11" s="34"/>
      <c r="CG11" s="22"/>
      <c r="CH11" s="34"/>
      <c r="CI11" s="22"/>
      <c r="CJ11" s="34"/>
      <c r="CK11" s="34"/>
      <c r="CL11" s="34"/>
      <c r="CM11" s="22"/>
      <c r="CN11" s="34"/>
      <c r="CO11" s="22"/>
      <c r="CP11" s="34"/>
      <c r="CQ11" s="22"/>
      <c r="CR11" s="32"/>
      <c r="CS11" s="32"/>
      <c r="CT11" s="32"/>
      <c r="CU11" s="32"/>
      <c r="CV11" s="32"/>
      <c r="CW11" s="32"/>
    </row>
    <row r="12" spans="1:156" s="8" customFormat="1" ht="14.25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37">
        <v>12</v>
      </c>
      <c r="M12" s="37">
        <v>13</v>
      </c>
      <c r="N12" s="37">
        <v>14</v>
      </c>
      <c r="O12" s="37">
        <v>15</v>
      </c>
      <c r="P12" s="37">
        <v>16</v>
      </c>
      <c r="Q12" s="37">
        <v>17</v>
      </c>
      <c r="R12" s="37">
        <v>18</v>
      </c>
      <c r="S12" s="37">
        <v>19</v>
      </c>
      <c r="T12" s="37">
        <v>20</v>
      </c>
      <c r="U12" s="37">
        <v>21</v>
      </c>
      <c r="V12" s="37">
        <v>22</v>
      </c>
      <c r="W12" s="37">
        <v>23</v>
      </c>
      <c r="X12" s="37">
        <v>24</v>
      </c>
      <c r="Y12" s="37">
        <v>25</v>
      </c>
      <c r="Z12" s="37">
        <v>26</v>
      </c>
      <c r="AA12" s="37">
        <v>27</v>
      </c>
      <c r="AB12" s="37">
        <v>28</v>
      </c>
      <c r="AC12" s="37">
        <v>29</v>
      </c>
      <c r="AD12" s="37">
        <v>30</v>
      </c>
      <c r="AE12" s="37">
        <v>31</v>
      </c>
      <c r="AF12" s="37">
        <v>32</v>
      </c>
      <c r="AG12" s="37">
        <v>33</v>
      </c>
      <c r="AH12" s="37">
        <v>34</v>
      </c>
      <c r="AI12" s="37">
        <v>35</v>
      </c>
      <c r="AJ12" s="37">
        <v>36</v>
      </c>
      <c r="AK12" s="37">
        <v>37</v>
      </c>
      <c r="AL12" s="37">
        <v>38</v>
      </c>
      <c r="AM12" s="37">
        <v>39</v>
      </c>
      <c r="AN12" s="37">
        <v>40</v>
      </c>
      <c r="AO12" s="37">
        <v>41</v>
      </c>
      <c r="AP12" s="37">
        <v>42</v>
      </c>
      <c r="AQ12" s="37">
        <v>43</v>
      </c>
      <c r="AR12" s="37">
        <v>44</v>
      </c>
      <c r="AS12" s="37">
        <v>45</v>
      </c>
      <c r="AT12" s="37">
        <v>46</v>
      </c>
      <c r="AU12" s="37">
        <v>47</v>
      </c>
      <c r="AV12" s="37">
        <v>48</v>
      </c>
      <c r="AW12" s="37">
        <v>49</v>
      </c>
      <c r="AX12" s="37">
        <v>50</v>
      </c>
      <c r="AY12" s="37">
        <v>51</v>
      </c>
      <c r="AZ12" s="37">
        <v>52</v>
      </c>
      <c r="BA12" s="37">
        <v>53</v>
      </c>
      <c r="BB12" s="37">
        <v>54</v>
      </c>
      <c r="BC12" s="37">
        <v>55</v>
      </c>
      <c r="BD12" s="37">
        <v>56</v>
      </c>
      <c r="BE12" s="37">
        <v>57</v>
      </c>
      <c r="BF12" s="37">
        <v>58</v>
      </c>
      <c r="BG12" s="37">
        <v>59</v>
      </c>
      <c r="BH12" s="37">
        <v>60</v>
      </c>
      <c r="BI12" s="37">
        <v>61</v>
      </c>
      <c r="BJ12" s="37">
        <v>62</v>
      </c>
      <c r="BK12" s="37">
        <v>63</v>
      </c>
      <c r="BL12" s="37">
        <v>64</v>
      </c>
      <c r="BM12" s="37">
        <v>65</v>
      </c>
      <c r="BN12" s="37">
        <v>66</v>
      </c>
      <c r="BO12" s="37">
        <v>67</v>
      </c>
      <c r="BP12" s="37">
        <v>68</v>
      </c>
      <c r="BQ12" s="37">
        <v>69</v>
      </c>
      <c r="BR12" s="37">
        <v>70</v>
      </c>
      <c r="BS12" s="37">
        <v>71</v>
      </c>
      <c r="BT12" s="37">
        <v>72</v>
      </c>
      <c r="BU12" s="37">
        <v>73</v>
      </c>
      <c r="BV12" s="37">
        <v>74</v>
      </c>
      <c r="BW12" s="37">
        <v>75</v>
      </c>
      <c r="BX12" s="37">
        <v>76</v>
      </c>
      <c r="BY12" s="37">
        <v>77</v>
      </c>
      <c r="BZ12" s="37">
        <v>78</v>
      </c>
      <c r="CA12" s="37">
        <v>79</v>
      </c>
      <c r="CB12" s="37">
        <v>80</v>
      </c>
      <c r="CC12" s="37">
        <v>81</v>
      </c>
      <c r="CD12" s="37">
        <v>82</v>
      </c>
      <c r="CE12" s="37">
        <v>83</v>
      </c>
      <c r="CF12" s="37">
        <v>84</v>
      </c>
      <c r="CG12" s="37">
        <v>85</v>
      </c>
      <c r="CH12" s="37">
        <v>86</v>
      </c>
      <c r="CI12" s="37">
        <v>87</v>
      </c>
      <c r="CJ12" s="37">
        <v>88</v>
      </c>
      <c r="CK12" s="37">
        <v>89</v>
      </c>
      <c r="CL12" s="37">
        <v>90</v>
      </c>
      <c r="CM12" s="37">
        <v>91</v>
      </c>
      <c r="CN12" s="37">
        <v>92</v>
      </c>
      <c r="CO12" s="37">
        <v>93</v>
      </c>
      <c r="CP12" s="37">
        <v>94</v>
      </c>
      <c r="CQ12" s="37">
        <v>95</v>
      </c>
      <c r="CR12" s="37">
        <v>151</v>
      </c>
      <c r="CS12" s="37">
        <v>152</v>
      </c>
      <c r="CT12" s="37">
        <v>153</v>
      </c>
      <c r="CU12" s="37">
        <v>154</v>
      </c>
      <c r="CV12" s="37">
        <v>155</v>
      </c>
      <c r="CW12" s="37">
        <v>156</v>
      </c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</row>
    <row r="13" spans="1:156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</row>
    <row r="14" spans="1:156" s="6" customFormat="1" ht="15">
      <c r="A14" s="37"/>
      <c r="B14" s="37"/>
      <c r="C14" s="37"/>
      <c r="D14" s="37"/>
      <c r="E14" s="37"/>
      <c r="F14" s="37"/>
      <c r="G14" s="37"/>
      <c r="H14" s="37"/>
      <c r="I14" s="37">
        <f>G14*H14</f>
        <v>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>
        <f>IF($S14="жел.",$Y14,0)</f>
        <v>0</v>
      </c>
      <c r="CS14" s="37">
        <f>IF($S14="чер.",$Y14,0)</f>
        <v>0</v>
      </c>
      <c r="CT14" s="37">
        <f>IF($S14="шиф.",$Y14,0)</f>
        <v>0</v>
      </c>
      <c r="CU14" s="37">
        <f>IF($S14="руб.",$Y14,0)</f>
        <v>0</v>
      </c>
      <c r="CV14" s="37">
        <f>IF($S14="др.",$Y14,0)</f>
        <v>0</v>
      </c>
      <c r="CW14" s="37">
        <f>IF($S14="толь",$Y14,0)</f>
        <v>0</v>
      </c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</row>
    <row r="15" spans="1:156" s="6" customFormat="1" ht="15">
      <c r="A15" s="37">
        <v>67</v>
      </c>
      <c r="B15" s="37" t="s">
        <v>46</v>
      </c>
      <c r="C15" s="37">
        <v>16</v>
      </c>
      <c r="D15" s="37">
        <v>765</v>
      </c>
      <c r="E15" s="37">
        <v>1973</v>
      </c>
      <c r="F15" s="37" t="s">
        <v>109</v>
      </c>
      <c r="G15" s="37">
        <v>454</v>
      </c>
      <c r="H15" s="37">
        <v>40.99</v>
      </c>
      <c r="I15" s="37">
        <f>G15*H15</f>
        <v>18609.46</v>
      </c>
      <c r="J15" s="37">
        <v>3488077</v>
      </c>
      <c r="K15" s="37">
        <f>ROUND(J15*(100-L15)%,0)</f>
        <v>2302131</v>
      </c>
      <c r="L15" s="37">
        <v>34</v>
      </c>
      <c r="M15" s="37">
        <v>22</v>
      </c>
      <c r="N15" s="37">
        <v>5</v>
      </c>
      <c r="O15" s="37" t="s">
        <v>54</v>
      </c>
      <c r="P15" s="37" t="s">
        <v>100</v>
      </c>
      <c r="Q15" s="37" t="s">
        <v>47</v>
      </c>
      <c r="R15" s="37" t="s">
        <v>39</v>
      </c>
      <c r="S15" s="37" t="s">
        <v>45</v>
      </c>
      <c r="T15" s="37">
        <v>7040</v>
      </c>
      <c r="U15" s="37">
        <v>453.9</v>
      </c>
      <c r="V15" s="37">
        <v>2110.6</v>
      </c>
      <c r="W15" s="37">
        <v>1611.8</v>
      </c>
      <c r="X15" s="37">
        <v>1054.7</v>
      </c>
      <c r="Y15" s="37">
        <v>458</v>
      </c>
      <c r="Z15" s="37">
        <v>40</v>
      </c>
      <c r="AA15" s="37">
        <v>16</v>
      </c>
      <c r="AB15" s="37">
        <v>491.9</v>
      </c>
      <c r="AC15" s="37">
        <v>286.7</v>
      </c>
      <c r="AD15" s="37">
        <v>18</v>
      </c>
      <c r="AE15" s="37">
        <v>771.4</v>
      </c>
      <c r="AF15" s="37">
        <v>518.5</v>
      </c>
      <c r="AG15" s="37">
        <v>6</v>
      </c>
      <c r="AH15" s="37">
        <v>348.5</v>
      </c>
      <c r="AI15" s="37">
        <v>249.5</v>
      </c>
      <c r="AJ15" s="37"/>
      <c r="AK15" s="37"/>
      <c r="AL15" s="37"/>
      <c r="AM15" s="37"/>
      <c r="AN15" s="37"/>
      <c r="AO15" s="37"/>
      <c r="AP15" s="37"/>
      <c r="AQ15" s="37"/>
      <c r="AR15" s="37"/>
      <c r="AS15" s="37" t="s">
        <v>76</v>
      </c>
      <c r="AT15" s="37">
        <f>IF(OR($AS15="ц",$AS15="э"),$Z15,0)</f>
        <v>40</v>
      </c>
      <c r="AU15" s="37">
        <f>IF(OR($AS15="ц",$AS15="э"),$W15,0)</f>
        <v>1611.8</v>
      </c>
      <c r="AV15" s="37">
        <f>IF($AS15="с",$Z15,0)</f>
        <v>0</v>
      </c>
      <c r="AW15" s="37"/>
      <c r="AX15" s="37">
        <f>IF($AS15="с",$W15,0)</f>
        <v>0</v>
      </c>
      <c r="AY15" s="37">
        <f>IF($AS15="п",$Z15,0)</f>
        <v>0</v>
      </c>
      <c r="AZ15" s="37"/>
      <c r="BA15" s="37">
        <f>IF($AS15="п",$W15,0)</f>
        <v>0</v>
      </c>
      <c r="BB15" s="37" t="s">
        <v>50</v>
      </c>
      <c r="BC15" s="37">
        <f>IF($BB15="ц",$Z15,0)</f>
        <v>0</v>
      </c>
      <c r="BD15" s="37">
        <f>IF($BB15="ц",$W15,0)</f>
        <v>0</v>
      </c>
      <c r="BE15" s="37">
        <f>IF($BB15="в",$Z15,0)</f>
        <v>0</v>
      </c>
      <c r="BF15" s="37">
        <f>IF($BB15="в",$W15,0)</f>
        <v>0</v>
      </c>
      <c r="BG15" s="37">
        <f>IF($BB15="э",$Z15,0)</f>
        <v>0</v>
      </c>
      <c r="BH15" s="37">
        <f>IF($BB15="э",$W15,0)</f>
        <v>0</v>
      </c>
      <c r="BI15" s="37">
        <v>40</v>
      </c>
      <c r="BJ15" s="37">
        <v>1612</v>
      </c>
      <c r="BK15" s="37" t="s">
        <v>76</v>
      </c>
      <c r="BL15" s="37">
        <f>IF($BK15="ц",$Z15,0)</f>
        <v>40</v>
      </c>
      <c r="BM15" s="37">
        <f>IF($BK15="ц",$W15,0)</f>
        <v>1611.8</v>
      </c>
      <c r="BN15" s="37">
        <f>IF($BK15="с",$Z15,0)</f>
        <v>0</v>
      </c>
      <c r="BO15" s="37">
        <f>IF($BK15="с",$W15,0)</f>
        <v>0</v>
      </c>
      <c r="BP15" s="37" t="s">
        <v>76</v>
      </c>
      <c r="BQ15" s="37">
        <f>IF($BP15="ц",$Z15,0)</f>
        <v>40</v>
      </c>
      <c r="BR15" s="37">
        <f>IF($BP15="ц",$W15,0)</f>
        <v>1611.8</v>
      </c>
      <c r="BS15" s="37">
        <f>IF($BP15="с",$Z15,0)</f>
        <v>0</v>
      </c>
      <c r="BT15" s="37">
        <f>IF($BP15="с",$W15,0)</f>
        <v>0</v>
      </c>
      <c r="BU15" s="37">
        <f>IF($BP15="у",$Z15,0)</f>
        <v>0</v>
      </c>
      <c r="BV15" s="37">
        <f>IF($BP15="у",$W15,0)</f>
        <v>0</v>
      </c>
      <c r="BW15" s="37" t="s">
        <v>86</v>
      </c>
      <c r="BX15" s="37">
        <f>IF($BW15="к",$Z15,0)</f>
        <v>40</v>
      </c>
      <c r="BY15" s="37">
        <f>IF($BW15="к",$W15,0)</f>
        <v>1611.8</v>
      </c>
      <c r="BZ15" s="37">
        <f>IF($BW15="в",$Z15,0)</f>
        <v>0</v>
      </c>
      <c r="CA15" s="37">
        <f>IF($BW15="в",$W15,0)</f>
        <v>0</v>
      </c>
      <c r="CB15" s="37">
        <f>IF($BW15="п",$Z15,0)</f>
        <v>0</v>
      </c>
      <c r="CC15" s="37">
        <f>IF($BW15="п",$W15,0)</f>
        <v>0</v>
      </c>
      <c r="CD15" s="37" t="s">
        <v>76</v>
      </c>
      <c r="CE15" s="37">
        <f>IF($CD15="ц",$Z15,0)</f>
        <v>40</v>
      </c>
      <c r="CF15" s="37">
        <f>IF($CD15="ц",$W15,0)</f>
        <v>1611.8</v>
      </c>
      <c r="CG15" s="37">
        <v>16</v>
      </c>
      <c r="CH15" s="37">
        <v>38</v>
      </c>
      <c r="CI15" s="37">
        <f>IF($CD15="к",$Z15,0)</f>
        <v>0</v>
      </c>
      <c r="CJ15" s="37">
        <f>IF($CD15="к",$W15,0)</f>
        <v>0</v>
      </c>
      <c r="CK15" s="37" t="s">
        <v>77</v>
      </c>
      <c r="CL15" s="37">
        <f>IF($CK15="ц",$Z15,0)</f>
        <v>0</v>
      </c>
      <c r="CM15" s="37">
        <f>IF($CK15="ц",$W15,0)</f>
        <v>0</v>
      </c>
      <c r="CN15" s="37">
        <f>IF($CK15="г",$Z15,0)</f>
        <v>0</v>
      </c>
      <c r="CO15" s="37">
        <f>IF($CK15="г",$W15,0)</f>
        <v>0</v>
      </c>
      <c r="CP15" s="37">
        <f>IF($CK15="э",$Z15,0)</f>
        <v>40</v>
      </c>
      <c r="CQ15" s="37">
        <f>IF($CK15="э",$W15,0)</f>
        <v>1611.8</v>
      </c>
      <c r="CR15" s="37">
        <f>IF($S15="жел.",$Y15,0)</f>
        <v>0</v>
      </c>
      <c r="CS15" s="37">
        <f>IF($S15="чер.",$Y15,0)</f>
        <v>0</v>
      </c>
      <c r="CT15" s="37">
        <f>IF($S15="шиф.",$Y15,0)</f>
        <v>0</v>
      </c>
      <c r="CU15" s="37">
        <f>IF($S15="руб.",$Y15,0)</f>
        <v>458</v>
      </c>
      <c r="CV15" s="37">
        <f>IF($S15="др.",$Y15,0)</f>
        <v>0</v>
      </c>
      <c r="CW15" s="37">
        <f>IF($S15="толь",$Y15,0)</f>
        <v>0</v>
      </c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</row>
    <row r="16" spans="1:101" s="6" customFormat="1" ht="15">
      <c r="A16" s="33"/>
      <c r="B16" s="37"/>
      <c r="C16" s="37"/>
      <c r="D16" s="37"/>
      <c r="E16" s="37"/>
      <c r="F16" s="37"/>
      <c r="G16" s="37"/>
      <c r="H16" s="37"/>
      <c r="I16" s="37">
        <f>G16*H16</f>
        <v>0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>
        <f>IF($S16="жел.",$Y16,0)</f>
        <v>0</v>
      </c>
      <c r="CS16" s="37">
        <f>IF($S16="чер.",$Y16,0)</f>
        <v>0</v>
      </c>
      <c r="CT16" s="37">
        <f>IF($S16="шиф.",$Y16,0)</f>
        <v>0</v>
      </c>
      <c r="CU16" s="37">
        <f>IF($S16="руб.",$Y16,0)</f>
        <v>0</v>
      </c>
      <c r="CV16" s="37">
        <f>IF($S16="др.",$Y16,0)</f>
        <v>0</v>
      </c>
      <c r="CW16" s="37">
        <f>IF($S16="толь",$Y16,0)</f>
        <v>0</v>
      </c>
    </row>
    <row r="18" ht="14.25">
      <c r="D18" s="1" t="s">
        <v>117</v>
      </c>
    </row>
  </sheetData>
  <sheetProtection/>
  <mergeCells count="42">
    <mergeCell ref="CE9:CF9"/>
    <mergeCell ref="CG9:CH9"/>
    <mergeCell ref="CR9:CW9"/>
    <mergeCell ref="CI9:CJ9"/>
    <mergeCell ref="CL9:CM9"/>
    <mergeCell ref="CN9:CO9"/>
    <mergeCell ref="CP9:CQ9"/>
    <mergeCell ref="BQ9:BR9"/>
    <mergeCell ref="BS9:BT9"/>
    <mergeCell ref="BU9:BV9"/>
    <mergeCell ref="BX9:BY9"/>
    <mergeCell ref="BZ9:CA9"/>
    <mergeCell ref="CB9:CC9"/>
    <mergeCell ref="CK8:CQ8"/>
    <mergeCell ref="AT9:AU9"/>
    <mergeCell ref="AV9:AX9"/>
    <mergeCell ref="AY9:BA9"/>
    <mergeCell ref="BC9:BD9"/>
    <mergeCell ref="BE9:BF9"/>
    <mergeCell ref="BG9:BH9"/>
    <mergeCell ref="BL9:BM9"/>
    <mergeCell ref="BN9:BO9"/>
    <mergeCell ref="BK8:BO8"/>
    <mergeCell ref="BP8:BV8"/>
    <mergeCell ref="BW8:CC8"/>
    <mergeCell ref="CD8:CJ8"/>
    <mergeCell ref="AP8:AR8"/>
    <mergeCell ref="AS8:BA8"/>
    <mergeCell ref="BB8:BH8"/>
    <mergeCell ref="BI8:BJ8"/>
    <mergeCell ref="O8:S8"/>
    <mergeCell ref="AA8:AC8"/>
    <mergeCell ref="AD8:AF8"/>
    <mergeCell ref="AG8:AI8"/>
    <mergeCell ref="AJ8:AL8"/>
    <mergeCell ref="AM8:AO8"/>
    <mergeCell ref="A1:E1"/>
    <mergeCell ref="L1:S1"/>
    <mergeCell ref="A2:E2"/>
    <mergeCell ref="L2:S2"/>
    <mergeCell ref="C3:E3"/>
    <mergeCell ref="P3:R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УКП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Конищева К.П.</dc:creator>
  <cp:keywords/>
  <dc:description/>
  <cp:lastModifiedBy>1</cp:lastModifiedBy>
  <cp:lastPrinted>2015-03-11T08:00:38Z</cp:lastPrinted>
  <dcterms:created xsi:type="dcterms:W3CDTF">2004-05-17T09:46:39Z</dcterms:created>
  <dcterms:modified xsi:type="dcterms:W3CDTF">2015-05-12T08:46:34Z</dcterms:modified>
  <cp:category/>
  <cp:version/>
  <cp:contentType/>
  <cp:contentStatus/>
</cp:coreProperties>
</file>