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11640"/>
  </bookViews>
  <sheets>
    <sheet name="июль" sheetId="5" r:id="rId1"/>
  </sheets>
  <definedNames>
    <definedName name="_xlnm.Print_Titles" localSheetId="0">июль!$15:$15</definedName>
    <definedName name="_xlnm.Print_Area" localSheetId="0">июль!$A$1:$Q$212</definedName>
  </definedNames>
  <calcPr calcId="124519" calcOnSave="0"/>
</workbook>
</file>

<file path=xl/calcChain.xml><?xml version="1.0" encoding="utf-8"?>
<calcChain xmlns="http://schemas.openxmlformats.org/spreadsheetml/2006/main">
  <c r="Q94" i="5"/>
  <c r="Q99"/>
  <c r="Q95"/>
  <c r="Q118"/>
  <c r="Q124"/>
  <c r="Q134"/>
  <c r="Q137"/>
  <c r="Q53"/>
  <c r="Q52" s="1"/>
  <c r="Q51" s="1"/>
  <c r="Q69"/>
  <c r="Q72"/>
  <c r="Q159"/>
  <c r="Q150"/>
  <c r="Q123"/>
  <c r="Q42"/>
  <c r="Q210"/>
  <c r="Q208"/>
  <c r="Q207" s="1"/>
  <c r="Q206" s="1"/>
  <c r="Q205" s="1"/>
  <c r="Q204" s="1"/>
  <c r="Q202"/>
  <c r="Q201"/>
  <c r="Q200" s="1"/>
  <c r="Q199" s="1"/>
  <c r="Q197"/>
  <c r="Q196"/>
  <c r="Q195" s="1"/>
  <c r="Q194" s="1"/>
  <c r="Q192"/>
  <c r="Q191"/>
  <c r="O191"/>
  <c r="Q189"/>
  <c r="Q188"/>
  <c r="O188"/>
  <c r="Q186"/>
  <c r="Q184"/>
  <c r="Q183"/>
  <c r="Q181"/>
  <c r="Q180"/>
  <c r="Q179" s="1"/>
  <c r="Q177"/>
  <c r="Q176"/>
  <c r="Q175"/>
  <c r="Q174"/>
  <c r="Q173" s="1"/>
  <c r="Q168"/>
  <c r="Q167"/>
  <c r="Q165"/>
  <c r="Q164"/>
  <c r="Q163"/>
  <c r="Q162"/>
  <c r="Q161" s="1"/>
  <c r="Q160" s="1"/>
  <c r="Q158"/>
  <c r="Q156"/>
  <c r="Q155" s="1"/>
  <c r="Q153"/>
  <c r="Q152"/>
  <c r="Q151" s="1"/>
  <c r="Q149"/>
  <c r="Q147"/>
  <c r="Q140"/>
  <c r="Q139" s="1"/>
  <c r="Q136"/>
  <c r="Q135" s="1"/>
  <c r="Q132"/>
  <c r="Q130"/>
  <c r="Q128"/>
  <c r="Q126"/>
  <c r="Q125"/>
  <c r="Q119"/>
  <c r="Q117" s="1"/>
  <c r="Q113"/>
  <c r="Q111"/>
  <c r="Q109"/>
  <c r="Q108" s="1"/>
  <c r="Q106"/>
  <c r="Q104"/>
  <c r="Q93"/>
  <c r="Q89"/>
  <c r="Q88" s="1"/>
  <c r="Q87" s="1"/>
  <c r="Q85"/>
  <c r="Q84" s="1"/>
  <c r="Q83" s="1"/>
  <c r="Q82" s="1"/>
  <c r="Q79"/>
  <c r="Q78" s="1"/>
  <c r="Q77" s="1"/>
  <c r="Q76" s="1"/>
  <c r="Q75" s="1"/>
  <c r="Q74"/>
  <c r="Q73" s="1"/>
  <c r="Q71"/>
  <c r="Q67"/>
  <c r="Q66" s="1"/>
  <c r="O66"/>
  <c r="Q64"/>
  <c r="Q63" s="1"/>
  <c r="O63"/>
  <c r="Q62"/>
  <c r="Q61" s="1"/>
  <c r="Q60" s="1"/>
  <c r="Q59" s="1"/>
  <c r="Q57"/>
  <c r="Q56" s="1"/>
  <c r="Q55" s="1"/>
  <c r="Q49"/>
  <c r="Q48" s="1"/>
  <c r="Q47" s="1"/>
  <c r="Q45"/>
  <c r="Q40"/>
  <c r="Q39" s="1"/>
  <c r="Q37"/>
  <c r="Q35"/>
  <c r="Q34" s="1"/>
  <c r="O34"/>
  <c r="Q32"/>
  <c r="Q31" s="1"/>
  <c r="O31"/>
  <c r="Q25"/>
  <c r="Q24" s="1"/>
  <c r="Q22"/>
  <c r="Q21" s="1"/>
  <c r="Q19"/>
  <c r="Q18" s="1"/>
  <c r="Q17" s="1"/>
  <c r="Q172" l="1"/>
  <c r="Q171" s="1"/>
  <c r="Q170" s="1"/>
  <c r="Q29"/>
  <c r="Q28" s="1"/>
  <c r="Q27" s="1"/>
  <c r="Q98"/>
  <c r="Q97" s="1"/>
  <c r="Q92" s="1"/>
  <c r="Q91" s="1"/>
  <c r="Q122"/>
  <c r="Q121" s="1"/>
  <c r="Q38"/>
  <c r="Q157"/>
  <c r="Q146"/>
  <c r="Q116"/>
  <c r="Q142" l="1"/>
  <c r="Q16"/>
  <c r="Q115"/>
  <c r="Q212" s="1"/>
</calcChain>
</file>

<file path=xl/sharedStrings.xml><?xml version="1.0" encoding="utf-8"?>
<sst xmlns="http://schemas.openxmlformats.org/spreadsheetml/2006/main" count="502" uniqueCount="187">
  <si>
    <t/>
  </si>
  <si>
    <t>ИТОГО:</t>
  </si>
  <si>
    <t>0300902000</t>
  </si>
  <si>
    <t>Исполнение полномочий контрольно-счетного органа (Иные межбюджетные трансферты)</t>
  </si>
  <si>
    <t>Исполнение полномочий контрольно-счетного органа</t>
  </si>
  <si>
    <t>0300901000</t>
  </si>
  <si>
    <t>Формирование, утверждение, исполнение бюджета поселения и контроль за использованием данного бюджета (Иные межбюджетные трансферты)</t>
  </si>
  <si>
    <t>Формирование, утверждение, исполнение бюджета поселения и контроль за использованием данного бюджета</t>
  </si>
  <si>
    <t>0300900000</t>
  </si>
  <si>
    <t>Межбюджетные трансферты</t>
  </si>
  <si>
    <t>0300000000</t>
  </si>
  <si>
    <t>Реализация государственных (муниципальных) функций, связанных с государственным (муниципальным) управлением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</si>
  <si>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</si>
  <si>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</si>
  <si>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0300700000</t>
  </si>
  <si>
    <t>Обслуживание муниципального долга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</si>
  <si>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</si>
  <si>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</si>
  <si>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1100100000</t>
  </si>
  <si>
    <t>Иные закупки товаров, работ и услуг для обеспечения государственных (муниципальных) нужд</t>
  </si>
  <si>
    <t>Физическая культура</t>
  </si>
  <si>
    <t>1100000000</t>
  </si>
  <si>
    <t>Физкультура и спорт</t>
  </si>
  <si>
    <t>ФИЗИЧЕСКАЯ КУЛЬТУРА И СПОРТ</t>
  </si>
  <si>
    <t>05003S3250</t>
  </si>
  <si>
    <t>Софинансирование расходов на реализацию мероприятий государственной программы Республики Карелия "Развитие культуры" (на частичную компенсацию дополнительных расходов на повышение оплаты труда работников муниципальных учреждений культуры) (Расходы на выплаты персоналу казенных учреждений)</t>
  </si>
  <si>
    <t>Софинансирование расходов на реализацию мероприятий государственной программы Республики Карелия "Развитие культуры" (на частичную компенсацию дополнительных расходов на повышение оплаты труда работников муниципальных учреждений культуры)</t>
  </si>
  <si>
    <t>0500343250</t>
  </si>
  <si>
    <t>Реализация мероприятий государственной программы Республики Карелия "Развитие культуры" (на частичную компенсацию дополнительных расходов на повышение оплаты труда работников муниципальных учреждений культуры) (Расходы на выплаты персоналу казенных учреждений)</t>
  </si>
  <si>
    <t>Реализация мероприятий государственной программы Республики Карелия "Развитие культуры" (на частичную компенсацию дополнительных расходов на повышение оплаты труда работников муниципальных учреждений культуры)</t>
  </si>
  <si>
    <t>0500300000</t>
  </si>
  <si>
    <t>Уплата налогов, сборов и иных платежей</t>
  </si>
  <si>
    <t>Социальные выплаты гражданам, кроме публичных нормативных социальных выплат</t>
  </si>
  <si>
    <t>Расходы на выплаты персоналу казенных учреждений</t>
  </si>
  <si>
    <t>Обеспечение деятельности библиотек</t>
  </si>
  <si>
    <t>05002L5580</t>
  </si>
  <si>
    <t>Реализация мероприятий по обеспечению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 (Иные закупки товаров, работ и услуг для обеспечения государственных (муниципальных) нужд)</t>
  </si>
  <si>
    <t>Реализация мероприятий по обеспечению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</si>
  <si>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0500200000</t>
  </si>
  <si>
    <t>Обеспечение деятельности домов культуры, культурно-библиотечных-досуговых центров</t>
  </si>
  <si>
    <t>0500000000</t>
  </si>
  <si>
    <t>Осуществление деятельности в области культуры</t>
  </si>
  <si>
    <t>Культура</t>
  </si>
  <si>
    <t>КУЛЬТУРА, КИНЕМАТОГРАФИЯ</t>
  </si>
  <si>
    <t>Реализация мероприятий по поддержке обустройства мест массового отдыха населения (городских парков) (Иные закупки товаров, работ и услуг для обеспечения государственных (муниципальных) нужд)</t>
  </si>
  <si>
    <t>Реализация мероприятий по поддержке обустройства мест массового отдыха населения (городских парков)</t>
  </si>
  <si>
    <t>Реализация мероприятий по формированию современной городской среды (Иные закупки товаров, работ и услуг для обеспечения государственных (муниципальных) нужд)</t>
  </si>
  <si>
    <t>Реализация мероприятий по формированию современной городской среды</t>
  </si>
  <si>
    <t>Реализация мероприятий по формированию современной городской среды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</si>
  <si>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7900400000</t>
  </si>
  <si>
    <t>Муниципальная целевая программа "Благоустройство территории Лахденпохского городского поселения и ремонт муниципального имущества на 2017-2018 годы»</t>
  </si>
  <si>
    <t>7900000000</t>
  </si>
  <si>
    <t>Муниципальные целевые программы</t>
  </si>
  <si>
    <t>0900500000</t>
  </si>
  <si>
    <t>Прочие мероприятия в области благоустройства</t>
  </si>
  <si>
    <t>0900400000</t>
  </si>
  <si>
    <t>Уличное освещение</t>
  </si>
  <si>
    <t>0900300000</t>
  </si>
  <si>
    <t>Содержание мест захоронений</t>
  </si>
  <si>
    <t>0900000000</t>
  </si>
  <si>
    <t>Осуществление деятельности в области жилищно-коммунального хозяйства</t>
  </si>
  <si>
    <t>0300600000</t>
  </si>
  <si>
    <t>Резервные средства</t>
  </si>
  <si>
    <t>Резервные средства для обеспечения планируемых расходных обязательств Лахденпохского городского поселения</t>
  </si>
  <si>
    <t>Благоустройство</t>
  </si>
  <si>
    <t>7900500000</t>
  </si>
  <si>
    <t>Программа комплексного развития систем коммунальной инфраструктуры Лахденпохского городского поселения на 2017-2018 годы</t>
  </si>
  <si>
    <t>0900200000</t>
  </si>
  <si>
    <t>Осуществление деятельности в области коммунального хозяйства</t>
  </si>
  <si>
    <t>Коммунальное хозяйство</t>
  </si>
  <si>
    <t>09001S9602</t>
  </si>
  <si>
    <t>Софинансирование мероприятий по переселению граждан из аварийного жилищного фонда с учетом необходимости развития малоэтажного строительства (Бюджетные инвестиции)</t>
  </si>
  <si>
    <t>Софинансирование мероприятий по переселению граждан из аварийного жилищного фонда с учетом необходимости развития малоэтажного строительства</t>
  </si>
  <si>
    <t>0900110000</t>
  </si>
  <si>
    <t>Взносы в фонд капитального ремонта (Иные закупки товаров, работ и услуг для обеспечения государственных (муниципальных) нужд)</t>
  </si>
  <si>
    <t>Взносы в фонд капитального ремонта</t>
  </si>
  <si>
    <t>0900109502</t>
  </si>
  <si>
    <t>0900100000</t>
  </si>
  <si>
    <t>Исполнение судебных актов</t>
  </si>
  <si>
    <t>Осуществление деятельности в области жилищного хозяйства</t>
  </si>
  <si>
    <t>0300800000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</si>
  <si>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</t>
  </si>
  <si>
    <t>Жилищное хозяйство</t>
  </si>
  <si>
    <t>ЖИЛИЩНО-КОММУНАЛЬНОЕ ХОЗЯЙСТВО</t>
  </si>
  <si>
    <t>79006S3180</t>
  </si>
  <si>
    <t>Софинансирование расходов на реализацию мероприятий государственной программы Республики Карелия "Развитие транспортной системы" (Иные закупки товаров, работ и услуг для обеспечения государственных (муниципальных) нужд)</t>
  </si>
  <si>
    <t>Софинансирование расходов на реализацию мероприятий государственной программы Республики Карелия "Развитие транспортной системы"</t>
  </si>
  <si>
    <t>7900643180</t>
  </si>
  <si>
    <t>Реализация мероприятий государственной программы Республики Карелия "Развитие транспортной системы" (Иные закупки товаров, работ и услуг для обеспечения государственных (муниципальных) нужд)</t>
  </si>
  <si>
    <t>Реализация мероприятий государственной программы Республики Карелия "Развитие транспортной системы"</t>
  </si>
  <si>
    <t>7900600000</t>
  </si>
  <si>
    <t>Долгосрочная целевая программа Лахденпохского городского поселения "Развитие автомобильных дорог общего пользования местного значения Лахденпохского городского поселения на 2017-2018 годы»</t>
  </si>
  <si>
    <t>1000143180</t>
  </si>
  <si>
    <t>1000100000</t>
  </si>
  <si>
    <t>Содержание и ремонт дорог</t>
  </si>
  <si>
    <t>1000000000</t>
  </si>
  <si>
    <t>Дорожное хозяйство (дорожные фонды)</t>
  </si>
  <si>
    <t>НАЦИОНАЛЬНАЯ ЭКОНОМИКА</t>
  </si>
  <si>
    <t>7900700000</t>
  </si>
  <si>
    <t>Муниципальная целевая программа «Пожарная безопасность, безопасность на водных объектах, защита населения от чрезвычайных ситуаций и снижение рисков их возникновения на территории муниципального образования «Лахденпохское городское поселение на 2015-2019 годы»</t>
  </si>
  <si>
    <t>Обеспечение пожарной безопасности</t>
  </si>
  <si>
    <t>0301500000</t>
  </si>
  <si>
    <t>Мероприятия в области предупреждения и ликвидации последствий чрезвычайных ситуаций и в области гражданской обороны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</si>
  <si>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</si>
  <si>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</si>
  <si>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0300151180</t>
  </si>
  <si>
    <t>Осуществление первичного воинского учета на территориях, где отсутствуют военные комиссариаты (Расходы на выплаты персоналу государственных (муниципальных) органов)</t>
  </si>
  <si>
    <t>Осуществление первичного воинского учета на территориях, где отсутствуют военные комиссариаты</t>
  </si>
  <si>
    <t>0300100000</t>
  </si>
  <si>
    <t>Исполнение переданных государственных полномочий</t>
  </si>
  <si>
    <t>Мобилизационная и вневойсковая подготовка</t>
  </si>
  <si>
    <t>НАЦИОНАЛЬНАЯ ОБОРОНА</t>
  </si>
  <si>
    <t>0300400000</t>
  </si>
  <si>
    <t>Представительские расходы, связанные с управлением</t>
  </si>
  <si>
    <t>0300200000</t>
  </si>
  <si>
    <t>Учреждения, оказывающие обеспечивающие услуги</t>
  </si>
  <si>
    <t>Другие общегосударственные вопросы</t>
  </si>
  <si>
    <t>0200300000</t>
  </si>
  <si>
    <t>Резервный фонд администрации Лахденпохского городского поселения по предупреждению и ликвидации чрезвычайных ситуаций и последствий стихийных бедствий</t>
  </si>
  <si>
    <t>0200000000</t>
  </si>
  <si>
    <t>Резервные фонды исполнительных органов власти</t>
  </si>
  <si>
    <t>Резервные фонды</t>
  </si>
  <si>
    <t>0301100000</t>
  </si>
  <si>
    <t>Специальные расходы</t>
  </si>
  <si>
    <t>Обеспечение проведения выборов и референдумов</t>
  </si>
  <si>
    <t>0300142140</t>
  </si>
  <si>
    <t>Осуществление государственных полномочий Республики Карелия по созданию и обеспечению деятельности административных комиссий и определению перечня должностных лиц, уполномоченных составлять протоколы об административных правонарушениях (Иные закупки товаров, работ и услуг для обеспечения государственных (муниципальных) нужд)</t>
  </si>
  <si>
    <t>Осуществление государственных полномочий Республики Карелия по созданию и обеспечению деятельности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</si>
  <si>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0100300000</t>
  </si>
  <si>
    <t>Расходы на выплаты персоналу государственных (муниципальных) органов</t>
  </si>
  <si>
    <t>Глава Администрации</t>
  </si>
  <si>
    <t>0100200000</t>
  </si>
  <si>
    <t>Центральный аппарат</t>
  </si>
  <si>
    <t>0100000000</t>
  </si>
  <si>
    <t>Руководство и управление в сфере установленных функций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</si>
  <si>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</si>
  <si>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</si>
  <si>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0100100000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</si>
  <si>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</si>
  <si>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</si>
  <si>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</si>
  <si>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вид расхода</t>
  </si>
  <si>
    <t>целевая статья</t>
  </si>
  <si>
    <t>подраздел</t>
  </si>
  <si>
    <t>раздел</t>
  </si>
  <si>
    <t>Наименование</t>
  </si>
  <si>
    <t>Коды бюджетной классификации</t>
  </si>
  <si>
    <t>Приложение 4</t>
  </si>
  <si>
    <t>тыс. рублей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</si>
  <si>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на 2018 год</t>
  </si>
  <si>
    <t>к решению Совета Лахденпохского городского поселения</t>
  </si>
  <si>
    <t>о внесении изменений и дополнений в решение</t>
  </si>
  <si>
    <t>XXXXXV сессии III созыва Совета Лахденпохского городского</t>
  </si>
  <si>
    <t>поселения XXXXXV/ №  370 - III от 23.12.2016 г. "О бюджете</t>
  </si>
  <si>
    <t>Лахденпохского городского поселения на 2018 год"</t>
  </si>
  <si>
    <t>Реализация мероприятий государственной программы Республики Карелия «Эффективное управление региональными и муниципальными финансами в Республике Карелия» (в целях частичной компенсации расходов на повышение оплаты труда работников бюджетной сферы)</t>
  </si>
  <si>
    <t>Реализация мероприятий государственной программы Республики Карелия «Эффективное управление региональными и муниципальными финансами в Республике Карелия» (в целях частичной компенсации расходов на повышение оплаты труда работников бюджетной сферы) (Расходы на выплаты персоналу государственных (муниципальных) органов)</t>
  </si>
  <si>
    <t xml:space="preserve">Софинансирование расходов на реализацию мероприятий государственной программы Республики Карелия «Эффективное управление региональными и муниципальными финансами в Республике Карелия» (в целях частичной компенсации расходов на повышение оплаты труда работников бюджетной сферы)        </t>
  </si>
  <si>
    <t>Софинансирование расходов на реализацию мероприятий государственной программы Республики Карелия «Эффективное управление региональными и муниципальными финансами в Республике Карелия» (в целях частичной компенсации расходов на повышение оплаты труда работников бюджетной сферы)  (Расходы на выплаты персоналу государственных (муниципальных) органов)</t>
  </si>
  <si>
    <t>01001S3170</t>
  </si>
  <si>
    <t>0100243170</t>
  </si>
  <si>
    <t>01002S3170</t>
  </si>
  <si>
    <t>Реализация мероприятий государственной программы Республики Карелия «Эффективное управление региональными и муниципальными финансами в Республике Карелия» (в целях частичной компенсации расходов на повышение оплаты труда работников бюджетной сферы) (Расходы на выплаты персоналу казенных учреждений)</t>
  </si>
  <si>
    <t>Софинансирование расходов на реализацию мероприятий государственной программы Республики Карелия «Эффективное управление региональными и муниципальными финансами в Республике Карелия» (в целях частичной компенсации расходов на повышение оплаты труда работников бюджетной сферы)  (Расходы на выплаты персоналу казенных учреждений)</t>
  </si>
  <si>
    <t>0300243170</t>
  </si>
  <si>
    <t>03002S3170</t>
  </si>
  <si>
    <t>0500343170</t>
  </si>
  <si>
    <t>05003S3170</t>
  </si>
  <si>
    <t>Сумма на 2018 год</t>
  </si>
  <si>
    <t>10001S3180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</si>
  <si>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</si>
  <si>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(Бюджетные инвестиции)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</si>
  <si>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 (Бюджетные инвестиции)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</si>
  <si>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</si>
  <si>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Муниципальная программа «Формирование современной городской среды на территории Лахденпохского городского поселения на 2018-2022  годы» в рамках реализации приоритетного проекта «Формирование комфортной городской среды»</t>
  </si>
  <si>
    <t>Основное мероприятие "Благоустройство общественных территорий Лахденпохского городского поселения"</t>
  </si>
  <si>
    <t>79201L5550</t>
  </si>
  <si>
    <t>Основное мероприятие "Благоустройство мест массового отдыха населения (городских парков) на территории Лахденпохского городского поселения"</t>
  </si>
  <si>
    <t>79203L5600</t>
  </si>
  <si>
    <t>79202L5550</t>
  </si>
  <si>
    <t>Основное мероприятие" Благоустройство дворовых территорий многоквартирных домов Лахденпохского городского поселения"</t>
  </si>
  <si>
    <t>Реализация мероприятий на поддержку местных инициатив граждан, проживающих в муниципальных образованиях</t>
  </si>
  <si>
    <t>Реализация мероприятий на поддержку местных инициатив граждан, проживающих в муниципальных образованиях(Иные закупки товаров, работ и услуг для обеспечения государственных (муниципальных) нужд)</t>
  </si>
  <si>
    <t>Софинансирование расходов на реализацию мероприятий на поддержку местных инициатив граждан, проживающих в муниципальных образованиях</t>
  </si>
  <si>
    <t>Софинансирование расходов на реализацию мероприятий на поддержку местных инициатив граждан, проживающих в муниципальных образованиях (Иные закупки товаров, работ и услуг для обеспечения государственных (муниципальных) нужд)</t>
  </si>
  <si>
    <t>от ____      2018 года № __________</t>
  </si>
  <si>
    <t>09005S3140</t>
  </si>
</sst>
</file>

<file path=xl/styles.xml><?xml version="1.0" encoding="utf-8"?>
<styleSheet xmlns="http://schemas.openxmlformats.org/spreadsheetml/2006/main">
  <numFmts count="6">
    <numFmt numFmtId="164" formatCode="#,##0.00;[Red]\-#,##0.00"/>
    <numFmt numFmtId="165" formatCode="#,##0.00;[Red]\-#,##0.00;0.00"/>
    <numFmt numFmtId="166" formatCode="000"/>
    <numFmt numFmtId="167" formatCode="0000000000"/>
    <numFmt numFmtId="168" formatCode="00"/>
    <numFmt numFmtId="169" formatCode="0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3">
    <xf numFmtId="0" fontId="0" fillId="0" borderId="0" xfId="0"/>
    <xf numFmtId="0" fontId="1" fillId="0" borderId="0" xfId="1" applyNumberFormat="1" applyFont="1" applyFill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1" fillId="0" borderId="4" xfId="1" applyNumberFormat="1" applyFont="1" applyFill="1" applyBorder="1" applyAlignment="1" applyProtection="1">
      <protection hidden="1"/>
    </xf>
    <xf numFmtId="0" fontId="2" fillId="0" borderId="5" xfId="1" applyNumberFormat="1" applyFont="1" applyFill="1" applyBorder="1" applyAlignment="1" applyProtection="1">
      <protection hidden="1"/>
    </xf>
    <xf numFmtId="0" fontId="2" fillId="0" borderId="17" xfId="1" applyNumberFormat="1" applyFont="1" applyFill="1" applyBorder="1" applyAlignment="1" applyProtection="1">
      <alignment horizontal="center"/>
      <protection hidden="1"/>
    </xf>
    <xf numFmtId="0" fontId="1" fillId="0" borderId="17" xfId="1" applyNumberFormat="1" applyFont="1" applyFill="1" applyBorder="1" applyAlignment="1" applyProtection="1">
      <alignment horizontal="centerContinuous"/>
      <protection hidden="1"/>
    </xf>
    <xf numFmtId="0" fontId="2" fillId="0" borderId="18" xfId="1" applyNumberFormat="1" applyFont="1" applyFill="1" applyBorder="1" applyAlignment="1" applyProtection="1">
      <alignment horizontal="centerContinuous"/>
      <protection hidden="1"/>
    </xf>
    <xf numFmtId="0" fontId="2" fillId="0" borderId="19" xfId="1" applyNumberFormat="1" applyFont="1" applyFill="1" applyBorder="1" applyAlignment="1" applyProtection="1">
      <alignment horizontal="centerContinuous"/>
      <protection hidden="1"/>
    </xf>
    <xf numFmtId="0" fontId="2" fillId="0" borderId="20" xfId="1" applyNumberFormat="1" applyFont="1" applyFill="1" applyBorder="1" applyAlignment="1" applyProtection="1">
      <alignment horizontal="centerContinuous"/>
      <protection hidden="1"/>
    </xf>
    <xf numFmtId="0" fontId="2" fillId="0" borderId="21" xfId="1" applyNumberFormat="1" applyFont="1" applyFill="1" applyBorder="1" applyAlignment="1" applyProtection="1">
      <alignment horizontal="center" wrapText="1"/>
      <protection hidden="1"/>
    </xf>
    <xf numFmtId="0" fontId="2" fillId="0" borderId="5" xfId="1" applyNumberFormat="1" applyFont="1" applyFill="1" applyBorder="1" applyAlignment="1" applyProtection="1">
      <alignment horizontal="centerContinuous" vertical="top"/>
      <protection hidden="1"/>
    </xf>
    <xf numFmtId="0" fontId="1" fillId="0" borderId="22" xfId="1" applyNumberFormat="1" applyFont="1" applyFill="1" applyBorder="1" applyAlignment="1" applyProtection="1">
      <protection hidden="1"/>
    </xf>
    <xf numFmtId="0" fontId="2" fillId="0" borderId="5" xfId="1" applyNumberFormat="1" applyFont="1" applyFill="1" applyBorder="1" applyAlignment="1" applyProtection="1">
      <alignment horizontal="centerContinuous"/>
      <protection hidden="1"/>
    </xf>
    <xf numFmtId="0" fontId="1" fillId="0" borderId="23" xfId="1" applyNumberFormat="1" applyFont="1" applyFill="1" applyBorder="1" applyAlignment="1" applyProtection="1">
      <protection hidden="1"/>
    </xf>
    <xf numFmtId="0" fontId="2" fillId="0" borderId="24" xfId="1" applyNumberFormat="1" applyFont="1" applyFill="1" applyBorder="1" applyAlignment="1" applyProtection="1">
      <alignment horizontal="centerContinuous"/>
      <protection hidden="1"/>
    </xf>
    <xf numFmtId="0" fontId="1" fillId="0" borderId="0" xfId="1" applyFill="1"/>
    <xf numFmtId="0" fontId="1" fillId="0" borderId="0" xfId="1" applyFill="1" applyProtection="1">
      <protection hidden="1"/>
    </xf>
    <xf numFmtId="168" fontId="3" fillId="0" borderId="8" xfId="1" applyNumberFormat="1" applyFont="1" applyFill="1" applyBorder="1" applyAlignment="1" applyProtection="1">
      <protection hidden="1"/>
    </xf>
    <xf numFmtId="167" fontId="3" fillId="0" borderId="8" xfId="1" applyNumberFormat="1" applyFont="1" applyFill="1" applyBorder="1" applyAlignment="1" applyProtection="1">
      <protection hidden="1"/>
    </xf>
    <xf numFmtId="166" fontId="3" fillId="0" borderId="9" xfId="1" applyNumberFormat="1" applyFont="1" applyFill="1" applyBorder="1" applyAlignment="1" applyProtection="1">
      <alignment horizontal="right"/>
      <protection hidden="1"/>
    </xf>
    <xf numFmtId="168" fontId="3" fillId="0" borderId="6" xfId="1" applyNumberFormat="1" applyFont="1" applyFill="1" applyBorder="1" applyAlignment="1" applyProtection="1">
      <protection hidden="1"/>
    </xf>
    <xf numFmtId="167" fontId="3" fillId="0" borderId="6" xfId="1" applyNumberFormat="1" applyFont="1" applyFill="1" applyBorder="1" applyAlignment="1" applyProtection="1">
      <protection hidden="1"/>
    </xf>
    <xf numFmtId="166" fontId="3" fillId="0" borderId="3" xfId="1" applyNumberFormat="1" applyFont="1" applyFill="1" applyBorder="1" applyAlignment="1" applyProtection="1">
      <alignment horizontal="right"/>
      <protection hidden="1"/>
    </xf>
    <xf numFmtId="168" fontId="3" fillId="0" borderId="12" xfId="1" applyNumberFormat="1" applyFont="1" applyFill="1" applyBorder="1" applyAlignment="1" applyProtection="1">
      <protection hidden="1"/>
    </xf>
    <xf numFmtId="167" fontId="3" fillId="0" borderId="12" xfId="1" applyNumberFormat="1" applyFont="1" applyFill="1" applyBorder="1" applyAlignment="1" applyProtection="1">
      <protection hidden="1"/>
    </xf>
    <xf numFmtId="166" fontId="3" fillId="0" borderId="13" xfId="1" applyNumberFormat="1" applyFont="1" applyFill="1" applyBorder="1" applyAlignment="1" applyProtection="1">
      <alignment horizontal="right"/>
      <protection hidden="1"/>
    </xf>
    <xf numFmtId="0" fontId="1" fillId="0" borderId="0" xfId="1" applyFill="1" applyBorder="1"/>
    <xf numFmtId="0" fontId="1" fillId="0" borderId="0" xfId="1" applyFill="1" applyBorder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centerContinuous"/>
      <protection hidden="1"/>
    </xf>
    <xf numFmtId="0" fontId="2" fillId="0" borderId="0" xfId="1" applyNumberFormat="1" applyFont="1" applyFill="1" applyBorder="1" applyAlignment="1" applyProtection="1">
      <alignment horizontal="centerContinuous" vertical="top"/>
      <protection hidden="1"/>
    </xf>
    <xf numFmtId="0" fontId="1" fillId="0" borderId="0" xfId="1" applyNumberFormat="1" applyFont="1" applyFill="1" applyBorder="1" applyAlignment="1" applyProtection="1">
      <alignment horizontal="centerContinuous"/>
      <protection hidden="1"/>
    </xf>
    <xf numFmtId="0" fontId="3" fillId="0" borderId="28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165" fontId="3" fillId="0" borderId="29" xfId="1" applyNumberFormat="1" applyFont="1" applyFill="1" applyBorder="1" applyAlignment="1" applyProtection="1">
      <protection hidden="1"/>
    </xf>
    <xf numFmtId="165" fontId="3" fillId="0" borderId="31" xfId="1" applyNumberFormat="1" applyFont="1" applyFill="1" applyBorder="1" applyAlignment="1" applyProtection="1">
      <protection hidden="1"/>
    </xf>
    <xf numFmtId="165" fontId="3" fillId="0" borderId="32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protection hidden="1"/>
    </xf>
    <xf numFmtId="0" fontId="2" fillId="0" borderId="33" xfId="1" applyNumberFormat="1" applyFont="1" applyFill="1" applyBorder="1" applyAlignment="1" applyProtection="1">
      <protection hidden="1"/>
    </xf>
    <xf numFmtId="165" fontId="3" fillId="0" borderId="0" xfId="1" applyNumberFormat="1" applyFont="1" applyFill="1" applyBorder="1" applyAlignment="1" applyProtection="1">
      <protection hidden="1"/>
    </xf>
    <xf numFmtId="0" fontId="4" fillId="0" borderId="0" xfId="0" applyFont="1" applyFill="1" applyBorder="1" applyAlignment="1">
      <alignment horizontal="right"/>
    </xf>
    <xf numFmtId="0" fontId="5" fillId="0" borderId="0" xfId="1" applyFont="1" applyFill="1" applyBorder="1" applyAlignment="1" applyProtection="1">
      <alignment horizontal="right"/>
      <protection hidden="1"/>
    </xf>
    <xf numFmtId="0" fontId="2" fillId="0" borderId="20" xfId="1" applyNumberFormat="1" applyFont="1" applyFill="1" applyBorder="1" applyAlignment="1" applyProtection="1">
      <alignment horizontal="center"/>
      <protection hidden="1"/>
    </xf>
    <xf numFmtId="0" fontId="2" fillId="0" borderId="30" xfId="1" applyNumberFormat="1" applyFont="1" applyFill="1" applyBorder="1" applyAlignment="1" applyProtection="1">
      <alignment horizontal="center"/>
      <protection hidden="1"/>
    </xf>
    <xf numFmtId="49" fontId="3" fillId="0" borderId="8" xfId="1" applyNumberFormat="1" applyFont="1" applyFill="1" applyBorder="1" applyAlignment="1" applyProtection="1">
      <protection hidden="1"/>
    </xf>
    <xf numFmtId="0" fontId="7" fillId="0" borderId="0" xfId="2" applyFont="1" applyFill="1" applyBorder="1" applyAlignment="1" applyProtection="1">
      <alignment horizontal="right"/>
      <protection hidden="1"/>
    </xf>
    <xf numFmtId="0" fontId="7" fillId="0" borderId="0" xfId="1" applyFont="1" applyFill="1" applyBorder="1" applyAlignment="1" applyProtection="1">
      <alignment horizontal="right"/>
      <protection hidden="1"/>
    </xf>
    <xf numFmtId="0" fontId="1" fillId="0" borderId="0" xfId="1" applyFill="1" applyAlignment="1">
      <alignment horizontal="left"/>
    </xf>
    <xf numFmtId="0" fontId="6" fillId="0" borderId="0" xfId="1" applyNumberFormat="1" applyFont="1" applyFill="1" applyBorder="1" applyAlignment="1" applyProtection="1">
      <alignment horizontal="center" wrapText="1"/>
      <protection hidden="1"/>
    </xf>
    <xf numFmtId="0" fontId="6" fillId="0" borderId="0" xfId="1" applyNumberFormat="1" applyFont="1" applyFill="1" applyBorder="1" applyAlignment="1" applyProtection="1">
      <alignment horizontal="center" wrapText="1"/>
      <protection hidden="1"/>
    </xf>
    <xf numFmtId="0" fontId="2" fillId="0" borderId="16" xfId="1" applyNumberFormat="1" applyFont="1" applyFill="1" applyBorder="1" applyAlignment="1" applyProtection="1">
      <alignment horizontal="center"/>
      <protection hidden="1"/>
    </xf>
    <xf numFmtId="0" fontId="2" fillId="0" borderId="19" xfId="1" applyNumberFormat="1" applyFont="1" applyFill="1" applyBorder="1" applyAlignment="1" applyProtection="1">
      <alignment horizontal="center"/>
      <protection hidden="1"/>
    </xf>
    <xf numFmtId="0" fontId="2" fillId="0" borderId="23" xfId="1" applyNumberFormat="1" applyFont="1" applyFill="1" applyBorder="1" applyAlignment="1" applyProtection="1">
      <alignment horizontal="center"/>
      <protection hidden="1"/>
    </xf>
    <xf numFmtId="0" fontId="2" fillId="0" borderId="25" xfId="1" applyNumberFormat="1" applyFont="1" applyFill="1" applyBorder="1" applyAlignment="1" applyProtection="1">
      <alignment horizontal="center"/>
      <protection hidden="1"/>
    </xf>
    <xf numFmtId="0" fontId="2" fillId="0" borderId="26" xfId="1" applyNumberFormat="1" applyFont="1" applyFill="1" applyBorder="1" applyAlignment="1" applyProtection="1">
      <alignment horizontal="center"/>
      <protection hidden="1"/>
    </xf>
    <xf numFmtId="0" fontId="2" fillId="0" borderId="27" xfId="1" applyNumberFormat="1" applyFont="1" applyFill="1" applyBorder="1" applyAlignment="1" applyProtection="1">
      <alignment horizontal="center"/>
      <protection hidden="1"/>
    </xf>
    <xf numFmtId="0" fontId="2" fillId="0" borderId="30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15" xfId="1" applyNumberFormat="1" applyFont="1" applyFill="1" applyBorder="1" applyAlignment="1" applyProtection="1">
      <alignment wrapText="1"/>
      <protection hidden="1"/>
    </xf>
    <xf numFmtId="169" fontId="3" fillId="0" borderId="14" xfId="1" applyNumberFormat="1" applyFont="1" applyFill="1" applyBorder="1" applyAlignment="1" applyProtection="1">
      <alignment wrapText="1"/>
      <protection hidden="1"/>
    </xf>
    <xf numFmtId="169" fontId="3" fillId="0" borderId="11" xfId="1" applyNumberFormat="1" applyFont="1" applyFill="1" applyBorder="1" applyAlignment="1" applyProtection="1">
      <alignment wrapText="1"/>
      <protection hidden="1"/>
    </xf>
    <xf numFmtId="169" fontId="3" fillId="0" borderId="10" xfId="1" applyNumberFormat="1" applyFont="1" applyFill="1" applyBorder="1" applyAlignment="1" applyProtection="1">
      <alignment wrapText="1"/>
      <protection hidden="1"/>
    </xf>
    <xf numFmtId="169" fontId="3" fillId="0" borderId="10" xfId="1" applyNumberFormat="1" applyFont="1" applyFill="1" applyBorder="1" applyAlignment="1" applyProtection="1">
      <alignment vertical="center" wrapText="1"/>
      <protection hidden="1"/>
    </xf>
    <xf numFmtId="169" fontId="3" fillId="0" borderId="29" xfId="1" applyNumberFormat="1" applyFont="1" applyFill="1" applyBorder="1" applyAlignment="1" applyProtection="1">
      <alignment vertical="center" wrapText="1"/>
      <protection hidden="1"/>
    </xf>
    <xf numFmtId="169" fontId="3" fillId="0" borderId="34" xfId="1" applyNumberFormat="1" applyFont="1" applyFill="1" applyBorder="1" applyAlignment="1" applyProtection="1">
      <alignment vertical="center" wrapText="1"/>
      <protection hidden="1"/>
    </xf>
    <xf numFmtId="169" fontId="3" fillId="0" borderId="29" xfId="1" applyNumberFormat="1" applyFont="1" applyFill="1" applyBorder="1" applyAlignment="1" applyProtection="1">
      <alignment wrapText="1"/>
      <protection hidden="1"/>
    </xf>
    <xf numFmtId="169" fontId="3" fillId="0" borderId="34" xfId="1" applyNumberFormat="1" applyFont="1" applyFill="1" applyBorder="1" applyAlignment="1" applyProtection="1">
      <alignment wrapText="1"/>
      <protection hidden="1"/>
    </xf>
    <xf numFmtId="169" fontId="3" fillId="0" borderId="10" xfId="1" applyNumberFormat="1" applyFont="1" applyFill="1" applyBorder="1" applyAlignment="1" applyProtection="1">
      <alignment horizontal="left" wrapText="1"/>
      <protection hidden="1"/>
    </xf>
    <xf numFmtId="169" fontId="3" fillId="0" borderId="29" xfId="1" applyNumberFormat="1" applyFont="1" applyFill="1" applyBorder="1" applyAlignment="1" applyProtection="1">
      <alignment horizontal="left" wrapText="1"/>
      <protection hidden="1"/>
    </xf>
    <xf numFmtId="169" fontId="3" fillId="0" borderId="34" xfId="1" applyNumberFormat="1" applyFont="1" applyFill="1" applyBorder="1" applyAlignment="1" applyProtection="1">
      <alignment horizontal="left" wrapText="1"/>
      <protection hidden="1"/>
    </xf>
    <xf numFmtId="169" fontId="3" fillId="0" borderId="7" xfId="1" applyNumberFormat="1" applyFont="1" applyFill="1" applyBorder="1" applyAlignment="1" applyProtection="1">
      <alignment wrapText="1"/>
      <protection hidden="1"/>
    </xf>
    <xf numFmtId="169" fontId="3" fillId="0" borderId="4" xfId="1" applyNumberFormat="1" applyFont="1" applyFill="1" applyBorder="1" applyAlignment="1" applyProtection="1">
      <alignment wrapText="1"/>
      <protection hidden="1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212"/>
  <sheetViews>
    <sheetView showGridLines="0" tabSelected="1" view="pageBreakPreview" topLeftCell="B96" zoomScaleSheetLayoutView="100" workbookViewId="0">
      <selection activeCell="O96" sqref="O96"/>
    </sheetView>
  </sheetViews>
  <sheetFormatPr defaultColWidth="9.140625" defaultRowHeight="12.75"/>
  <cols>
    <col min="1" max="1" width="1.42578125" style="17" hidden="1" customWidth="1"/>
    <col min="2" max="2" width="0.85546875" style="17" customWidth="1"/>
    <col min="3" max="3" width="0.7109375" style="17" customWidth="1"/>
    <col min="4" max="7" width="0.5703125" style="17" customWidth="1"/>
    <col min="8" max="8" width="0.7109375" style="17" customWidth="1"/>
    <col min="9" max="9" width="9.140625" style="17" customWidth="1"/>
    <col min="10" max="10" width="0.7109375" style="17" customWidth="1"/>
    <col min="11" max="11" width="0.5703125" style="17" customWidth="1"/>
    <col min="12" max="12" width="41.42578125" style="17" customWidth="1"/>
    <col min="13" max="13" width="7.7109375" style="17" customWidth="1"/>
    <col min="14" max="14" width="7" style="17" customWidth="1"/>
    <col min="15" max="15" width="9.7109375" style="17" customWidth="1"/>
    <col min="16" max="16" width="9" style="17" customWidth="1"/>
    <col min="17" max="17" width="15" style="17" customWidth="1"/>
    <col min="18" max="18" width="3.85546875" style="17" hidden="1" customWidth="1"/>
    <col min="19" max="19" width="5.85546875" style="28" customWidth="1"/>
    <col min="20" max="25" width="9.140625" style="17" customWidth="1"/>
    <col min="26" max="26" width="9.28515625" style="17" customWidth="1"/>
    <col min="27" max="248" width="9.140625" style="17" customWidth="1"/>
    <col min="249" max="16384" width="9.140625" style="17"/>
  </cols>
  <sheetData>
    <row r="1" spans="1:18" s="28" customFormat="1">
      <c r="Q1" s="47" t="s">
        <v>147</v>
      </c>
      <c r="R1" s="17"/>
    </row>
    <row r="2" spans="1:18" s="28" customFormat="1">
      <c r="Q2" s="48" t="s">
        <v>150</v>
      </c>
      <c r="R2" s="17"/>
    </row>
    <row r="3" spans="1:18" s="28" customFormat="1">
      <c r="Q3" s="48" t="s">
        <v>151</v>
      </c>
      <c r="R3" s="17"/>
    </row>
    <row r="4" spans="1:18" s="28" customFormat="1">
      <c r="Q4" s="48" t="s">
        <v>152</v>
      </c>
      <c r="R4" s="17"/>
    </row>
    <row r="5" spans="1:18" s="28" customFormat="1" ht="12.7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48" t="s">
        <v>153</v>
      </c>
      <c r="R5" s="18"/>
    </row>
    <row r="6" spans="1:18" s="28" customFormat="1" ht="12.7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8" t="s">
        <v>154</v>
      </c>
      <c r="R6" s="18"/>
    </row>
    <row r="7" spans="1:18" s="28" customFormat="1" ht="12.75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48" t="s">
        <v>185</v>
      </c>
      <c r="R7" s="18"/>
    </row>
    <row r="8" spans="1:18" s="28" customFormat="1" ht="12.75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42"/>
      <c r="R8" s="18"/>
    </row>
    <row r="9" spans="1:18" s="28" customFormat="1" ht="51" customHeight="1">
      <c r="A9" s="51" t="s">
        <v>149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18"/>
    </row>
    <row r="10" spans="1:18" s="28" customFormat="1" ht="12.75" customHeigh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18"/>
    </row>
    <row r="11" spans="1:18" s="28" customFormat="1" ht="12.75" customHeight="1" thickBot="1">
      <c r="A11" s="30"/>
      <c r="B11" s="30"/>
      <c r="C11" s="30"/>
      <c r="D11" s="30"/>
      <c r="E11" s="30"/>
      <c r="F11" s="30"/>
      <c r="G11" s="30"/>
      <c r="H11" s="30"/>
      <c r="I11" s="29"/>
      <c r="J11" s="30"/>
      <c r="K11" s="30"/>
      <c r="L11" s="30"/>
      <c r="M11" s="30"/>
      <c r="N11" s="30"/>
      <c r="O11" s="30"/>
      <c r="P11" s="30"/>
      <c r="Q11" s="43" t="s">
        <v>148</v>
      </c>
      <c r="R11" s="18"/>
    </row>
    <row r="12" spans="1:18" s="28" customFormat="1" ht="18" customHeight="1" thickBot="1">
      <c r="A12" s="5"/>
      <c r="B12" s="16"/>
      <c r="C12" s="9"/>
      <c r="D12" s="9"/>
      <c r="E12" s="9"/>
      <c r="F12" s="9"/>
      <c r="G12" s="9"/>
      <c r="H12" s="9"/>
      <c r="I12" s="9"/>
      <c r="J12" s="9"/>
      <c r="K12" s="9"/>
      <c r="L12" s="15"/>
      <c r="M12" s="52" t="s">
        <v>146</v>
      </c>
      <c r="N12" s="53"/>
      <c r="O12" s="53"/>
      <c r="P12" s="54"/>
      <c r="Q12" s="58" t="s">
        <v>168</v>
      </c>
      <c r="R12" s="30"/>
    </row>
    <row r="13" spans="1:18" s="28" customFormat="1" ht="12.75" customHeight="1" thickBot="1">
      <c r="A13" s="5"/>
      <c r="B13" s="14"/>
      <c r="C13" s="31"/>
      <c r="D13" s="31"/>
      <c r="E13" s="31"/>
      <c r="F13" s="31"/>
      <c r="G13" s="31"/>
      <c r="H13" s="31"/>
      <c r="I13" s="31"/>
      <c r="J13" s="31"/>
      <c r="K13" s="31"/>
      <c r="L13" s="13"/>
      <c r="M13" s="55"/>
      <c r="N13" s="56"/>
      <c r="O13" s="56"/>
      <c r="P13" s="57"/>
      <c r="Q13" s="58"/>
      <c r="R13" s="30"/>
    </row>
    <row r="14" spans="1:18" s="28" customFormat="1" ht="31.5" customHeight="1" thickBot="1">
      <c r="A14" s="5"/>
      <c r="B14" s="12" t="s">
        <v>145</v>
      </c>
      <c r="C14" s="32"/>
      <c r="D14" s="32"/>
      <c r="E14" s="32"/>
      <c r="F14" s="32"/>
      <c r="G14" s="32"/>
      <c r="H14" s="32"/>
      <c r="I14" s="32"/>
      <c r="J14" s="32"/>
      <c r="K14" s="32"/>
      <c r="L14" s="33"/>
      <c r="M14" s="11" t="s">
        <v>144</v>
      </c>
      <c r="N14" s="11" t="s">
        <v>143</v>
      </c>
      <c r="O14" s="11" t="s">
        <v>142</v>
      </c>
      <c r="P14" s="11" t="s">
        <v>141</v>
      </c>
      <c r="Q14" s="58"/>
      <c r="R14" s="30"/>
    </row>
    <row r="15" spans="1:18" s="28" customFormat="1" ht="12.75" customHeight="1" thickBot="1">
      <c r="A15" s="5"/>
      <c r="B15" s="10">
        <v>1</v>
      </c>
      <c r="C15" s="8"/>
      <c r="D15" s="8"/>
      <c r="E15" s="8"/>
      <c r="F15" s="8"/>
      <c r="G15" s="8"/>
      <c r="H15" s="8"/>
      <c r="I15" s="8"/>
      <c r="J15" s="8"/>
      <c r="K15" s="8"/>
      <c r="L15" s="7"/>
      <c r="M15" s="6">
        <v>2</v>
      </c>
      <c r="N15" s="6">
        <v>3</v>
      </c>
      <c r="O15" s="6">
        <v>4</v>
      </c>
      <c r="P15" s="44">
        <v>5</v>
      </c>
      <c r="Q15" s="45">
        <v>6</v>
      </c>
      <c r="R15" s="30"/>
    </row>
    <row r="16" spans="1:18" s="28" customFormat="1" ht="12.75" customHeight="1">
      <c r="A16" s="34"/>
      <c r="B16" s="59" t="s">
        <v>140</v>
      </c>
      <c r="C16" s="59"/>
      <c r="D16" s="59"/>
      <c r="E16" s="59"/>
      <c r="F16" s="59"/>
      <c r="G16" s="59"/>
      <c r="H16" s="59"/>
      <c r="I16" s="59"/>
      <c r="J16" s="59"/>
      <c r="K16" s="59"/>
      <c r="L16" s="60"/>
      <c r="M16" s="25">
        <v>1</v>
      </c>
      <c r="N16" s="25" t="s">
        <v>0</v>
      </c>
      <c r="O16" s="26" t="s">
        <v>0</v>
      </c>
      <c r="P16" s="27" t="s">
        <v>0</v>
      </c>
      <c r="Q16" s="37">
        <f>Q17+Q27+Q38+Q51+Q55+Q59</f>
        <v>12766.995999999999</v>
      </c>
      <c r="R16" s="35"/>
    </row>
    <row r="17" spans="1:18" s="28" customFormat="1" ht="24" customHeight="1">
      <c r="A17" s="34"/>
      <c r="B17" s="61" t="s">
        <v>139</v>
      </c>
      <c r="C17" s="61"/>
      <c r="D17" s="61"/>
      <c r="E17" s="61"/>
      <c r="F17" s="61"/>
      <c r="G17" s="61"/>
      <c r="H17" s="61"/>
      <c r="I17" s="61"/>
      <c r="J17" s="61"/>
      <c r="K17" s="61"/>
      <c r="L17" s="62"/>
      <c r="M17" s="19">
        <v>1</v>
      </c>
      <c r="N17" s="19">
        <v>2</v>
      </c>
      <c r="O17" s="20" t="s">
        <v>0</v>
      </c>
      <c r="P17" s="21" t="s">
        <v>0</v>
      </c>
      <c r="Q17" s="38">
        <f>Q18</f>
        <v>904.51800000000003</v>
      </c>
      <c r="R17" s="35"/>
    </row>
    <row r="18" spans="1:18" s="28" customFormat="1" ht="24" customHeight="1">
      <c r="A18" s="34"/>
      <c r="B18" s="61" t="s">
        <v>134</v>
      </c>
      <c r="C18" s="61"/>
      <c r="D18" s="61"/>
      <c r="E18" s="61"/>
      <c r="F18" s="61"/>
      <c r="G18" s="61"/>
      <c r="H18" s="61"/>
      <c r="I18" s="61"/>
      <c r="J18" s="61"/>
      <c r="K18" s="61"/>
      <c r="L18" s="62"/>
      <c r="M18" s="19">
        <v>1</v>
      </c>
      <c r="N18" s="19">
        <v>2</v>
      </c>
      <c r="O18" s="20" t="s">
        <v>133</v>
      </c>
      <c r="P18" s="21" t="s">
        <v>0</v>
      </c>
      <c r="Q18" s="38">
        <f>Q19+Q21+Q24</f>
        <v>904.51800000000003</v>
      </c>
      <c r="R18" s="35"/>
    </row>
    <row r="19" spans="1:18" s="28" customFormat="1" ht="12.75" customHeight="1">
      <c r="A19" s="34"/>
      <c r="B19" s="61" t="s">
        <v>138</v>
      </c>
      <c r="C19" s="61"/>
      <c r="D19" s="61"/>
      <c r="E19" s="61"/>
      <c r="F19" s="61"/>
      <c r="G19" s="61"/>
      <c r="H19" s="61"/>
      <c r="I19" s="61"/>
      <c r="J19" s="61"/>
      <c r="K19" s="61"/>
      <c r="L19" s="62"/>
      <c r="M19" s="19">
        <v>1</v>
      </c>
      <c r="N19" s="19">
        <v>2</v>
      </c>
      <c r="O19" s="20" t="s">
        <v>137</v>
      </c>
      <c r="P19" s="21" t="s">
        <v>0</v>
      </c>
      <c r="Q19" s="38">
        <f>Q20</f>
        <v>869.7</v>
      </c>
      <c r="R19" s="35"/>
    </row>
    <row r="20" spans="1:18" s="28" customFormat="1" ht="24" customHeight="1">
      <c r="A20" s="34"/>
      <c r="B20" s="61" t="s">
        <v>129</v>
      </c>
      <c r="C20" s="61"/>
      <c r="D20" s="61"/>
      <c r="E20" s="61"/>
      <c r="F20" s="61"/>
      <c r="G20" s="61"/>
      <c r="H20" s="61"/>
      <c r="I20" s="61"/>
      <c r="J20" s="61"/>
      <c r="K20" s="61"/>
      <c r="L20" s="62"/>
      <c r="M20" s="19">
        <v>1</v>
      </c>
      <c r="N20" s="19">
        <v>2</v>
      </c>
      <c r="O20" s="20" t="s">
        <v>137</v>
      </c>
      <c r="P20" s="21">
        <v>120</v>
      </c>
      <c r="Q20" s="38">
        <v>869.7</v>
      </c>
      <c r="R20" s="35"/>
    </row>
    <row r="21" spans="1:18" s="28" customFormat="1" ht="57" customHeight="1">
      <c r="A21" s="34"/>
      <c r="B21" s="63" t="s">
        <v>155</v>
      </c>
      <c r="C21" s="64"/>
      <c r="D21" s="64"/>
      <c r="E21" s="64"/>
      <c r="F21" s="64"/>
      <c r="G21" s="64"/>
      <c r="H21" s="64"/>
      <c r="I21" s="64"/>
      <c r="J21" s="64"/>
      <c r="K21" s="64"/>
      <c r="L21" s="65"/>
      <c r="M21" s="19">
        <v>1</v>
      </c>
      <c r="N21" s="19">
        <v>2</v>
      </c>
      <c r="O21" s="20">
        <v>100143170</v>
      </c>
      <c r="P21" s="21" t="s">
        <v>0</v>
      </c>
      <c r="Q21" s="38">
        <f>Q22</f>
        <v>31.335999999999999</v>
      </c>
      <c r="R21" s="35"/>
    </row>
    <row r="22" spans="1:18" s="28" customFormat="1" ht="12.75" hidden="1" customHeight="1">
      <c r="A22" s="34"/>
      <c r="B22" s="61" t="s">
        <v>138</v>
      </c>
      <c r="C22" s="61"/>
      <c r="D22" s="61"/>
      <c r="E22" s="61"/>
      <c r="F22" s="61"/>
      <c r="G22" s="61"/>
      <c r="H22" s="61"/>
      <c r="I22" s="61"/>
      <c r="J22" s="61"/>
      <c r="K22" s="61"/>
      <c r="L22" s="62"/>
      <c r="M22" s="19">
        <v>1</v>
      </c>
      <c r="N22" s="19">
        <v>2</v>
      </c>
      <c r="O22" s="20">
        <v>300943170</v>
      </c>
      <c r="P22" s="21" t="s">
        <v>0</v>
      </c>
      <c r="Q22" s="38">
        <f>Q23</f>
        <v>31.335999999999999</v>
      </c>
      <c r="R22" s="35"/>
    </row>
    <row r="23" spans="1:18" s="28" customFormat="1" ht="60.75" customHeight="1">
      <c r="A23" s="34"/>
      <c r="B23" s="63" t="s">
        <v>156</v>
      </c>
      <c r="C23" s="64"/>
      <c r="D23" s="64"/>
      <c r="E23" s="64"/>
      <c r="F23" s="64"/>
      <c r="G23" s="64"/>
      <c r="H23" s="64"/>
      <c r="I23" s="64"/>
      <c r="J23" s="64"/>
      <c r="K23" s="64"/>
      <c r="L23" s="65"/>
      <c r="M23" s="19">
        <v>1</v>
      </c>
      <c r="N23" s="19">
        <v>2</v>
      </c>
      <c r="O23" s="20">
        <v>100143170</v>
      </c>
      <c r="P23" s="21">
        <v>120</v>
      </c>
      <c r="Q23" s="38">
        <v>31.335999999999999</v>
      </c>
      <c r="R23" s="35"/>
    </row>
    <row r="24" spans="1:18" s="28" customFormat="1" ht="57" customHeight="1">
      <c r="A24" s="34"/>
      <c r="B24" s="63" t="s">
        <v>157</v>
      </c>
      <c r="C24" s="64"/>
      <c r="D24" s="64"/>
      <c r="E24" s="64"/>
      <c r="F24" s="64"/>
      <c r="G24" s="64"/>
      <c r="H24" s="64"/>
      <c r="I24" s="64"/>
      <c r="J24" s="64"/>
      <c r="K24" s="64"/>
      <c r="L24" s="65"/>
      <c r="M24" s="19">
        <v>1</v>
      </c>
      <c r="N24" s="19">
        <v>2</v>
      </c>
      <c r="O24" s="20" t="s">
        <v>159</v>
      </c>
      <c r="P24" s="21" t="s">
        <v>0</v>
      </c>
      <c r="Q24" s="38">
        <f>Q25</f>
        <v>3.4820000000000002</v>
      </c>
      <c r="R24" s="35"/>
    </row>
    <row r="25" spans="1:18" s="28" customFormat="1" ht="12.75" hidden="1" customHeight="1">
      <c r="A25" s="34"/>
      <c r="B25" s="61" t="s">
        <v>138</v>
      </c>
      <c r="C25" s="61"/>
      <c r="D25" s="61"/>
      <c r="E25" s="61"/>
      <c r="F25" s="61"/>
      <c r="G25" s="61"/>
      <c r="H25" s="61"/>
      <c r="I25" s="61"/>
      <c r="J25" s="61"/>
      <c r="K25" s="61"/>
      <c r="L25" s="62"/>
      <c r="M25" s="19">
        <v>1</v>
      </c>
      <c r="N25" s="19">
        <v>2</v>
      </c>
      <c r="O25" s="20">
        <v>300943170</v>
      </c>
      <c r="P25" s="21" t="s">
        <v>0</v>
      </c>
      <c r="Q25" s="38">
        <f>Q26</f>
        <v>3.4820000000000002</v>
      </c>
      <c r="R25" s="35"/>
    </row>
    <row r="26" spans="1:18" s="28" customFormat="1" ht="74.25" customHeight="1">
      <c r="A26" s="34"/>
      <c r="B26" s="63" t="s">
        <v>158</v>
      </c>
      <c r="C26" s="64"/>
      <c r="D26" s="64"/>
      <c r="E26" s="64"/>
      <c r="F26" s="64"/>
      <c r="G26" s="64"/>
      <c r="H26" s="64"/>
      <c r="I26" s="64"/>
      <c r="J26" s="64"/>
      <c r="K26" s="64"/>
      <c r="L26" s="65"/>
      <c r="M26" s="19">
        <v>1</v>
      </c>
      <c r="N26" s="19">
        <v>2</v>
      </c>
      <c r="O26" s="20" t="s">
        <v>159</v>
      </c>
      <c r="P26" s="21">
        <v>120</v>
      </c>
      <c r="Q26" s="38">
        <v>3.4820000000000002</v>
      </c>
      <c r="R26" s="35"/>
    </row>
    <row r="27" spans="1:18" s="28" customFormat="1" ht="35.25" customHeight="1">
      <c r="A27" s="34"/>
      <c r="B27" s="61" t="s">
        <v>136</v>
      </c>
      <c r="C27" s="61"/>
      <c r="D27" s="61"/>
      <c r="E27" s="61"/>
      <c r="F27" s="61"/>
      <c r="G27" s="61"/>
      <c r="H27" s="61"/>
      <c r="I27" s="61"/>
      <c r="J27" s="61"/>
      <c r="K27" s="61"/>
      <c r="L27" s="62"/>
      <c r="M27" s="19">
        <v>1</v>
      </c>
      <c r="N27" s="19">
        <v>3</v>
      </c>
      <c r="O27" s="20" t="s">
        <v>0</v>
      </c>
      <c r="P27" s="21" t="s">
        <v>0</v>
      </c>
      <c r="Q27" s="38">
        <f>Q28</f>
        <v>271.39799999999997</v>
      </c>
      <c r="R27" s="35"/>
    </row>
    <row r="28" spans="1:18" s="28" customFormat="1" ht="24" customHeight="1">
      <c r="A28" s="34"/>
      <c r="B28" s="61" t="s">
        <v>134</v>
      </c>
      <c r="C28" s="61"/>
      <c r="D28" s="61"/>
      <c r="E28" s="61"/>
      <c r="F28" s="61"/>
      <c r="G28" s="61"/>
      <c r="H28" s="61"/>
      <c r="I28" s="61"/>
      <c r="J28" s="61"/>
      <c r="K28" s="61"/>
      <c r="L28" s="62"/>
      <c r="M28" s="19">
        <v>1</v>
      </c>
      <c r="N28" s="19">
        <v>3</v>
      </c>
      <c r="O28" s="20" t="s">
        <v>133</v>
      </c>
      <c r="P28" s="21" t="s">
        <v>0</v>
      </c>
      <c r="Q28" s="38">
        <f>Q29</f>
        <v>271.39799999999997</v>
      </c>
      <c r="R28" s="35"/>
    </row>
    <row r="29" spans="1:18" s="28" customFormat="1" ht="12.75" customHeight="1">
      <c r="A29" s="34"/>
      <c r="B29" s="61" t="s">
        <v>132</v>
      </c>
      <c r="C29" s="61"/>
      <c r="D29" s="61"/>
      <c r="E29" s="61"/>
      <c r="F29" s="61"/>
      <c r="G29" s="61"/>
      <c r="H29" s="61"/>
      <c r="I29" s="61"/>
      <c r="J29" s="61"/>
      <c r="K29" s="61"/>
      <c r="L29" s="62"/>
      <c r="M29" s="19">
        <v>1</v>
      </c>
      <c r="N29" s="19">
        <v>3</v>
      </c>
      <c r="O29" s="20" t="s">
        <v>131</v>
      </c>
      <c r="P29" s="21" t="s">
        <v>0</v>
      </c>
      <c r="Q29" s="38">
        <f>Q30+Q37+Q31+Q34</f>
        <v>271.39799999999997</v>
      </c>
      <c r="R29" s="35"/>
    </row>
    <row r="30" spans="1:18" s="28" customFormat="1" ht="24" customHeight="1">
      <c r="A30" s="34"/>
      <c r="B30" s="61" t="s">
        <v>129</v>
      </c>
      <c r="C30" s="61"/>
      <c r="D30" s="61"/>
      <c r="E30" s="61"/>
      <c r="F30" s="61"/>
      <c r="G30" s="61"/>
      <c r="H30" s="61"/>
      <c r="I30" s="61"/>
      <c r="J30" s="61"/>
      <c r="K30" s="61"/>
      <c r="L30" s="62"/>
      <c r="M30" s="19">
        <v>1</v>
      </c>
      <c r="N30" s="19">
        <v>3</v>
      </c>
      <c r="O30" s="20" t="s">
        <v>131</v>
      </c>
      <c r="P30" s="21">
        <v>120</v>
      </c>
      <c r="Q30" s="38">
        <v>225</v>
      </c>
      <c r="R30" s="35"/>
    </row>
    <row r="31" spans="1:18" s="28" customFormat="1" ht="57" customHeight="1">
      <c r="A31" s="34"/>
      <c r="B31" s="63" t="s">
        <v>155</v>
      </c>
      <c r="C31" s="64"/>
      <c r="D31" s="64"/>
      <c r="E31" s="64"/>
      <c r="F31" s="64"/>
      <c r="G31" s="64"/>
      <c r="H31" s="64"/>
      <c r="I31" s="64"/>
      <c r="J31" s="64"/>
      <c r="K31" s="64"/>
      <c r="L31" s="65"/>
      <c r="M31" s="19">
        <v>1</v>
      </c>
      <c r="N31" s="19">
        <v>3</v>
      </c>
      <c r="O31" s="20" t="str">
        <f>O33</f>
        <v>0100243170</v>
      </c>
      <c r="P31" s="21" t="s">
        <v>0</v>
      </c>
      <c r="Q31" s="38">
        <f>Q32</f>
        <v>39.628999999999998</v>
      </c>
      <c r="R31" s="35"/>
    </row>
    <row r="32" spans="1:18" s="28" customFormat="1" ht="12.75" hidden="1" customHeight="1">
      <c r="A32" s="34"/>
      <c r="B32" s="61" t="s">
        <v>138</v>
      </c>
      <c r="C32" s="61"/>
      <c r="D32" s="61"/>
      <c r="E32" s="61"/>
      <c r="F32" s="61"/>
      <c r="G32" s="61"/>
      <c r="H32" s="61"/>
      <c r="I32" s="61"/>
      <c r="J32" s="61"/>
      <c r="K32" s="61"/>
      <c r="L32" s="62"/>
      <c r="M32" s="19">
        <v>1</v>
      </c>
      <c r="N32" s="19">
        <v>3</v>
      </c>
      <c r="O32" s="20">
        <v>300943170</v>
      </c>
      <c r="P32" s="21" t="s">
        <v>0</v>
      </c>
      <c r="Q32" s="38">
        <f>Q33</f>
        <v>39.628999999999998</v>
      </c>
      <c r="R32" s="35"/>
    </row>
    <row r="33" spans="1:19" ht="60.75" customHeight="1">
      <c r="A33" s="34"/>
      <c r="B33" s="63" t="s">
        <v>156</v>
      </c>
      <c r="C33" s="64"/>
      <c r="D33" s="64"/>
      <c r="E33" s="64"/>
      <c r="F33" s="64"/>
      <c r="G33" s="64"/>
      <c r="H33" s="64"/>
      <c r="I33" s="64"/>
      <c r="J33" s="64"/>
      <c r="K33" s="64"/>
      <c r="L33" s="65"/>
      <c r="M33" s="19">
        <v>1</v>
      </c>
      <c r="N33" s="19">
        <v>3</v>
      </c>
      <c r="O33" s="46" t="s">
        <v>160</v>
      </c>
      <c r="P33" s="21">
        <v>120</v>
      </c>
      <c r="Q33" s="38">
        <v>39.628999999999998</v>
      </c>
      <c r="R33" s="35"/>
    </row>
    <row r="34" spans="1:19" ht="57" customHeight="1">
      <c r="A34" s="34"/>
      <c r="B34" s="63" t="s">
        <v>157</v>
      </c>
      <c r="C34" s="64"/>
      <c r="D34" s="64"/>
      <c r="E34" s="64"/>
      <c r="F34" s="64"/>
      <c r="G34" s="64"/>
      <c r="H34" s="64"/>
      <c r="I34" s="64"/>
      <c r="J34" s="64"/>
      <c r="K34" s="64"/>
      <c r="L34" s="65"/>
      <c r="M34" s="19">
        <v>1</v>
      </c>
      <c r="N34" s="19">
        <v>3</v>
      </c>
      <c r="O34" s="20" t="str">
        <f>O36</f>
        <v>01002S3170</v>
      </c>
      <c r="P34" s="21" t="s">
        <v>0</v>
      </c>
      <c r="Q34" s="38">
        <f>Q35</f>
        <v>6.5439999999999996</v>
      </c>
      <c r="R34" s="35"/>
    </row>
    <row r="35" spans="1:19" ht="12.75" hidden="1" customHeight="1">
      <c r="A35" s="34"/>
      <c r="B35" s="61" t="s">
        <v>138</v>
      </c>
      <c r="C35" s="61"/>
      <c r="D35" s="61"/>
      <c r="E35" s="61"/>
      <c r="F35" s="61"/>
      <c r="G35" s="61"/>
      <c r="H35" s="61"/>
      <c r="I35" s="61"/>
      <c r="J35" s="61"/>
      <c r="K35" s="61"/>
      <c r="L35" s="62"/>
      <c r="M35" s="19">
        <v>1</v>
      </c>
      <c r="N35" s="19">
        <v>3</v>
      </c>
      <c r="O35" s="20">
        <v>300943170</v>
      </c>
      <c r="P35" s="21" t="s">
        <v>0</v>
      </c>
      <c r="Q35" s="38">
        <f>Q36</f>
        <v>6.5439999999999996</v>
      </c>
      <c r="R35" s="35"/>
    </row>
    <row r="36" spans="1:19" ht="74.25" customHeight="1">
      <c r="A36" s="34"/>
      <c r="B36" s="63" t="s">
        <v>158</v>
      </c>
      <c r="C36" s="64"/>
      <c r="D36" s="64"/>
      <c r="E36" s="64"/>
      <c r="F36" s="64"/>
      <c r="G36" s="64"/>
      <c r="H36" s="64"/>
      <c r="I36" s="64"/>
      <c r="J36" s="64"/>
      <c r="K36" s="64"/>
      <c r="L36" s="65"/>
      <c r="M36" s="19">
        <v>1</v>
      </c>
      <c r="N36" s="19">
        <v>3</v>
      </c>
      <c r="O36" s="46" t="s">
        <v>161</v>
      </c>
      <c r="P36" s="21">
        <v>120</v>
      </c>
      <c r="Q36" s="38">
        <v>6.5439999999999996</v>
      </c>
      <c r="R36" s="35"/>
    </row>
    <row r="37" spans="1:19" ht="12.75" customHeight="1">
      <c r="A37" s="34"/>
      <c r="B37" s="61" t="s">
        <v>31</v>
      </c>
      <c r="C37" s="61"/>
      <c r="D37" s="61"/>
      <c r="E37" s="61"/>
      <c r="F37" s="61"/>
      <c r="G37" s="61"/>
      <c r="H37" s="61"/>
      <c r="I37" s="61"/>
      <c r="J37" s="61"/>
      <c r="K37" s="61"/>
      <c r="L37" s="62"/>
      <c r="M37" s="19">
        <v>1</v>
      </c>
      <c r="N37" s="19">
        <v>3</v>
      </c>
      <c r="O37" s="20" t="s">
        <v>131</v>
      </c>
      <c r="P37" s="21">
        <v>850</v>
      </c>
      <c r="Q37" s="38">
        <f>225/1000</f>
        <v>0.22500000000000001</v>
      </c>
      <c r="R37" s="35"/>
    </row>
    <row r="38" spans="1:19" ht="35.25" customHeight="1">
      <c r="A38" s="34"/>
      <c r="B38" s="61" t="s">
        <v>135</v>
      </c>
      <c r="C38" s="61"/>
      <c r="D38" s="61"/>
      <c r="E38" s="61"/>
      <c r="F38" s="61"/>
      <c r="G38" s="61"/>
      <c r="H38" s="61"/>
      <c r="I38" s="61"/>
      <c r="J38" s="61"/>
      <c r="K38" s="61"/>
      <c r="L38" s="62"/>
      <c r="M38" s="19">
        <v>1</v>
      </c>
      <c r="N38" s="19">
        <v>4</v>
      </c>
      <c r="O38" s="20" t="s">
        <v>0</v>
      </c>
      <c r="P38" s="21" t="s">
        <v>0</v>
      </c>
      <c r="Q38" s="38">
        <f>Q39+Q45+Q47</f>
        <v>6838.4</v>
      </c>
      <c r="R38" s="36"/>
      <c r="S38" s="41"/>
    </row>
    <row r="39" spans="1:19" ht="24" customHeight="1">
      <c r="A39" s="34"/>
      <c r="B39" s="61" t="s">
        <v>134</v>
      </c>
      <c r="C39" s="61"/>
      <c r="D39" s="61"/>
      <c r="E39" s="61"/>
      <c r="F39" s="61"/>
      <c r="G39" s="61"/>
      <c r="H39" s="61"/>
      <c r="I39" s="61"/>
      <c r="J39" s="61"/>
      <c r="K39" s="61"/>
      <c r="L39" s="62"/>
      <c r="M39" s="19">
        <v>1</v>
      </c>
      <c r="N39" s="19">
        <v>4</v>
      </c>
      <c r="O39" s="20" t="s">
        <v>133</v>
      </c>
      <c r="P39" s="21" t="s">
        <v>0</v>
      </c>
      <c r="Q39" s="38">
        <f>Q40</f>
        <v>6836.4</v>
      </c>
      <c r="R39" s="35"/>
    </row>
    <row r="40" spans="1:19" ht="12.75" customHeight="1">
      <c r="A40" s="34"/>
      <c r="B40" s="61" t="s">
        <v>132</v>
      </c>
      <c r="C40" s="61"/>
      <c r="D40" s="61"/>
      <c r="E40" s="61"/>
      <c r="F40" s="61"/>
      <c r="G40" s="61"/>
      <c r="H40" s="61"/>
      <c r="I40" s="61"/>
      <c r="J40" s="61"/>
      <c r="K40" s="61"/>
      <c r="L40" s="62"/>
      <c r="M40" s="19">
        <v>1</v>
      </c>
      <c r="N40" s="19">
        <v>4</v>
      </c>
      <c r="O40" s="20" t="s">
        <v>131</v>
      </c>
      <c r="P40" s="21" t="s">
        <v>0</v>
      </c>
      <c r="Q40" s="38">
        <f>Q41+Q42+Q43+Q44</f>
        <v>6836.4</v>
      </c>
      <c r="R40" s="35"/>
    </row>
    <row r="41" spans="1:19" ht="24" customHeight="1">
      <c r="A41" s="34"/>
      <c r="B41" s="61" t="s">
        <v>129</v>
      </c>
      <c r="C41" s="61"/>
      <c r="D41" s="61"/>
      <c r="E41" s="61"/>
      <c r="F41" s="61"/>
      <c r="G41" s="61"/>
      <c r="H41" s="61"/>
      <c r="I41" s="61"/>
      <c r="J41" s="61"/>
      <c r="K41" s="61"/>
      <c r="L41" s="62"/>
      <c r="M41" s="19">
        <v>1</v>
      </c>
      <c r="N41" s="19">
        <v>4</v>
      </c>
      <c r="O41" s="20" t="s">
        <v>131</v>
      </c>
      <c r="P41" s="21">
        <v>120</v>
      </c>
      <c r="Q41" s="38">
        <v>4737</v>
      </c>
      <c r="R41" s="35"/>
    </row>
    <row r="42" spans="1:19" ht="24" customHeight="1">
      <c r="A42" s="34"/>
      <c r="B42" s="61" t="s">
        <v>19</v>
      </c>
      <c r="C42" s="61"/>
      <c r="D42" s="61"/>
      <c r="E42" s="61"/>
      <c r="F42" s="61"/>
      <c r="G42" s="61"/>
      <c r="H42" s="61"/>
      <c r="I42" s="61"/>
      <c r="J42" s="61"/>
      <c r="K42" s="61"/>
      <c r="L42" s="62"/>
      <c r="M42" s="19">
        <v>1</v>
      </c>
      <c r="N42" s="19">
        <v>4</v>
      </c>
      <c r="O42" s="20">
        <v>100200000</v>
      </c>
      <c r="P42" s="21">
        <v>240</v>
      </c>
      <c r="Q42" s="38">
        <f>1571.9+70+54+153.5+200</f>
        <v>2049.4</v>
      </c>
      <c r="R42" s="35"/>
    </row>
    <row r="43" spans="1:19" ht="24" hidden="1" customHeight="1">
      <c r="A43" s="34"/>
      <c r="B43" s="61" t="s">
        <v>32</v>
      </c>
      <c r="C43" s="61"/>
      <c r="D43" s="61"/>
      <c r="E43" s="61"/>
      <c r="F43" s="61"/>
      <c r="G43" s="61"/>
      <c r="H43" s="61"/>
      <c r="I43" s="61"/>
      <c r="J43" s="61"/>
      <c r="K43" s="61"/>
      <c r="L43" s="62"/>
      <c r="M43" s="19">
        <v>1</v>
      </c>
      <c r="N43" s="19">
        <v>4</v>
      </c>
      <c r="O43" s="20" t="s">
        <v>131</v>
      </c>
      <c r="P43" s="21">
        <v>320</v>
      </c>
      <c r="Q43" s="38">
        <v>0</v>
      </c>
      <c r="R43" s="35"/>
    </row>
    <row r="44" spans="1:19" ht="12.75" customHeight="1">
      <c r="A44" s="34"/>
      <c r="B44" s="61" t="s">
        <v>31</v>
      </c>
      <c r="C44" s="61"/>
      <c r="D44" s="61"/>
      <c r="E44" s="61"/>
      <c r="F44" s="61"/>
      <c r="G44" s="61"/>
      <c r="H44" s="61"/>
      <c r="I44" s="61"/>
      <c r="J44" s="61"/>
      <c r="K44" s="61"/>
      <c r="L44" s="62"/>
      <c r="M44" s="19">
        <v>1</v>
      </c>
      <c r="N44" s="19">
        <v>4</v>
      </c>
      <c r="O44" s="20" t="s">
        <v>131</v>
      </c>
      <c r="P44" s="21">
        <v>850</v>
      </c>
      <c r="Q44" s="38">
        <v>50</v>
      </c>
      <c r="R44" s="35"/>
    </row>
    <row r="45" spans="1:19" ht="12.75" hidden="1" customHeight="1">
      <c r="A45" s="34"/>
      <c r="B45" s="61" t="s">
        <v>130</v>
      </c>
      <c r="C45" s="61"/>
      <c r="D45" s="61"/>
      <c r="E45" s="61"/>
      <c r="F45" s="61"/>
      <c r="G45" s="61"/>
      <c r="H45" s="61"/>
      <c r="I45" s="61"/>
      <c r="J45" s="61"/>
      <c r="K45" s="61"/>
      <c r="L45" s="62"/>
      <c r="M45" s="19">
        <v>1</v>
      </c>
      <c r="N45" s="19">
        <v>4</v>
      </c>
      <c r="O45" s="20" t="s">
        <v>128</v>
      </c>
      <c r="P45" s="21" t="s">
        <v>0</v>
      </c>
      <c r="Q45" s="38">
        <f>Q46</f>
        <v>0</v>
      </c>
      <c r="R45" s="35"/>
    </row>
    <row r="46" spans="1:19" ht="24" hidden="1" customHeight="1">
      <c r="A46" s="34"/>
      <c r="B46" s="61" t="s">
        <v>129</v>
      </c>
      <c r="C46" s="61"/>
      <c r="D46" s="61"/>
      <c r="E46" s="61"/>
      <c r="F46" s="61"/>
      <c r="G46" s="61"/>
      <c r="H46" s="61"/>
      <c r="I46" s="61"/>
      <c r="J46" s="61"/>
      <c r="K46" s="61"/>
      <c r="L46" s="62"/>
      <c r="M46" s="19">
        <v>1</v>
      </c>
      <c r="N46" s="19">
        <v>4</v>
      </c>
      <c r="O46" s="20" t="s">
        <v>128</v>
      </c>
      <c r="P46" s="21">
        <v>120</v>
      </c>
      <c r="Q46" s="38">
        <v>0</v>
      </c>
      <c r="R46" s="35"/>
    </row>
    <row r="47" spans="1:19" ht="24" customHeight="1">
      <c r="A47" s="34"/>
      <c r="B47" s="61" t="s">
        <v>11</v>
      </c>
      <c r="C47" s="61"/>
      <c r="D47" s="61"/>
      <c r="E47" s="61"/>
      <c r="F47" s="61"/>
      <c r="G47" s="61"/>
      <c r="H47" s="61"/>
      <c r="I47" s="61"/>
      <c r="J47" s="61"/>
      <c r="K47" s="61"/>
      <c r="L47" s="62"/>
      <c r="M47" s="19">
        <v>1</v>
      </c>
      <c r="N47" s="19">
        <v>4</v>
      </c>
      <c r="O47" s="20" t="s">
        <v>10</v>
      </c>
      <c r="P47" s="21" t="s">
        <v>0</v>
      </c>
      <c r="Q47" s="38">
        <f>Q48</f>
        <v>2</v>
      </c>
      <c r="R47" s="35"/>
    </row>
    <row r="48" spans="1:19" ht="12.75" customHeight="1">
      <c r="A48" s="34"/>
      <c r="B48" s="61" t="s">
        <v>109</v>
      </c>
      <c r="C48" s="61"/>
      <c r="D48" s="61"/>
      <c r="E48" s="61"/>
      <c r="F48" s="61"/>
      <c r="G48" s="61"/>
      <c r="H48" s="61"/>
      <c r="I48" s="61"/>
      <c r="J48" s="61"/>
      <c r="K48" s="61"/>
      <c r="L48" s="62"/>
      <c r="M48" s="19">
        <v>1</v>
      </c>
      <c r="N48" s="19">
        <v>4</v>
      </c>
      <c r="O48" s="20" t="s">
        <v>108</v>
      </c>
      <c r="P48" s="21" t="s">
        <v>0</v>
      </c>
      <c r="Q48" s="38">
        <f>Q49</f>
        <v>2</v>
      </c>
      <c r="R48" s="35"/>
    </row>
    <row r="49" spans="1:18" s="28" customFormat="1" ht="46.5" customHeight="1">
      <c r="A49" s="34"/>
      <c r="B49" s="61" t="s">
        <v>127</v>
      </c>
      <c r="C49" s="61"/>
      <c r="D49" s="61"/>
      <c r="E49" s="61"/>
      <c r="F49" s="61"/>
      <c r="G49" s="61"/>
      <c r="H49" s="61"/>
      <c r="I49" s="61"/>
      <c r="J49" s="61"/>
      <c r="K49" s="61"/>
      <c r="L49" s="62"/>
      <c r="M49" s="19">
        <v>1</v>
      </c>
      <c r="N49" s="19">
        <v>4</v>
      </c>
      <c r="O49" s="20" t="s">
        <v>125</v>
      </c>
      <c r="P49" s="21" t="s">
        <v>0</v>
      </c>
      <c r="Q49" s="38">
        <f>Q50</f>
        <v>2</v>
      </c>
      <c r="R49" s="35"/>
    </row>
    <row r="50" spans="1:18" s="28" customFormat="1" ht="69" customHeight="1">
      <c r="A50" s="34"/>
      <c r="B50" s="61" t="s">
        <v>126</v>
      </c>
      <c r="C50" s="61"/>
      <c r="D50" s="61"/>
      <c r="E50" s="61"/>
      <c r="F50" s="61"/>
      <c r="G50" s="61"/>
      <c r="H50" s="61"/>
      <c r="I50" s="61"/>
      <c r="J50" s="61"/>
      <c r="K50" s="61"/>
      <c r="L50" s="62"/>
      <c r="M50" s="19">
        <v>1</v>
      </c>
      <c r="N50" s="19">
        <v>4</v>
      </c>
      <c r="O50" s="20" t="s">
        <v>125</v>
      </c>
      <c r="P50" s="21">
        <v>240</v>
      </c>
      <c r="Q50" s="38">
        <v>2</v>
      </c>
      <c r="R50" s="35"/>
    </row>
    <row r="51" spans="1:18" s="28" customFormat="1" ht="12.75" customHeight="1">
      <c r="A51" s="34"/>
      <c r="B51" s="61" t="s">
        <v>124</v>
      </c>
      <c r="C51" s="61"/>
      <c r="D51" s="61"/>
      <c r="E51" s="61"/>
      <c r="F51" s="61"/>
      <c r="G51" s="61"/>
      <c r="H51" s="61"/>
      <c r="I51" s="61"/>
      <c r="J51" s="61"/>
      <c r="K51" s="61"/>
      <c r="L51" s="62"/>
      <c r="M51" s="19">
        <v>1</v>
      </c>
      <c r="N51" s="19">
        <v>7</v>
      </c>
      <c r="O51" s="20" t="s">
        <v>0</v>
      </c>
      <c r="P51" s="21" t="s">
        <v>0</v>
      </c>
      <c r="Q51" s="38">
        <f>Q52</f>
        <v>453.36</v>
      </c>
      <c r="R51" s="35"/>
    </row>
    <row r="52" spans="1:18" s="28" customFormat="1" ht="24" customHeight="1">
      <c r="A52" s="34"/>
      <c r="B52" s="61" t="s">
        <v>11</v>
      </c>
      <c r="C52" s="61"/>
      <c r="D52" s="61"/>
      <c r="E52" s="61"/>
      <c r="F52" s="61"/>
      <c r="G52" s="61"/>
      <c r="H52" s="61"/>
      <c r="I52" s="61"/>
      <c r="J52" s="61"/>
      <c r="K52" s="61"/>
      <c r="L52" s="62"/>
      <c r="M52" s="19">
        <v>1</v>
      </c>
      <c r="N52" s="19">
        <v>7</v>
      </c>
      <c r="O52" s="20" t="s">
        <v>10</v>
      </c>
      <c r="P52" s="21" t="s">
        <v>0</v>
      </c>
      <c r="Q52" s="38">
        <f>Q53</f>
        <v>453.36</v>
      </c>
      <c r="R52" s="35"/>
    </row>
    <row r="53" spans="1:18" s="28" customFormat="1" ht="12.75" customHeight="1">
      <c r="A53" s="34"/>
      <c r="B53" s="61" t="s">
        <v>124</v>
      </c>
      <c r="C53" s="61"/>
      <c r="D53" s="61"/>
      <c r="E53" s="61"/>
      <c r="F53" s="61"/>
      <c r="G53" s="61"/>
      <c r="H53" s="61"/>
      <c r="I53" s="61"/>
      <c r="J53" s="61"/>
      <c r="K53" s="61"/>
      <c r="L53" s="62"/>
      <c r="M53" s="19">
        <v>1</v>
      </c>
      <c r="N53" s="19">
        <v>7</v>
      </c>
      <c r="O53" s="20" t="s">
        <v>122</v>
      </c>
      <c r="P53" s="21" t="s">
        <v>0</v>
      </c>
      <c r="Q53" s="38">
        <f>Q54</f>
        <v>453.36</v>
      </c>
      <c r="R53" s="35"/>
    </row>
    <row r="54" spans="1:18" s="28" customFormat="1" ht="12.75" customHeight="1">
      <c r="A54" s="34"/>
      <c r="B54" s="61" t="s">
        <v>123</v>
      </c>
      <c r="C54" s="61"/>
      <c r="D54" s="61"/>
      <c r="E54" s="61"/>
      <c r="F54" s="61"/>
      <c r="G54" s="61"/>
      <c r="H54" s="61"/>
      <c r="I54" s="61"/>
      <c r="J54" s="61"/>
      <c r="K54" s="61"/>
      <c r="L54" s="62"/>
      <c r="M54" s="19">
        <v>1</v>
      </c>
      <c r="N54" s="19">
        <v>7</v>
      </c>
      <c r="O54" s="20" t="s">
        <v>122</v>
      </c>
      <c r="P54" s="21">
        <v>880</v>
      </c>
      <c r="Q54" s="38">
        <v>453.36</v>
      </c>
      <c r="R54" s="35"/>
    </row>
    <row r="55" spans="1:18" s="28" customFormat="1" ht="12.75" customHeight="1">
      <c r="A55" s="34"/>
      <c r="B55" s="61" t="s">
        <v>121</v>
      </c>
      <c r="C55" s="61"/>
      <c r="D55" s="61"/>
      <c r="E55" s="61"/>
      <c r="F55" s="61"/>
      <c r="G55" s="61"/>
      <c r="H55" s="61"/>
      <c r="I55" s="61"/>
      <c r="J55" s="61"/>
      <c r="K55" s="61"/>
      <c r="L55" s="62"/>
      <c r="M55" s="19">
        <v>1</v>
      </c>
      <c r="N55" s="19">
        <v>11</v>
      </c>
      <c r="O55" s="20" t="s">
        <v>0</v>
      </c>
      <c r="P55" s="21" t="s">
        <v>0</v>
      </c>
      <c r="Q55" s="38">
        <f>Q56</f>
        <v>200</v>
      </c>
      <c r="R55" s="35"/>
    </row>
    <row r="56" spans="1:18" s="28" customFormat="1" ht="12.75" customHeight="1">
      <c r="A56" s="34"/>
      <c r="B56" s="61" t="s">
        <v>120</v>
      </c>
      <c r="C56" s="61"/>
      <c r="D56" s="61"/>
      <c r="E56" s="61"/>
      <c r="F56" s="61"/>
      <c r="G56" s="61"/>
      <c r="H56" s="61"/>
      <c r="I56" s="61"/>
      <c r="J56" s="61"/>
      <c r="K56" s="61"/>
      <c r="L56" s="62"/>
      <c r="M56" s="19">
        <v>1</v>
      </c>
      <c r="N56" s="19">
        <v>11</v>
      </c>
      <c r="O56" s="20" t="s">
        <v>119</v>
      </c>
      <c r="P56" s="21" t="s">
        <v>0</v>
      </c>
      <c r="Q56" s="38">
        <f>Q57</f>
        <v>200</v>
      </c>
      <c r="R56" s="35"/>
    </row>
    <row r="57" spans="1:18" s="28" customFormat="1" ht="35.25" customHeight="1">
      <c r="A57" s="34"/>
      <c r="B57" s="61" t="s">
        <v>118</v>
      </c>
      <c r="C57" s="61"/>
      <c r="D57" s="61"/>
      <c r="E57" s="61"/>
      <c r="F57" s="61"/>
      <c r="G57" s="61"/>
      <c r="H57" s="61"/>
      <c r="I57" s="61"/>
      <c r="J57" s="61"/>
      <c r="K57" s="61"/>
      <c r="L57" s="62"/>
      <c r="M57" s="19">
        <v>1</v>
      </c>
      <c r="N57" s="19">
        <v>11</v>
      </c>
      <c r="O57" s="20" t="s">
        <v>117</v>
      </c>
      <c r="P57" s="21" t="s">
        <v>0</v>
      </c>
      <c r="Q57" s="38">
        <f>Q58</f>
        <v>200</v>
      </c>
      <c r="R57" s="35"/>
    </row>
    <row r="58" spans="1:18" s="28" customFormat="1" ht="12.75" customHeight="1">
      <c r="A58" s="34"/>
      <c r="B58" s="61" t="s">
        <v>62</v>
      </c>
      <c r="C58" s="61"/>
      <c r="D58" s="61"/>
      <c r="E58" s="61"/>
      <c r="F58" s="61"/>
      <c r="G58" s="61"/>
      <c r="H58" s="61"/>
      <c r="I58" s="61"/>
      <c r="J58" s="61"/>
      <c r="K58" s="61"/>
      <c r="L58" s="62"/>
      <c r="M58" s="19">
        <v>1</v>
      </c>
      <c r="N58" s="19">
        <v>11</v>
      </c>
      <c r="O58" s="20" t="s">
        <v>117</v>
      </c>
      <c r="P58" s="21">
        <v>870</v>
      </c>
      <c r="Q58" s="38">
        <v>200</v>
      </c>
      <c r="R58" s="35"/>
    </row>
    <row r="59" spans="1:18" s="28" customFormat="1" ht="12.75" customHeight="1">
      <c r="A59" s="34"/>
      <c r="B59" s="61" t="s">
        <v>116</v>
      </c>
      <c r="C59" s="61"/>
      <c r="D59" s="61"/>
      <c r="E59" s="61"/>
      <c r="F59" s="61"/>
      <c r="G59" s="61"/>
      <c r="H59" s="61"/>
      <c r="I59" s="61"/>
      <c r="J59" s="61"/>
      <c r="K59" s="61"/>
      <c r="L59" s="62"/>
      <c r="M59" s="19">
        <v>1</v>
      </c>
      <c r="N59" s="19">
        <v>13</v>
      </c>
      <c r="O59" s="20" t="s">
        <v>0</v>
      </c>
      <c r="P59" s="21" t="s">
        <v>0</v>
      </c>
      <c r="Q59" s="38">
        <f>Q60</f>
        <v>4099.32</v>
      </c>
      <c r="R59" s="35"/>
    </row>
    <row r="60" spans="1:18" s="28" customFormat="1" ht="24" customHeight="1">
      <c r="A60" s="34"/>
      <c r="B60" s="61" t="s">
        <v>11</v>
      </c>
      <c r="C60" s="61"/>
      <c r="D60" s="61"/>
      <c r="E60" s="61"/>
      <c r="F60" s="61"/>
      <c r="G60" s="61"/>
      <c r="H60" s="61"/>
      <c r="I60" s="61"/>
      <c r="J60" s="61"/>
      <c r="K60" s="61"/>
      <c r="L60" s="62"/>
      <c r="M60" s="19">
        <v>1</v>
      </c>
      <c r="N60" s="19">
        <v>13</v>
      </c>
      <c r="O60" s="20" t="s">
        <v>10</v>
      </c>
      <c r="P60" s="21" t="s">
        <v>0</v>
      </c>
      <c r="Q60" s="38">
        <f>Q61+Q71+Q73</f>
        <v>4099.32</v>
      </c>
      <c r="R60" s="35"/>
    </row>
    <row r="61" spans="1:18" s="28" customFormat="1" ht="12.75" customHeight="1">
      <c r="A61" s="34"/>
      <c r="B61" s="61" t="s">
        <v>115</v>
      </c>
      <c r="C61" s="61"/>
      <c r="D61" s="61"/>
      <c r="E61" s="61"/>
      <c r="F61" s="61"/>
      <c r="G61" s="61"/>
      <c r="H61" s="61"/>
      <c r="I61" s="61"/>
      <c r="J61" s="61"/>
      <c r="K61" s="61"/>
      <c r="L61" s="62"/>
      <c r="M61" s="19">
        <v>1</v>
      </c>
      <c r="N61" s="19">
        <v>13</v>
      </c>
      <c r="O61" s="20" t="s">
        <v>114</v>
      </c>
      <c r="P61" s="21" t="s">
        <v>0</v>
      </c>
      <c r="Q61" s="38">
        <f>Q62+Q69+Q70+Q65+Q68</f>
        <v>3779.3199999999997</v>
      </c>
      <c r="R61" s="35"/>
    </row>
    <row r="62" spans="1:18" s="28" customFormat="1" ht="12.75" customHeight="1">
      <c r="A62" s="34"/>
      <c r="B62" s="61" t="s">
        <v>33</v>
      </c>
      <c r="C62" s="61"/>
      <c r="D62" s="61"/>
      <c r="E62" s="61"/>
      <c r="F62" s="61"/>
      <c r="G62" s="61"/>
      <c r="H62" s="61"/>
      <c r="I62" s="61"/>
      <c r="J62" s="61"/>
      <c r="K62" s="61"/>
      <c r="L62" s="62"/>
      <c r="M62" s="19">
        <v>1</v>
      </c>
      <c r="N62" s="19">
        <v>13</v>
      </c>
      <c r="O62" s="20" t="s">
        <v>114</v>
      </c>
      <c r="P62" s="21">
        <v>110</v>
      </c>
      <c r="Q62" s="38">
        <f>2045.6+247.4</f>
        <v>2293</v>
      </c>
      <c r="R62" s="35"/>
    </row>
    <row r="63" spans="1:18" s="28" customFormat="1" ht="57" customHeight="1">
      <c r="A63" s="34"/>
      <c r="B63" s="63" t="s">
        <v>155</v>
      </c>
      <c r="C63" s="64"/>
      <c r="D63" s="64"/>
      <c r="E63" s="64"/>
      <c r="F63" s="64"/>
      <c r="G63" s="64"/>
      <c r="H63" s="64"/>
      <c r="I63" s="64"/>
      <c r="J63" s="64"/>
      <c r="K63" s="64"/>
      <c r="L63" s="65"/>
      <c r="M63" s="19">
        <v>1</v>
      </c>
      <c r="N63" s="19">
        <v>13</v>
      </c>
      <c r="O63" s="20" t="str">
        <f>O65</f>
        <v>0300243170</v>
      </c>
      <c r="P63" s="21" t="s">
        <v>0</v>
      </c>
      <c r="Q63" s="38">
        <f>Q64</f>
        <v>73.664000000000001</v>
      </c>
      <c r="R63" s="35"/>
    </row>
    <row r="64" spans="1:18" s="28" customFormat="1" ht="12.75" hidden="1" customHeight="1">
      <c r="A64" s="34"/>
      <c r="B64" s="61" t="s">
        <v>138</v>
      </c>
      <c r="C64" s="61"/>
      <c r="D64" s="61"/>
      <c r="E64" s="61"/>
      <c r="F64" s="61"/>
      <c r="G64" s="61"/>
      <c r="H64" s="61"/>
      <c r="I64" s="61"/>
      <c r="J64" s="61"/>
      <c r="K64" s="61"/>
      <c r="L64" s="62"/>
      <c r="M64" s="19">
        <v>1</v>
      </c>
      <c r="N64" s="19">
        <v>3</v>
      </c>
      <c r="O64" s="20">
        <v>300943170</v>
      </c>
      <c r="P64" s="21" t="s">
        <v>0</v>
      </c>
      <c r="Q64" s="38">
        <f>Q65</f>
        <v>73.664000000000001</v>
      </c>
      <c r="R64" s="35"/>
    </row>
    <row r="65" spans="1:18" s="28" customFormat="1" ht="60.75" customHeight="1">
      <c r="A65" s="34"/>
      <c r="B65" s="63" t="s">
        <v>162</v>
      </c>
      <c r="C65" s="64"/>
      <c r="D65" s="64"/>
      <c r="E65" s="64"/>
      <c r="F65" s="64"/>
      <c r="G65" s="64"/>
      <c r="H65" s="64"/>
      <c r="I65" s="64"/>
      <c r="J65" s="64"/>
      <c r="K65" s="64"/>
      <c r="L65" s="65"/>
      <c r="M65" s="19">
        <v>1</v>
      </c>
      <c r="N65" s="19">
        <v>13</v>
      </c>
      <c r="O65" s="46" t="s">
        <v>164</v>
      </c>
      <c r="P65" s="21">
        <v>110</v>
      </c>
      <c r="Q65" s="38">
        <v>73.664000000000001</v>
      </c>
      <c r="R65" s="35"/>
    </row>
    <row r="66" spans="1:18" s="28" customFormat="1" ht="57" customHeight="1">
      <c r="A66" s="34"/>
      <c r="B66" s="63" t="s">
        <v>157</v>
      </c>
      <c r="C66" s="64"/>
      <c r="D66" s="64"/>
      <c r="E66" s="64"/>
      <c r="F66" s="64"/>
      <c r="G66" s="64"/>
      <c r="H66" s="64"/>
      <c r="I66" s="64"/>
      <c r="J66" s="64"/>
      <c r="K66" s="64"/>
      <c r="L66" s="65"/>
      <c r="M66" s="19">
        <v>1</v>
      </c>
      <c r="N66" s="19">
        <v>13</v>
      </c>
      <c r="O66" s="20" t="str">
        <f>O68</f>
        <v>03002S3170</v>
      </c>
      <c r="P66" s="21" t="s">
        <v>0</v>
      </c>
      <c r="Q66" s="38">
        <f>Q67</f>
        <v>8.1850000000000005</v>
      </c>
      <c r="R66" s="35"/>
    </row>
    <row r="67" spans="1:18" s="28" customFormat="1" ht="12.75" hidden="1" customHeight="1">
      <c r="A67" s="34"/>
      <c r="B67" s="61" t="s">
        <v>138</v>
      </c>
      <c r="C67" s="61"/>
      <c r="D67" s="61"/>
      <c r="E67" s="61"/>
      <c r="F67" s="61"/>
      <c r="G67" s="61"/>
      <c r="H67" s="61"/>
      <c r="I67" s="61"/>
      <c r="J67" s="61"/>
      <c r="K67" s="61"/>
      <c r="L67" s="62"/>
      <c r="M67" s="19">
        <v>1</v>
      </c>
      <c r="N67" s="19">
        <v>3</v>
      </c>
      <c r="O67" s="20">
        <v>300943170</v>
      </c>
      <c r="P67" s="21" t="s">
        <v>0</v>
      </c>
      <c r="Q67" s="38">
        <f>Q68</f>
        <v>8.1850000000000005</v>
      </c>
      <c r="R67" s="35"/>
    </row>
    <row r="68" spans="1:18" s="28" customFormat="1" ht="74.25" customHeight="1">
      <c r="A68" s="34"/>
      <c r="B68" s="63" t="s">
        <v>163</v>
      </c>
      <c r="C68" s="64"/>
      <c r="D68" s="64"/>
      <c r="E68" s="64"/>
      <c r="F68" s="64"/>
      <c r="G68" s="64"/>
      <c r="H68" s="64"/>
      <c r="I68" s="64"/>
      <c r="J68" s="64"/>
      <c r="K68" s="64"/>
      <c r="L68" s="65"/>
      <c r="M68" s="19">
        <v>1</v>
      </c>
      <c r="N68" s="19">
        <v>13</v>
      </c>
      <c r="O68" s="46" t="s">
        <v>165</v>
      </c>
      <c r="P68" s="21">
        <v>110</v>
      </c>
      <c r="Q68" s="38">
        <v>8.1850000000000005</v>
      </c>
      <c r="R68" s="35"/>
    </row>
    <row r="69" spans="1:18" s="28" customFormat="1" ht="24" customHeight="1">
      <c r="A69" s="34"/>
      <c r="B69" s="61" t="s">
        <v>19</v>
      </c>
      <c r="C69" s="61"/>
      <c r="D69" s="61"/>
      <c r="E69" s="61"/>
      <c r="F69" s="61"/>
      <c r="G69" s="61"/>
      <c r="H69" s="61"/>
      <c r="I69" s="61"/>
      <c r="J69" s="61"/>
      <c r="K69" s="61"/>
      <c r="L69" s="62"/>
      <c r="M69" s="19">
        <v>1</v>
      </c>
      <c r="N69" s="19">
        <v>13</v>
      </c>
      <c r="O69" s="20" t="s">
        <v>114</v>
      </c>
      <c r="P69" s="21">
        <v>240</v>
      </c>
      <c r="Q69" s="38">
        <f>423.3+50+98+253.373+579</f>
        <v>1403.673</v>
      </c>
      <c r="R69" s="35"/>
    </row>
    <row r="70" spans="1:18" s="28" customFormat="1" ht="12.75" customHeight="1">
      <c r="A70" s="34"/>
      <c r="B70" s="61" t="s">
        <v>31</v>
      </c>
      <c r="C70" s="61"/>
      <c r="D70" s="61"/>
      <c r="E70" s="61"/>
      <c r="F70" s="61"/>
      <c r="G70" s="61"/>
      <c r="H70" s="61"/>
      <c r="I70" s="61"/>
      <c r="J70" s="61"/>
      <c r="K70" s="61"/>
      <c r="L70" s="62"/>
      <c r="M70" s="19">
        <v>1</v>
      </c>
      <c r="N70" s="19">
        <v>13</v>
      </c>
      <c r="O70" s="20" t="s">
        <v>114</v>
      </c>
      <c r="P70" s="21">
        <v>850</v>
      </c>
      <c r="Q70" s="38">
        <v>0.79800000000000004</v>
      </c>
      <c r="R70" s="35"/>
    </row>
    <row r="71" spans="1:18" s="28" customFormat="1" ht="12.75" customHeight="1">
      <c r="A71" s="34"/>
      <c r="B71" s="61" t="s">
        <v>113</v>
      </c>
      <c r="C71" s="61"/>
      <c r="D71" s="61"/>
      <c r="E71" s="61"/>
      <c r="F71" s="61"/>
      <c r="G71" s="61"/>
      <c r="H71" s="61"/>
      <c r="I71" s="61"/>
      <c r="J71" s="61"/>
      <c r="K71" s="61"/>
      <c r="L71" s="62"/>
      <c r="M71" s="19">
        <v>1</v>
      </c>
      <c r="N71" s="19">
        <v>13</v>
      </c>
      <c r="O71" s="20" t="s">
        <v>112</v>
      </c>
      <c r="P71" s="21" t="s">
        <v>0</v>
      </c>
      <c r="Q71" s="38">
        <f>Q72</f>
        <v>100</v>
      </c>
      <c r="R71" s="35"/>
    </row>
    <row r="72" spans="1:18" s="28" customFormat="1" ht="24" customHeight="1">
      <c r="A72" s="34"/>
      <c r="B72" s="61" t="s">
        <v>19</v>
      </c>
      <c r="C72" s="61"/>
      <c r="D72" s="61"/>
      <c r="E72" s="61"/>
      <c r="F72" s="61"/>
      <c r="G72" s="61"/>
      <c r="H72" s="61"/>
      <c r="I72" s="61"/>
      <c r="J72" s="61"/>
      <c r="K72" s="61"/>
      <c r="L72" s="62"/>
      <c r="M72" s="19">
        <v>1</v>
      </c>
      <c r="N72" s="19">
        <v>13</v>
      </c>
      <c r="O72" s="20" t="s">
        <v>112</v>
      </c>
      <c r="P72" s="21">
        <v>240</v>
      </c>
      <c r="Q72" s="38">
        <f>50+50</f>
        <v>100</v>
      </c>
      <c r="R72" s="35"/>
    </row>
    <row r="73" spans="1:18" s="28" customFormat="1" ht="24" customHeight="1">
      <c r="A73" s="34"/>
      <c r="B73" s="61" t="s">
        <v>63</v>
      </c>
      <c r="C73" s="61"/>
      <c r="D73" s="61"/>
      <c r="E73" s="61"/>
      <c r="F73" s="61"/>
      <c r="G73" s="61"/>
      <c r="H73" s="61"/>
      <c r="I73" s="61"/>
      <c r="J73" s="61"/>
      <c r="K73" s="61"/>
      <c r="L73" s="62"/>
      <c r="M73" s="19">
        <v>1</v>
      </c>
      <c r="N73" s="19">
        <v>13</v>
      </c>
      <c r="O73" s="20" t="s">
        <v>61</v>
      </c>
      <c r="P73" s="21" t="s">
        <v>0</v>
      </c>
      <c r="Q73" s="38">
        <f>Q74</f>
        <v>220</v>
      </c>
      <c r="R73" s="35"/>
    </row>
    <row r="74" spans="1:18" s="28" customFormat="1" ht="12.75" customHeight="1">
      <c r="A74" s="34"/>
      <c r="B74" s="61" t="s">
        <v>62</v>
      </c>
      <c r="C74" s="61"/>
      <c r="D74" s="61"/>
      <c r="E74" s="61"/>
      <c r="F74" s="61"/>
      <c r="G74" s="61"/>
      <c r="H74" s="61"/>
      <c r="I74" s="61"/>
      <c r="J74" s="61"/>
      <c r="K74" s="61"/>
      <c r="L74" s="62"/>
      <c r="M74" s="19">
        <v>1</v>
      </c>
      <c r="N74" s="19">
        <v>13</v>
      </c>
      <c r="O74" s="20" t="s">
        <v>61</v>
      </c>
      <c r="P74" s="21">
        <v>870</v>
      </c>
      <c r="Q74" s="38">
        <f>300+142-142-50-30</f>
        <v>220</v>
      </c>
      <c r="R74" s="35"/>
    </row>
    <row r="75" spans="1:18" s="28" customFormat="1" ht="12.75" customHeight="1">
      <c r="A75" s="34"/>
      <c r="B75" s="61" t="s">
        <v>111</v>
      </c>
      <c r="C75" s="61"/>
      <c r="D75" s="61"/>
      <c r="E75" s="61"/>
      <c r="F75" s="61"/>
      <c r="G75" s="61"/>
      <c r="H75" s="61"/>
      <c r="I75" s="61"/>
      <c r="J75" s="61"/>
      <c r="K75" s="61"/>
      <c r="L75" s="62"/>
      <c r="M75" s="19">
        <v>2</v>
      </c>
      <c r="N75" s="19" t="s">
        <v>0</v>
      </c>
      <c r="O75" s="20" t="s">
        <v>0</v>
      </c>
      <c r="P75" s="21" t="s">
        <v>0</v>
      </c>
      <c r="Q75" s="38">
        <f>Q76</f>
        <v>405</v>
      </c>
      <c r="R75" s="35"/>
    </row>
    <row r="76" spans="1:18" s="28" customFormat="1" ht="12.75" customHeight="1">
      <c r="A76" s="34"/>
      <c r="B76" s="61" t="s">
        <v>110</v>
      </c>
      <c r="C76" s="61"/>
      <c r="D76" s="61"/>
      <c r="E76" s="61"/>
      <c r="F76" s="61"/>
      <c r="G76" s="61"/>
      <c r="H76" s="61"/>
      <c r="I76" s="61"/>
      <c r="J76" s="61"/>
      <c r="K76" s="61"/>
      <c r="L76" s="62"/>
      <c r="M76" s="19">
        <v>2</v>
      </c>
      <c r="N76" s="19">
        <v>3</v>
      </c>
      <c r="O76" s="20" t="s">
        <v>0</v>
      </c>
      <c r="P76" s="21" t="s">
        <v>0</v>
      </c>
      <c r="Q76" s="38">
        <f>Q77</f>
        <v>405</v>
      </c>
      <c r="R76" s="35"/>
    </row>
    <row r="77" spans="1:18" s="28" customFormat="1" ht="24" customHeight="1">
      <c r="A77" s="34"/>
      <c r="B77" s="61" t="s">
        <v>11</v>
      </c>
      <c r="C77" s="61"/>
      <c r="D77" s="61"/>
      <c r="E77" s="61"/>
      <c r="F77" s="61"/>
      <c r="G77" s="61"/>
      <c r="H77" s="61"/>
      <c r="I77" s="61"/>
      <c r="J77" s="61"/>
      <c r="K77" s="61"/>
      <c r="L77" s="62"/>
      <c r="M77" s="19">
        <v>2</v>
      </c>
      <c r="N77" s="19">
        <v>3</v>
      </c>
      <c r="O77" s="20" t="s">
        <v>10</v>
      </c>
      <c r="P77" s="21" t="s">
        <v>0</v>
      </c>
      <c r="Q77" s="38">
        <f>Q78</f>
        <v>405</v>
      </c>
      <c r="R77" s="35"/>
    </row>
    <row r="78" spans="1:18" s="28" customFormat="1" ht="12.75" customHeight="1">
      <c r="A78" s="34"/>
      <c r="B78" s="61" t="s">
        <v>109</v>
      </c>
      <c r="C78" s="61"/>
      <c r="D78" s="61"/>
      <c r="E78" s="61"/>
      <c r="F78" s="61"/>
      <c r="G78" s="61"/>
      <c r="H78" s="61"/>
      <c r="I78" s="61"/>
      <c r="J78" s="61"/>
      <c r="K78" s="61"/>
      <c r="L78" s="62"/>
      <c r="M78" s="19">
        <v>2</v>
      </c>
      <c r="N78" s="19">
        <v>3</v>
      </c>
      <c r="O78" s="20" t="s">
        <v>108</v>
      </c>
      <c r="P78" s="21" t="s">
        <v>0</v>
      </c>
      <c r="Q78" s="38">
        <f>Q79</f>
        <v>405</v>
      </c>
      <c r="R78" s="35"/>
    </row>
    <row r="79" spans="1:18" s="28" customFormat="1" ht="24" customHeight="1">
      <c r="A79" s="34"/>
      <c r="B79" s="61" t="s">
        <v>107</v>
      </c>
      <c r="C79" s="61"/>
      <c r="D79" s="61"/>
      <c r="E79" s="61"/>
      <c r="F79" s="61"/>
      <c r="G79" s="61"/>
      <c r="H79" s="61"/>
      <c r="I79" s="61"/>
      <c r="J79" s="61"/>
      <c r="K79" s="61"/>
      <c r="L79" s="62"/>
      <c r="M79" s="19">
        <v>2</v>
      </c>
      <c r="N79" s="19">
        <v>3</v>
      </c>
      <c r="O79" s="20" t="s">
        <v>105</v>
      </c>
      <c r="P79" s="21" t="s">
        <v>0</v>
      </c>
      <c r="Q79" s="38">
        <f>Q80+Q81</f>
        <v>405</v>
      </c>
      <c r="R79" s="35"/>
    </row>
    <row r="80" spans="1:18" s="28" customFormat="1" ht="35.25" customHeight="1">
      <c r="A80" s="34"/>
      <c r="B80" s="61" t="s">
        <v>106</v>
      </c>
      <c r="C80" s="61"/>
      <c r="D80" s="61"/>
      <c r="E80" s="61"/>
      <c r="F80" s="61"/>
      <c r="G80" s="61"/>
      <c r="H80" s="61"/>
      <c r="I80" s="61"/>
      <c r="J80" s="61"/>
      <c r="K80" s="61"/>
      <c r="L80" s="62"/>
      <c r="M80" s="19">
        <v>2</v>
      </c>
      <c r="N80" s="19">
        <v>3</v>
      </c>
      <c r="O80" s="20" t="s">
        <v>105</v>
      </c>
      <c r="P80" s="21">
        <v>120</v>
      </c>
      <c r="Q80" s="38">
        <v>340</v>
      </c>
      <c r="R80" s="35"/>
    </row>
    <row r="81" spans="1:18" s="28" customFormat="1" ht="35.25" customHeight="1">
      <c r="A81" s="34"/>
      <c r="B81" s="61" t="s">
        <v>19</v>
      </c>
      <c r="C81" s="61"/>
      <c r="D81" s="61"/>
      <c r="E81" s="61"/>
      <c r="F81" s="61"/>
      <c r="G81" s="61"/>
      <c r="H81" s="61"/>
      <c r="I81" s="61"/>
      <c r="J81" s="61"/>
      <c r="K81" s="61"/>
      <c r="L81" s="62"/>
      <c r="M81" s="19">
        <v>2</v>
      </c>
      <c r="N81" s="19">
        <v>3</v>
      </c>
      <c r="O81" s="20" t="s">
        <v>105</v>
      </c>
      <c r="P81" s="21">
        <v>240</v>
      </c>
      <c r="Q81" s="38">
        <v>65</v>
      </c>
      <c r="R81" s="35"/>
    </row>
    <row r="82" spans="1:18" s="28" customFormat="1" ht="24" customHeight="1">
      <c r="A82" s="34"/>
      <c r="B82" s="61" t="s">
        <v>104</v>
      </c>
      <c r="C82" s="61"/>
      <c r="D82" s="61"/>
      <c r="E82" s="61"/>
      <c r="F82" s="61"/>
      <c r="G82" s="61"/>
      <c r="H82" s="61"/>
      <c r="I82" s="61"/>
      <c r="J82" s="61"/>
      <c r="K82" s="61"/>
      <c r="L82" s="62"/>
      <c r="M82" s="19">
        <v>3</v>
      </c>
      <c r="N82" s="19" t="s">
        <v>0</v>
      </c>
      <c r="O82" s="20" t="s">
        <v>0</v>
      </c>
      <c r="P82" s="21" t="s">
        <v>0</v>
      </c>
      <c r="Q82" s="38">
        <f>Q83+Q87</f>
        <v>209.5</v>
      </c>
      <c r="R82" s="35"/>
    </row>
    <row r="83" spans="1:18" s="28" customFormat="1" ht="24" hidden="1" customHeight="1">
      <c r="A83" s="34"/>
      <c r="B83" s="61" t="s">
        <v>103</v>
      </c>
      <c r="C83" s="61"/>
      <c r="D83" s="61"/>
      <c r="E83" s="61"/>
      <c r="F83" s="61"/>
      <c r="G83" s="61"/>
      <c r="H83" s="61"/>
      <c r="I83" s="61"/>
      <c r="J83" s="61"/>
      <c r="K83" s="61"/>
      <c r="L83" s="62"/>
      <c r="M83" s="19">
        <v>3</v>
      </c>
      <c r="N83" s="19">
        <v>9</v>
      </c>
      <c r="O83" s="20" t="s">
        <v>0</v>
      </c>
      <c r="P83" s="21" t="s">
        <v>0</v>
      </c>
      <c r="Q83" s="38">
        <f>Q84</f>
        <v>0</v>
      </c>
      <c r="R83" s="35"/>
    </row>
    <row r="84" spans="1:18" s="28" customFormat="1" ht="24" hidden="1" customHeight="1">
      <c r="A84" s="34"/>
      <c r="B84" s="61" t="s">
        <v>11</v>
      </c>
      <c r="C84" s="61"/>
      <c r="D84" s="61"/>
      <c r="E84" s="61"/>
      <c r="F84" s="61"/>
      <c r="G84" s="61"/>
      <c r="H84" s="61"/>
      <c r="I84" s="61"/>
      <c r="J84" s="61"/>
      <c r="K84" s="61"/>
      <c r="L84" s="62"/>
      <c r="M84" s="19">
        <v>3</v>
      </c>
      <c r="N84" s="19">
        <v>9</v>
      </c>
      <c r="O84" s="20" t="s">
        <v>10</v>
      </c>
      <c r="P84" s="21" t="s">
        <v>0</v>
      </c>
      <c r="Q84" s="38">
        <f>Q85</f>
        <v>0</v>
      </c>
      <c r="R84" s="35"/>
    </row>
    <row r="85" spans="1:18" s="28" customFormat="1" ht="24" hidden="1" customHeight="1">
      <c r="A85" s="34"/>
      <c r="B85" s="61" t="s">
        <v>102</v>
      </c>
      <c r="C85" s="61"/>
      <c r="D85" s="61"/>
      <c r="E85" s="61"/>
      <c r="F85" s="61"/>
      <c r="G85" s="61"/>
      <c r="H85" s="61"/>
      <c r="I85" s="61"/>
      <c r="J85" s="61"/>
      <c r="K85" s="61"/>
      <c r="L85" s="62"/>
      <c r="M85" s="19">
        <v>3</v>
      </c>
      <c r="N85" s="19">
        <v>9</v>
      </c>
      <c r="O85" s="20" t="s">
        <v>101</v>
      </c>
      <c r="P85" s="21" t="s">
        <v>0</v>
      </c>
      <c r="Q85" s="38">
        <f>Q86</f>
        <v>0</v>
      </c>
      <c r="R85" s="35"/>
    </row>
    <row r="86" spans="1:18" s="28" customFormat="1" ht="24" hidden="1" customHeight="1">
      <c r="A86" s="34"/>
      <c r="B86" s="61" t="s">
        <v>19</v>
      </c>
      <c r="C86" s="61"/>
      <c r="D86" s="61"/>
      <c r="E86" s="61"/>
      <c r="F86" s="61"/>
      <c r="G86" s="61"/>
      <c r="H86" s="61"/>
      <c r="I86" s="61"/>
      <c r="J86" s="61"/>
      <c r="K86" s="61"/>
      <c r="L86" s="62"/>
      <c r="M86" s="19">
        <v>3</v>
      </c>
      <c r="N86" s="19">
        <v>9</v>
      </c>
      <c r="O86" s="20" t="s">
        <v>101</v>
      </c>
      <c r="P86" s="21">
        <v>240</v>
      </c>
      <c r="Q86" s="38"/>
      <c r="R86" s="35"/>
    </row>
    <row r="87" spans="1:18" s="28" customFormat="1" ht="12.75" customHeight="1">
      <c r="A87" s="34"/>
      <c r="B87" s="61" t="s">
        <v>100</v>
      </c>
      <c r="C87" s="61"/>
      <c r="D87" s="61"/>
      <c r="E87" s="61"/>
      <c r="F87" s="61"/>
      <c r="G87" s="61"/>
      <c r="H87" s="61"/>
      <c r="I87" s="61"/>
      <c r="J87" s="61"/>
      <c r="K87" s="61"/>
      <c r="L87" s="62"/>
      <c r="M87" s="19">
        <v>3</v>
      </c>
      <c r="N87" s="19">
        <v>10</v>
      </c>
      <c r="O87" s="20" t="s">
        <v>0</v>
      </c>
      <c r="P87" s="21" t="s">
        <v>0</v>
      </c>
      <c r="Q87" s="38">
        <f>Q88</f>
        <v>209.5</v>
      </c>
      <c r="R87" s="35"/>
    </row>
    <row r="88" spans="1:18" s="28" customFormat="1" ht="12.75" customHeight="1">
      <c r="A88" s="34"/>
      <c r="B88" s="61" t="s">
        <v>52</v>
      </c>
      <c r="C88" s="61"/>
      <c r="D88" s="61"/>
      <c r="E88" s="61"/>
      <c r="F88" s="61"/>
      <c r="G88" s="61"/>
      <c r="H88" s="61"/>
      <c r="I88" s="61"/>
      <c r="J88" s="61"/>
      <c r="K88" s="61"/>
      <c r="L88" s="62"/>
      <c r="M88" s="19">
        <v>3</v>
      </c>
      <c r="N88" s="19">
        <v>10</v>
      </c>
      <c r="O88" s="20" t="s">
        <v>51</v>
      </c>
      <c r="P88" s="21" t="s">
        <v>0</v>
      </c>
      <c r="Q88" s="38">
        <f>Q89</f>
        <v>209.5</v>
      </c>
      <c r="R88" s="35"/>
    </row>
    <row r="89" spans="1:18" s="28" customFormat="1" ht="56.25" customHeight="1">
      <c r="A89" s="34"/>
      <c r="B89" s="61" t="s">
        <v>99</v>
      </c>
      <c r="C89" s="61"/>
      <c r="D89" s="61"/>
      <c r="E89" s="61"/>
      <c r="F89" s="61"/>
      <c r="G89" s="61"/>
      <c r="H89" s="61"/>
      <c r="I89" s="61"/>
      <c r="J89" s="61"/>
      <c r="K89" s="61"/>
      <c r="L89" s="62"/>
      <c r="M89" s="19">
        <v>3</v>
      </c>
      <c r="N89" s="19">
        <v>10</v>
      </c>
      <c r="O89" s="20" t="s">
        <v>98</v>
      </c>
      <c r="P89" s="21" t="s">
        <v>0</v>
      </c>
      <c r="Q89" s="38">
        <f>Q90</f>
        <v>209.5</v>
      </c>
      <c r="R89" s="35"/>
    </row>
    <row r="90" spans="1:18" s="28" customFormat="1" ht="24" customHeight="1">
      <c r="A90" s="34"/>
      <c r="B90" s="61" t="s">
        <v>19</v>
      </c>
      <c r="C90" s="61"/>
      <c r="D90" s="61"/>
      <c r="E90" s="61"/>
      <c r="F90" s="61"/>
      <c r="G90" s="61"/>
      <c r="H90" s="61"/>
      <c r="I90" s="61"/>
      <c r="J90" s="61"/>
      <c r="K90" s="61"/>
      <c r="L90" s="62"/>
      <c r="M90" s="19">
        <v>3</v>
      </c>
      <c r="N90" s="19">
        <v>10</v>
      </c>
      <c r="O90" s="20" t="s">
        <v>98</v>
      </c>
      <c r="P90" s="21">
        <v>240</v>
      </c>
      <c r="Q90" s="38">
        <v>209.5</v>
      </c>
      <c r="R90" s="35"/>
    </row>
    <row r="91" spans="1:18" s="28" customFormat="1" ht="12.75" customHeight="1">
      <c r="A91" s="34"/>
      <c r="B91" s="61" t="s">
        <v>97</v>
      </c>
      <c r="C91" s="61"/>
      <c r="D91" s="61"/>
      <c r="E91" s="61"/>
      <c r="F91" s="61"/>
      <c r="G91" s="61"/>
      <c r="H91" s="61"/>
      <c r="I91" s="61"/>
      <c r="J91" s="61"/>
      <c r="K91" s="61"/>
      <c r="L91" s="62"/>
      <c r="M91" s="19">
        <v>4</v>
      </c>
      <c r="N91" s="19" t="s">
        <v>0</v>
      </c>
      <c r="O91" s="20" t="s">
        <v>0</v>
      </c>
      <c r="P91" s="21" t="s">
        <v>0</v>
      </c>
      <c r="Q91" s="38">
        <f>Q92</f>
        <v>15594.861000000001</v>
      </c>
      <c r="R91" s="35"/>
    </row>
    <row r="92" spans="1:18" s="28" customFormat="1" ht="12.75" customHeight="1">
      <c r="A92" s="34"/>
      <c r="B92" s="61" t="s">
        <v>96</v>
      </c>
      <c r="C92" s="61"/>
      <c r="D92" s="61"/>
      <c r="E92" s="61"/>
      <c r="F92" s="61"/>
      <c r="G92" s="61"/>
      <c r="H92" s="61"/>
      <c r="I92" s="61"/>
      <c r="J92" s="61"/>
      <c r="K92" s="61"/>
      <c r="L92" s="62"/>
      <c r="M92" s="19">
        <v>4</v>
      </c>
      <c r="N92" s="19">
        <v>9</v>
      </c>
      <c r="O92" s="20" t="s">
        <v>0</v>
      </c>
      <c r="P92" s="21" t="s">
        <v>0</v>
      </c>
      <c r="Q92" s="38">
        <f>Q93+Q97+Q108+Q111+Q113</f>
        <v>15594.861000000001</v>
      </c>
      <c r="R92" s="35"/>
    </row>
    <row r="93" spans="1:18" s="28" customFormat="1" ht="24" customHeight="1">
      <c r="A93" s="34"/>
      <c r="B93" s="61" t="s">
        <v>11</v>
      </c>
      <c r="C93" s="61"/>
      <c r="D93" s="61"/>
      <c r="E93" s="61"/>
      <c r="F93" s="61"/>
      <c r="G93" s="61"/>
      <c r="H93" s="61"/>
      <c r="I93" s="61"/>
      <c r="J93" s="61"/>
      <c r="K93" s="61"/>
      <c r="L93" s="62"/>
      <c r="M93" s="19">
        <v>4</v>
      </c>
      <c r="N93" s="19">
        <v>9</v>
      </c>
      <c r="O93" s="20" t="s">
        <v>10</v>
      </c>
      <c r="P93" s="21" t="s">
        <v>0</v>
      </c>
      <c r="Q93" s="38">
        <f>Q94</f>
        <v>5419.3609999999999</v>
      </c>
      <c r="R93" s="35"/>
    </row>
    <row r="94" spans="1:18" s="28" customFormat="1" ht="58.5" customHeight="1">
      <c r="A94" s="34"/>
      <c r="B94" s="61" t="s">
        <v>81</v>
      </c>
      <c r="C94" s="61"/>
      <c r="D94" s="61"/>
      <c r="E94" s="61"/>
      <c r="F94" s="61"/>
      <c r="G94" s="61"/>
      <c r="H94" s="61"/>
      <c r="I94" s="61"/>
      <c r="J94" s="61"/>
      <c r="K94" s="61"/>
      <c r="L94" s="62"/>
      <c r="M94" s="19">
        <v>4</v>
      </c>
      <c r="N94" s="19">
        <v>9</v>
      </c>
      <c r="O94" s="20" t="s">
        <v>80</v>
      </c>
      <c r="P94" s="21" t="s">
        <v>0</v>
      </c>
      <c r="Q94" s="38">
        <f>Q95+Q96</f>
        <v>5419.3609999999999</v>
      </c>
      <c r="R94" s="35"/>
    </row>
    <row r="95" spans="1:18" s="28" customFormat="1" ht="24" customHeight="1">
      <c r="A95" s="34"/>
      <c r="B95" s="61" t="s">
        <v>19</v>
      </c>
      <c r="C95" s="61"/>
      <c r="D95" s="61"/>
      <c r="E95" s="61"/>
      <c r="F95" s="61"/>
      <c r="G95" s="61"/>
      <c r="H95" s="61"/>
      <c r="I95" s="61"/>
      <c r="J95" s="61"/>
      <c r="K95" s="61"/>
      <c r="L95" s="62"/>
      <c r="M95" s="19">
        <v>4</v>
      </c>
      <c r="N95" s="19">
        <v>9</v>
      </c>
      <c r="O95" s="20" t="s">
        <v>80</v>
      </c>
      <c r="P95" s="21">
        <v>240</v>
      </c>
      <c r="Q95" s="38">
        <f>2500+2700</f>
        <v>5200</v>
      </c>
      <c r="R95" s="35"/>
    </row>
    <row r="96" spans="1:18" s="28" customFormat="1" ht="12.75" customHeight="1">
      <c r="A96" s="34"/>
      <c r="B96" s="61" t="s">
        <v>78</v>
      </c>
      <c r="C96" s="61"/>
      <c r="D96" s="61"/>
      <c r="E96" s="61"/>
      <c r="F96" s="61"/>
      <c r="G96" s="61"/>
      <c r="H96" s="61"/>
      <c r="I96" s="61"/>
      <c r="J96" s="61"/>
      <c r="K96" s="61"/>
      <c r="L96" s="62"/>
      <c r="M96" s="19">
        <v>4</v>
      </c>
      <c r="N96" s="19">
        <v>9</v>
      </c>
      <c r="O96" s="20">
        <v>300800000</v>
      </c>
      <c r="P96" s="21">
        <v>830</v>
      </c>
      <c r="Q96" s="38">
        <v>219.36099999999999</v>
      </c>
      <c r="R96" s="35"/>
    </row>
    <row r="97" spans="1:19" ht="12.75" customHeight="1">
      <c r="A97" s="34"/>
      <c r="B97" s="61" t="s">
        <v>96</v>
      </c>
      <c r="C97" s="61"/>
      <c r="D97" s="61"/>
      <c r="E97" s="61"/>
      <c r="F97" s="61"/>
      <c r="G97" s="61"/>
      <c r="H97" s="61"/>
      <c r="I97" s="61"/>
      <c r="J97" s="61"/>
      <c r="K97" s="61"/>
      <c r="L97" s="62"/>
      <c r="M97" s="19">
        <v>4</v>
      </c>
      <c r="N97" s="19">
        <v>9</v>
      </c>
      <c r="O97" s="20" t="s">
        <v>95</v>
      </c>
      <c r="P97" s="21" t="s">
        <v>0</v>
      </c>
      <c r="Q97" s="38">
        <f>Q98</f>
        <v>7941</v>
      </c>
      <c r="R97" s="35"/>
    </row>
    <row r="98" spans="1:19" ht="12.75" customHeight="1">
      <c r="A98" s="34"/>
      <c r="B98" s="61" t="s">
        <v>94</v>
      </c>
      <c r="C98" s="61"/>
      <c r="D98" s="61"/>
      <c r="E98" s="61"/>
      <c r="F98" s="61"/>
      <c r="G98" s="61"/>
      <c r="H98" s="61"/>
      <c r="I98" s="61"/>
      <c r="J98" s="61"/>
      <c r="K98" s="61"/>
      <c r="L98" s="62"/>
      <c r="M98" s="19">
        <v>4</v>
      </c>
      <c r="N98" s="19">
        <v>9</v>
      </c>
      <c r="O98" s="20" t="s">
        <v>93</v>
      </c>
      <c r="P98" s="21" t="s">
        <v>0</v>
      </c>
      <c r="Q98" s="38">
        <f>Q99+Q104+Q107+Q101+Q100</f>
        <v>7941</v>
      </c>
      <c r="R98" s="35"/>
    </row>
    <row r="99" spans="1:19" ht="24" customHeight="1">
      <c r="A99" s="34"/>
      <c r="B99" s="61" t="s">
        <v>19</v>
      </c>
      <c r="C99" s="61"/>
      <c r="D99" s="61"/>
      <c r="E99" s="61"/>
      <c r="F99" s="61"/>
      <c r="G99" s="61"/>
      <c r="H99" s="61"/>
      <c r="I99" s="61"/>
      <c r="J99" s="61"/>
      <c r="K99" s="61"/>
      <c r="L99" s="62"/>
      <c r="M99" s="19">
        <v>4</v>
      </c>
      <c r="N99" s="19">
        <v>9</v>
      </c>
      <c r="O99" s="20" t="s">
        <v>93</v>
      </c>
      <c r="P99" s="21">
        <v>240</v>
      </c>
      <c r="Q99" s="38">
        <f>3371</f>
        <v>3371</v>
      </c>
      <c r="R99" s="35"/>
    </row>
    <row r="100" spans="1:19" s="28" customFormat="1" ht="12.75" hidden="1" customHeight="1">
      <c r="A100" s="34"/>
      <c r="B100" s="61" t="s">
        <v>78</v>
      </c>
      <c r="C100" s="61"/>
      <c r="D100" s="61"/>
      <c r="E100" s="61"/>
      <c r="F100" s="61"/>
      <c r="G100" s="61"/>
      <c r="H100" s="61"/>
      <c r="I100" s="61"/>
      <c r="J100" s="61"/>
      <c r="K100" s="61"/>
      <c r="L100" s="62"/>
      <c r="M100" s="19">
        <v>4</v>
      </c>
      <c r="N100" s="19">
        <v>9</v>
      </c>
      <c r="O100" s="20" t="s">
        <v>93</v>
      </c>
      <c r="P100" s="21">
        <v>830</v>
      </c>
      <c r="Q100" s="38">
        <v>0</v>
      </c>
      <c r="R100" s="35"/>
    </row>
    <row r="101" spans="1:19" ht="13.5" customHeight="1">
      <c r="A101" s="34"/>
      <c r="B101" s="61" t="s">
        <v>31</v>
      </c>
      <c r="C101" s="61"/>
      <c r="D101" s="61"/>
      <c r="E101" s="61"/>
      <c r="F101" s="61"/>
      <c r="G101" s="61"/>
      <c r="H101" s="61"/>
      <c r="I101" s="61"/>
      <c r="J101" s="61"/>
      <c r="K101" s="61"/>
      <c r="L101" s="62"/>
      <c r="M101" s="19">
        <v>4</v>
      </c>
      <c r="N101" s="19">
        <v>9</v>
      </c>
      <c r="O101" s="20" t="s">
        <v>93</v>
      </c>
      <c r="P101" s="21">
        <v>850</v>
      </c>
      <c r="Q101" s="38">
        <v>50</v>
      </c>
      <c r="R101" s="35"/>
    </row>
    <row r="102" spans="1:19" ht="24" hidden="1" customHeight="1">
      <c r="A102" s="34"/>
      <c r="B102" s="61" t="s">
        <v>89</v>
      </c>
      <c r="C102" s="61"/>
      <c r="D102" s="61"/>
      <c r="E102" s="61"/>
      <c r="F102" s="61"/>
      <c r="G102" s="61"/>
      <c r="H102" s="61"/>
      <c r="I102" s="61"/>
      <c r="J102" s="61"/>
      <c r="K102" s="61"/>
      <c r="L102" s="62"/>
      <c r="M102" s="19">
        <v>4</v>
      </c>
      <c r="N102" s="19">
        <v>9</v>
      </c>
      <c r="O102" s="20" t="s">
        <v>92</v>
      </c>
      <c r="P102" s="21" t="s">
        <v>0</v>
      </c>
      <c r="Q102" s="38">
        <v>0</v>
      </c>
      <c r="R102" s="35"/>
    </row>
    <row r="103" spans="1:19" ht="35.25" hidden="1" customHeight="1">
      <c r="A103" s="34"/>
      <c r="B103" s="61" t="s">
        <v>88</v>
      </c>
      <c r="C103" s="61"/>
      <c r="D103" s="61"/>
      <c r="E103" s="61"/>
      <c r="F103" s="61"/>
      <c r="G103" s="61"/>
      <c r="H103" s="61"/>
      <c r="I103" s="61"/>
      <c r="J103" s="61"/>
      <c r="K103" s="61"/>
      <c r="L103" s="62"/>
      <c r="M103" s="19">
        <v>4</v>
      </c>
      <c r="N103" s="19">
        <v>9</v>
      </c>
      <c r="O103" s="20" t="s">
        <v>92</v>
      </c>
      <c r="P103" s="21">
        <v>240</v>
      </c>
      <c r="Q103" s="38">
        <v>0</v>
      </c>
      <c r="R103" s="35"/>
    </row>
    <row r="104" spans="1:19" ht="24" customHeight="1">
      <c r="A104" s="34"/>
      <c r="B104" s="61" t="s">
        <v>89</v>
      </c>
      <c r="C104" s="61"/>
      <c r="D104" s="61"/>
      <c r="E104" s="61"/>
      <c r="F104" s="61"/>
      <c r="G104" s="61"/>
      <c r="H104" s="61"/>
      <c r="I104" s="61"/>
      <c r="J104" s="61"/>
      <c r="K104" s="61"/>
      <c r="L104" s="62"/>
      <c r="M104" s="19">
        <v>4</v>
      </c>
      <c r="N104" s="19">
        <v>9</v>
      </c>
      <c r="O104" s="20">
        <v>1000143180</v>
      </c>
      <c r="P104" s="21" t="s">
        <v>0</v>
      </c>
      <c r="Q104" s="38">
        <f>Q105</f>
        <v>3616</v>
      </c>
      <c r="R104" s="35"/>
    </row>
    <row r="105" spans="1:19" ht="35.25" customHeight="1">
      <c r="A105" s="34"/>
      <c r="B105" s="61" t="s">
        <v>88</v>
      </c>
      <c r="C105" s="61"/>
      <c r="D105" s="61"/>
      <c r="E105" s="61"/>
      <c r="F105" s="61"/>
      <c r="G105" s="61"/>
      <c r="H105" s="61"/>
      <c r="I105" s="61"/>
      <c r="J105" s="61"/>
      <c r="K105" s="61"/>
      <c r="L105" s="62"/>
      <c r="M105" s="19">
        <v>4</v>
      </c>
      <c r="N105" s="19">
        <v>9</v>
      </c>
      <c r="O105" s="20">
        <v>1000143180</v>
      </c>
      <c r="P105" s="21">
        <v>240</v>
      </c>
      <c r="Q105" s="38">
        <v>3616</v>
      </c>
      <c r="R105" s="35"/>
    </row>
    <row r="106" spans="1:19" ht="35.25" customHeight="1">
      <c r="A106" s="34"/>
      <c r="B106" s="61" t="s">
        <v>86</v>
      </c>
      <c r="C106" s="61"/>
      <c r="D106" s="61"/>
      <c r="E106" s="61"/>
      <c r="F106" s="61"/>
      <c r="G106" s="61"/>
      <c r="H106" s="61"/>
      <c r="I106" s="61"/>
      <c r="J106" s="61"/>
      <c r="K106" s="61"/>
      <c r="L106" s="62"/>
      <c r="M106" s="19">
        <v>4</v>
      </c>
      <c r="N106" s="19">
        <v>9</v>
      </c>
      <c r="O106" s="20" t="s">
        <v>169</v>
      </c>
      <c r="P106" s="21" t="s">
        <v>0</v>
      </c>
      <c r="Q106" s="38">
        <f>Q107</f>
        <v>904</v>
      </c>
      <c r="R106" s="35"/>
    </row>
    <row r="107" spans="1:19" ht="46.5" customHeight="1">
      <c r="A107" s="34"/>
      <c r="B107" s="61" t="s">
        <v>85</v>
      </c>
      <c r="C107" s="61"/>
      <c r="D107" s="61"/>
      <c r="E107" s="61"/>
      <c r="F107" s="61"/>
      <c r="G107" s="61"/>
      <c r="H107" s="61"/>
      <c r="I107" s="61"/>
      <c r="J107" s="61"/>
      <c r="K107" s="61"/>
      <c r="L107" s="62"/>
      <c r="M107" s="19">
        <v>4</v>
      </c>
      <c r="N107" s="19">
        <v>9</v>
      </c>
      <c r="O107" s="20" t="s">
        <v>169</v>
      </c>
      <c r="P107" s="21">
        <v>240</v>
      </c>
      <c r="Q107" s="38">
        <v>904</v>
      </c>
      <c r="R107" s="35"/>
    </row>
    <row r="108" spans="1:19" ht="12.75" customHeight="1">
      <c r="A108" s="34"/>
      <c r="B108" s="61" t="s">
        <v>52</v>
      </c>
      <c r="C108" s="61"/>
      <c r="D108" s="61"/>
      <c r="E108" s="61"/>
      <c r="F108" s="61"/>
      <c r="G108" s="61"/>
      <c r="H108" s="61"/>
      <c r="I108" s="61"/>
      <c r="J108" s="61"/>
      <c r="K108" s="61"/>
      <c r="L108" s="62"/>
      <c r="M108" s="19">
        <v>4</v>
      </c>
      <c r="N108" s="19">
        <v>9</v>
      </c>
      <c r="O108" s="20" t="s">
        <v>51</v>
      </c>
      <c r="P108" s="21" t="s">
        <v>0</v>
      </c>
      <c r="Q108" s="38">
        <f>Q109</f>
        <v>2234.5</v>
      </c>
      <c r="R108" s="35"/>
    </row>
    <row r="109" spans="1:19" ht="35.25" customHeight="1">
      <c r="A109" s="34"/>
      <c r="B109" s="61" t="s">
        <v>91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2"/>
      <c r="M109" s="19">
        <v>4</v>
      </c>
      <c r="N109" s="19">
        <v>9</v>
      </c>
      <c r="O109" s="20" t="s">
        <v>90</v>
      </c>
      <c r="P109" s="21" t="s">
        <v>0</v>
      </c>
      <c r="Q109" s="38">
        <f>Q110</f>
        <v>2234.5</v>
      </c>
      <c r="R109" s="36"/>
      <c r="S109" s="41"/>
    </row>
    <row r="110" spans="1:19" ht="24" customHeight="1">
      <c r="A110" s="34"/>
      <c r="B110" s="61" t="s">
        <v>19</v>
      </c>
      <c r="C110" s="61"/>
      <c r="D110" s="61"/>
      <c r="E110" s="61"/>
      <c r="F110" s="61"/>
      <c r="G110" s="61"/>
      <c r="H110" s="61"/>
      <c r="I110" s="61"/>
      <c r="J110" s="61"/>
      <c r="K110" s="61"/>
      <c r="L110" s="62"/>
      <c r="M110" s="19">
        <v>4</v>
      </c>
      <c r="N110" s="19">
        <v>9</v>
      </c>
      <c r="O110" s="20" t="s">
        <v>90</v>
      </c>
      <c r="P110" s="21">
        <v>240</v>
      </c>
      <c r="Q110" s="38">
        <v>2234.5</v>
      </c>
      <c r="R110" s="35"/>
    </row>
    <row r="111" spans="1:19" ht="24" hidden="1" customHeight="1">
      <c r="A111" s="34"/>
      <c r="B111" s="61" t="s">
        <v>89</v>
      </c>
      <c r="C111" s="61"/>
      <c r="D111" s="61"/>
      <c r="E111" s="61"/>
      <c r="F111" s="61"/>
      <c r="G111" s="61"/>
      <c r="H111" s="61"/>
      <c r="I111" s="61"/>
      <c r="J111" s="61"/>
      <c r="K111" s="61"/>
      <c r="L111" s="62"/>
      <c r="M111" s="19">
        <v>4</v>
      </c>
      <c r="N111" s="19">
        <v>9</v>
      </c>
      <c r="O111" s="20" t="s">
        <v>87</v>
      </c>
      <c r="P111" s="21" t="s">
        <v>0</v>
      </c>
      <c r="Q111" s="38">
        <f>Q112</f>
        <v>0</v>
      </c>
      <c r="R111" s="35"/>
    </row>
    <row r="112" spans="1:19" ht="35.25" hidden="1" customHeight="1">
      <c r="A112" s="34"/>
      <c r="B112" s="61" t="s">
        <v>88</v>
      </c>
      <c r="C112" s="61"/>
      <c r="D112" s="61"/>
      <c r="E112" s="61"/>
      <c r="F112" s="61"/>
      <c r="G112" s="61"/>
      <c r="H112" s="61"/>
      <c r="I112" s="61"/>
      <c r="J112" s="61"/>
      <c r="K112" s="61"/>
      <c r="L112" s="62"/>
      <c r="M112" s="19">
        <v>4</v>
      </c>
      <c r="N112" s="19">
        <v>9</v>
      </c>
      <c r="O112" s="20">
        <v>7900643180</v>
      </c>
      <c r="P112" s="21">
        <v>240</v>
      </c>
      <c r="Q112" s="38">
        <v>0</v>
      </c>
      <c r="R112" s="35"/>
    </row>
    <row r="113" spans="1:19" ht="35.25" hidden="1" customHeight="1">
      <c r="A113" s="34"/>
      <c r="B113" s="61" t="s">
        <v>86</v>
      </c>
      <c r="C113" s="61"/>
      <c r="D113" s="61"/>
      <c r="E113" s="61"/>
      <c r="F113" s="61"/>
      <c r="G113" s="61"/>
      <c r="H113" s="61"/>
      <c r="I113" s="61"/>
      <c r="J113" s="61"/>
      <c r="K113" s="61"/>
      <c r="L113" s="62"/>
      <c r="M113" s="19">
        <v>4</v>
      </c>
      <c r="N113" s="19">
        <v>9</v>
      </c>
      <c r="O113" s="20" t="s">
        <v>84</v>
      </c>
      <c r="P113" s="21" t="s">
        <v>0</v>
      </c>
      <c r="Q113" s="38">
        <f>Q114</f>
        <v>0</v>
      </c>
      <c r="R113" s="35"/>
    </row>
    <row r="114" spans="1:19" ht="46.5" hidden="1" customHeight="1">
      <c r="A114" s="34"/>
      <c r="B114" s="61" t="s">
        <v>85</v>
      </c>
      <c r="C114" s="61"/>
      <c r="D114" s="61"/>
      <c r="E114" s="61"/>
      <c r="F114" s="61"/>
      <c r="G114" s="61"/>
      <c r="H114" s="61"/>
      <c r="I114" s="61"/>
      <c r="J114" s="61"/>
      <c r="K114" s="61"/>
      <c r="L114" s="62"/>
      <c r="M114" s="19">
        <v>4</v>
      </c>
      <c r="N114" s="19">
        <v>9</v>
      </c>
      <c r="O114" s="20" t="s">
        <v>84</v>
      </c>
      <c r="P114" s="21">
        <v>240</v>
      </c>
      <c r="Q114" s="38">
        <v>0</v>
      </c>
      <c r="R114" s="35"/>
    </row>
    <row r="115" spans="1:19" ht="12.75" customHeight="1">
      <c r="A115" s="34"/>
      <c r="B115" s="61" t="s">
        <v>83</v>
      </c>
      <c r="C115" s="61"/>
      <c r="D115" s="61"/>
      <c r="E115" s="61"/>
      <c r="F115" s="61"/>
      <c r="G115" s="61"/>
      <c r="H115" s="61"/>
      <c r="I115" s="61"/>
      <c r="J115" s="61"/>
      <c r="K115" s="61"/>
      <c r="L115" s="62"/>
      <c r="M115" s="19">
        <v>5</v>
      </c>
      <c r="N115" s="19" t="s">
        <v>0</v>
      </c>
      <c r="O115" s="20" t="s">
        <v>0</v>
      </c>
      <c r="P115" s="21" t="s">
        <v>0</v>
      </c>
      <c r="Q115" s="38">
        <f>Q116+Q134+Q142-0.01</f>
        <v>79824.91713999999</v>
      </c>
      <c r="R115" s="36"/>
      <c r="S115" s="41"/>
    </row>
    <row r="116" spans="1:19" ht="12.75" customHeight="1">
      <c r="A116" s="34"/>
      <c r="B116" s="61" t="s">
        <v>82</v>
      </c>
      <c r="C116" s="61"/>
      <c r="D116" s="61"/>
      <c r="E116" s="61"/>
      <c r="F116" s="61"/>
      <c r="G116" s="61"/>
      <c r="H116" s="61"/>
      <c r="I116" s="61"/>
      <c r="J116" s="61"/>
      <c r="K116" s="61"/>
      <c r="L116" s="62"/>
      <c r="M116" s="19">
        <v>5</v>
      </c>
      <c r="N116" s="19">
        <v>1</v>
      </c>
      <c r="O116" s="20" t="s">
        <v>0</v>
      </c>
      <c r="P116" s="21" t="s">
        <v>0</v>
      </c>
      <c r="Q116" s="38">
        <f>Q117+Q121+Q130</f>
        <v>62489.491499999996</v>
      </c>
      <c r="R116" s="35"/>
    </row>
    <row r="117" spans="1:19" ht="24" customHeight="1">
      <c r="A117" s="34"/>
      <c r="B117" s="61" t="s">
        <v>11</v>
      </c>
      <c r="C117" s="61"/>
      <c r="D117" s="61"/>
      <c r="E117" s="61"/>
      <c r="F117" s="61"/>
      <c r="G117" s="61"/>
      <c r="H117" s="61"/>
      <c r="I117" s="61"/>
      <c r="J117" s="61"/>
      <c r="K117" s="61"/>
      <c r="L117" s="62"/>
      <c r="M117" s="19">
        <v>5</v>
      </c>
      <c r="N117" s="19">
        <v>1</v>
      </c>
      <c r="O117" s="20" t="s">
        <v>10</v>
      </c>
      <c r="P117" s="21" t="s">
        <v>0</v>
      </c>
      <c r="Q117" s="38">
        <f>Q118</f>
        <v>2753.3989799999999</v>
      </c>
      <c r="R117" s="35"/>
    </row>
    <row r="118" spans="1:19" ht="57.75" customHeight="1">
      <c r="A118" s="34"/>
      <c r="B118" s="61" t="s">
        <v>81</v>
      </c>
      <c r="C118" s="61"/>
      <c r="D118" s="61"/>
      <c r="E118" s="61"/>
      <c r="F118" s="61"/>
      <c r="G118" s="61"/>
      <c r="H118" s="61"/>
      <c r="I118" s="61"/>
      <c r="J118" s="61"/>
      <c r="K118" s="61"/>
      <c r="L118" s="62"/>
      <c r="M118" s="19">
        <v>5</v>
      </c>
      <c r="N118" s="19">
        <v>1</v>
      </c>
      <c r="O118" s="20" t="s">
        <v>80</v>
      </c>
      <c r="P118" s="21" t="s">
        <v>0</v>
      </c>
      <c r="Q118" s="38">
        <f>Q119+Q120</f>
        <v>2753.3989799999999</v>
      </c>
      <c r="R118" s="35"/>
    </row>
    <row r="119" spans="1:19" ht="24" customHeight="1">
      <c r="A119" s="34"/>
      <c r="B119" s="61" t="s">
        <v>19</v>
      </c>
      <c r="C119" s="61"/>
      <c r="D119" s="61"/>
      <c r="E119" s="61"/>
      <c r="F119" s="61"/>
      <c r="G119" s="61"/>
      <c r="H119" s="61"/>
      <c r="I119" s="61"/>
      <c r="J119" s="61"/>
      <c r="K119" s="61"/>
      <c r="L119" s="62"/>
      <c r="M119" s="19">
        <v>5</v>
      </c>
      <c r="N119" s="19">
        <v>1</v>
      </c>
      <c r="O119" s="20">
        <v>300800000</v>
      </c>
      <c r="P119" s="21">
        <v>240</v>
      </c>
      <c r="Q119" s="38">
        <f>4616.2-904-174.35391-50-0.325-33.302-361.2-4.33399-12.28612-338</f>
        <v>2738.3989799999999</v>
      </c>
      <c r="R119" s="35"/>
    </row>
    <row r="120" spans="1:19" s="28" customFormat="1" ht="12.75" customHeight="1">
      <c r="A120" s="34"/>
      <c r="B120" s="61" t="s">
        <v>78</v>
      </c>
      <c r="C120" s="61"/>
      <c r="D120" s="61"/>
      <c r="E120" s="61"/>
      <c r="F120" s="61"/>
      <c r="G120" s="61"/>
      <c r="H120" s="61"/>
      <c r="I120" s="61"/>
      <c r="J120" s="61"/>
      <c r="K120" s="61"/>
      <c r="L120" s="62"/>
      <c r="M120" s="19">
        <v>5</v>
      </c>
      <c r="N120" s="19">
        <v>1</v>
      </c>
      <c r="O120" s="20">
        <v>300800000</v>
      </c>
      <c r="P120" s="21">
        <v>830</v>
      </c>
      <c r="Q120" s="38">
        <v>15</v>
      </c>
      <c r="R120" s="35"/>
    </row>
    <row r="121" spans="1:19" ht="24" customHeight="1">
      <c r="A121" s="34"/>
      <c r="B121" s="61" t="s">
        <v>60</v>
      </c>
      <c r="C121" s="61"/>
      <c r="D121" s="61"/>
      <c r="E121" s="61"/>
      <c r="F121" s="61"/>
      <c r="G121" s="61"/>
      <c r="H121" s="61"/>
      <c r="I121" s="61"/>
      <c r="J121" s="61"/>
      <c r="K121" s="61"/>
      <c r="L121" s="62"/>
      <c r="M121" s="19">
        <v>5</v>
      </c>
      <c r="N121" s="19">
        <v>1</v>
      </c>
      <c r="O121" s="20" t="s">
        <v>59</v>
      </c>
      <c r="P121" s="21" t="s">
        <v>0</v>
      </c>
      <c r="Q121" s="38">
        <f>Q122</f>
        <v>58641.99252</v>
      </c>
      <c r="R121" s="35"/>
    </row>
    <row r="122" spans="1:19" ht="12.75" customHeight="1">
      <c r="A122" s="34"/>
      <c r="B122" s="61" t="s">
        <v>79</v>
      </c>
      <c r="C122" s="61"/>
      <c r="D122" s="61"/>
      <c r="E122" s="61"/>
      <c r="F122" s="61"/>
      <c r="G122" s="61"/>
      <c r="H122" s="61"/>
      <c r="I122" s="61"/>
      <c r="J122" s="61"/>
      <c r="K122" s="61"/>
      <c r="L122" s="62"/>
      <c r="M122" s="19">
        <v>5</v>
      </c>
      <c r="N122" s="19">
        <v>1</v>
      </c>
      <c r="O122" s="20" t="s">
        <v>77</v>
      </c>
      <c r="P122" s="21" t="s">
        <v>0</v>
      </c>
      <c r="Q122" s="38">
        <f>Q123+Q124+Q125+Q126+Q128</f>
        <v>58641.99252</v>
      </c>
      <c r="R122" s="35"/>
    </row>
    <row r="123" spans="1:19" s="28" customFormat="1" ht="24" customHeight="1">
      <c r="A123" s="34"/>
      <c r="B123" s="61" t="s">
        <v>19</v>
      </c>
      <c r="C123" s="61"/>
      <c r="D123" s="61"/>
      <c r="E123" s="61"/>
      <c r="F123" s="61"/>
      <c r="G123" s="61"/>
      <c r="H123" s="61"/>
      <c r="I123" s="61"/>
      <c r="J123" s="61"/>
      <c r="K123" s="61"/>
      <c r="L123" s="62"/>
      <c r="M123" s="19">
        <v>5</v>
      </c>
      <c r="N123" s="19">
        <v>1</v>
      </c>
      <c r="O123" s="20">
        <v>900100000</v>
      </c>
      <c r="P123" s="21">
        <v>240</v>
      </c>
      <c r="Q123" s="38">
        <f>950+162.72479-98-70-54-50-196.853-51-54-50+4.33399+338+400</f>
        <v>1231.2057799999998</v>
      </c>
      <c r="R123" s="35"/>
    </row>
    <row r="124" spans="1:19" s="28" customFormat="1" ht="12.75" customHeight="1">
      <c r="A124" s="34"/>
      <c r="B124" s="61" t="s">
        <v>78</v>
      </c>
      <c r="C124" s="61"/>
      <c r="D124" s="61"/>
      <c r="E124" s="61"/>
      <c r="F124" s="61"/>
      <c r="G124" s="61"/>
      <c r="H124" s="61"/>
      <c r="I124" s="61"/>
      <c r="J124" s="61"/>
      <c r="K124" s="61"/>
      <c r="L124" s="62"/>
      <c r="M124" s="19">
        <v>5</v>
      </c>
      <c r="N124" s="19">
        <v>1</v>
      </c>
      <c r="O124" s="20" t="s">
        <v>77</v>
      </c>
      <c r="P124" s="21">
        <v>830</v>
      </c>
      <c r="Q124" s="38">
        <f>679.9+11.62912+12.28612+50</f>
        <v>753.8152399999999</v>
      </c>
      <c r="R124" s="35"/>
    </row>
    <row r="125" spans="1:19" s="28" customFormat="1" ht="12.75" customHeight="1">
      <c r="A125" s="34"/>
      <c r="B125" s="61" t="s">
        <v>31</v>
      </c>
      <c r="C125" s="61"/>
      <c r="D125" s="61"/>
      <c r="E125" s="61"/>
      <c r="F125" s="61"/>
      <c r="G125" s="61"/>
      <c r="H125" s="61"/>
      <c r="I125" s="61"/>
      <c r="J125" s="61"/>
      <c r="K125" s="61"/>
      <c r="L125" s="62"/>
      <c r="M125" s="19">
        <v>5</v>
      </c>
      <c r="N125" s="19">
        <v>1</v>
      </c>
      <c r="O125" s="20">
        <v>900100000</v>
      </c>
      <c r="P125" s="21">
        <v>850</v>
      </c>
      <c r="Q125" s="38">
        <f>50+51+54+50+30-50</f>
        <v>185</v>
      </c>
      <c r="R125" s="35"/>
    </row>
    <row r="126" spans="1:19" ht="72.75" customHeight="1">
      <c r="A126" s="34"/>
      <c r="B126" s="63" t="s">
        <v>173</v>
      </c>
      <c r="C126" s="64"/>
      <c r="D126" s="64"/>
      <c r="E126" s="64"/>
      <c r="F126" s="64"/>
      <c r="G126" s="64"/>
      <c r="H126" s="64"/>
      <c r="I126" s="64"/>
      <c r="J126" s="64"/>
      <c r="K126" s="64"/>
      <c r="L126" s="65"/>
      <c r="M126" s="19">
        <v>5</v>
      </c>
      <c r="N126" s="19">
        <v>1</v>
      </c>
      <c r="O126" s="20" t="s">
        <v>76</v>
      </c>
      <c r="P126" s="21" t="s">
        <v>0</v>
      </c>
      <c r="Q126" s="38">
        <f>Q127</f>
        <v>42353.978629999998</v>
      </c>
      <c r="R126" s="35"/>
    </row>
    <row r="127" spans="1:19" ht="72" customHeight="1">
      <c r="A127" s="34"/>
      <c r="B127" s="61" t="s">
        <v>172</v>
      </c>
      <c r="C127" s="61"/>
      <c r="D127" s="61"/>
      <c r="E127" s="61"/>
      <c r="F127" s="61"/>
      <c r="G127" s="61"/>
      <c r="H127" s="61"/>
      <c r="I127" s="61"/>
      <c r="J127" s="61"/>
      <c r="K127" s="61"/>
      <c r="L127" s="62"/>
      <c r="M127" s="19">
        <v>5</v>
      </c>
      <c r="N127" s="19">
        <v>1</v>
      </c>
      <c r="O127" s="20" t="s">
        <v>76</v>
      </c>
      <c r="P127" s="21">
        <v>410</v>
      </c>
      <c r="Q127" s="38">
        <v>42353.978629999998</v>
      </c>
      <c r="R127" s="35"/>
    </row>
    <row r="128" spans="1:19" ht="44.25" customHeight="1">
      <c r="A128" s="34"/>
      <c r="B128" s="62" t="s">
        <v>170</v>
      </c>
      <c r="C128" s="66"/>
      <c r="D128" s="66"/>
      <c r="E128" s="66"/>
      <c r="F128" s="66"/>
      <c r="G128" s="66"/>
      <c r="H128" s="66"/>
      <c r="I128" s="66"/>
      <c r="J128" s="66"/>
      <c r="K128" s="66"/>
      <c r="L128" s="67"/>
      <c r="M128" s="19">
        <v>5</v>
      </c>
      <c r="N128" s="19">
        <v>1</v>
      </c>
      <c r="O128" s="20">
        <v>900109602</v>
      </c>
      <c r="P128" s="21" t="s">
        <v>0</v>
      </c>
      <c r="Q128" s="38">
        <f>Q129</f>
        <v>14117.99287</v>
      </c>
      <c r="R128" s="35"/>
    </row>
    <row r="129" spans="1:248" ht="61.5" customHeight="1">
      <c r="A129" s="34"/>
      <c r="B129" s="63" t="s">
        <v>171</v>
      </c>
      <c r="C129" s="64"/>
      <c r="D129" s="64"/>
      <c r="E129" s="64"/>
      <c r="F129" s="64"/>
      <c r="G129" s="64"/>
      <c r="H129" s="64"/>
      <c r="I129" s="64"/>
      <c r="J129" s="64"/>
      <c r="K129" s="64"/>
      <c r="L129" s="65"/>
      <c r="M129" s="19">
        <v>5</v>
      </c>
      <c r="N129" s="19">
        <v>1</v>
      </c>
      <c r="O129" s="20">
        <v>900109602</v>
      </c>
      <c r="P129" s="21">
        <v>410</v>
      </c>
      <c r="Q129" s="38">
        <v>14117.99287</v>
      </c>
      <c r="R129" s="35"/>
    </row>
    <row r="130" spans="1:248" ht="12.75" customHeight="1">
      <c r="A130" s="34"/>
      <c r="B130" s="61" t="s">
        <v>75</v>
      </c>
      <c r="C130" s="61"/>
      <c r="D130" s="61"/>
      <c r="E130" s="61"/>
      <c r="F130" s="61"/>
      <c r="G130" s="61"/>
      <c r="H130" s="61"/>
      <c r="I130" s="61"/>
      <c r="J130" s="61"/>
      <c r="K130" s="61"/>
      <c r="L130" s="62"/>
      <c r="M130" s="19">
        <v>5</v>
      </c>
      <c r="N130" s="19">
        <v>1</v>
      </c>
      <c r="O130" s="20" t="s">
        <v>73</v>
      </c>
      <c r="P130" s="21" t="s">
        <v>0</v>
      </c>
      <c r="Q130" s="38">
        <f>Q131</f>
        <v>1094.0999999999999</v>
      </c>
      <c r="R130" s="35"/>
    </row>
    <row r="131" spans="1:248" ht="24" customHeight="1">
      <c r="A131" s="34"/>
      <c r="B131" s="61" t="s">
        <v>74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2"/>
      <c r="M131" s="19">
        <v>5</v>
      </c>
      <c r="N131" s="19">
        <v>1</v>
      </c>
      <c r="O131" s="20" t="s">
        <v>73</v>
      </c>
      <c r="P131" s="21">
        <v>240</v>
      </c>
      <c r="Q131" s="38">
        <v>1094.0999999999999</v>
      </c>
      <c r="R131" s="35"/>
    </row>
    <row r="132" spans="1:248" ht="35.25" hidden="1" customHeight="1">
      <c r="A132" s="34"/>
      <c r="B132" s="61" t="s">
        <v>72</v>
      </c>
      <c r="C132" s="61"/>
      <c r="D132" s="61"/>
      <c r="E132" s="61"/>
      <c r="F132" s="61"/>
      <c r="G132" s="61"/>
      <c r="H132" s="61"/>
      <c r="I132" s="61"/>
      <c r="J132" s="61"/>
      <c r="K132" s="61"/>
      <c r="L132" s="62"/>
      <c r="M132" s="19">
        <v>5</v>
      </c>
      <c r="N132" s="19">
        <v>1</v>
      </c>
      <c r="O132" s="20" t="s">
        <v>70</v>
      </c>
      <c r="P132" s="21" t="s">
        <v>0</v>
      </c>
      <c r="Q132" s="38">
        <f>Q133</f>
        <v>0</v>
      </c>
      <c r="R132" s="35"/>
    </row>
    <row r="133" spans="1:248" s="28" customFormat="1" ht="35.25" customHeight="1">
      <c r="A133" s="34"/>
      <c r="B133" s="61" t="s">
        <v>71</v>
      </c>
      <c r="C133" s="61"/>
      <c r="D133" s="61"/>
      <c r="E133" s="61"/>
      <c r="F133" s="61"/>
      <c r="G133" s="61"/>
      <c r="H133" s="61"/>
      <c r="I133" s="61"/>
      <c r="J133" s="61"/>
      <c r="K133" s="61"/>
      <c r="L133" s="62"/>
      <c r="M133" s="19">
        <v>5</v>
      </c>
      <c r="N133" s="19">
        <v>1</v>
      </c>
      <c r="O133" s="20" t="s">
        <v>70</v>
      </c>
      <c r="P133" s="21">
        <v>410</v>
      </c>
      <c r="Q133" s="38"/>
      <c r="R133" s="35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  <c r="FH133" s="17"/>
      <c r="FI133" s="17"/>
      <c r="FJ133" s="17"/>
      <c r="FK133" s="17"/>
      <c r="FL133" s="17"/>
      <c r="FM133" s="17"/>
      <c r="FN133" s="17"/>
      <c r="FO133" s="17"/>
      <c r="FP133" s="17"/>
      <c r="FQ133" s="17"/>
      <c r="FR133" s="17"/>
      <c r="FS133" s="17"/>
      <c r="FT133" s="17"/>
      <c r="FU133" s="17"/>
      <c r="FV133" s="17"/>
      <c r="FW133" s="17"/>
      <c r="FX133" s="17"/>
      <c r="FY133" s="17"/>
      <c r="FZ133" s="17"/>
      <c r="GA133" s="17"/>
      <c r="GB133" s="17"/>
      <c r="GC133" s="17"/>
      <c r="GD133" s="17"/>
      <c r="GE133" s="17"/>
      <c r="GF133" s="17"/>
      <c r="GG133" s="17"/>
      <c r="GH133" s="17"/>
      <c r="GI133" s="17"/>
      <c r="GJ133" s="17"/>
      <c r="GK133" s="17"/>
      <c r="GL133" s="17"/>
      <c r="GM133" s="17"/>
      <c r="GN133" s="17"/>
      <c r="GO133" s="17"/>
      <c r="GP133" s="17"/>
      <c r="GQ133" s="17"/>
      <c r="GR133" s="17"/>
      <c r="GS133" s="17"/>
      <c r="GT133" s="17"/>
      <c r="GU133" s="17"/>
      <c r="GV133" s="17"/>
      <c r="GW133" s="17"/>
      <c r="GX133" s="17"/>
      <c r="GY133" s="17"/>
      <c r="GZ133" s="17"/>
      <c r="HA133" s="17"/>
      <c r="HB133" s="17"/>
      <c r="HC133" s="17"/>
      <c r="HD133" s="17"/>
      <c r="HE133" s="17"/>
      <c r="HF133" s="17"/>
      <c r="HG133" s="17"/>
      <c r="HH133" s="17"/>
      <c r="HI133" s="17"/>
      <c r="HJ133" s="17"/>
      <c r="HK133" s="17"/>
      <c r="HL133" s="17"/>
      <c r="HM133" s="17"/>
      <c r="HN133" s="17"/>
      <c r="HO133" s="17"/>
      <c r="HP133" s="17"/>
      <c r="HQ133" s="17"/>
      <c r="HR133" s="17"/>
      <c r="HS133" s="17"/>
      <c r="HT133" s="17"/>
      <c r="HU133" s="17"/>
      <c r="HV133" s="17"/>
      <c r="HW133" s="17"/>
      <c r="HX133" s="17"/>
      <c r="HY133" s="17"/>
      <c r="HZ133" s="17"/>
      <c r="IA133" s="17"/>
      <c r="IB133" s="17"/>
      <c r="IC133" s="17"/>
      <c r="ID133" s="17"/>
      <c r="IE133" s="17"/>
      <c r="IF133" s="17"/>
      <c r="IG133" s="17"/>
      <c r="IH133" s="17"/>
      <c r="II133" s="17"/>
      <c r="IJ133" s="17"/>
      <c r="IK133" s="17"/>
      <c r="IL133" s="17"/>
      <c r="IM133" s="17"/>
      <c r="IN133" s="17"/>
    </row>
    <row r="134" spans="1:248" s="28" customFormat="1" ht="12.75" customHeight="1">
      <c r="A134" s="34"/>
      <c r="B134" s="61" t="s">
        <v>69</v>
      </c>
      <c r="C134" s="61"/>
      <c r="D134" s="61"/>
      <c r="E134" s="61"/>
      <c r="F134" s="61"/>
      <c r="G134" s="61"/>
      <c r="H134" s="61"/>
      <c r="I134" s="61"/>
      <c r="J134" s="61"/>
      <c r="K134" s="61"/>
      <c r="L134" s="62"/>
      <c r="M134" s="19">
        <v>5</v>
      </c>
      <c r="N134" s="19">
        <v>2</v>
      </c>
      <c r="O134" s="20" t="s">
        <v>0</v>
      </c>
      <c r="P134" s="21" t="s">
        <v>0</v>
      </c>
      <c r="Q134" s="38">
        <f>Q137+Q139</f>
        <v>6294.9826400000002</v>
      </c>
      <c r="R134" s="35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  <c r="EX134" s="17"/>
      <c r="EY134" s="17"/>
      <c r="EZ134" s="17"/>
      <c r="FA134" s="17"/>
      <c r="FB134" s="17"/>
      <c r="FC134" s="17"/>
      <c r="FD134" s="17"/>
      <c r="FE134" s="17"/>
      <c r="FF134" s="17"/>
      <c r="FG134" s="17"/>
      <c r="FH134" s="17"/>
      <c r="FI134" s="17"/>
      <c r="FJ134" s="17"/>
      <c r="FK134" s="17"/>
      <c r="FL134" s="17"/>
      <c r="FM134" s="17"/>
      <c r="FN134" s="17"/>
      <c r="FO134" s="17"/>
      <c r="FP134" s="17"/>
      <c r="FQ134" s="17"/>
      <c r="FR134" s="17"/>
      <c r="FS134" s="17"/>
      <c r="FT134" s="17"/>
      <c r="FU134" s="17"/>
      <c r="FV134" s="17"/>
      <c r="FW134" s="17"/>
      <c r="FX134" s="17"/>
      <c r="FY134" s="17"/>
      <c r="FZ134" s="17"/>
      <c r="GA134" s="17"/>
      <c r="GB134" s="17"/>
      <c r="GC134" s="17"/>
      <c r="GD134" s="17"/>
      <c r="GE134" s="17"/>
      <c r="GF134" s="17"/>
      <c r="GG134" s="17"/>
      <c r="GH134" s="17"/>
      <c r="GI134" s="17"/>
      <c r="GJ134" s="17"/>
      <c r="GK134" s="17"/>
      <c r="GL134" s="17"/>
      <c r="GM134" s="17"/>
      <c r="GN134" s="17"/>
      <c r="GO134" s="17"/>
      <c r="GP134" s="17"/>
      <c r="GQ134" s="17"/>
      <c r="GR134" s="17"/>
      <c r="GS134" s="17"/>
      <c r="GT134" s="17"/>
      <c r="GU134" s="17"/>
      <c r="GV134" s="17"/>
      <c r="GW134" s="17"/>
      <c r="GX134" s="17"/>
      <c r="GY134" s="17"/>
      <c r="GZ134" s="17"/>
      <c r="HA134" s="17"/>
      <c r="HB134" s="17"/>
      <c r="HC134" s="17"/>
      <c r="HD134" s="17"/>
      <c r="HE134" s="17"/>
      <c r="HF134" s="17"/>
      <c r="HG134" s="17"/>
      <c r="HH134" s="17"/>
      <c r="HI134" s="17"/>
      <c r="HJ134" s="17"/>
      <c r="HK134" s="17"/>
      <c r="HL134" s="17"/>
      <c r="HM134" s="17"/>
      <c r="HN134" s="17"/>
      <c r="HO134" s="17"/>
      <c r="HP134" s="17"/>
      <c r="HQ134" s="17"/>
      <c r="HR134" s="17"/>
      <c r="HS134" s="17"/>
      <c r="HT134" s="17"/>
      <c r="HU134" s="17"/>
      <c r="HV134" s="17"/>
      <c r="HW134" s="17"/>
      <c r="HX134" s="17"/>
      <c r="HY134" s="17"/>
      <c r="HZ134" s="17"/>
      <c r="IA134" s="17"/>
      <c r="IB134" s="17"/>
      <c r="IC134" s="17"/>
      <c r="ID134" s="17"/>
      <c r="IE134" s="17"/>
      <c r="IF134" s="17"/>
      <c r="IG134" s="17"/>
      <c r="IH134" s="17"/>
      <c r="II134" s="17"/>
      <c r="IJ134" s="17"/>
      <c r="IK134" s="17"/>
      <c r="IL134" s="17"/>
      <c r="IM134" s="17"/>
      <c r="IN134" s="17"/>
    </row>
    <row r="135" spans="1:248" s="28" customFormat="1" ht="24" hidden="1" customHeight="1">
      <c r="A135" s="34"/>
      <c r="B135" s="61" t="s">
        <v>60</v>
      </c>
      <c r="C135" s="61"/>
      <c r="D135" s="61"/>
      <c r="E135" s="61"/>
      <c r="F135" s="61"/>
      <c r="G135" s="61"/>
      <c r="H135" s="61"/>
      <c r="I135" s="61"/>
      <c r="J135" s="61"/>
      <c r="K135" s="61"/>
      <c r="L135" s="62"/>
      <c r="M135" s="19">
        <v>5</v>
      </c>
      <c r="N135" s="19">
        <v>2</v>
      </c>
      <c r="O135" s="20" t="s">
        <v>59</v>
      </c>
      <c r="P135" s="21" t="s">
        <v>0</v>
      </c>
      <c r="Q135" s="38">
        <f>Q136</f>
        <v>5694.9826400000002</v>
      </c>
      <c r="R135" s="35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  <c r="FK135" s="17"/>
      <c r="FL135" s="17"/>
      <c r="FM135" s="17"/>
      <c r="FN135" s="17"/>
      <c r="FO135" s="17"/>
      <c r="FP135" s="17"/>
      <c r="FQ135" s="17"/>
      <c r="FR135" s="17"/>
      <c r="FS135" s="17"/>
      <c r="FT135" s="17"/>
      <c r="FU135" s="17"/>
      <c r="FV135" s="17"/>
      <c r="FW135" s="17"/>
      <c r="FX135" s="17"/>
      <c r="FY135" s="17"/>
      <c r="FZ135" s="17"/>
      <c r="GA135" s="17"/>
      <c r="GB135" s="17"/>
      <c r="GC135" s="17"/>
      <c r="GD135" s="17"/>
      <c r="GE135" s="17"/>
      <c r="GF135" s="17"/>
      <c r="GG135" s="17"/>
      <c r="GH135" s="17"/>
      <c r="GI135" s="17"/>
      <c r="GJ135" s="17"/>
      <c r="GK135" s="17"/>
      <c r="GL135" s="17"/>
      <c r="GM135" s="17"/>
      <c r="GN135" s="17"/>
      <c r="GO135" s="17"/>
      <c r="GP135" s="17"/>
      <c r="GQ135" s="17"/>
      <c r="GR135" s="17"/>
      <c r="GS135" s="17"/>
      <c r="GT135" s="17"/>
      <c r="GU135" s="17"/>
      <c r="GV135" s="17"/>
      <c r="GW135" s="17"/>
      <c r="GX135" s="17"/>
      <c r="GY135" s="17"/>
      <c r="GZ135" s="17"/>
      <c r="HA135" s="17"/>
      <c r="HB135" s="17"/>
      <c r="HC135" s="17"/>
      <c r="HD135" s="17"/>
      <c r="HE135" s="17"/>
      <c r="HF135" s="17"/>
      <c r="HG135" s="17"/>
      <c r="HH135" s="17"/>
      <c r="HI135" s="17"/>
      <c r="HJ135" s="17"/>
      <c r="HK135" s="17"/>
      <c r="HL135" s="17"/>
      <c r="HM135" s="17"/>
      <c r="HN135" s="17"/>
      <c r="HO135" s="17"/>
      <c r="HP135" s="17"/>
      <c r="HQ135" s="17"/>
      <c r="HR135" s="17"/>
      <c r="HS135" s="17"/>
      <c r="HT135" s="17"/>
      <c r="HU135" s="17"/>
      <c r="HV135" s="17"/>
      <c r="HW135" s="17"/>
      <c r="HX135" s="17"/>
      <c r="HY135" s="17"/>
      <c r="HZ135" s="17"/>
      <c r="IA135" s="17"/>
      <c r="IB135" s="17"/>
      <c r="IC135" s="17"/>
      <c r="ID135" s="17"/>
      <c r="IE135" s="17"/>
      <c r="IF135" s="17"/>
      <c r="IG135" s="17"/>
      <c r="IH135" s="17"/>
      <c r="II135" s="17"/>
      <c r="IJ135" s="17"/>
      <c r="IK135" s="17"/>
      <c r="IL135" s="17"/>
      <c r="IM135" s="17"/>
      <c r="IN135" s="17"/>
    </row>
    <row r="136" spans="1:248" s="28" customFormat="1" ht="12.75" hidden="1" customHeight="1">
      <c r="A136" s="34"/>
      <c r="B136" s="61" t="s">
        <v>68</v>
      </c>
      <c r="C136" s="61"/>
      <c r="D136" s="61"/>
      <c r="E136" s="61"/>
      <c r="F136" s="61"/>
      <c r="G136" s="61"/>
      <c r="H136" s="61"/>
      <c r="I136" s="61"/>
      <c r="J136" s="61"/>
      <c r="K136" s="61"/>
      <c r="L136" s="62"/>
      <c r="M136" s="19">
        <v>5</v>
      </c>
      <c r="N136" s="19">
        <v>2</v>
      </c>
      <c r="O136" s="20" t="s">
        <v>67</v>
      </c>
      <c r="P136" s="21" t="s">
        <v>0</v>
      </c>
      <c r="Q136" s="38">
        <f>Q137</f>
        <v>5694.9826400000002</v>
      </c>
      <c r="R136" s="35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  <c r="FV136" s="17"/>
      <c r="FW136" s="17"/>
      <c r="FX136" s="17"/>
      <c r="FY136" s="17"/>
      <c r="FZ136" s="17"/>
      <c r="GA136" s="17"/>
      <c r="GB136" s="17"/>
      <c r="GC136" s="17"/>
      <c r="GD136" s="17"/>
      <c r="GE136" s="17"/>
      <c r="GF136" s="17"/>
      <c r="GG136" s="17"/>
      <c r="GH136" s="17"/>
      <c r="GI136" s="17"/>
      <c r="GJ136" s="17"/>
      <c r="GK136" s="17"/>
      <c r="GL136" s="17"/>
      <c r="GM136" s="17"/>
      <c r="GN136" s="17"/>
      <c r="GO136" s="17"/>
      <c r="GP136" s="17"/>
      <c r="GQ136" s="17"/>
      <c r="GR136" s="17"/>
      <c r="GS136" s="17"/>
      <c r="GT136" s="17"/>
      <c r="GU136" s="17"/>
      <c r="GV136" s="17"/>
      <c r="GW136" s="17"/>
      <c r="GX136" s="17"/>
      <c r="GY136" s="17"/>
      <c r="GZ136" s="17"/>
      <c r="HA136" s="17"/>
      <c r="HB136" s="17"/>
      <c r="HC136" s="17"/>
      <c r="HD136" s="17"/>
      <c r="HE136" s="17"/>
      <c r="HF136" s="17"/>
      <c r="HG136" s="17"/>
      <c r="HH136" s="17"/>
      <c r="HI136" s="17"/>
      <c r="HJ136" s="17"/>
      <c r="HK136" s="17"/>
      <c r="HL136" s="17"/>
      <c r="HM136" s="17"/>
      <c r="HN136" s="17"/>
      <c r="HO136" s="17"/>
      <c r="HP136" s="17"/>
      <c r="HQ136" s="17"/>
      <c r="HR136" s="17"/>
      <c r="HS136" s="17"/>
      <c r="HT136" s="17"/>
      <c r="HU136" s="17"/>
      <c r="HV136" s="17"/>
      <c r="HW136" s="17"/>
      <c r="HX136" s="17"/>
      <c r="HY136" s="17"/>
      <c r="HZ136" s="17"/>
      <c r="IA136" s="17"/>
      <c r="IB136" s="17"/>
      <c r="IC136" s="17"/>
      <c r="ID136" s="17"/>
      <c r="IE136" s="17"/>
      <c r="IF136" s="17"/>
      <c r="IG136" s="17"/>
      <c r="IH136" s="17"/>
      <c r="II136" s="17"/>
      <c r="IJ136" s="17"/>
      <c r="IK136" s="17"/>
      <c r="IL136" s="17"/>
      <c r="IM136" s="17"/>
      <c r="IN136" s="17"/>
    </row>
    <row r="137" spans="1:248" s="28" customFormat="1" ht="27" customHeight="1">
      <c r="A137" s="34"/>
      <c r="B137" s="61" t="s">
        <v>11</v>
      </c>
      <c r="C137" s="61"/>
      <c r="D137" s="61"/>
      <c r="E137" s="61"/>
      <c r="F137" s="61"/>
      <c r="G137" s="61"/>
      <c r="H137" s="61"/>
      <c r="I137" s="61"/>
      <c r="J137" s="61"/>
      <c r="K137" s="61"/>
      <c r="L137" s="62"/>
      <c r="M137" s="19">
        <v>5</v>
      </c>
      <c r="N137" s="19">
        <v>2</v>
      </c>
      <c r="O137" s="20">
        <v>300000000</v>
      </c>
      <c r="P137" s="21"/>
      <c r="Q137" s="38">
        <f>Q138</f>
        <v>5694.9826400000002</v>
      </c>
      <c r="R137" s="35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  <c r="FG137" s="17"/>
      <c r="FH137" s="17"/>
      <c r="FI137" s="17"/>
      <c r="FJ137" s="17"/>
      <c r="FK137" s="17"/>
      <c r="FL137" s="17"/>
      <c r="FM137" s="17"/>
      <c r="FN137" s="17"/>
      <c r="FO137" s="17"/>
      <c r="FP137" s="17"/>
      <c r="FQ137" s="17"/>
      <c r="FR137" s="17"/>
      <c r="FS137" s="17"/>
      <c r="FT137" s="17"/>
      <c r="FU137" s="17"/>
      <c r="FV137" s="17"/>
      <c r="FW137" s="17"/>
      <c r="FX137" s="17"/>
      <c r="FY137" s="17"/>
      <c r="FZ137" s="17"/>
      <c r="GA137" s="17"/>
      <c r="GB137" s="17"/>
      <c r="GC137" s="17"/>
      <c r="GD137" s="17"/>
      <c r="GE137" s="17"/>
      <c r="GF137" s="17"/>
      <c r="GG137" s="17"/>
      <c r="GH137" s="17"/>
      <c r="GI137" s="17"/>
      <c r="GJ137" s="17"/>
      <c r="GK137" s="17"/>
      <c r="GL137" s="17"/>
      <c r="GM137" s="17"/>
      <c r="GN137" s="17"/>
      <c r="GO137" s="17"/>
      <c r="GP137" s="17"/>
      <c r="GQ137" s="17"/>
      <c r="GR137" s="17"/>
      <c r="GS137" s="17"/>
      <c r="GT137" s="17"/>
      <c r="GU137" s="17"/>
      <c r="GV137" s="17"/>
      <c r="GW137" s="17"/>
      <c r="GX137" s="17"/>
      <c r="GY137" s="17"/>
      <c r="GZ137" s="17"/>
      <c r="HA137" s="17"/>
      <c r="HB137" s="17"/>
      <c r="HC137" s="17"/>
      <c r="HD137" s="17"/>
      <c r="HE137" s="17"/>
      <c r="HF137" s="17"/>
      <c r="HG137" s="17"/>
      <c r="HH137" s="17"/>
      <c r="HI137" s="17"/>
      <c r="HJ137" s="17"/>
      <c r="HK137" s="17"/>
      <c r="HL137" s="17"/>
      <c r="HM137" s="17"/>
      <c r="HN137" s="17"/>
      <c r="HO137" s="17"/>
      <c r="HP137" s="17"/>
      <c r="HQ137" s="17"/>
      <c r="HR137" s="17"/>
      <c r="HS137" s="17"/>
      <c r="HT137" s="17"/>
      <c r="HU137" s="17"/>
      <c r="HV137" s="17"/>
      <c r="HW137" s="17"/>
      <c r="HX137" s="17"/>
      <c r="HY137" s="17"/>
      <c r="HZ137" s="17"/>
      <c r="IA137" s="17"/>
      <c r="IB137" s="17"/>
      <c r="IC137" s="17"/>
      <c r="ID137" s="17"/>
      <c r="IE137" s="17"/>
      <c r="IF137" s="17"/>
      <c r="IG137" s="17"/>
      <c r="IH137" s="17"/>
      <c r="II137" s="17"/>
      <c r="IJ137" s="17"/>
      <c r="IK137" s="17"/>
      <c r="IL137" s="17"/>
      <c r="IM137" s="17"/>
      <c r="IN137" s="17"/>
    </row>
    <row r="138" spans="1:248" s="28" customFormat="1" ht="62.25" customHeight="1">
      <c r="A138" s="34"/>
      <c r="B138" s="61" t="s">
        <v>81</v>
      </c>
      <c r="C138" s="61"/>
      <c r="D138" s="61"/>
      <c r="E138" s="61"/>
      <c r="F138" s="61"/>
      <c r="G138" s="61"/>
      <c r="H138" s="61"/>
      <c r="I138" s="61"/>
      <c r="J138" s="61"/>
      <c r="K138" s="61"/>
      <c r="L138" s="62"/>
      <c r="M138" s="19">
        <v>5</v>
      </c>
      <c r="N138" s="19">
        <v>2</v>
      </c>
      <c r="O138" s="20">
        <v>300800000</v>
      </c>
      <c r="P138" s="21">
        <v>850</v>
      </c>
      <c r="Q138" s="38">
        <v>5694.9826400000002</v>
      </c>
      <c r="R138" s="35"/>
    </row>
    <row r="139" spans="1:248" s="28" customFormat="1" ht="12.75" customHeight="1">
      <c r="A139" s="34"/>
      <c r="B139" s="61" t="s">
        <v>52</v>
      </c>
      <c r="C139" s="61"/>
      <c r="D139" s="61"/>
      <c r="E139" s="61"/>
      <c r="F139" s="61"/>
      <c r="G139" s="61"/>
      <c r="H139" s="61"/>
      <c r="I139" s="61"/>
      <c r="J139" s="61"/>
      <c r="K139" s="61"/>
      <c r="L139" s="62"/>
      <c r="M139" s="19">
        <v>5</v>
      </c>
      <c r="N139" s="19">
        <v>2</v>
      </c>
      <c r="O139" s="20" t="s">
        <v>51</v>
      </c>
      <c r="P139" s="21" t="s">
        <v>0</v>
      </c>
      <c r="Q139" s="38">
        <f>Q140</f>
        <v>600</v>
      </c>
      <c r="R139" s="35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  <c r="HA139" s="17"/>
      <c r="HB139" s="17"/>
      <c r="HC139" s="17"/>
      <c r="HD139" s="17"/>
      <c r="HE139" s="17"/>
      <c r="HF139" s="17"/>
      <c r="HG139" s="17"/>
      <c r="HH139" s="17"/>
      <c r="HI139" s="17"/>
      <c r="HJ139" s="17"/>
      <c r="HK139" s="17"/>
      <c r="HL139" s="17"/>
      <c r="HM139" s="17"/>
      <c r="HN139" s="17"/>
      <c r="HO139" s="17"/>
      <c r="HP139" s="17"/>
      <c r="HQ139" s="17"/>
      <c r="HR139" s="17"/>
      <c r="HS139" s="17"/>
      <c r="HT139" s="17"/>
      <c r="HU139" s="17"/>
      <c r="HV139" s="17"/>
      <c r="HW139" s="17"/>
      <c r="HX139" s="17"/>
      <c r="HY139" s="17"/>
      <c r="HZ139" s="17"/>
      <c r="IA139" s="17"/>
      <c r="IB139" s="17"/>
      <c r="IC139" s="17"/>
      <c r="ID139" s="17"/>
      <c r="IE139" s="17"/>
      <c r="IF139" s="17"/>
      <c r="IG139" s="17"/>
      <c r="IH139" s="17"/>
      <c r="II139" s="17"/>
      <c r="IJ139" s="17"/>
      <c r="IK139" s="17"/>
      <c r="IL139" s="17"/>
      <c r="IM139" s="17"/>
      <c r="IN139" s="17"/>
    </row>
    <row r="140" spans="1:248" s="28" customFormat="1" ht="24" customHeight="1">
      <c r="A140" s="34"/>
      <c r="B140" s="61" t="s">
        <v>66</v>
      </c>
      <c r="C140" s="61"/>
      <c r="D140" s="61"/>
      <c r="E140" s="61"/>
      <c r="F140" s="61"/>
      <c r="G140" s="61"/>
      <c r="H140" s="61"/>
      <c r="I140" s="61"/>
      <c r="J140" s="61"/>
      <c r="K140" s="61"/>
      <c r="L140" s="62"/>
      <c r="M140" s="19">
        <v>5</v>
      </c>
      <c r="N140" s="19">
        <v>2</v>
      </c>
      <c r="O140" s="20" t="s">
        <v>65</v>
      </c>
      <c r="P140" s="21" t="s">
        <v>0</v>
      </c>
      <c r="Q140" s="38">
        <f>Q141</f>
        <v>600</v>
      </c>
      <c r="R140" s="35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 s="17"/>
      <c r="FW140" s="17"/>
      <c r="FX140" s="17"/>
      <c r="FY140" s="17"/>
      <c r="FZ140" s="17"/>
      <c r="GA140" s="17"/>
      <c r="GB140" s="17"/>
      <c r="GC140" s="17"/>
      <c r="GD140" s="17"/>
      <c r="GE140" s="17"/>
      <c r="GF140" s="17"/>
      <c r="GG140" s="17"/>
      <c r="GH140" s="17"/>
      <c r="GI140" s="17"/>
      <c r="GJ140" s="17"/>
      <c r="GK140" s="17"/>
      <c r="GL140" s="17"/>
      <c r="GM140" s="17"/>
      <c r="GN140" s="17"/>
      <c r="GO140" s="17"/>
      <c r="GP140" s="17"/>
      <c r="GQ140" s="17"/>
      <c r="GR140" s="17"/>
      <c r="GS140" s="17"/>
      <c r="GT140" s="17"/>
      <c r="GU140" s="17"/>
      <c r="GV140" s="17"/>
      <c r="GW140" s="17"/>
      <c r="GX140" s="17"/>
      <c r="GY140" s="17"/>
      <c r="GZ140" s="17"/>
      <c r="HA140" s="17"/>
      <c r="HB140" s="17"/>
      <c r="HC140" s="17"/>
      <c r="HD140" s="17"/>
      <c r="HE140" s="17"/>
      <c r="HF140" s="17"/>
      <c r="HG140" s="17"/>
      <c r="HH140" s="17"/>
      <c r="HI140" s="17"/>
      <c r="HJ140" s="17"/>
      <c r="HK140" s="17"/>
      <c r="HL140" s="17"/>
      <c r="HM140" s="17"/>
      <c r="HN140" s="17"/>
      <c r="HO140" s="17"/>
      <c r="HP140" s="17"/>
      <c r="HQ140" s="17"/>
      <c r="HR140" s="17"/>
      <c r="HS140" s="17"/>
      <c r="HT140" s="17"/>
      <c r="HU140" s="17"/>
      <c r="HV140" s="17"/>
      <c r="HW140" s="17"/>
      <c r="HX140" s="17"/>
      <c r="HY140" s="17"/>
      <c r="HZ140" s="17"/>
      <c r="IA140" s="17"/>
      <c r="IB140" s="17"/>
      <c r="IC140" s="17"/>
      <c r="ID140" s="17"/>
      <c r="IE140" s="17"/>
      <c r="IF140" s="17"/>
      <c r="IG140" s="17"/>
      <c r="IH140" s="17"/>
      <c r="II140" s="17"/>
      <c r="IJ140" s="17"/>
      <c r="IK140" s="17"/>
      <c r="IL140" s="17"/>
      <c r="IM140" s="17"/>
      <c r="IN140" s="17"/>
    </row>
    <row r="141" spans="1:248" s="28" customFormat="1" ht="24" customHeight="1">
      <c r="A141" s="34"/>
      <c r="B141" s="61" t="s">
        <v>19</v>
      </c>
      <c r="C141" s="61"/>
      <c r="D141" s="61"/>
      <c r="E141" s="61"/>
      <c r="F141" s="61"/>
      <c r="G141" s="61"/>
      <c r="H141" s="61"/>
      <c r="I141" s="61"/>
      <c r="J141" s="61"/>
      <c r="K141" s="61"/>
      <c r="L141" s="62"/>
      <c r="M141" s="19">
        <v>5</v>
      </c>
      <c r="N141" s="19">
        <v>2</v>
      </c>
      <c r="O141" s="20" t="s">
        <v>65</v>
      </c>
      <c r="P141" s="21">
        <v>240</v>
      </c>
      <c r="Q141" s="38">
        <v>600</v>
      </c>
      <c r="R141" s="35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  <c r="GT141" s="17"/>
      <c r="GU141" s="17"/>
      <c r="GV141" s="17"/>
      <c r="GW141" s="17"/>
      <c r="GX141" s="17"/>
      <c r="GY141" s="17"/>
      <c r="GZ141" s="17"/>
      <c r="HA141" s="17"/>
      <c r="HB141" s="17"/>
      <c r="HC141" s="17"/>
      <c r="HD141" s="17"/>
      <c r="HE141" s="17"/>
      <c r="HF141" s="17"/>
      <c r="HG141" s="17"/>
      <c r="HH141" s="17"/>
      <c r="HI141" s="17"/>
      <c r="HJ141" s="17"/>
      <c r="HK141" s="17"/>
      <c r="HL141" s="17"/>
      <c r="HM141" s="17"/>
      <c r="HN141" s="17"/>
      <c r="HO141" s="17"/>
      <c r="HP141" s="17"/>
      <c r="HQ141" s="17"/>
      <c r="HR141" s="17"/>
      <c r="HS141" s="17"/>
      <c r="HT141" s="17"/>
      <c r="HU141" s="17"/>
      <c r="HV141" s="17"/>
      <c r="HW141" s="17"/>
      <c r="HX141" s="17"/>
      <c r="HY141" s="17"/>
      <c r="HZ141" s="17"/>
      <c r="IA141" s="17"/>
      <c r="IB141" s="17"/>
      <c r="IC141" s="17"/>
      <c r="ID141" s="17"/>
      <c r="IE141" s="17"/>
      <c r="IF141" s="17"/>
      <c r="IG141" s="17"/>
      <c r="IH141" s="17"/>
      <c r="II141" s="17"/>
      <c r="IJ141" s="17"/>
      <c r="IK141" s="17"/>
      <c r="IL141" s="17"/>
      <c r="IM141" s="17"/>
      <c r="IN141" s="17"/>
    </row>
    <row r="142" spans="1:248" s="28" customFormat="1" ht="12.75" customHeight="1">
      <c r="A142" s="34"/>
      <c r="B142" s="61" t="s">
        <v>64</v>
      </c>
      <c r="C142" s="61"/>
      <c r="D142" s="61"/>
      <c r="E142" s="61"/>
      <c r="F142" s="61"/>
      <c r="G142" s="61"/>
      <c r="H142" s="61"/>
      <c r="I142" s="61"/>
      <c r="J142" s="61"/>
      <c r="K142" s="61"/>
      <c r="L142" s="62"/>
      <c r="M142" s="19">
        <v>5</v>
      </c>
      <c r="N142" s="19">
        <v>3</v>
      </c>
      <c r="O142" s="20" t="s">
        <v>0</v>
      </c>
      <c r="P142" s="21" t="s">
        <v>0</v>
      </c>
      <c r="Q142" s="38">
        <f>Q146+Q157</f>
        <v>11040.453000000001</v>
      </c>
      <c r="R142" s="35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  <c r="FK142" s="17"/>
      <c r="FL142" s="17"/>
      <c r="FM142" s="17"/>
      <c r="FN142" s="17"/>
      <c r="FO142" s="17"/>
      <c r="FP142" s="17"/>
      <c r="FQ142" s="17"/>
      <c r="FR142" s="17"/>
      <c r="FS142" s="17"/>
      <c r="FT142" s="17"/>
      <c r="FU142" s="17"/>
      <c r="FV142" s="17"/>
      <c r="FW142" s="17"/>
      <c r="FX142" s="17"/>
      <c r="FY142" s="17"/>
      <c r="FZ142" s="17"/>
      <c r="GA142" s="17"/>
      <c r="GB142" s="17"/>
      <c r="GC142" s="17"/>
      <c r="GD142" s="17"/>
      <c r="GE142" s="17"/>
      <c r="GF142" s="17"/>
      <c r="GG142" s="17"/>
      <c r="GH142" s="17"/>
      <c r="GI142" s="17"/>
      <c r="GJ142" s="17"/>
      <c r="GK142" s="17"/>
      <c r="GL142" s="17"/>
      <c r="GM142" s="17"/>
      <c r="GN142" s="17"/>
      <c r="GO142" s="17"/>
      <c r="GP142" s="17"/>
      <c r="GQ142" s="17"/>
      <c r="GR142" s="17"/>
      <c r="GS142" s="17"/>
      <c r="GT142" s="17"/>
      <c r="GU142" s="17"/>
      <c r="GV142" s="17"/>
      <c r="GW142" s="17"/>
      <c r="GX142" s="17"/>
      <c r="GY142" s="17"/>
      <c r="GZ142" s="17"/>
      <c r="HA142" s="17"/>
      <c r="HB142" s="17"/>
      <c r="HC142" s="17"/>
      <c r="HD142" s="17"/>
      <c r="HE142" s="17"/>
      <c r="HF142" s="17"/>
      <c r="HG142" s="17"/>
      <c r="HH142" s="17"/>
      <c r="HI142" s="17"/>
      <c r="HJ142" s="17"/>
      <c r="HK142" s="17"/>
      <c r="HL142" s="17"/>
      <c r="HM142" s="17"/>
      <c r="HN142" s="17"/>
      <c r="HO142" s="17"/>
      <c r="HP142" s="17"/>
      <c r="HQ142" s="17"/>
      <c r="HR142" s="17"/>
      <c r="HS142" s="17"/>
      <c r="HT142" s="17"/>
      <c r="HU142" s="17"/>
      <c r="HV142" s="17"/>
      <c r="HW142" s="17"/>
      <c r="HX142" s="17"/>
      <c r="HY142" s="17"/>
      <c r="HZ142" s="17"/>
      <c r="IA142" s="17"/>
      <c r="IB142" s="17"/>
      <c r="IC142" s="17"/>
      <c r="ID142" s="17"/>
      <c r="IE142" s="17"/>
      <c r="IF142" s="17"/>
      <c r="IG142" s="17"/>
      <c r="IH142" s="17"/>
      <c r="II142" s="17"/>
      <c r="IJ142" s="17"/>
      <c r="IK142" s="17"/>
      <c r="IL142" s="17"/>
      <c r="IM142" s="17"/>
      <c r="IN142" s="17"/>
    </row>
    <row r="143" spans="1:248" s="28" customFormat="1" ht="24" hidden="1" customHeight="1">
      <c r="A143" s="34"/>
      <c r="B143" s="61" t="s">
        <v>11</v>
      </c>
      <c r="C143" s="61"/>
      <c r="D143" s="61"/>
      <c r="E143" s="61"/>
      <c r="F143" s="61"/>
      <c r="G143" s="61"/>
      <c r="H143" s="61"/>
      <c r="I143" s="61"/>
      <c r="J143" s="61"/>
      <c r="K143" s="61"/>
      <c r="L143" s="62"/>
      <c r="M143" s="19">
        <v>5</v>
      </c>
      <c r="N143" s="19">
        <v>3</v>
      </c>
      <c r="O143" s="20" t="s">
        <v>10</v>
      </c>
      <c r="P143" s="21" t="s">
        <v>0</v>
      </c>
      <c r="Q143" s="38">
        <v>0</v>
      </c>
      <c r="R143" s="35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  <c r="FH143" s="17"/>
      <c r="FI143" s="17"/>
      <c r="FJ143" s="17"/>
      <c r="FK143" s="17"/>
      <c r="FL143" s="17"/>
      <c r="FM143" s="17"/>
      <c r="FN143" s="17"/>
      <c r="FO143" s="17"/>
      <c r="FP143" s="17"/>
      <c r="FQ143" s="17"/>
      <c r="FR143" s="17"/>
      <c r="FS143" s="17"/>
      <c r="FT143" s="17"/>
      <c r="FU143" s="17"/>
      <c r="FV143" s="17"/>
      <c r="FW143" s="17"/>
      <c r="FX143" s="17"/>
      <c r="FY143" s="17"/>
      <c r="FZ143" s="17"/>
      <c r="GA143" s="17"/>
      <c r="GB143" s="17"/>
      <c r="GC143" s="17"/>
      <c r="GD143" s="17"/>
      <c r="GE143" s="17"/>
      <c r="GF143" s="17"/>
      <c r="GG143" s="17"/>
      <c r="GH143" s="17"/>
      <c r="GI143" s="17"/>
      <c r="GJ143" s="17"/>
      <c r="GK143" s="17"/>
      <c r="GL143" s="17"/>
      <c r="GM143" s="17"/>
      <c r="GN143" s="17"/>
      <c r="GO143" s="17"/>
      <c r="GP143" s="17"/>
      <c r="GQ143" s="17"/>
      <c r="GR143" s="17"/>
      <c r="GS143" s="17"/>
      <c r="GT143" s="17"/>
      <c r="GU143" s="17"/>
      <c r="GV143" s="17"/>
      <c r="GW143" s="17"/>
      <c r="GX143" s="17"/>
      <c r="GY143" s="17"/>
      <c r="GZ143" s="17"/>
      <c r="HA143" s="17"/>
      <c r="HB143" s="17"/>
      <c r="HC143" s="17"/>
      <c r="HD143" s="17"/>
      <c r="HE143" s="17"/>
      <c r="HF143" s="17"/>
      <c r="HG143" s="17"/>
      <c r="HH143" s="17"/>
      <c r="HI143" s="17"/>
      <c r="HJ143" s="17"/>
      <c r="HK143" s="17"/>
      <c r="HL143" s="17"/>
      <c r="HM143" s="17"/>
      <c r="HN143" s="17"/>
      <c r="HO143" s="17"/>
      <c r="HP143" s="17"/>
      <c r="HQ143" s="17"/>
      <c r="HR143" s="17"/>
      <c r="HS143" s="17"/>
      <c r="HT143" s="17"/>
      <c r="HU143" s="17"/>
      <c r="HV143" s="17"/>
      <c r="HW143" s="17"/>
      <c r="HX143" s="17"/>
      <c r="HY143" s="17"/>
      <c r="HZ143" s="17"/>
      <c r="IA143" s="17"/>
      <c r="IB143" s="17"/>
      <c r="IC143" s="17"/>
      <c r="ID143" s="17"/>
      <c r="IE143" s="17"/>
      <c r="IF143" s="17"/>
      <c r="IG143" s="17"/>
      <c r="IH143" s="17"/>
      <c r="II143" s="17"/>
      <c r="IJ143" s="17"/>
      <c r="IK143" s="17"/>
      <c r="IL143" s="17"/>
      <c r="IM143" s="17"/>
      <c r="IN143" s="17"/>
    </row>
    <row r="144" spans="1:248" s="28" customFormat="1" ht="24" hidden="1" customHeight="1">
      <c r="A144" s="34"/>
      <c r="B144" s="61" t="s">
        <v>63</v>
      </c>
      <c r="C144" s="61"/>
      <c r="D144" s="61"/>
      <c r="E144" s="61"/>
      <c r="F144" s="61"/>
      <c r="G144" s="61"/>
      <c r="H144" s="61"/>
      <c r="I144" s="61"/>
      <c r="J144" s="61"/>
      <c r="K144" s="61"/>
      <c r="L144" s="62"/>
      <c r="M144" s="19">
        <v>5</v>
      </c>
      <c r="N144" s="19">
        <v>3</v>
      </c>
      <c r="O144" s="20" t="s">
        <v>61</v>
      </c>
      <c r="P144" s="21" t="s">
        <v>0</v>
      </c>
      <c r="Q144" s="38">
        <v>0</v>
      </c>
      <c r="R144" s="35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  <c r="GT144" s="17"/>
      <c r="GU144" s="17"/>
      <c r="GV144" s="17"/>
      <c r="GW144" s="17"/>
      <c r="GX144" s="17"/>
      <c r="GY144" s="17"/>
      <c r="GZ144" s="17"/>
      <c r="HA144" s="17"/>
      <c r="HB144" s="17"/>
      <c r="HC144" s="17"/>
      <c r="HD144" s="17"/>
      <c r="HE144" s="17"/>
      <c r="HF144" s="17"/>
      <c r="HG144" s="17"/>
      <c r="HH144" s="17"/>
      <c r="HI144" s="17"/>
      <c r="HJ144" s="17"/>
      <c r="HK144" s="17"/>
      <c r="HL144" s="17"/>
      <c r="HM144" s="17"/>
      <c r="HN144" s="17"/>
      <c r="HO144" s="17"/>
      <c r="HP144" s="17"/>
      <c r="HQ144" s="17"/>
      <c r="HR144" s="17"/>
      <c r="HS144" s="17"/>
      <c r="HT144" s="17"/>
      <c r="HU144" s="17"/>
      <c r="HV144" s="17"/>
      <c r="HW144" s="17"/>
      <c r="HX144" s="17"/>
      <c r="HY144" s="17"/>
      <c r="HZ144" s="17"/>
      <c r="IA144" s="17"/>
      <c r="IB144" s="17"/>
      <c r="IC144" s="17"/>
      <c r="ID144" s="17"/>
      <c r="IE144" s="17"/>
      <c r="IF144" s="17"/>
      <c r="IG144" s="17"/>
      <c r="IH144" s="17"/>
      <c r="II144" s="17"/>
      <c r="IJ144" s="17"/>
      <c r="IK144" s="17"/>
      <c r="IL144" s="17"/>
      <c r="IM144" s="17"/>
      <c r="IN144" s="17"/>
    </row>
    <row r="145" spans="1:248" s="28" customFormat="1" ht="12.75" hidden="1" customHeight="1">
      <c r="A145" s="34"/>
      <c r="B145" s="61" t="s">
        <v>62</v>
      </c>
      <c r="C145" s="61"/>
      <c r="D145" s="61"/>
      <c r="E145" s="61"/>
      <c r="F145" s="61"/>
      <c r="G145" s="61"/>
      <c r="H145" s="61"/>
      <c r="I145" s="61"/>
      <c r="J145" s="61"/>
      <c r="K145" s="61"/>
      <c r="L145" s="62"/>
      <c r="M145" s="19">
        <v>5</v>
      </c>
      <c r="N145" s="19">
        <v>3</v>
      </c>
      <c r="O145" s="20" t="s">
        <v>61</v>
      </c>
      <c r="P145" s="21">
        <v>870</v>
      </c>
      <c r="Q145" s="38">
        <v>0</v>
      </c>
      <c r="R145" s="35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  <c r="FH145" s="17"/>
      <c r="FI145" s="17"/>
      <c r="FJ145" s="17"/>
      <c r="FK145" s="17"/>
      <c r="FL145" s="17"/>
      <c r="FM145" s="17"/>
      <c r="FN145" s="17"/>
      <c r="FO145" s="17"/>
      <c r="FP145" s="17"/>
      <c r="FQ145" s="17"/>
      <c r="FR145" s="17"/>
      <c r="FS145" s="17"/>
      <c r="FT145" s="17"/>
      <c r="FU145" s="17"/>
      <c r="FV145" s="17"/>
      <c r="FW145" s="17"/>
      <c r="FX145" s="17"/>
      <c r="FY145" s="17"/>
      <c r="FZ145" s="17"/>
      <c r="GA145" s="17"/>
      <c r="GB145" s="17"/>
      <c r="GC145" s="17"/>
      <c r="GD145" s="17"/>
      <c r="GE145" s="17"/>
      <c r="GF145" s="17"/>
      <c r="GG145" s="17"/>
      <c r="GH145" s="17"/>
      <c r="GI145" s="17"/>
      <c r="GJ145" s="17"/>
      <c r="GK145" s="17"/>
      <c r="GL145" s="17"/>
      <c r="GM145" s="17"/>
      <c r="GN145" s="17"/>
      <c r="GO145" s="17"/>
      <c r="GP145" s="17"/>
      <c r="GQ145" s="17"/>
      <c r="GR145" s="17"/>
      <c r="GS145" s="17"/>
      <c r="GT145" s="17"/>
      <c r="GU145" s="17"/>
      <c r="GV145" s="17"/>
      <c r="GW145" s="17"/>
      <c r="GX145" s="17"/>
      <c r="GY145" s="17"/>
      <c r="GZ145" s="17"/>
      <c r="HA145" s="17"/>
      <c r="HB145" s="17"/>
      <c r="HC145" s="17"/>
      <c r="HD145" s="17"/>
      <c r="HE145" s="17"/>
      <c r="HF145" s="17"/>
      <c r="HG145" s="17"/>
      <c r="HH145" s="17"/>
      <c r="HI145" s="17"/>
      <c r="HJ145" s="17"/>
      <c r="HK145" s="17"/>
      <c r="HL145" s="17"/>
      <c r="HM145" s="17"/>
      <c r="HN145" s="17"/>
      <c r="HO145" s="17"/>
      <c r="HP145" s="17"/>
      <c r="HQ145" s="17"/>
      <c r="HR145" s="17"/>
      <c r="HS145" s="17"/>
      <c r="HT145" s="17"/>
      <c r="HU145" s="17"/>
      <c r="HV145" s="17"/>
      <c r="HW145" s="17"/>
      <c r="HX145" s="17"/>
      <c r="HY145" s="17"/>
      <c r="HZ145" s="17"/>
      <c r="IA145" s="17"/>
      <c r="IB145" s="17"/>
      <c r="IC145" s="17"/>
      <c r="ID145" s="17"/>
      <c r="IE145" s="17"/>
      <c r="IF145" s="17"/>
      <c r="IG145" s="17"/>
      <c r="IH145" s="17"/>
      <c r="II145" s="17"/>
      <c r="IJ145" s="17"/>
      <c r="IK145" s="17"/>
      <c r="IL145" s="17"/>
      <c r="IM145" s="17"/>
      <c r="IN145" s="17"/>
    </row>
    <row r="146" spans="1:248" s="28" customFormat="1" ht="24" customHeight="1">
      <c r="A146" s="34"/>
      <c r="B146" s="61" t="s">
        <v>60</v>
      </c>
      <c r="C146" s="61"/>
      <c r="D146" s="61"/>
      <c r="E146" s="61"/>
      <c r="F146" s="61"/>
      <c r="G146" s="61"/>
      <c r="H146" s="61"/>
      <c r="I146" s="61"/>
      <c r="J146" s="61"/>
      <c r="K146" s="61"/>
      <c r="L146" s="62"/>
      <c r="M146" s="19">
        <v>5</v>
      </c>
      <c r="N146" s="19">
        <v>3</v>
      </c>
      <c r="O146" s="20" t="s">
        <v>59</v>
      </c>
      <c r="P146" s="21" t="s">
        <v>0</v>
      </c>
      <c r="Q146" s="38">
        <f>Q147+Q149+Q151+Q153+Q155</f>
        <v>6812.7530000000006</v>
      </c>
      <c r="R146" s="35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17"/>
      <c r="FJ146" s="17"/>
      <c r="FK146" s="17"/>
      <c r="FL146" s="17"/>
      <c r="FM146" s="17"/>
      <c r="FN146" s="17"/>
      <c r="FO146" s="17"/>
      <c r="FP146" s="17"/>
      <c r="FQ146" s="17"/>
      <c r="FR146" s="17"/>
      <c r="FS146" s="17"/>
      <c r="FT146" s="17"/>
      <c r="FU146" s="17"/>
      <c r="FV146" s="17"/>
      <c r="FW146" s="17"/>
      <c r="FX146" s="17"/>
      <c r="FY146" s="17"/>
      <c r="FZ146" s="17"/>
      <c r="GA146" s="17"/>
      <c r="GB146" s="17"/>
      <c r="GC146" s="17"/>
      <c r="GD146" s="17"/>
      <c r="GE146" s="17"/>
      <c r="GF146" s="17"/>
      <c r="GG146" s="17"/>
      <c r="GH146" s="17"/>
      <c r="GI146" s="17"/>
      <c r="GJ146" s="17"/>
      <c r="GK146" s="17"/>
      <c r="GL146" s="17"/>
      <c r="GM146" s="17"/>
      <c r="GN146" s="17"/>
      <c r="GO146" s="17"/>
      <c r="GP146" s="17"/>
      <c r="GQ146" s="17"/>
      <c r="GR146" s="17"/>
      <c r="GS146" s="17"/>
      <c r="GT146" s="17"/>
      <c r="GU146" s="17"/>
      <c r="GV146" s="17"/>
      <c r="GW146" s="17"/>
      <c r="GX146" s="17"/>
      <c r="GY146" s="17"/>
      <c r="GZ146" s="17"/>
      <c r="HA146" s="17"/>
      <c r="HB146" s="17"/>
      <c r="HC146" s="17"/>
      <c r="HD146" s="17"/>
      <c r="HE146" s="17"/>
      <c r="HF146" s="17"/>
      <c r="HG146" s="17"/>
      <c r="HH146" s="17"/>
      <c r="HI146" s="17"/>
      <c r="HJ146" s="17"/>
      <c r="HK146" s="17"/>
      <c r="HL146" s="17"/>
      <c r="HM146" s="17"/>
      <c r="HN146" s="17"/>
      <c r="HO146" s="17"/>
      <c r="HP146" s="17"/>
      <c r="HQ146" s="17"/>
      <c r="HR146" s="17"/>
      <c r="HS146" s="17"/>
      <c r="HT146" s="17"/>
      <c r="HU146" s="17"/>
      <c r="HV146" s="17"/>
      <c r="HW146" s="17"/>
      <c r="HX146" s="17"/>
      <c r="HY146" s="17"/>
      <c r="HZ146" s="17"/>
      <c r="IA146" s="17"/>
      <c r="IB146" s="17"/>
      <c r="IC146" s="17"/>
      <c r="ID146" s="17"/>
      <c r="IE146" s="17"/>
      <c r="IF146" s="17"/>
      <c r="IG146" s="17"/>
      <c r="IH146" s="17"/>
      <c r="II146" s="17"/>
      <c r="IJ146" s="17"/>
      <c r="IK146" s="17"/>
      <c r="IL146" s="17"/>
      <c r="IM146" s="17"/>
      <c r="IN146" s="17"/>
    </row>
    <row r="147" spans="1:248" s="28" customFormat="1" ht="12.75" customHeight="1">
      <c r="A147" s="34"/>
      <c r="B147" s="61" t="s">
        <v>58</v>
      </c>
      <c r="C147" s="61"/>
      <c r="D147" s="61"/>
      <c r="E147" s="61"/>
      <c r="F147" s="61"/>
      <c r="G147" s="61"/>
      <c r="H147" s="61"/>
      <c r="I147" s="61"/>
      <c r="J147" s="61"/>
      <c r="K147" s="61"/>
      <c r="L147" s="62"/>
      <c r="M147" s="19">
        <v>5</v>
      </c>
      <c r="N147" s="19">
        <v>3</v>
      </c>
      <c r="O147" s="20" t="s">
        <v>57</v>
      </c>
      <c r="P147" s="21" t="s">
        <v>0</v>
      </c>
      <c r="Q147" s="38">
        <f>Q148</f>
        <v>288.89999999999998</v>
      </c>
      <c r="R147" s="35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  <c r="GC147" s="17"/>
      <c r="GD147" s="17"/>
      <c r="GE147" s="17"/>
      <c r="GF147" s="17"/>
      <c r="GG147" s="17"/>
      <c r="GH147" s="17"/>
      <c r="GI147" s="17"/>
      <c r="GJ147" s="17"/>
      <c r="GK147" s="17"/>
      <c r="GL147" s="17"/>
      <c r="GM147" s="17"/>
      <c r="GN147" s="17"/>
      <c r="GO147" s="17"/>
      <c r="GP147" s="17"/>
      <c r="GQ147" s="17"/>
      <c r="GR147" s="17"/>
      <c r="GS147" s="17"/>
      <c r="GT147" s="17"/>
      <c r="GU147" s="17"/>
      <c r="GV147" s="17"/>
      <c r="GW147" s="17"/>
      <c r="GX147" s="17"/>
      <c r="GY147" s="17"/>
      <c r="GZ147" s="17"/>
      <c r="HA147" s="17"/>
      <c r="HB147" s="17"/>
      <c r="HC147" s="17"/>
      <c r="HD147" s="17"/>
      <c r="HE147" s="17"/>
      <c r="HF147" s="17"/>
      <c r="HG147" s="17"/>
      <c r="HH147" s="17"/>
      <c r="HI147" s="17"/>
      <c r="HJ147" s="17"/>
      <c r="HK147" s="17"/>
      <c r="HL147" s="17"/>
      <c r="HM147" s="17"/>
      <c r="HN147" s="17"/>
      <c r="HO147" s="17"/>
      <c r="HP147" s="17"/>
      <c r="HQ147" s="17"/>
      <c r="HR147" s="17"/>
      <c r="HS147" s="17"/>
      <c r="HT147" s="17"/>
      <c r="HU147" s="17"/>
      <c r="HV147" s="17"/>
      <c r="HW147" s="17"/>
      <c r="HX147" s="17"/>
      <c r="HY147" s="17"/>
      <c r="HZ147" s="17"/>
      <c r="IA147" s="17"/>
      <c r="IB147" s="17"/>
      <c r="IC147" s="17"/>
      <c r="ID147" s="17"/>
      <c r="IE147" s="17"/>
      <c r="IF147" s="17"/>
      <c r="IG147" s="17"/>
      <c r="IH147" s="17"/>
      <c r="II147" s="17"/>
      <c r="IJ147" s="17"/>
      <c r="IK147" s="17"/>
      <c r="IL147" s="17"/>
      <c r="IM147" s="17"/>
      <c r="IN147" s="17"/>
    </row>
    <row r="148" spans="1:248" s="28" customFormat="1" ht="24" customHeight="1">
      <c r="A148" s="34"/>
      <c r="B148" s="61" t="s">
        <v>19</v>
      </c>
      <c r="C148" s="61"/>
      <c r="D148" s="61"/>
      <c r="E148" s="61"/>
      <c r="F148" s="61"/>
      <c r="G148" s="61"/>
      <c r="H148" s="61"/>
      <c r="I148" s="61"/>
      <c r="J148" s="61"/>
      <c r="K148" s="61"/>
      <c r="L148" s="62"/>
      <c r="M148" s="19">
        <v>5</v>
      </c>
      <c r="N148" s="19">
        <v>3</v>
      </c>
      <c r="O148" s="20" t="s">
        <v>57</v>
      </c>
      <c r="P148" s="21">
        <v>240</v>
      </c>
      <c r="Q148" s="38">
        <v>288.89999999999998</v>
      </c>
      <c r="R148" s="35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  <c r="FH148" s="17"/>
      <c r="FI148" s="17"/>
      <c r="FJ148" s="17"/>
      <c r="FK148" s="17"/>
      <c r="FL148" s="17"/>
      <c r="FM148" s="17"/>
      <c r="FN148" s="17"/>
      <c r="FO148" s="17"/>
      <c r="FP148" s="17"/>
      <c r="FQ148" s="17"/>
      <c r="FR148" s="17"/>
      <c r="FS148" s="17"/>
      <c r="FT148" s="17"/>
      <c r="FU148" s="17"/>
      <c r="FV148" s="17"/>
      <c r="FW148" s="17"/>
      <c r="FX148" s="17"/>
      <c r="FY148" s="17"/>
      <c r="FZ148" s="17"/>
      <c r="GA148" s="17"/>
      <c r="GB148" s="17"/>
      <c r="GC148" s="17"/>
      <c r="GD148" s="17"/>
      <c r="GE148" s="17"/>
      <c r="GF148" s="17"/>
      <c r="GG148" s="17"/>
      <c r="GH148" s="17"/>
      <c r="GI148" s="17"/>
      <c r="GJ148" s="17"/>
      <c r="GK148" s="17"/>
      <c r="GL148" s="17"/>
      <c r="GM148" s="17"/>
      <c r="GN148" s="17"/>
      <c r="GO148" s="17"/>
      <c r="GP148" s="17"/>
      <c r="GQ148" s="17"/>
      <c r="GR148" s="17"/>
      <c r="GS148" s="17"/>
      <c r="GT148" s="17"/>
      <c r="GU148" s="17"/>
      <c r="GV148" s="17"/>
      <c r="GW148" s="17"/>
      <c r="GX148" s="17"/>
      <c r="GY148" s="17"/>
      <c r="GZ148" s="17"/>
      <c r="HA148" s="17"/>
      <c r="HB148" s="17"/>
      <c r="HC148" s="17"/>
      <c r="HD148" s="17"/>
      <c r="HE148" s="17"/>
      <c r="HF148" s="17"/>
      <c r="HG148" s="17"/>
      <c r="HH148" s="17"/>
      <c r="HI148" s="17"/>
      <c r="HJ148" s="17"/>
      <c r="HK148" s="17"/>
      <c r="HL148" s="17"/>
      <c r="HM148" s="17"/>
      <c r="HN148" s="17"/>
      <c r="HO148" s="17"/>
      <c r="HP148" s="17"/>
      <c r="HQ148" s="17"/>
      <c r="HR148" s="17"/>
      <c r="HS148" s="17"/>
      <c r="HT148" s="17"/>
      <c r="HU148" s="17"/>
      <c r="HV148" s="17"/>
      <c r="HW148" s="17"/>
      <c r="HX148" s="17"/>
      <c r="HY148" s="17"/>
      <c r="HZ148" s="17"/>
      <c r="IA148" s="17"/>
      <c r="IB148" s="17"/>
      <c r="IC148" s="17"/>
      <c r="ID148" s="17"/>
      <c r="IE148" s="17"/>
      <c r="IF148" s="17"/>
      <c r="IG148" s="17"/>
      <c r="IH148" s="17"/>
      <c r="II148" s="17"/>
      <c r="IJ148" s="17"/>
      <c r="IK148" s="17"/>
      <c r="IL148" s="17"/>
      <c r="IM148" s="17"/>
      <c r="IN148" s="17"/>
    </row>
    <row r="149" spans="1:248" s="28" customFormat="1" ht="12.75" customHeight="1">
      <c r="A149" s="34"/>
      <c r="B149" s="61" t="s">
        <v>56</v>
      </c>
      <c r="C149" s="61"/>
      <c r="D149" s="61"/>
      <c r="E149" s="61"/>
      <c r="F149" s="61"/>
      <c r="G149" s="61"/>
      <c r="H149" s="61"/>
      <c r="I149" s="61"/>
      <c r="J149" s="61"/>
      <c r="K149" s="61"/>
      <c r="L149" s="62"/>
      <c r="M149" s="19">
        <v>5</v>
      </c>
      <c r="N149" s="19">
        <v>3</v>
      </c>
      <c r="O149" s="20" t="s">
        <v>55</v>
      </c>
      <c r="P149" s="21" t="s">
        <v>0</v>
      </c>
      <c r="Q149" s="38">
        <f>Q150</f>
        <v>2600</v>
      </c>
      <c r="R149" s="35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7"/>
      <c r="EZ149" s="17"/>
      <c r="FA149" s="17"/>
      <c r="FB149" s="17"/>
      <c r="FC149" s="17"/>
      <c r="FD149" s="17"/>
      <c r="FE149" s="17"/>
      <c r="FF149" s="17"/>
      <c r="FG149" s="17"/>
      <c r="FH149" s="17"/>
      <c r="FI149" s="17"/>
      <c r="FJ149" s="17"/>
      <c r="FK149" s="17"/>
      <c r="FL149" s="17"/>
      <c r="FM149" s="17"/>
      <c r="FN149" s="17"/>
      <c r="FO149" s="17"/>
      <c r="FP149" s="17"/>
      <c r="FQ149" s="17"/>
      <c r="FR149" s="17"/>
      <c r="FS149" s="17"/>
      <c r="FT149" s="17"/>
      <c r="FU149" s="17"/>
      <c r="FV149" s="17"/>
      <c r="FW149" s="17"/>
      <c r="FX149" s="17"/>
      <c r="FY149" s="17"/>
      <c r="FZ149" s="17"/>
      <c r="GA149" s="17"/>
      <c r="GB149" s="17"/>
      <c r="GC149" s="17"/>
      <c r="GD149" s="17"/>
      <c r="GE149" s="17"/>
      <c r="GF149" s="17"/>
      <c r="GG149" s="17"/>
      <c r="GH149" s="17"/>
      <c r="GI149" s="17"/>
      <c r="GJ149" s="17"/>
      <c r="GK149" s="17"/>
      <c r="GL149" s="17"/>
      <c r="GM149" s="17"/>
      <c r="GN149" s="17"/>
      <c r="GO149" s="17"/>
      <c r="GP149" s="17"/>
      <c r="GQ149" s="17"/>
      <c r="GR149" s="17"/>
      <c r="GS149" s="17"/>
      <c r="GT149" s="17"/>
      <c r="GU149" s="17"/>
      <c r="GV149" s="17"/>
      <c r="GW149" s="17"/>
      <c r="GX149" s="17"/>
      <c r="GY149" s="17"/>
      <c r="GZ149" s="17"/>
      <c r="HA149" s="17"/>
      <c r="HB149" s="17"/>
      <c r="HC149" s="17"/>
      <c r="HD149" s="17"/>
      <c r="HE149" s="17"/>
      <c r="HF149" s="17"/>
      <c r="HG149" s="17"/>
      <c r="HH149" s="17"/>
      <c r="HI149" s="17"/>
      <c r="HJ149" s="17"/>
      <c r="HK149" s="17"/>
      <c r="HL149" s="17"/>
      <c r="HM149" s="17"/>
      <c r="HN149" s="17"/>
      <c r="HO149" s="17"/>
      <c r="HP149" s="17"/>
      <c r="HQ149" s="17"/>
      <c r="HR149" s="17"/>
      <c r="HS149" s="17"/>
      <c r="HT149" s="17"/>
      <c r="HU149" s="17"/>
      <c r="HV149" s="17"/>
      <c r="HW149" s="17"/>
      <c r="HX149" s="17"/>
      <c r="HY149" s="17"/>
      <c r="HZ149" s="17"/>
      <c r="IA149" s="17"/>
      <c r="IB149" s="17"/>
      <c r="IC149" s="17"/>
      <c r="ID149" s="17"/>
      <c r="IE149" s="17"/>
      <c r="IF149" s="17"/>
      <c r="IG149" s="17"/>
      <c r="IH149" s="17"/>
      <c r="II149" s="17"/>
      <c r="IJ149" s="17"/>
      <c r="IK149" s="17"/>
      <c r="IL149" s="17"/>
      <c r="IM149" s="17"/>
      <c r="IN149" s="17"/>
    </row>
    <row r="150" spans="1:248" s="28" customFormat="1" ht="24" customHeight="1">
      <c r="A150" s="34"/>
      <c r="B150" s="61" t="s">
        <v>19</v>
      </c>
      <c r="C150" s="61"/>
      <c r="D150" s="61"/>
      <c r="E150" s="61"/>
      <c r="F150" s="61"/>
      <c r="G150" s="61"/>
      <c r="H150" s="61"/>
      <c r="I150" s="61"/>
      <c r="J150" s="61"/>
      <c r="K150" s="61"/>
      <c r="L150" s="62"/>
      <c r="M150" s="19">
        <v>5</v>
      </c>
      <c r="N150" s="19">
        <v>3</v>
      </c>
      <c r="O150" s="20" t="s">
        <v>55</v>
      </c>
      <c r="P150" s="21">
        <v>240</v>
      </c>
      <c r="Q150" s="38">
        <f>2000+600</f>
        <v>2600</v>
      </c>
      <c r="R150" s="35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7"/>
      <c r="EZ150" s="17"/>
      <c r="FA150" s="17"/>
      <c r="FB150" s="17"/>
      <c r="FC150" s="17"/>
      <c r="FD150" s="17"/>
      <c r="FE150" s="17"/>
      <c r="FF150" s="17"/>
      <c r="FG150" s="17"/>
      <c r="FH150" s="17"/>
      <c r="FI150" s="17"/>
      <c r="FJ150" s="17"/>
      <c r="FK150" s="17"/>
      <c r="FL150" s="17"/>
      <c r="FM150" s="17"/>
      <c r="FN150" s="17"/>
      <c r="FO150" s="17"/>
      <c r="FP150" s="17"/>
      <c r="FQ150" s="17"/>
      <c r="FR150" s="17"/>
      <c r="FS150" s="17"/>
      <c r="FT150" s="17"/>
      <c r="FU150" s="17"/>
      <c r="FV150" s="17"/>
      <c r="FW150" s="17"/>
      <c r="FX150" s="17"/>
      <c r="FY150" s="17"/>
      <c r="FZ150" s="17"/>
      <c r="GA150" s="17"/>
      <c r="GB150" s="17"/>
      <c r="GC150" s="17"/>
      <c r="GD150" s="17"/>
      <c r="GE150" s="17"/>
      <c r="GF150" s="17"/>
      <c r="GG150" s="17"/>
      <c r="GH150" s="17"/>
      <c r="GI150" s="17"/>
      <c r="GJ150" s="17"/>
      <c r="GK150" s="17"/>
      <c r="GL150" s="17"/>
      <c r="GM150" s="17"/>
      <c r="GN150" s="17"/>
      <c r="GO150" s="17"/>
      <c r="GP150" s="17"/>
      <c r="GQ150" s="17"/>
      <c r="GR150" s="17"/>
      <c r="GS150" s="17"/>
      <c r="GT150" s="17"/>
      <c r="GU150" s="17"/>
      <c r="GV150" s="17"/>
      <c r="GW150" s="17"/>
      <c r="GX150" s="17"/>
      <c r="GY150" s="17"/>
      <c r="GZ150" s="17"/>
      <c r="HA150" s="17"/>
      <c r="HB150" s="17"/>
      <c r="HC150" s="17"/>
      <c r="HD150" s="17"/>
      <c r="HE150" s="17"/>
      <c r="HF150" s="17"/>
      <c r="HG150" s="17"/>
      <c r="HH150" s="17"/>
      <c r="HI150" s="17"/>
      <c r="HJ150" s="17"/>
      <c r="HK150" s="17"/>
      <c r="HL150" s="17"/>
      <c r="HM150" s="17"/>
      <c r="HN150" s="17"/>
      <c r="HO150" s="17"/>
      <c r="HP150" s="17"/>
      <c r="HQ150" s="17"/>
      <c r="HR150" s="17"/>
      <c r="HS150" s="17"/>
      <c r="HT150" s="17"/>
      <c r="HU150" s="17"/>
      <c r="HV150" s="17"/>
      <c r="HW150" s="17"/>
      <c r="HX150" s="17"/>
      <c r="HY150" s="17"/>
      <c r="HZ150" s="17"/>
      <c r="IA150" s="17"/>
      <c r="IB150" s="17"/>
      <c r="IC150" s="17"/>
      <c r="ID150" s="17"/>
      <c r="IE150" s="17"/>
      <c r="IF150" s="17"/>
      <c r="IG150" s="17"/>
      <c r="IH150" s="17"/>
      <c r="II150" s="17"/>
      <c r="IJ150" s="17"/>
      <c r="IK150" s="17"/>
      <c r="IL150" s="17"/>
      <c r="IM150" s="17"/>
      <c r="IN150" s="17"/>
    </row>
    <row r="151" spans="1:248" s="28" customFormat="1" ht="12.75" customHeight="1">
      <c r="A151" s="34"/>
      <c r="B151" s="61" t="s">
        <v>54</v>
      </c>
      <c r="C151" s="61"/>
      <c r="D151" s="61"/>
      <c r="E151" s="61"/>
      <c r="F151" s="61"/>
      <c r="G151" s="61"/>
      <c r="H151" s="61"/>
      <c r="I151" s="61"/>
      <c r="J151" s="61"/>
      <c r="K151" s="61"/>
      <c r="L151" s="62"/>
      <c r="M151" s="19">
        <v>5</v>
      </c>
      <c r="N151" s="19">
        <v>3</v>
      </c>
      <c r="O151" s="20" t="s">
        <v>53</v>
      </c>
      <c r="P151" s="21" t="s">
        <v>0</v>
      </c>
      <c r="Q151" s="38">
        <f>Q152</f>
        <v>2723.8530000000001</v>
      </c>
      <c r="R151" s="35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7"/>
      <c r="EZ151" s="17"/>
      <c r="FA151" s="17"/>
      <c r="FB151" s="17"/>
      <c r="FC151" s="17"/>
      <c r="FD151" s="17"/>
      <c r="FE151" s="17"/>
      <c r="FF151" s="17"/>
      <c r="FG151" s="17"/>
      <c r="FH151" s="17"/>
      <c r="FI151" s="17"/>
      <c r="FJ151" s="17"/>
      <c r="FK151" s="17"/>
      <c r="FL151" s="17"/>
      <c r="FM151" s="17"/>
      <c r="FN151" s="17"/>
      <c r="FO151" s="17"/>
      <c r="FP151" s="17"/>
      <c r="FQ151" s="17"/>
      <c r="FR151" s="17"/>
      <c r="FS151" s="17"/>
      <c r="FT151" s="17"/>
      <c r="FU151" s="17"/>
      <c r="FV151" s="17"/>
      <c r="FW151" s="17"/>
      <c r="FX151" s="17"/>
      <c r="FY151" s="17"/>
      <c r="FZ151" s="17"/>
      <c r="GA151" s="17"/>
      <c r="GB151" s="17"/>
      <c r="GC151" s="17"/>
      <c r="GD151" s="17"/>
      <c r="GE151" s="17"/>
      <c r="GF151" s="17"/>
      <c r="GG151" s="17"/>
      <c r="GH151" s="17"/>
      <c r="GI151" s="17"/>
      <c r="GJ151" s="17"/>
      <c r="GK151" s="17"/>
      <c r="GL151" s="17"/>
      <c r="GM151" s="17"/>
      <c r="GN151" s="17"/>
      <c r="GO151" s="17"/>
      <c r="GP151" s="17"/>
      <c r="GQ151" s="17"/>
      <c r="GR151" s="17"/>
      <c r="GS151" s="17"/>
      <c r="GT151" s="17"/>
      <c r="GU151" s="17"/>
      <c r="GV151" s="17"/>
      <c r="GW151" s="17"/>
      <c r="GX151" s="17"/>
      <c r="GY151" s="17"/>
      <c r="GZ151" s="17"/>
      <c r="HA151" s="17"/>
      <c r="HB151" s="17"/>
      <c r="HC151" s="17"/>
      <c r="HD151" s="17"/>
      <c r="HE151" s="17"/>
      <c r="HF151" s="17"/>
      <c r="HG151" s="17"/>
      <c r="HH151" s="17"/>
      <c r="HI151" s="17"/>
      <c r="HJ151" s="17"/>
      <c r="HK151" s="17"/>
      <c r="HL151" s="17"/>
      <c r="HM151" s="17"/>
      <c r="HN151" s="17"/>
      <c r="HO151" s="17"/>
      <c r="HP151" s="17"/>
      <c r="HQ151" s="17"/>
      <c r="HR151" s="17"/>
      <c r="HS151" s="17"/>
      <c r="HT151" s="17"/>
      <c r="HU151" s="17"/>
      <c r="HV151" s="17"/>
      <c r="HW151" s="17"/>
      <c r="HX151" s="17"/>
      <c r="HY151" s="17"/>
      <c r="HZ151" s="17"/>
      <c r="IA151" s="17"/>
      <c r="IB151" s="17"/>
      <c r="IC151" s="17"/>
      <c r="ID151" s="17"/>
      <c r="IE151" s="17"/>
      <c r="IF151" s="17"/>
      <c r="IG151" s="17"/>
      <c r="IH151" s="17"/>
      <c r="II151" s="17"/>
      <c r="IJ151" s="17"/>
      <c r="IK151" s="17"/>
      <c r="IL151" s="17"/>
      <c r="IM151" s="17"/>
      <c r="IN151" s="17"/>
    </row>
    <row r="152" spans="1:248" s="28" customFormat="1" ht="24" customHeight="1">
      <c r="A152" s="34"/>
      <c r="B152" s="61" t="s">
        <v>19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2"/>
      <c r="M152" s="19">
        <v>5</v>
      </c>
      <c r="N152" s="19">
        <v>3</v>
      </c>
      <c r="O152" s="20">
        <v>900500000</v>
      </c>
      <c r="P152" s="21">
        <v>240</v>
      </c>
      <c r="Q152" s="38">
        <f>2527+196.853</f>
        <v>2723.8530000000001</v>
      </c>
      <c r="R152" s="35"/>
    </row>
    <row r="153" spans="1:248" s="28" customFormat="1" ht="28.5" customHeight="1">
      <c r="A153" s="34"/>
      <c r="B153" s="61" t="s">
        <v>181</v>
      </c>
      <c r="C153" s="61"/>
      <c r="D153" s="61"/>
      <c r="E153" s="61"/>
      <c r="F153" s="61"/>
      <c r="G153" s="61"/>
      <c r="H153" s="61"/>
      <c r="I153" s="61"/>
      <c r="J153" s="61"/>
      <c r="K153" s="61"/>
      <c r="L153" s="62"/>
      <c r="M153" s="19">
        <v>5</v>
      </c>
      <c r="N153" s="19">
        <v>3</v>
      </c>
      <c r="O153" s="20">
        <v>900543140</v>
      </c>
      <c r="P153" s="21" t="s">
        <v>0</v>
      </c>
      <c r="Q153" s="38">
        <f>Q154</f>
        <v>657.6</v>
      </c>
      <c r="R153" s="35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  <c r="FB153" s="17"/>
      <c r="FC153" s="17"/>
      <c r="FD153" s="17"/>
      <c r="FE153" s="17"/>
      <c r="FF153" s="17"/>
      <c r="FG153" s="17"/>
      <c r="FH153" s="17"/>
      <c r="FI153" s="17"/>
      <c r="FJ153" s="17"/>
      <c r="FK153" s="17"/>
      <c r="FL153" s="17"/>
      <c r="FM153" s="17"/>
      <c r="FN153" s="17"/>
      <c r="FO153" s="17"/>
      <c r="FP153" s="17"/>
      <c r="FQ153" s="17"/>
      <c r="FR153" s="17"/>
      <c r="FS153" s="17"/>
      <c r="FT153" s="17"/>
      <c r="FU153" s="17"/>
      <c r="FV153" s="17"/>
      <c r="FW153" s="17"/>
      <c r="FX153" s="17"/>
      <c r="FY153" s="17"/>
      <c r="FZ153" s="17"/>
      <c r="GA153" s="17"/>
      <c r="GB153" s="17"/>
      <c r="GC153" s="17"/>
      <c r="GD153" s="17"/>
      <c r="GE153" s="17"/>
      <c r="GF153" s="17"/>
      <c r="GG153" s="17"/>
      <c r="GH153" s="17"/>
      <c r="GI153" s="17"/>
      <c r="GJ153" s="17"/>
      <c r="GK153" s="17"/>
      <c r="GL153" s="17"/>
      <c r="GM153" s="17"/>
      <c r="GN153" s="17"/>
      <c r="GO153" s="17"/>
      <c r="GP153" s="17"/>
      <c r="GQ153" s="17"/>
      <c r="GR153" s="17"/>
      <c r="GS153" s="17"/>
      <c r="GT153" s="17"/>
      <c r="GU153" s="17"/>
      <c r="GV153" s="17"/>
      <c r="GW153" s="17"/>
      <c r="GX153" s="17"/>
      <c r="GY153" s="17"/>
      <c r="GZ153" s="17"/>
      <c r="HA153" s="17"/>
      <c r="HB153" s="17"/>
      <c r="HC153" s="17"/>
      <c r="HD153" s="17"/>
      <c r="HE153" s="17"/>
      <c r="HF153" s="17"/>
      <c r="HG153" s="17"/>
      <c r="HH153" s="17"/>
      <c r="HI153" s="17"/>
      <c r="HJ153" s="17"/>
      <c r="HK153" s="17"/>
      <c r="HL153" s="17"/>
      <c r="HM153" s="17"/>
      <c r="HN153" s="17"/>
      <c r="HO153" s="17"/>
      <c r="HP153" s="17"/>
      <c r="HQ153" s="17"/>
      <c r="HR153" s="17"/>
      <c r="HS153" s="17"/>
      <c r="HT153" s="17"/>
      <c r="HU153" s="17"/>
      <c r="HV153" s="17"/>
      <c r="HW153" s="17"/>
      <c r="HX153" s="17"/>
      <c r="HY153" s="17"/>
      <c r="HZ153" s="17"/>
      <c r="IA153" s="17"/>
      <c r="IB153" s="17"/>
      <c r="IC153" s="17"/>
      <c r="ID153" s="17"/>
      <c r="IE153" s="17"/>
      <c r="IF153" s="17"/>
      <c r="IG153" s="17"/>
      <c r="IH153" s="17"/>
      <c r="II153" s="17"/>
      <c r="IJ153" s="17"/>
      <c r="IK153" s="17"/>
      <c r="IL153" s="17"/>
      <c r="IM153" s="17"/>
      <c r="IN153" s="17"/>
    </row>
    <row r="154" spans="1:248" s="28" customFormat="1" ht="35.25" customHeight="1">
      <c r="A154" s="34"/>
      <c r="B154" s="61" t="s">
        <v>182</v>
      </c>
      <c r="C154" s="61"/>
      <c r="D154" s="61"/>
      <c r="E154" s="61"/>
      <c r="F154" s="61"/>
      <c r="G154" s="61"/>
      <c r="H154" s="61"/>
      <c r="I154" s="61"/>
      <c r="J154" s="61"/>
      <c r="K154" s="61"/>
      <c r="L154" s="62"/>
      <c r="M154" s="19">
        <v>5</v>
      </c>
      <c r="N154" s="19">
        <v>3</v>
      </c>
      <c r="O154" s="20">
        <v>900543140</v>
      </c>
      <c r="P154" s="21">
        <v>240</v>
      </c>
      <c r="Q154" s="38">
        <v>657.6</v>
      </c>
      <c r="R154" s="35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7"/>
      <c r="EU154" s="17"/>
      <c r="EV154" s="17"/>
      <c r="EW154" s="17"/>
      <c r="EX154" s="17"/>
      <c r="EY154" s="17"/>
      <c r="EZ154" s="17"/>
      <c r="FA154" s="17"/>
      <c r="FB154" s="17"/>
      <c r="FC154" s="17"/>
      <c r="FD154" s="17"/>
      <c r="FE154" s="17"/>
      <c r="FF154" s="17"/>
      <c r="FG154" s="17"/>
      <c r="FH154" s="17"/>
      <c r="FI154" s="17"/>
      <c r="FJ154" s="17"/>
      <c r="FK154" s="17"/>
      <c r="FL154" s="17"/>
      <c r="FM154" s="17"/>
      <c r="FN154" s="17"/>
      <c r="FO154" s="17"/>
      <c r="FP154" s="17"/>
      <c r="FQ154" s="17"/>
      <c r="FR154" s="17"/>
      <c r="FS154" s="17"/>
      <c r="FT154" s="17"/>
      <c r="FU154" s="17"/>
      <c r="FV154" s="17"/>
      <c r="FW154" s="17"/>
      <c r="FX154" s="17"/>
      <c r="FY154" s="17"/>
      <c r="FZ154" s="17"/>
      <c r="GA154" s="17"/>
      <c r="GB154" s="17"/>
      <c r="GC154" s="17"/>
      <c r="GD154" s="17"/>
      <c r="GE154" s="17"/>
      <c r="GF154" s="17"/>
      <c r="GG154" s="17"/>
      <c r="GH154" s="17"/>
      <c r="GI154" s="17"/>
      <c r="GJ154" s="17"/>
      <c r="GK154" s="17"/>
      <c r="GL154" s="17"/>
      <c r="GM154" s="17"/>
      <c r="GN154" s="17"/>
      <c r="GO154" s="17"/>
      <c r="GP154" s="17"/>
      <c r="GQ154" s="17"/>
      <c r="GR154" s="17"/>
      <c r="GS154" s="17"/>
      <c r="GT154" s="17"/>
      <c r="GU154" s="17"/>
      <c r="GV154" s="17"/>
      <c r="GW154" s="17"/>
      <c r="GX154" s="17"/>
      <c r="GY154" s="17"/>
      <c r="GZ154" s="17"/>
      <c r="HA154" s="17"/>
      <c r="HB154" s="17"/>
      <c r="HC154" s="17"/>
      <c r="HD154" s="17"/>
      <c r="HE154" s="17"/>
      <c r="HF154" s="17"/>
      <c r="HG154" s="17"/>
      <c r="HH154" s="17"/>
      <c r="HI154" s="17"/>
      <c r="HJ154" s="17"/>
      <c r="HK154" s="17"/>
      <c r="HL154" s="17"/>
      <c r="HM154" s="17"/>
      <c r="HN154" s="17"/>
      <c r="HO154" s="17"/>
      <c r="HP154" s="17"/>
      <c r="HQ154" s="17"/>
      <c r="HR154" s="17"/>
      <c r="HS154" s="17"/>
      <c r="HT154" s="17"/>
      <c r="HU154" s="17"/>
      <c r="HV154" s="17"/>
      <c r="HW154" s="17"/>
      <c r="HX154" s="17"/>
      <c r="HY154" s="17"/>
      <c r="HZ154" s="17"/>
      <c r="IA154" s="17"/>
      <c r="IB154" s="17"/>
      <c r="IC154" s="17"/>
      <c r="ID154" s="17"/>
      <c r="IE154" s="17"/>
      <c r="IF154" s="17"/>
      <c r="IG154" s="17"/>
      <c r="IH154" s="17"/>
      <c r="II154" s="17"/>
      <c r="IJ154" s="17"/>
      <c r="IK154" s="17"/>
      <c r="IL154" s="17"/>
      <c r="IM154" s="17"/>
      <c r="IN154" s="17"/>
    </row>
    <row r="155" spans="1:248" s="28" customFormat="1" ht="35.25" customHeight="1">
      <c r="A155" s="34"/>
      <c r="B155" s="61" t="s">
        <v>183</v>
      </c>
      <c r="C155" s="61"/>
      <c r="D155" s="61"/>
      <c r="E155" s="61"/>
      <c r="F155" s="61"/>
      <c r="G155" s="61"/>
      <c r="H155" s="61"/>
      <c r="I155" s="61"/>
      <c r="J155" s="61"/>
      <c r="K155" s="61"/>
      <c r="L155" s="62"/>
      <c r="M155" s="19">
        <v>5</v>
      </c>
      <c r="N155" s="19">
        <v>3</v>
      </c>
      <c r="O155" s="20" t="s">
        <v>186</v>
      </c>
      <c r="P155" s="21" t="s">
        <v>0</v>
      </c>
      <c r="Q155" s="38">
        <f>Q156</f>
        <v>542.4</v>
      </c>
      <c r="R155" s="35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7"/>
      <c r="EZ155" s="17"/>
      <c r="FA155" s="17"/>
      <c r="FB155" s="17"/>
      <c r="FC155" s="17"/>
      <c r="FD155" s="17"/>
      <c r="FE155" s="17"/>
      <c r="FF155" s="17"/>
      <c r="FG155" s="17"/>
      <c r="FH155" s="17"/>
      <c r="FI155" s="17"/>
      <c r="FJ155" s="17"/>
      <c r="FK155" s="17"/>
      <c r="FL155" s="17"/>
      <c r="FM155" s="17"/>
      <c r="FN155" s="17"/>
      <c r="FO155" s="17"/>
      <c r="FP155" s="17"/>
      <c r="FQ155" s="17"/>
      <c r="FR155" s="17"/>
      <c r="FS155" s="17"/>
      <c r="FT155" s="17"/>
      <c r="FU155" s="17"/>
      <c r="FV155" s="17"/>
      <c r="FW155" s="17"/>
      <c r="FX155" s="17"/>
      <c r="FY155" s="17"/>
      <c r="FZ155" s="17"/>
      <c r="GA155" s="17"/>
      <c r="GB155" s="17"/>
      <c r="GC155" s="17"/>
      <c r="GD155" s="17"/>
      <c r="GE155" s="17"/>
      <c r="GF155" s="17"/>
      <c r="GG155" s="17"/>
      <c r="GH155" s="17"/>
      <c r="GI155" s="17"/>
      <c r="GJ155" s="17"/>
      <c r="GK155" s="17"/>
      <c r="GL155" s="17"/>
      <c r="GM155" s="17"/>
      <c r="GN155" s="17"/>
      <c r="GO155" s="17"/>
      <c r="GP155" s="17"/>
      <c r="GQ155" s="17"/>
      <c r="GR155" s="17"/>
      <c r="GS155" s="17"/>
      <c r="GT155" s="17"/>
      <c r="GU155" s="17"/>
      <c r="GV155" s="17"/>
      <c r="GW155" s="17"/>
      <c r="GX155" s="17"/>
      <c r="GY155" s="17"/>
      <c r="GZ155" s="17"/>
      <c r="HA155" s="17"/>
      <c r="HB155" s="17"/>
      <c r="HC155" s="17"/>
      <c r="HD155" s="17"/>
      <c r="HE155" s="17"/>
      <c r="HF155" s="17"/>
      <c r="HG155" s="17"/>
      <c r="HH155" s="17"/>
      <c r="HI155" s="17"/>
      <c r="HJ155" s="17"/>
      <c r="HK155" s="17"/>
      <c r="HL155" s="17"/>
      <c r="HM155" s="17"/>
      <c r="HN155" s="17"/>
      <c r="HO155" s="17"/>
      <c r="HP155" s="17"/>
      <c r="HQ155" s="17"/>
      <c r="HR155" s="17"/>
      <c r="HS155" s="17"/>
      <c r="HT155" s="17"/>
      <c r="HU155" s="17"/>
      <c r="HV155" s="17"/>
      <c r="HW155" s="17"/>
      <c r="HX155" s="17"/>
      <c r="HY155" s="17"/>
      <c r="HZ155" s="17"/>
      <c r="IA155" s="17"/>
      <c r="IB155" s="17"/>
      <c r="IC155" s="17"/>
      <c r="ID155" s="17"/>
      <c r="IE155" s="17"/>
      <c r="IF155" s="17"/>
      <c r="IG155" s="17"/>
      <c r="IH155" s="17"/>
      <c r="II155" s="17"/>
      <c r="IJ155" s="17"/>
      <c r="IK155" s="17"/>
      <c r="IL155" s="17"/>
      <c r="IM155" s="17"/>
      <c r="IN155" s="17"/>
    </row>
    <row r="156" spans="1:248" s="28" customFormat="1" ht="44.25" customHeight="1">
      <c r="A156" s="34"/>
      <c r="B156" s="61" t="s">
        <v>184</v>
      </c>
      <c r="C156" s="61"/>
      <c r="D156" s="61"/>
      <c r="E156" s="61"/>
      <c r="F156" s="61"/>
      <c r="G156" s="61"/>
      <c r="H156" s="61"/>
      <c r="I156" s="61"/>
      <c r="J156" s="61"/>
      <c r="K156" s="61"/>
      <c r="L156" s="62"/>
      <c r="M156" s="19">
        <v>5</v>
      </c>
      <c r="N156" s="19">
        <v>3</v>
      </c>
      <c r="O156" s="20" t="s">
        <v>186</v>
      </c>
      <c r="P156" s="21">
        <v>240</v>
      </c>
      <c r="Q156" s="38">
        <f>361.2+181.2</f>
        <v>542.4</v>
      </c>
      <c r="R156" s="35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  <c r="EX156" s="17"/>
      <c r="EY156" s="17"/>
      <c r="EZ156" s="17"/>
      <c r="FA156" s="17"/>
      <c r="FB156" s="17"/>
      <c r="FC156" s="17"/>
      <c r="FD156" s="17"/>
      <c r="FE156" s="17"/>
      <c r="FF156" s="17"/>
      <c r="FG156" s="17"/>
      <c r="FH156" s="17"/>
      <c r="FI156" s="17"/>
      <c r="FJ156" s="17"/>
      <c r="FK156" s="17"/>
      <c r="FL156" s="17"/>
      <c r="FM156" s="17"/>
      <c r="FN156" s="17"/>
      <c r="FO156" s="17"/>
      <c r="FP156" s="17"/>
      <c r="FQ156" s="17"/>
      <c r="FR156" s="17"/>
      <c r="FS156" s="17"/>
      <c r="FT156" s="17"/>
      <c r="FU156" s="17"/>
      <c r="FV156" s="17"/>
      <c r="FW156" s="17"/>
      <c r="FX156" s="17"/>
      <c r="FY156" s="17"/>
      <c r="FZ156" s="17"/>
      <c r="GA156" s="17"/>
      <c r="GB156" s="17"/>
      <c r="GC156" s="17"/>
      <c r="GD156" s="17"/>
      <c r="GE156" s="17"/>
      <c r="GF156" s="17"/>
      <c r="GG156" s="17"/>
      <c r="GH156" s="17"/>
      <c r="GI156" s="17"/>
      <c r="GJ156" s="17"/>
      <c r="GK156" s="17"/>
      <c r="GL156" s="17"/>
      <c r="GM156" s="17"/>
      <c r="GN156" s="17"/>
      <c r="GO156" s="17"/>
      <c r="GP156" s="17"/>
      <c r="GQ156" s="17"/>
      <c r="GR156" s="17"/>
      <c r="GS156" s="17"/>
      <c r="GT156" s="17"/>
      <c r="GU156" s="17"/>
      <c r="GV156" s="17"/>
      <c r="GW156" s="17"/>
      <c r="GX156" s="17"/>
      <c r="GY156" s="17"/>
      <c r="GZ156" s="17"/>
      <c r="HA156" s="17"/>
      <c r="HB156" s="17"/>
      <c r="HC156" s="17"/>
      <c r="HD156" s="17"/>
      <c r="HE156" s="17"/>
      <c r="HF156" s="17"/>
      <c r="HG156" s="17"/>
      <c r="HH156" s="17"/>
      <c r="HI156" s="17"/>
      <c r="HJ156" s="17"/>
      <c r="HK156" s="17"/>
      <c r="HL156" s="17"/>
      <c r="HM156" s="17"/>
      <c r="HN156" s="17"/>
      <c r="HO156" s="17"/>
      <c r="HP156" s="17"/>
      <c r="HQ156" s="17"/>
      <c r="HR156" s="17"/>
      <c r="HS156" s="17"/>
      <c r="HT156" s="17"/>
      <c r="HU156" s="17"/>
      <c r="HV156" s="17"/>
      <c r="HW156" s="17"/>
      <c r="HX156" s="17"/>
      <c r="HY156" s="17"/>
      <c r="HZ156" s="17"/>
      <c r="IA156" s="17"/>
      <c r="IB156" s="17"/>
      <c r="IC156" s="17"/>
      <c r="ID156" s="17"/>
      <c r="IE156" s="17"/>
      <c r="IF156" s="17"/>
      <c r="IG156" s="17"/>
      <c r="IH156" s="17"/>
      <c r="II156" s="17"/>
      <c r="IJ156" s="17"/>
      <c r="IK156" s="17"/>
      <c r="IL156" s="17"/>
      <c r="IM156" s="17"/>
      <c r="IN156" s="17"/>
    </row>
    <row r="157" spans="1:248" s="28" customFormat="1" ht="12.75" customHeight="1">
      <c r="A157" s="34"/>
      <c r="B157" s="61" t="s">
        <v>52</v>
      </c>
      <c r="C157" s="61"/>
      <c r="D157" s="61"/>
      <c r="E157" s="61"/>
      <c r="F157" s="61"/>
      <c r="G157" s="61"/>
      <c r="H157" s="61"/>
      <c r="I157" s="61"/>
      <c r="J157" s="61"/>
      <c r="K157" s="61"/>
      <c r="L157" s="62"/>
      <c r="M157" s="19">
        <v>5</v>
      </c>
      <c r="N157" s="19">
        <v>3</v>
      </c>
      <c r="O157" s="20" t="s">
        <v>51</v>
      </c>
      <c r="P157" s="21" t="s">
        <v>0</v>
      </c>
      <c r="Q157" s="38">
        <f>Q158+Q160</f>
        <v>4227.7000000000007</v>
      </c>
      <c r="R157" s="35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7"/>
      <c r="EU157" s="17"/>
      <c r="EV157" s="17"/>
      <c r="EW157" s="17"/>
      <c r="EX157" s="17"/>
      <c r="EY157" s="17"/>
      <c r="EZ157" s="17"/>
      <c r="FA157" s="17"/>
      <c r="FB157" s="17"/>
      <c r="FC157" s="17"/>
      <c r="FD157" s="17"/>
      <c r="FE157" s="17"/>
      <c r="FF157" s="17"/>
      <c r="FG157" s="17"/>
      <c r="FH157" s="17"/>
      <c r="FI157" s="17"/>
      <c r="FJ157" s="17"/>
      <c r="FK157" s="17"/>
      <c r="FL157" s="17"/>
      <c r="FM157" s="17"/>
      <c r="FN157" s="17"/>
      <c r="FO157" s="17"/>
      <c r="FP157" s="17"/>
      <c r="FQ157" s="17"/>
      <c r="FR157" s="17"/>
      <c r="FS157" s="17"/>
      <c r="FT157" s="17"/>
      <c r="FU157" s="17"/>
      <c r="FV157" s="17"/>
      <c r="FW157" s="17"/>
      <c r="FX157" s="17"/>
      <c r="FY157" s="17"/>
      <c r="FZ157" s="17"/>
      <c r="GA157" s="17"/>
      <c r="GB157" s="17"/>
      <c r="GC157" s="17"/>
      <c r="GD157" s="17"/>
      <c r="GE157" s="17"/>
      <c r="GF157" s="17"/>
      <c r="GG157" s="17"/>
      <c r="GH157" s="17"/>
      <c r="GI157" s="17"/>
      <c r="GJ157" s="17"/>
      <c r="GK157" s="17"/>
      <c r="GL157" s="17"/>
      <c r="GM157" s="17"/>
      <c r="GN157" s="17"/>
      <c r="GO157" s="17"/>
      <c r="GP157" s="17"/>
      <c r="GQ157" s="17"/>
      <c r="GR157" s="17"/>
      <c r="GS157" s="17"/>
      <c r="GT157" s="17"/>
      <c r="GU157" s="17"/>
      <c r="GV157" s="17"/>
      <c r="GW157" s="17"/>
      <c r="GX157" s="17"/>
      <c r="GY157" s="17"/>
      <c r="GZ157" s="17"/>
      <c r="HA157" s="17"/>
      <c r="HB157" s="17"/>
      <c r="HC157" s="17"/>
      <c r="HD157" s="17"/>
      <c r="HE157" s="17"/>
      <c r="HF157" s="17"/>
      <c r="HG157" s="17"/>
      <c r="HH157" s="17"/>
      <c r="HI157" s="17"/>
      <c r="HJ157" s="17"/>
      <c r="HK157" s="17"/>
      <c r="HL157" s="17"/>
      <c r="HM157" s="17"/>
      <c r="HN157" s="17"/>
      <c r="HO157" s="17"/>
      <c r="HP157" s="17"/>
      <c r="HQ157" s="17"/>
      <c r="HR157" s="17"/>
      <c r="HS157" s="17"/>
      <c r="HT157" s="17"/>
      <c r="HU157" s="17"/>
      <c r="HV157" s="17"/>
      <c r="HW157" s="17"/>
      <c r="HX157" s="17"/>
      <c r="HY157" s="17"/>
      <c r="HZ157" s="17"/>
      <c r="IA157" s="17"/>
      <c r="IB157" s="17"/>
      <c r="IC157" s="17"/>
      <c r="ID157" s="17"/>
      <c r="IE157" s="17"/>
      <c r="IF157" s="17"/>
      <c r="IG157" s="17"/>
      <c r="IH157" s="17"/>
      <c r="II157" s="17"/>
      <c r="IJ157" s="17"/>
      <c r="IK157" s="17"/>
      <c r="IL157" s="17"/>
      <c r="IM157" s="17"/>
      <c r="IN157" s="17"/>
    </row>
    <row r="158" spans="1:248" s="28" customFormat="1" ht="35.25" customHeight="1">
      <c r="A158" s="34"/>
      <c r="B158" s="61" t="s">
        <v>50</v>
      </c>
      <c r="C158" s="61"/>
      <c r="D158" s="61"/>
      <c r="E158" s="61"/>
      <c r="F158" s="61"/>
      <c r="G158" s="61"/>
      <c r="H158" s="61"/>
      <c r="I158" s="61"/>
      <c r="J158" s="61"/>
      <c r="K158" s="61"/>
      <c r="L158" s="62"/>
      <c r="M158" s="19">
        <v>5</v>
      </c>
      <c r="N158" s="19">
        <v>3</v>
      </c>
      <c r="O158" s="20" t="s">
        <v>49</v>
      </c>
      <c r="P158" s="21" t="s">
        <v>0</v>
      </c>
      <c r="Q158" s="38">
        <f>Q159</f>
        <v>2035</v>
      </c>
      <c r="R158" s="35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  <c r="EX158" s="17"/>
      <c r="EY158" s="17"/>
      <c r="EZ158" s="17"/>
      <c r="FA158" s="17"/>
      <c r="FB158" s="17"/>
      <c r="FC158" s="17"/>
      <c r="FD158" s="17"/>
      <c r="FE158" s="17"/>
      <c r="FF158" s="17"/>
      <c r="FG158" s="17"/>
      <c r="FH158" s="17"/>
      <c r="FI158" s="17"/>
      <c r="FJ158" s="17"/>
      <c r="FK158" s="17"/>
      <c r="FL158" s="17"/>
      <c r="FM158" s="17"/>
      <c r="FN158" s="17"/>
      <c r="FO158" s="17"/>
      <c r="FP158" s="17"/>
      <c r="FQ158" s="17"/>
      <c r="FR158" s="17"/>
      <c r="FS158" s="17"/>
      <c r="FT158" s="17"/>
      <c r="FU158" s="17"/>
      <c r="FV158" s="17"/>
      <c r="FW158" s="17"/>
      <c r="FX158" s="17"/>
      <c r="FY158" s="17"/>
      <c r="FZ158" s="17"/>
      <c r="GA158" s="17"/>
      <c r="GB158" s="17"/>
      <c r="GC158" s="17"/>
      <c r="GD158" s="17"/>
      <c r="GE158" s="17"/>
      <c r="GF158" s="17"/>
      <c r="GG158" s="17"/>
      <c r="GH158" s="17"/>
      <c r="GI158" s="17"/>
      <c r="GJ158" s="17"/>
      <c r="GK158" s="17"/>
      <c r="GL158" s="17"/>
      <c r="GM158" s="17"/>
      <c r="GN158" s="17"/>
      <c r="GO158" s="17"/>
      <c r="GP158" s="17"/>
      <c r="GQ158" s="17"/>
      <c r="GR158" s="17"/>
      <c r="GS158" s="17"/>
      <c r="GT158" s="17"/>
      <c r="GU158" s="17"/>
      <c r="GV158" s="17"/>
      <c r="GW158" s="17"/>
      <c r="GX158" s="17"/>
      <c r="GY158" s="17"/>
      <c r="GZ158" s="17"/>
      <c r="HA158" s="17"/>
      <c r="HB158" s="17"/>
      <c r="HC158" s="17"/>
      <c r="HD158" s="17"/>
      <c r="HE158" s="17"/>
      <c r="HF158" s="17"/>
      <c r="HG158" s="17"/>
      <c r="HH158" s="17"/>
      <c r="HI158" s="17"/>
      <c r="HJ158" s="17"/>
      <c r="HK158" s="17"/>
      <c r="HL158" s="17"/>
      <c r="HM158" s="17"/>
      <c r="HN158" s="17"/>
      <c r="HO158" s="17"/>
      <c r="HP158" s="17"/>
      <c r="HQ158" s="17"/>
      <c r="HR158" s="17"/>
      <c r="HS158" s="17"/>
      <c r="HT158" s="17"/>
      <c r="HU158" s="17"/>
      <c r="HV158" s="17"/>
      <c r="HW158" s="17"/>
      <c r="HX158" s="17"/>
      <c r="HY158" s="17"/>
      <c r="HZ158" s="17"/>
      <c r="IA158" s="17"/>
      <c r="IB158" s="17"/>
      <c r="IC158" s="17"/>
      <c r="ID158" s="17"/>
      <c r="IE158" s="17"/>
      <c r="IF158" s="17"/>
      <c r="IG158" s="17"/>
      <c r="IH158" s="17"/>
      <c r="II158" s="17"/>
      <c r="IJ158" s="17"/>
      <c r="IK158" s="17"/>
      <c r="IL158" s="17"/>
      <c r="IM158" s="17"/>
      <c r="IN158" s="17"/>
    </row>
    <row r="159" spans="1:248" s="28" customFormat="1" ht="24" customHeight="1">
      <c r="A159" s="34"/>
      <c r="B159" s="61" t="s">
        <v>19</v>
      </c>
      <c r="C159" s="61"/>
      <c r="D159" s="61"/>
      <c r="E159" s="61"/>
      <c r="F159" s="61"/>
      <c r="G159" s="61"/>
      <c r="H159" s="61"/>
      <c r="I159" s="61"/>
      <c r="J159" s="61"/>
      <c r="K159" s="61"/>
      <c r="L159" s="62"/>
      <c r="M159" s="19">
        <v>5</v>
      </c>
      <c r="N159" s="19">
        <v>3</v>
      </c>
      <c r="O159" s="20" t="s">
        <v>49</v>
      </c>
      <c r="P159" s="21">
        <v>240</v>
      </c>
      <c r="Q159" s="38">
        <f>1435+600</f>
        <v>2035</v>
      </c>
      <c r="R159" s="35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7"/>
      <c r="EU159" s="17"/>
      <c r="EV159" s="17"/>
      <c r="EW159" s="17"/>
      <c r="EX159" s="17"/>
      <c r="EY159" s="17"/>
      <c r="EZ159" s="17"/>
      <c r="FA159" s="17"/>
      <c r="FB159" s="17"/>
      <c r="FC159" s="17"/>
      <c r="FD159" s="17"/>
      <c r="FE159" s="17"/>
      <c r="FF159" s="17"/>
      <c r="FG159" s="17"/>
      <c r="FH159" s="17"/>
      <c r="FI159" s="17"/>
      <c r="FJ159" s="17"/>
      <c r="FK159" s="17"/>
      <c r="FL159" s="17"/>
      <c r="FM159" s="17"/>
      <c r="FN159" s="17"/>
      <c r="FO159" s="17"/>
      <c r="FP159" s="17"/>
      <c r="FQ159" s="17"/>
      <c r="FR159" s="17"/>
      <c r="FS159" s="17"/>
      <c r="FT159" s="17"/>
      <c r="FU159" s="17"/>
      <c r="FV159" s="17"/>
      <c r="FW159" s="17"/>
      <c r="FX159" s="17"/>
      <c r="FY159" s="17"/>
      <c r="FZ159" s="17"/>
      <c r="GA159" s="17"/>
      <c r="GB159" s="17"/>
      <c r="GC159" s="17"/>
      <c r="GD159" s="17"/>
      <c r="GE159" s="17"/>
      <c r="GF159" s="17"/>
      <c r="GG159" s="17"/>
      <c r="GH159" s="17"/>
      <c r="GI159" s="17"/>
      <c r="GJ159" s="17"/>
      <c r="GK159" s="17"/>
      <c r="GL159" s="17"/>
      <c r="GM159" s="17"/>
      <c r="GN159" s="17"/>
      <c r="GO159" s="17"/>
      <c r="GP159" s="17"/>
      <c r="GQ159" s="17"/>
      <c r="GR159" s="17"/>
      <c r="GS159" s="17"/>
      <c r="GT159" s="17"/>
      <c r="GU159" s="17"/>
      <c r="GV159" s="17"/>
      <c r="GW159" s="17"/>
      <c r="GX159" s="17"/>
      <c r="GY159" s="17"/>
      <c r="GZ159" s="17"/>
      <c r="HA159" s="17"/>
      <c r="HB159" s="17"/>
      <c r="HC159" s="17"/>
      <c r="HD159" s="17"/>
      <c r="HE159" s="17"/>
      <c r="HF159" s="17"/>
      <c r="HG159" s="17"/>
      <c r="HH159" s="17"/>
      <c r="HI159" s="17"/>
      <c r="HJ159" s="17"/>
      <c r="HK159" s="17"/>
      <c r="HL159" s="17"/>
      <c r="HM159" s="17"/>
      <c r="HN159" s="17"/>
      <c r="HO159" s="17"/>
      <c r="HP159" s="17"/>
      <c r="HQ159" s="17"/>
      <c r="HR159" s="17"/>
      <c r="HS159" s="17"/>
      <c r="HT159" s="17"/>
      <c r="HU159" s="17"/>
      <c r="HV159" s="17"/>
      <c r="HW159" s="17"/>
      <c r="HX159" s="17"/>
      <c r="HY159" s="17"/>
      <c r="HZ159" s="17"/>
      <c r="IA159" s="17"/>
      <c r="IB159" s="17"/>
      <c r="IC159" s="17"/>
      <c r="ID159" s="17"/>
      <c r="IE159" s="17"/>
      <c r="IF159" s="17"/>
      <c r="IG159" s="17"/>
      <c r="IH159" s="17"/>
      <c r="II159" s="17"/>
      <c r="IJ159" s="17"/>
      <c r="IK159" s="17"/>
      <c r="IL159" s="17"/>
      <c r="IM159" s="17"/>
      <c r="IN159" s="17"/>
    </row>
    <row r="160" spans="1:248" s="28" customFormat="1" ht="48.75" customHeight="1">
      <c r="A160" s="34"/>
      <c r="B160" s="61" t="s">
        <v>174</v>
      </c>
      <c r="C160" s="61"/>
      <c r="D160" s="61"/>
      <c r="E160" s="61"/>
      <c r="F160" s="61"/>
      <c r="G160" s="61"/>
      <c r="H160" s="61"/>
      <c r="I160" s="61"/>
      <c r="J160" s="61"/>
      <c r="K160" s="61"/>
      <c r="L160" s="62"/>
      <c r="M160" s="19">
        <v>5</v>
      </c>
      <c r="N160" s="19">
        <v>3</v>
      </c>
      <c r="O160" s="20">
        <v>7920000000</v>
      </c>
      <c r="P160" s="21" t="s">
        <v>0</v>
      </c>
      <c r="Q160" s="38">
        <f>Q161+Q164+Q167</f>
        <v>2192.7000000000003</v>
      </c>
      <c r="R160" s="35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7"/>
      <c r="EZ160" s="17"/>
      <c r="FA160" s="17"/>
      <c r="FB160" s="17"/>
      <c r="FC160" s="17"/>
      <c r="FD160" s="17"/>
      <c r="FE160" s="17"/>
      <c r="FF160" s="17"/>
      <c r="FG160" s="17"/>
      <c r="FH160" s="17"/>
      <c r="FI160" s="17"/>
      <c r="FJ160" s="17"/>
      <c r="FK160" s="17"/>
      <c r="FL160" s="17"/>
      <c r="FM160" s="17"/>
      <c r="FN160" s="17"/>
      <c r="FO160" s="17"/>
      <c r="FP160" s="17"/>
      <c r="FQ160" s="17"/>
      <c r="FR160" s="17"/>
      <c r="FS160" s="17"/>
      <c r="FT160" s="17"/>
      <c r="FU160" s="17"/>
      <c r="FV160" s="17"/>
      <c r="FW160" s="17"/>
      <c r="FX160" s="17"/>
      <c r="FY160" s="17"/>
      <c r="FZ160" s="17"/>
      <c r="GA160" s="17"/>
      <c r="GB160" s="17"/>
      <c r="GC160" s="17"/>
      <c r="GD160" s="17"/>
      <c r="GE160" s="17"/>
      <c r="GF160" s="17"/>
      <c r="GG160" s="17"/>
      <c r="GH160" s="17"/>
      <c r="GI160" s="17"/>
      <c r="GJ160" s="17"/>
      <c r="GK160" s="17"/>
      <c r="GL160" s="17"/>
      <c r="GM160" s="17"/>
      <c r="GN160" s="17"/>
      <c r="GO160" s="17"/>
      <c r="GP160" s="17"/>
      <c r="GQ160" s="17"/>
      <c r="GR160" s="17"/>
      <c r="GS160" s="17"/>
      <c r="GT160" s="17"/>
      <c r="GU160" s="17"/>
      <c r="GV160" s="17"/>
      <c r="GW160" s="17"/>
      <c r="GX160" s="17"/>
      <c r="GY160" s="17"/>
      <c r="GZ160" s="17"/>
      <c r="HA160" s="17"/>
      <c r="HB160" s="17"/>
      <c r="HC160" s="17"/>
      <c r="HD160" s="17"/>
      <c r="HE160" s="17"/>
      <c r="HF160" s="17"/>
      <c r="HG160" s="17"/>
      <c r="HH160" s="17"/>
      <c r="HI160" s="17"/>
      <c r="HJ160" s="17"/>
      <c r="HK160" s="17"/>
      <c r="HL160" s="17"/>
      <c r="HM160" s="17"/>
      <c r="HN160" s="17"/>
      <c r="HO160" s="17"/>
      <c r="HP160" s="17"/>
      <c r="HQ160" s="17"/>
      <c r="HR160" s="17"/>
      <c r="HS160" s="17"/>
      <c r="HT160" s="17"/>
      <c r="HU160" s="17"/>
      <c r="HV160" s="17"/>
      <c r="HW160" s="17"/>
      <c r="HX160" s="17"/>
      <c r="HY160" s="17"/>
      <c r="HZ160" s="17"/>
      <c r="IA160" s="17"/>
      <c r="IB160" s="17"/>
      <c r="IC160" s="17"/>
      <c r="ID160" s="17"/>
      <c r="IE160" s="17"/>
      <c r="IF160" s="17"/>
      <c r="IG160" s="17"/>
      <c r="IH160" s="17"/>
      <c r="II160" s="17"/>
      <c r="IJ160" s="17"/>
      <c r="IK160" s="17"/>
      <c r="IL160" s="17"/>
      <c r="IM160" s="17"/>
      <c r="IN160" s="17"/>
    </row>
    <row r="161" spans="1:248" s="28" customFormat="1" ht="24.75" customHeight="1">
      <c r="A161" s="34"/>
      <c r="B161" s="68" t="s">
        <v>175</v>
      </c>
      <c r="C161" s="69"/>
      <c r="D161" s="69"/>
      <c r="E161" s="69"/>
      <c r="F161" s="69"/>
      <c r="G161" s="69"/>
      <c r="H161" s="69"/>
      <c r="I161" s="69"/>
      <c r="J161" s="69"/>
      <c r="K161" s="69"/>
      <c r="L161" s="70"/>
      <c r="M161" s="19">
        <v>5</v>
      </c>
      <c r="N161" s="19">
        <v>3</v>
      </c>
      <c r="O161" s="20">
        <v>7920100000</v>
      </c>
      <c r="P161" s="21" t="s">
        <v>0</v>
      </c>
      <c r="Q161" s="38">
        <f>Q162</f>
        <v>766.7</v>
      </c>
      <c r="R161" s="35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  <c r="EX161" s="17"/>
      <c r="EY161" s="17"/>
      <c r="EZ161" s="17"/>
      <c r="FA161" s="17"/>
      <c r="FB161" s="17"/>
      <c r="FC161" s="17"/>
      <c r="FD161" s="17"/>
      <c r="FE161" s="17"/>
      <c r="FF161" s="17"/>
      <c r="FG161" s="17"/>
      <c r="FH161" s="17"/>
      <c r="FI161" s="17"/>
      <c r="FJ161" s="17"/>
      <c r="FK161" s="17"/>
      <c r="FL161" s="17"/>
      <c r="FM161" s="17"/>
      <c r="FN161" s="17"/>
      <c r="FO161" s="17"/>
      <c r="FP161" s="17"/>
      <c r="FQ161" s="17"/>
      <c r="FR161" s="17"/>
      <c r="FS161" s="17"/>
      <c r="FT161" s="17"/>
      <c r="FU161" s="17"/>
      <c r="FV161" s="17"/>
      <c r="FW161" s="17"/>
      <c r="FX161" s="17"/>
      <c r="FY161" s="17"/>
      <c r="FZ161" s="17"/>
      <c r="GA161" s="17"/>
      <c r="GB161" s="17"/>
      <c r="GC161" s="17"/>
      <c r="GD161" s="17"/>
      <c r="GE161" s="17"/>
      <c r="GF161" s="17"/>
      <c r="GG161" s="17"/>
      <c r="GH161" s="17"/>
      <c r="GI161" s="17"/>
      <c r="GJ161" s="17"/>
      <c r="GK161" s="17"/>
      <c r="GL161" s="17"/>
      <c r="GM161" s="17"/>
      <c r="GN161" s="17"/>
      <c r="GO161" s="17"/>
      <c r="GP161" s="17"/>
      <c r="GQ161" s="17"/>
      <c r="GR161" s="17"/>
      <c r="GS161" s="17"/>
      <c r="GT161" s="17"/>
      <c r="GU161" s="17"/>
      <c r="GV161" s="17"/>
      <c r="GW161" s="17"/>
      <c r="GX161" s="17"/>
      <c r="GY161" s="17"/>
      <c r="GZ161" s="17"/>
      <c r="HA161" s="17"/>
      <c r="HB161" s="17"/>
      <c r="HC161" s="17"/>
      <c r="HD161" s="17"/>
      <c r="HE161" s="17"/>
      <c r="HF161" s="17"/>
      <c r="HG161" s="17"/>
      <c r="HH161" s="17"/>
      <c r="HI161" s="17"/>
      <c r="HJ161" s="17"/>
      <c r="HK161" s="17"/>
      <c r="HL161" s="17"/>
      <c r="HM161" s="17"/>
      <c r="HN161" s="17"/>
      <c r="HO161" s="17"/>
      <c r="HP161" s="17"/>
      <c r="HQ161" s="17"/>
      <c r="HR161" s="17"/>
      <c r="HS161" s="17"/>
      <c r="HT161" s="17"/>
      <c r="HU161" s="17"/>
      <c r="HV161" s="17"/>
      <c r="HW161" s="17"/>
      <c r="HX161" s="17"/>
      <c r="HY161" s="17"/>
      <c r="HZ161" s="17"/>
      <c r="IA161" s="17"/>
      <c r="IB161" s="17"/>
      <c r="IC161" s="17"/>
      <c r="ID161" s="17"/>
      <c r="IE161" s="17"/>
      <c r="IF161" s="17"/>
      <c r="IG161" s="17"/>
      <c r="IH161" s="17"/>
      <c r="II161" s="17"/>
      <c r="IJ161" s="17"/>
      <c r="IK161" s="17"/>
      <c r="IL161" s="17"/>
      <c r="IM161" s="17"/>
      <c r="IN161" s="17"/>
    </row>
    <row r="162" spans="1:248" s="28" customFormat="1" ht="18.75" customHeight="1">
      <c r="A162" s="34"/>
      <c r="B162" s="61" t="s">
        <v>47</v>
      </c>
      <c r="C162" s="61"/>
      <c r="D162" s="61"/>
      <c r="E162" s="61"/>
      <c r="F162" s="61"/>
      <c r="G162" s="61"/>
      <c r="H162" s="61"/>
      <c r="I162" s="61"/>
      <c r="J162" s="61"/>
      <c r="K162" s="61"/>
      <c r="L162" s="62"/>
      <c r="M162" s="19">
        <v>5</v>
      </c>
      <c r="N162" s="19">
        <v>3</v>
      </c>
      <c r="O162" s="20" t="s">
        <v>176</v>
      </c>
      <c r="P162" s="21" t="s">
        <v>0</v>
      </c>
      <c r="Q162" s="38">
        <f>Q163</f>
        <v>766.7</v>
      </c>
      <c r="R162" s="35"/>
      <c r="T162" s="17"/>
      <c r="U162" s="49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  <c r="EJ162" s="17"/>
      <c r="EK162" s="17"/>
      <c r="EL162" s="17"/>
      <c r="EM162" s="17"/>
      <c r="EN162" s="17"/>
      <c r="EO162" s="17"/>
      <c r="EP162" s="17"/>
      <c r="EQ162" s="17"/>
      <c r="ER162" s="17"/>
      <c r="ES162" s="17"/>
      <c r="ET162" s="17"/>
      <c r="EU162" s="17"/>
      <c r="EV162" s="17"/>
      <c r="EW162" s="17"/>
      <c r="EX162" s="17"/>
      <c r="EY162" s="17"/>
      <c r="EZ162" s="17"/>
      <c r="FA162" s="17"/>
      <c r="FB162" s="17"/>
      <c r="FC162" s="17"/>
      <c r="FD162" s="17"/>
      <c r="FE162" s="17"/>
      <c r="FF162" s="17"/>
      <c r="FG162" s="17"/>
      <c r="FH162" s="17"/>
      <c r="FI162" s="17"/>
      <c r="FJ162" s="17"/>
      <c r="FK162" s="17"/>
      <c r="FL162" s="17"/>
      <c r="FM162" s="17"/>
      <c r="FN162" s="17"/>
      <c r="FO162" s="17"/>
      <c r="FP162" s="17"/>
      <c r="FQ162" s="17"/>
      <c r="FR162" s="17"/>
      <c r="FS162" s="17"/>
      <c r="FT162" s="17"/>
      <c r="FU162" s="17"/>
      <c r="FV162" s="17"/>
      <c r="FW162" s="17"/>
      <c r="FX162" s="17"/>
      <c r="FY162" s="17"/>
      <c r="FZ162" s="17"/>
      <c r="GA162" s="17"/>
      <c r="GB162" s="17"/>
      <c r="GC162" s="17"/>
      <c r="GD162" s="17"/>
      <c r="GE162" s="17"/>
      <c r="GF162" s="17"/>
      <c r="GG162" s="17"/>
      <c r="GH162" s="17"/>
      <c r="GI162" s="17"/>
      <c r="GJ162" s="17"/>
      <c r="GK162" s="17"/>
      <c r="GL162" s="17"/>
      <c r="GM162" s="17"/>
      <c r="GN162" s="17"/>
      <c r="GO162" s="17"/>
      <c r="GP162" s="17"/>
      <c r="GQ162" s="17"/>
      <c r="GR162" s="17"/>
      <c r="GS162" s="17"/>
      <c r="GT162" s="17"/>
      <c r="GU162" s="17"/>
      <c r="GV162" s="17"/>
      <c r="GW162" s="17"/>
      <c r="GX162" s="17"/>
      <c r="GY162" s="17"/>
      <c r="GZ162" s="17"/>
      <c r="HA162" s="17"/>
      <c r="HB162" s="17"/>
      <c r="HC162" s="17"/>
      <c r="HD162" s="17"/>
      <c r="HE162" s="17"/>
      <c r="HF162" s="17"/>
      <c r="HG162" s="17"/>
      <c r="HH162" s="17"/>
      <c r="HI162" s="17"/>
      <c r="HJ162" s="17"/>
      <c r="HK162" s="17"/>
      <c r="HL162" s="17"/>
      <c r="HM162" s="17"/>
      <c r="HN162" s="17"/>
      <c r="HO162" s="17"/>
      <c r="HP162" s="17"/>
      <c r="HQ162" s="17"/>
      <c r="HR162" s="17"/>
      <c r="HS162" s="17"/>
      <c r="HT162" s="17"/>
      <c r="HU162" s="17"/>
      <c r="HV162" s="17"/>
      <c r="HW162" s="17"/>
      <c r="HX162" s="17"/>
      <c r="HY162" s="17"/>
      <c r="HZ162" s="17"/>
      <c r="IA162" s="17"/>
      <c r="IB162" s="17"/>
      <c r="IC162" s="17"/>
      <c r="ID162" s="17"/>
      <c r="IE162" s="17"/>
      <c r="IF162" s="17"/>
      <c r="IG162" s="17"/>
      <c r="IH162" s="17"/>
      <c r="II162" s="17"/>
      <c r="IJ162" s="17"/>
      <c r="IK162" s="17"/>
      <c r="IL162" s="17"/>
      <c r="IM162" s="17"/>
      <c r="IN162" s="17"/>
    </row>
    <row r="163" spans="1:248" s="28" customFormat="1" ht="32.25" customHeight="1">
      <c r="A163" s="34"/>
      <c r="B163" s="61" t="s">
        <v>46</v>
      </c>
      <c r="C163" s="61"/>
      <c r="D163" s="61"/>
      <c r="E163" s="61"/>
      <c r="F163" s="61"/>
      <c r="G163" s="61"/>
      <c r="H163" s="61"/>
      <c r="I163" s="61"/>
      <c r="J163" s="61"/>
      <c r="K163" s="61"/>
      <c r="L163" s="62"/>
      <c r="M163" s="19">
        <v>5</v>
      </c>
      <c r="N163" s="19">
        <v>3</v>
      </c>
      <c r="O163" s="20" t="s">
        <v>176</v>
      </c>
      <c r="P163" s="21">
        <v>240</v>
      </c>
      <c r="Q163" s="38">
        <f>624.7+142</f>
        <v>766.7</v>
      </c>
      <c r="R163" s="35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  <c r="EJ163" s="17"/>
      <c r="EK163" s="17"/>
      <c r="EL163" s="17"/>
      <c r="EM163" s="17"/>
      <c r="EN163" s="17"/>
      <c r="EO163" s="17"/>
      <c r="EP163" s="17"/>
      <c r="EQ163" s="17"/>
      <c r="ER163" s="17"/>
      <c r="ES163" s="17"/>
      <c r="ET163" s="17"/>
      <c r="EU163" s="17"/>
      <c r="EV163" s="17"/>
      <c r="EW163" s="17"/>
      <c r="EX163" s="17"/>
      <c r="EY163" s="17"/>
      <c r="EZ163" s="17"/>
      <c r="FA163" s="17"/>
      <c r="FB163" s="17"/>
      <c r="FC163" s="17"/>
      <c r="FD163" s="17"/>
      <c r="FE163" s="17"/>
      <c r="FF163" s="17"/>
      <c r="FG163" s="17"/>
      <c r="FH163" s="17"/>
      <c r="FI163" s="17"/>
      <c r="FJ163" s="17"/>
      <c r="FK163" s="17"/>
      <c r="FL163" s="17"/>
      <c r="FM163" s="17"/>
      <c r="FN163" s="17"/>
      <c r="FO163" s="17"/>
      <c r="FP163" s="17"/>
      <c r="FQ163" s="17"/>
      <c r="FR163" s="17"/>
      <c r="FS163" s="17"/>
      <c r="FT163" s="17"/>
      <c r="FU163" s="17"/>
      <c r="FV163" s="17"/>
      <c r="FW163" s="17"/>
      <c r="FX163" s="17"/>
      <c r="FY163" s="17"/>
      <c r="FZ163" s="17"/>
      <c r="GA163" s="17"/>
      <c r="GB163" s="17"/>
      <c r="GC163" s="17"/>
      <c r="GD163" s="17"/>
      <c r="GE163" s="17"/>
      <c r="GF163" s="17"/>
      <c r="GG163" s="17"/>
      <c r="GH163" s="17"/>
      <c r="GI163" s="17"/>
      <c r="GJ163" s="17"/>
      <c r="GK163" s="17"/>
      <c r="GL163" s="17"/>
      <c r="GM163" s="17"/>
      <c r="GN163" s="17"/>
      <c r="GO163" s="17"/>
      <c r="GP163" s="17"/>
      <c r="GQ163" s="17"/>
      <c r="GR163" s="17"/>
      <c r="GS163" s="17"/>
      <c r="GT163" s="17"/>
      <c r="GU163" s="17"/>
      <c r="GV163" s="17"/>
      <c r="GW163" s="17"/>
      <c r="GX163" s="17"/>
      <c r="GY163" s="17"/>
      <c r="GZ163" s="17"/>
      <c r="HA163" s="17"/>
      <c r="HB163" s="17"/>
      <c r="HC163" s="17"/>
      <c r="HD163" s="17"/>
      <c r="HE163" s="17"/>
      <c r="HF163" s="17"/>
      <c r="HG163" s="17"/>
      <c r="HH163" s="17"/>
      <c r="HI163" s="17"/>
      <c r="HJ163" s="17"/>
      <c r="HK163" s="17"/>
      <c r="HL163" s="17"/>
      <c r="HM163" s="17"/>
      <c r="HN163" s="17"/>
      <c r="HO163" s="17"/>
      <c r="HP163" s="17"/>
      <c r="HQ163" s="17"/>
      <c r="HR163" s="17"/>
      <c r="HS163" s="17"/>
      <c r="HT163" s="17"/>
      <c r="HU163" s="17"/>
      <c r="HV163" s="17"/>
      <c r="HW163" s="17"/>
      <c r="HX163" s="17"/>
      <c r="HY163" s="17"/>
      <c r="HZ163" s="17"/>
      <c r="IA163" s="17"/>
      <c r="IB163" s="17"/>
      <c r="IC163" s="17"/>
      <c r="ID163" s="17"/>
      <c r="IE163" s="17"/>
      <c r="IF163" s="17"/>
      <c r="IG163" s="17"/>
      <c r="IH163" s="17"/>
      <c r="II163" s="17"/>
      <c r="IJ163" s="17"/>
      <c r="IK163" s="17"/>
      <c r="IL163" s="17"/>
      <c r="IM163" s="17"/>
      <c r="IN163" s="17"/>
    </row>
    <row r="164" spans="1:248" s="28" customFormat="1" ht="30.75" customHeight="1">
      <c r="A164" s="34"/>
      <c r="B164" s="68" t="s">
        <v>180</v>
      </c>
      <c r="C164" s="69"/>
      <c r="D164" s="69"/>
      <c r="E164" s="69"/>
      <c r="F164" s="69"/>
      <c r="G164" s="69"/>
      <c r="H164" s="69"/>
      <c r="I164" s="69"/>
      <c r="J164" s="69"/>
      <c r="K164" s="69"/>
      <c r="L164" s="70"/>
      <c r="M164" s="19">
        <v>5</v>
      </c>
      <c r="N164" s="19">
        <v>3</v>
      </c>
      <c r="O164" s="20">
        <v>7920200000</v>
      </c>
      <c r="P164" s="21" t="s">
        <v>0</v>
      </c>
      <c r="Q164" s="38">
        <f>Q165</f>
        <v>1249.4000000000001</v>
      </c>
      <c r="R164" s="35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  <c r="EJ164" s="17"/>
      <c r="EK164" s="17"/>
      <c r="EL164" s="17"/>
      <c r="EM164" s="17"/>
      <c r="EN164" s="17"/>
      <c r="EO164" s="17"/>
      <c r="EP164" s="17"/>
      <c r="EQ164" s="17"/>
      <c r="ER164" s="17"/>
      <c r="ES164" s="17"/>
      <c r="ET164" s="17"/>
      <c r="EU164" s="17"/>
      <c r="EV164" s="17"/>
      <c r="EW164" s="17"/>
      <c r="EX164" s="17"/>
      <c r="EY164" s="17"/>
      <c r="EZ164" s="17"/>
      <c r="FA164" s="17"/>
      <c r="FB164" s="17"/>
      <c r="FC164" s="17"/>
      <c r="FD164" s="17"/>
      <c r="FE164" s="17"/>
      <c r="FF164" s="17"/>
      <c r="FG164" s="17"/>
      <c r="FH164" s="17"/>
      <c r="FI164" s="17"/>
      <c r="FJ164" s="17"/>
      <c r="FK164" s="17"/>
      <c r="FL164" s="17"/>
      <c r="FM164" s="17"/>
      <c r="FN164" s="17"/>
      <c r="FO164" s="17"/>
      <c r="FP164" s="17"/>
      <c r="FQ164" s="17"/>
      <c r="FR164" s="17"/>
      <c r="FS164" s="17"/>
      <c r="FT164" s="17"/>
      <c r="FU164" s="17"/>
      <c r="FV164" s="17"/>
      <c r="FW164" s="17"/>
      <c r="FX164" s="17"/>
      <c r="FY164" s="17"/>
      <c r="FZ164" s="17"/>
      <c r="GA164" s="17"/>
      <c r="GB164" s="17"/>
      <c r="GC164" s="17"/>
      <c r="GD164" s="17"/>
      <c r="GE164" s="17"/>
      <c r="GF164" s="17"/>
      <c r="GG164" s="17"/>
      <c r="GH164" s="17"/>
      <c r="GI164" s="17"/>
      <c r="GJ164" s="17"/>
      <c r="GK164" s="17"/>
      <c r="GL164" s="17"/>
      <c r="GM164" s="17"/>
      <c r="GN164" s="17"/>
      <c r="GO164" s="17"/>
      <c r="GP164" s="17"/>
      <c r="GQ164" s="17"/>
      <c r="GR164" s="17"/>
      <c r="GS164" s="17"/>
      <c r="GT164" s="17"/>
      <c r="GU164" s="17"/>
      <c r="GV164" s="17"/>
      <c r="GW164" s="17"/>
      <c r="GX164" s="17"/>
      <c r="GY164" s="17"/>
      <c r="GZ164" s="17"/>
      <c r="HA164" s="17"/>
      <c r="HB164" s="17"/>
      <c r="HC164" s="17"/>
      <c r="HD164" s="17"/>
      <c r="HE164" s="17"/>
      <c r="HF164" s="17"/>
      <c r="HG164" s="17"/>
      <c r="HH164" s="17"/>
      <c r="HI164" s="17"/>
      <c r="HJ164" s="17"/>
      <c r="HK164" s="17"/>
      <c r="HL164" s="17"/>
      <c r="HM164" s="17"/>
      <c r="HN164" s="17"/>
      <c r="HO164" s="17"/>
      <c r="HP164" s="17"/>
      <c r="HQ164" s="17"/>
      <c r="HR164" s="17"/>
      <c r="HS164" s="17"/>
      <c r="HT164" s="17"/>
      <c r="HU164" s="17"/>
      <c r="HV164" s="17"/>
      <c r="HW164" s="17"/>
      <c r="HX164" s="17"/>
      <c r="HY164" s="17"/>
      <c r="HZ164" s="17"/>
      <c r="IA164" s="17"/>
      <c r="IB164" s="17"/>
      <c r="IC164" s="17"/>
      <c r="ID164" s="17"/>
      <c r="IE164" s="17"/>
      <c r="IF164" s="17"/>
      <c r="IG164" s="17"/>
      <c r="IH164" s="17"/>
      <c r="II164" s="17"/>
      <c r="IJ164" s="17"/>
      <c r="IK164" s="17"/>
      <c r="IL164" s="17"/>
      <c r="IM164" s="17"/>
      <c r="IN164" s="17"/>
    </row>
    <row r="165" spans="1:248" s="28" customFormat="1" ht="32.25" customHeight="1">
      <c r="A165" s="34"/>
      <c r="B165" s="61" t="s">
        <v>47</v>
      </c>
      <c r="C165" s="61"/>
      <c r="D165" s="61"/>
      <c r="E165" s="61"/>
      <c r="F165" s="61"/>
      <c r="G165" s="61"/>
      <c r="H165" s="61"/>
      <c r="I165" s="61"/>
      <c r="J165" s="61"/>
      <c r="K165" s="61"/>
      <c r="L165" s="62"/>
      <c r="M165" s="19">
        <v>5</v>
      </c>
      <c r="N165" s="19">
        <v>3</v>
      </c>
      <c r="O165" s="20" t="s">
        <v>179</v>
      </c>
      <c r="P165" s="21" t="s">
        <v>0</v>
      </c>
      <c r="Q165" s="38">
        <f>Q166</f>
        <v>1249.4000000000001</v>
      </c>
      <c r="R165" s="35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  <c r="EX165" s="17"/>
      <c r="EY165" s="17"/>
      <c r="EZ165" s="17"/>
      <c r="FA165" s="17"/>
      <c r="FB165" s="17"/>
      <c r="FC165" s="17"/>
      <c r="FD165" s="17"/>
      <c r="FE165" s="17"/>
      <c r="FF165" s="17"/>
      <c r="FG165" s="17"/>
      <c r="FH165" s="17"/>
      <c r="FI165" s="17"/>
      <c r="FJ165" s="17"/>
      <c r="FK165" s="17"/>
      <c r="FL165" s="17"/>
      <c r="FM165" s="17"/>
      <c r="FN165" s="17"/>
      <c r="FO165" s="17"/>
      <c r="FP165" s="17"/>
      <c r="FQ165" s="17"/>
      <c r="FR165" s="17"/>
      <c r="FS165" s="17"/>
      <c r="FT165" s="17"/>
      <c r="FU165" s="17"/>
      <c r="FV165" s="17"/>
      <c r="FW165" s="17"/>
      <c r="FX165" s="17"/>
      <c r="FY165" s="17"/>
      <c r="FZ165" s="17"/>
      <c r="GA165" s="17"/>
      <c r="GB165" s="17"/>
      <c r="GC165" s="17"/>
      <c r="GD165" s="17"/>
      <c r="GE165" s="17"/>
      <c r="GF165" s="17"/>
      <c r="GG165" s="17"/>
      <c r="GH165" s="17"/>
      <c r="GI165" s="17"/>
      <c r="GJ165" s="17"/>
      <c r="GK165" s="17"/>
      <c r="GL165" s="17"/>
      <c r="GM165" s="17"/>
      <c r="GN165" s="17"/>
      <c r="GO165" s="17"/>
      <c r="GP165" s="17"/>
      <c r="GQ165" s="17"/>
      <c r="GR165" s="17"/>
      <c r="GS165" s="17"/>
      <c r="GT165" s="17"/>
      <c r="GU165" s="17"/>
      <c r="GV165" s="17"/>
      <c r="GW165" s="17"/>
      <c r="GX165" s="17"/>
      <c r="GY165" s="17"/>
      <c r="GZ165" s="17"/>
      <c r="HA165" s="17"/>
      <c r="HB165" s="17"/>
      <c r="HC165" s="17"/>
      <c r="HD165" s="17"/>
      <c r="HE165" s="17"/>
      <c r="HF165" s="17"/>
      <c r="HG165" s="17"/>
      <c r="HH165" s="17"/>
      <c r="HI165" s="17"/>
      <c r="HJ165" s="17"/>
      <c r="HK165" s="17"/>
      <c r="HL165" s="17"/>
      <c r="HM165" s="17"/>
      <c r="HN165" s="17"/>
      <c r="HO165" s="17"/>
      <c r="HP165" s="17"/>
      <c r="HQ165" s="17"/>
      <c r="HR165" s="17"/>
      <c r="HS165" s="17"/>
      <c r="HT165" s="17"/>
      <c r="HU165" s="17"/>
      <c r="HV165" s="17"/>
      <c r="HW165" s="17"/>
      <c r="HX165" s="17"/>
      <c r="HY165" s="17"/>
      <c r="HZ165" s="17"/>
      <c r="IA165" s="17"/>
      <c r="IB165" s="17"/>
      <c r="IC165" s="17"/>
      <c r="ID165" s="17"/>
      <c r="IE165" s="17"/>
      <c r="IF165" s="17"/>
      <c r="IG165" s="17"/>
      <c r="IH165" s="17"/>
      <c r="II165" s="17"/>
      <c r="IJ165" s="17"/>
      <c r="IK165" s="17"/>
      <c r="IL165" s="17"/>
      <c r="IM165" s="17"/>
      <c r="IN165" s="17"/>
    </row>
    <row r="166" spans="1:248" s="28" customFormat="1" ht="51" customHeight="1">
      <c r="A166" s="34"/>
      <c r="B166" s="68" t="s">
        <v>48</v>
      </c>
      <c r="C166" s="69"/>
      <c r="D166" s="69"/>
      <c r="E166" s="69"/>
      <c r="F166" s="69"/>
      <c r="G166" s="69"/>
      <c r="H166" s="69"/>
      <c r="I166" s="69"/>
      <c r="J166" s="69"/>
      <c r="K166" s="69"/>
      <c r="L166" s="70"/>
      <c r="M166" s="19">
        <v>5</v>
      </c>
      <c r="N166" s="19">
        <v>3</v>
      </c>
      <c r="O166" s="20" t="s">
        <v>179</v>
      </c>
      <c r="P166" s="21">
        <v>810</v>
      </c>
      <c r="Q166" s="38">
        <v>1249.4000000000001</v>
      </c>
      <c r="R166" s="35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  <c r="EX166" s="17"/>
      <c r="EY166" s="17"/>
      <c r="EZ166" s="17"/>
      <c r="FA166" s="17"/>
      <c r="FB166" s="17"/>
      <c r="FC166" s="17"/>
      <c r="FD166" s="17"/>
      <c r="FE166" s="17"/>
      <c r="FF166" s="17"/>
      <c r="FG166" s="17"/>
      <c r="FH166" s="17"/>
      <c r="FI166" s="17"/>
      <c r="FJ166" s="17"/>
      <c r="FK166" s="17"/>
      <c r="FL166" s="17"/>
      <c r="FM166" s="17"/>
      <c r="FN166" s="17"/>
      <c r="FO166" s="17"/>
      <c r="FP166" s="17"/>
      <c r="FQ166" s="17"/>
      <c r="FR166" s="17"/>
      <c r="FS166" s="17"/>
      <c r="FT166" s="17"/>
      <c r="FU166" s="17"/>
      <c r="FV166" s="17"/>
      <c r="FW166" s="17"/>
      <c r="FX166" s="17"/>
      <c r="FY166" s="17"/>
      <c r="FZ166" s="17"/>
      <c r="GA166" s="17"/>
      <c r="GB166" s="17"/>
      <c r="GC166" s="17"/>
      <c r="GD166" s="17"/>
      <c r="GE166" s="17"/>
      <c r="GF166" s="17"/>
      <c r="GG166" s="17"/>
      <c r="GH166" s="17"/>
      <c r="GI166" s="17"/>
      <c r="GJ166" s="17"/>
      <c r="GK166" s="17"/>
      <c r="GL166" s="17"/>
      <c r="GM166" s="17"/>
      <c r="GN166" s="17"/>
      <c r="GO166" s="17"/>
      <c r="GP166" s="17"/>
      <c r="GQ166" s="17"/>
      <c r="GR166" s="17"/>
      <c r="GS166" s="17"/>
      <c r="GT166" s="17"/>
      <c r="GU166" s="17"/>
      <c r="GV166" s="17"/>
      <c r="GW166" s="17"/>
      <c r="GX166" s="17"/>
      <c r="GY166" s="17"/>
      <c r="GZ166" s="17"/>
      <c r="HA166" s="17"/>
      <c r="HB166" s="17"/>
      <c r="HC166" s="17"/>
      <c r="HD166" s="17"/>
      <c r="HE166" s="17"/>
      <c r="HF166" s="17"/>
      <c r="HG166" s="17"/>
      <c r="HH166" s="17"/>
      <c r="HI166" s="17"/>
      <c r="HJ166" s="17"/>
      <c r="HK166" s="17"/>
      <c r="HL166" s="17"/>
      <c r="HM166" s="17"/>
      <c r="HN166" s="17"/>
      <c r="HO166" s="17"/>
      <c r="HP166" s="17"/>
      <c r="HQ166" s="17"/>
      <c r="HR166" s="17"/>
      <c r="HS166" s="17"/>
      <c r="HT166" s="17"/>
      <c r="HU166" s="17"/>
      <c r="HV166" s="17"/>
      <c r="HW166" s="17"/>
      <c r="HX166" s="17"/>
      <c r="HY166" s="17"/>
      <c r="HZ166" s="17"/>
      <c r="IA166" s="17"/>
      <c r="IB166" s="17"/>
      <c r="IC166" s="17"/>
      <c r="ID166" s="17"/>
      <c r="IE166" s="17"/>
      <c r="IF166" s="17"/>
      <c r="IG166" s="17"/>
      <c r="IH166" s="17"/>
      <c r="II166" s="17"/>
      <c r="IJ166" s="17"/>
      <c r="IK166" s="17"/>
      <c r="IL166" s="17"/>
      <c r="IM166" s="17"/>
      <c r="IN166" s="17"/>
    </row>
    <row r="167" spans="1:248" s="28" customFormat="1" ht="32.25" customHeight="1">
      <c r="A167" s="34"/>
      <c r="B167" s="61" t="s">
        <v>177</v>
      </c>
      <c r="C167" s="61"/>
      <c r="D167" s="61"/>
      <c r="E167" s="61"/>
      <c r="F167" s="61"/>
      <c r="G167" s="61"/>
      <c r="H167" s="61"/>
      <c r="I167" s="61"/>
      <c r="J167" s="61"/>
      <c r="K167" s="61"/>
      <c r="L167" s="62"/>
      <c r="M167" s="19">
        <v>5</v>
      </c>
      <c r="N167" s="19">
        <v>3</v>
      </c>
      <c r="O167" s="20">
        <v>7920300000</v>
      </c>
      <c r="P167" s="21" t="s">
        <v>0</v>
      </c>
      <c r="Q167" s="38">
        <f>Q168</f>
        <v>176.6</v>
      </c>
      <c r="R167" s="35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17"/>
      <c r="EH167" s="17"/>
      <c r="EI167" s="17"/>
      <c r="EJ167" s="17"/>
      <c r="EK167" s="17"/>
      <c r="EL167" s="17"/>
      <c r="EM167" s="17"/>
      <c r="EN167" s="17"/>
      <c r="EO167" s="17"/>
      <c r="EP167" s="17"/>
      <c r="EQ167" s="17"/>
      <c r="ER167" s="17"/>
      <c r="ES167" s="17"/>
      <c r="ET167" s="17"/>
      <c r="EU167" s="17"/>
      <c r="EV167" s="17"/>
      <c r="EW167" s="17"/>
      <c r="EX167" s="17"/>
      <c r="EY167" s="17"/>
      <c r="EZ167" s="17"/>
      <c r="FA167" s="17"/>
      <c r="FB167" s="17"/>
      <c r="FC167" s="17"/>
      <c r="FD167" s="17"/>
      <c r="FE167" s="17"/>
      <c r="FF167" s="17"/>
      <c r="FG167" s="17"/>
      <c r="FH167" s="17"/>
      <c r="FI167" s="17"/>
      <c r="FJ167" s="17"/>
      <c r="FK167" s="17"/>
      <c r="FL167" s="17"/>
      <c r="FM167" s="17"/>
      <c r="FN167" s="17"/>
      <c r="FO167" s="17"/>
      <c r="FP167" s="17"/>
      <c r="FQ167" s="17"/>
      <c r="FR167" s="17"/>
      <c r="FS167" s="17"/>
      <c r="FT167" s="17"/>
      <c r="FU167" s="17"/>
      <c r="FV167" s="17"/>
      <c r="FW167" s="17"/>
      <c r="FX167" s="17"/>
      <c r="FY167" s="17"/>
      <c r="FZ167" s="17"/>
      <c r="GA167" s="17"/>
      <c r="GB167" s="17"/>
      <c r="GC167" s="17"/>
      <c r="GD167" s="17"/>
      <c r="GE167" s="17"/>
      <c r="GF167" s="17"/>
      <c r="GG167" s="17"/>
      <c r="GH167" s="17"/>
      <c r="GI167" s="17"/>
      <c r="GJ167" s="17"/>
      <c r="GK167" s="17"/>
      <c r="GL167" s="17"/>
      <c r="GM167" s="17"/>
      <c r="GN167" s="17"/>
      <c r="GO167" s="17"/>
      <c r="GP167" s="17"/>
      <c r="GQ167" s="17"/>
      <c r="GR167" s="17"/>
      <c r="GS167" s="17"/>
      <c r="GT167" s="17"/>
      <c r="GU167" s="17"/>
      <c r="GV167" s="17"/>
      <c r="GW167" s="17"/>
      <c r="GX167" s="17"/>
      <c r="GY167" s="17"/>
      <c r="GZ167" s="17"/>
      <c r="HA167" s="17"/>
      <c r="HB167" s="17"/>
      <c r="HC167" s="17"/>
      <c r="HD167" s="17"/>
      <c r="HE167" s="17"/>
      <c r="HF167" s="17"/>
      <c r="HG167" s="17"/>
      <c r="HH167" s="17"/>
      <c r="HI167" s="17"/>
      <c r="HJ167" s="17"/>
      <c r="HK167" s="17"/>
      <c r="HL167" s="17"/>
      <c r="HM167" s="17"/>
      <c r="HN167" s="17"/>
      <c r="HO167" s="17"/>
      <c r="HP167" s="17"/>
      <c r="HQ167" s="17"/>
      <c r="HR167" s="17"/>
      <c r="HS167" s="17"/>
      <c r="HT167" s="17"/>
      <c r="HU167" s="17"/>
      <c r="HV167" s="17"/>
      <c r="HW167" s="17"/>
      <c r="HX167" s="17"/>
      <c r="HY167" s="17"/>
      <c r="HZ167" s="17"/>
      <c r="IA167" s="17"/>
      <c r="IB167" s="17"/>
      <c r="IC167" s="17"/>
      <c r="ID167" s="17"/>
      <c r="IE167" s="17"/>
      <c r="IF167" s="17"/>
      <c r="IG167" s="17"/>
      <c r="IH167" s="17"/>
      <c r="II167" s="17"/>
      <c r="IJ167" s="17"/>
      <c r="IK167" s="17"/>
      <c r="IL167" s="17"/>
      <c r="IM167" s="17"/>
      <c r="IN167" s="17"/>
    </row>
    <row r="168" spans="1:248" s="28" customFormat="1" ht="32.25" customHeight="1">
      <c r="A168" s="34"/>
      <c r="B168" s="61" t="s">
        <v>45</v>
      </c>
      <c r="C168" s="61"/>
      <c r="D168" s="61"/>
      <c r="E168" s="61"/>
      <c r="F168" s="61"/>
      <c r="G168" s="61"/>
      <c r="H168" s="61"/>
      <c r="I168" s="61"/>
      <c r="J168" s="61"/>
      <c r="K168" s="61"/>
      <c r="L168" s="62"/>
      <c r="M168" s="19">
        <v>5</v>
      </c>
      <c r="N168" s="19">
        <v>3</v>
      </c>
      <c r="O168" s="20" t="s">
        <v>178</v>
      </c>
      <c r="P168" s="21" t="s">
        <v>0</v>
      </c>
      <c r="Q168" s="38">
        <f>Q169</f>
        <v>176.6</v>
      </c>
      <c r="R168" s="35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7"/>
      <c r="EZ168" s="17"/>
      <c r="FA168" s="17"/>
      <c r="FB168" s="17"/>
      <c r="FC168" s="17"/>
      <c r="FD168" s="17"/>
      <c r="FE168" s="17"/>
      <c r="FF168" s="17"/>
      <c r="FG168" s="17"/>
      <c r="FH168" s="17"/>
      <c r="FI168" s="17"/>
      <c r="FJ168" s="17"/>
      <c r="FK168" s="17"/>
      <c r="FL168" s="17"/>
      <c r="FM168" s="17"/>
      <c r="FN168" s="17"/>
      <c r="FO168" s="17"/>
      <c r="FP168" s="17"/>
      <c r="FQ168" s="17"/>
      <c r="FR168" s="17"/>
      <c r="FS168" s="17"/>
      <c r="FT168" s="17"/>
      <c r="FU168" s="17"/>
      <c r="FV168" s="17"/>
      <c r="FW168" s="17"/>
      <c r="FX168" s="17"/>
      <c r="FY168" s="17"/>
      <c r="FZ168" s="17"/>
      <c r="GA168" s="17"/>
      <c r="GB168" s="17"/>
      <c r="GC168" s="17"/>
      <c r="GD168" s="17"/>
      <c r="GE168" s="17"/>
      <c r="GF168" s="17"/>
      <c r="GG168" s="17"/>
      <c r="GH168" s="17"/>
      <c r="GI168" s="17"/>
      <c r="GJ168" s="17"/>
      <c r="GK168" s="17"/>
      <c r="GL168" s="17"/>
      <c r="GM168" s="17"/>
      <c r="GN168" s="17"/>
      <c r="GO168" s="17"/>
      <c r="GP168" s="17"/>
      <c r="GQ168" s="17"/>
      <c r="GR168" s="17"/>
      <c r="GS168" s="17"/>
      <c r="GT168" s="17"/>
      <c r="GU168" s="17"/>
      <c r="GV168" s="17"/>
      <c r="GW168" s="17"/>
      <c r="GX168" s="17"/>
      <c r="GY168" s="17"/>
      <c r="GZ168" s="17"/>
      <c r="HA168" s="17"/>
      <c r="HB168" s="17"/>
      <c r="HC168" s="17"/>
      <c r="HD168" s="17"/>
      <c r="HE168" s="17"/>
      <c r="HF168" s="17"/>
      <c r="HG168" s="17"/>
      <c r="HH168" s="17"/>
      <c r="HI168" s="17"/>
      <c r="HJ168" s="17"/>
      <c r="HK168" s="17"/>
      <c r="HL168" s="17"/>
      <c r="HM168" s="17"/>
      <c r="HN168" s="17"/>
      <c r="HO168" s="17"/>
      <c r="HP168" s="17"/>
      <c r="HQ168" s="17"/>
      <c r="HR168" s="17"/>
      <c r="HS168" s="17"/>
      <c r="HT168" s="17"/>
      <c r="HU168" s="17"/>
      <c r="HV168" s="17"/>
      <c r="HW168" s="17"/>
      <c r="HX168" s="17"/>
      <c r="HY168" s="17"/>
      <c r="HZ168" s="17"/>
      <c r="IA168" s="17"/>
      <c r="IB168" s="17"/>
      <c r="IC168" s="17"/>
      <c r="ID168" s="17"/>
      <c r="IE168" s="17"/>
      <c r="IF168" s="17"/>
      <c r="IG168" s="17"/>
      <c r="IH168" s="17"/>
      <c r="II168" s="17"/>
      <c r="IJ168" s="17"/>
      <c r="IK168" s="17"/>
      <c r="IL168" s="17"/>
      <c r="IM168" s="17"/>
      <c r="IN168" s="17"/>
    </row>
    <row r="169" spans="1:248" s="28" customFormat="1" ht="32.25" customHeight="1">
      <c r="A169" s="34"/>
      <c r="B169" s="61" t="s">
        <v>44</v>
      </c>
      <c r="C169" s="61"/>
      <c r="D169" s="61"/>
      <c r="E169" s="61"/>
      <c r="F169" s="61"/>
      <c r="G169" s="61"/>
      <c r="H169" s="61"/>
      <c r="I169" s="61"/>
      <c r="J169" s="61"/>
      <c r="K169" s="61"/>
      <c r="L169" s="62"/>
      <c r="M169" s="19">
        <v>5</v>
      </c>
      <c r="N169" s="19">
        <v>3</v>
      </c>
      <c r="O169" s="20" t="s">
        <v>178</v>
      </c>
      <c r="P169" s="21">
        <v>240</v>
      </c>
      <c r="Q169" s="38">
        <v>176.6</v>
      </c>
      <c r="R169" s="35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  <c r="EA169" s="17"/>
      <c r="EB169" s="17"/>
      <c r="EC169" s="17"/>
      <c r="ED169" s="17"/>
      <c r="EE169" s="17"/>
      <c r="EF169" s="17"/>
      <c r="EG169" s="17"/>
      <c r="EH169" s="17"/>
      <c r="EI169" s="17"/>
      <c r="EJ169" s="17"/>
      <c r="EK169" s="17"/>
      <c r="EL169" s="17"/>
      <c r="EM169" s="17"/>
      <c r="EN169" s="17"/>
      <c r="EO169" s="17"/>
      <c r="EP169" s="17"/>
      <c r="EQ169" s="17"/>
      <c r="ER169" s="17"/>
      <c r="ES169" s="17"/>
      <c r="ET169" s="17"/>
      <c r="EU169" s="17"/>
      <c r="EV169" s="17"/>
      <c r="EW169" s="17"/>
      <c r="EX169" s="17"/>
      <c r="EY169" s="17"/>
      <c r="EZ169" s="17"/>
      <c r="FA169" s="17"/>
      <c r="FB169" s="17"/>
      <c r="FC169" s="17"/>
      <c r="FD169" s="17"/>
      <c r="FE169" s="17"/>
      <c r="FF169" s="17"/>
      <c r="FG169" s="17"/>
      <c r="FH169" s="17"/>
      <c r="FI169" s="17"/>
      <c r="FJ169" s="17"/>
      <c r="FK169" s="17"/>
      <c r="FL169" s="17"/>
      <c r="FM169" s="17"/>
      <c r="FN169" s="17"/>
      <c r="FO169" s="17"/>
      <c r="FP169" s="17"/>
      <c r="FQ169" s="17"/>
      <c r="FR169" s="17"/>
      <c r="FS169" s="17"/>
      <c r="FT169" s="17"/>
      <c r="FU169" s="17"/>
      <c r="FV169" s="17"/>
      <c r="FW169" s="17"/>
      <c r="FX169" s="17"/>
      <c r="FY169" s="17"/>
      <c r="FZ169" s="17"/>
      <c r="GA169" s="17"/>
      <c r="GB169" s="17"/>
      <c r="GC169" s="17"/>
      <c r="GD169" s="17"/>
      <c r="GE169" s="17"/>
      <c r="GF169" s="17"/>
      <c r="GG169" s="17"/>
      <c r="GH169" s="17"/>
      <c r="GI169" s="17"/>
      <c r="GJ169" s="17"/>
      <c r="GK169" s="17"/>
      <c r="GL169" s="17"/>
      <c r="GM169" s="17"/>
      <c r="GN169" s="17"/>
      <c r="GO169" s="17"/>
      <c r="GP169" s="17"/>
      <c r="GQ169" s="17"/>
      <c r="GR169" s="17"/>
      <c r="GS169" s="17"/>
      <c r="GT169" s="17"/>
      <c r="GU169" s="17"/>
      <c r="GV169" s="17"/>
      <c r="GW169" s="17"/>
      <c r="GX169" s="17"/>
      <c r="GY169" s="17"/>
      <c r="GZ169" s="17"/>
      <c r="HA169" s="17"/>
      <c r="HB169" s="17"/>
      <c r="HC169" s="17"/>
      <c r="HD169" s="17"/>
      <c r="HE169" s="17"/>
      <c r="HF169" s="17"/>
      <c r="HG169" s="17"/>
      <c r="HH169" s="17"/>
      <c r="HI169" s="17"/>
      <c r="HJ169" s="17"/>
      <c r="HK169" s="17"/>
      <c r="HL169" s="17"/>
      <c r="HM169" s="17"/>
      <c r="HN169" s="17"/>
      <c r="HO169" s="17"/>
      <c r="HP169" s="17"/>
      <c r="HQ169" s="17"/>
      <c r="HR169" s="17"/>
      <c r="HS169" s="17"/>
      <c r="HT169" s="17"/>
      <c r="HU169" s="17"/>
      <c r="HV169" s="17"/>
      <c r="HW169" s="17"/>
      <c r="HX169" s="17"/>
      <c r="HY169" s="17"/>
      <c r="HZ169" s="17"/>
      <c r="IA169" s="17"/>
      <c r="IB169" s="17"/>
      <c r="IC169" s="17"/>
      <c r="ID169" s="17"/>
      <c r="IE169" s="17"/>
      <c r="IF169" s="17"/>
      <c r="IG169" s="17"/>
      <c r="IH169" s="17"/>
      <c r="II169" s="17"/>
      <c r="IJ169" s="17"/>
      <c r="IK169" s="17"/>
      <c r="IL169" s="17"/>
      <c r="IM169" s="17"/>
      <c r="IN169" s="17"/>
    </row>
    <row r="170" spans="1:248" s="28" customFormat="1" ht="12.75" customHeight="1">
      <c r="A170" s="34"/>
      <c r="B170" s="61" t="s">
        <v>43</v>
      </c>
      <c r="C170" s="61"/>
      <c r="D170" s="61"/>
      <c r="E170" s="61"/>
      <c r="F170" s="61"/>
      <c r="G170" s="61"/>
      <c r="H170" s="61"/>
      <c r="I170" s="61"/>
      <c r="J170" s="61"/>
      <c r="K170" s="61"/>
      <c r="L170" s="62"/>
      <c r="M170" s="19">
        <v>8</v>
      </c>
      <c r="N170" s="19" t="s">
        <v>0</v>
      </c>
      <c r="O170" s="20" t="s">
        <v>0</v>
      </c>
      <c r="P170" s="21" t="s">
        <v>0</v>
      </c>
      <c r="Q170" s="38">
        <f>Q171</f>
        <v>5278.9280000000008</v>
      </c>
      <c r="R170" s="35"/>
    </row>
    <row r="171" spans="1:248" s="28" customFormat="1" ht="12.75" customHeight="1">
      <c r="A171" s="34"/>
      <c r="B171" s="61" t="s">
        <v>42</v>
      </c>
      <c r="C171" s="61"/>
      <c r="D171" s="61"/>
      <c r="E171" s="61"/>
      <c r="F171" s="61"/>
      <c r="G171" s="61"/>
      <c r="H171" s="61"/>
      <c r="I171" s="61"/>
      <c r="J171" s="61"/>
      <c r="K171" s="61"/>
      <c r="L171" s="62"/>
      <c r="M171" s="19">
        <v>8</v>
      </c>
      <c r="N171" s="19">
        <v>1</v>
      </c>
      <c r="O171" s="20" t="s">
        <v>0</v>
      </c>
      <c r="P171" s="21" t="s">
        <v>0</v>
      </c>
      <c r="Q171" s="38">
        <f>Q172</f>
        <v>5278.9280000000008</v>
      </c>
      <c r="R171" s="35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B171" s="17"/>
      <c r="HC171" s="17"/>
      <c r="HD171" s="17"/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  <c r="HS171" s="17"/>
      <c r="HT171" s="17"/>
      <c r="HU171" s="17"/>
      <c r="HV171" s="17"/>
      <c r="HW171" s="17"/>
      <c r="HX171" s="17"/>
      <c r="HY171" s="17"/>
      <c r="HZ171" s="17"/>
      <c r="IA171" s="17"/>
      <c r="IB171" s="17"/>
      <c r="IC171" s="17"/>
      <c r="ID171" s="17"/>
      <c r="IE171" s="17"/>
      <c r="IF171" s="17"/>
      <c r="IG171" s="17"/>
      <c r="IH171" s="17"/>
      <c r="II171" s="17"/>
      <c r="IJ171" s="17"/>
      <c r="IK171" s="17"/>
      <c r="IL171" s="17"/>
      <c r="IM171" s="17"/>
      <c r="IN171" s="17"/>
    </row>
    <row r="172" spans="1:248" s="28" customFormat="1" ht="12.75" customHeight="1">
      <c r="A172" s="34"/>
      <c r="B172" s="61" t="s">
        <v>41</v>
      </c>
      <c r="C172" s="61"/>
      <c r="D172" s="61"/>
      <c r="E172" s="61"/>
      <c r="F172" s="61"/>
      <c r="G172" s="61"/>
      <c r="H172" s="61"/>
      <c r="I172" s="61"/>
      <c r="J172" s="61"/>
      <c r="K172" s="61"/>
      <c r="L172" s="62"/>
      <c r="M172" s="19">
        <v>8</v>
      </c>
      <c r="N172" s="19">
        <v>1</v>
      </c>
      <c r="O172" s="20" t="s">
        <v>40</v>
      </c>
      <c r="P172" s="21" t="s">
        <v>0</v>
      </c>
      <c r="Q172" s="38">
        <f>Q173+Q179</f>
        <v>5278.9280000000008</v>
      </c>
      <c r="R172" s="35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/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7"/>
      <c r="HB172" s="17"/>
      <c r="HC172" s="17"/>
      <c r="HD172" s="17"/>
      <c r="HE172" s="17"/>
      <c r="HF172" s="17"/>
      <c r="HG172" s="17"/>
      <c r="HH172" s="17"/>
      <c r="HI172" s="17"/>
      <c r="HJ172" s="17"/>
      <c r="HK172" s="17"/>
      <c r="HL172" s="17"/>
      <c r="HM172" s="17"/>
      <c r="HN172" s="17"/>
      <c r="HO172" s="17"/>
      <c r="HP172" s="17"/>
      <c r="HQ172" s="17"/>
      <c r="HR172" s="17"/>
      <c r="HS172" s="17"/>
      <c r="HT172" s="17"/>
      <c r="HU172" s="17"/>
      <c r="HV172" s="17"/>
      <c r="HW172" s="17"/>
      <c r="HX172" s="17"/>
      <c r="HY172" s="17"/>
      <c r="HZ172" s="17"/>
      <c r="IA172" s="17"/>
      <c r="IB172" s="17"/>
      <c r="IC172" s="17"/>
      <c r="ID172" s="17"/>
      <c r="IE172" s="17"/>
      <c r="IF172" s="17"/>
      <c r="IG172" s="17"/>
      <c r="IH172" s="17"/>
      <c r="II172" s="17"/>
      <c r="IJ172" s="17"/>
      <c r="IK172" s="17"/>
      <c r="IL172" s="17"/>
      <c r="IM172" s="17"/>
      <c r="IN172" s="17"/>
    </row>
    <row r="173" spans="1:248" s="28" customFormat="1" ht="24" customHeight="1">
      <c r="A173" s="34"/>
      <c r="B173" s="61" t="s">
        <v>39</v>
      </c>
      <c r="C173" s="61"/>
      <c r="D173" s="61"/>
      <c r="E173" s="61"/>
      <c r="F173" s="61"/>
      <c r="G173" s="61"/>
      <c r="H173" s="61"/>
      <c r="I173" s="61"/>
      <c r="J173" s="61"/>
      <c r="K173" s="61"/>
      <c r="L173" s="62"/>
      <c r="M173" s="19">
        <v>8</v>
      </c>
      <c r="N173" s="19">
        <v>1</v>
      </c>
      <c r="O173" s="20" t="s">
        <v>38</v>
      </c>
      <c r="P173" s="21" t="s">
        <v>0</v>
      </c>
      <c r="Q173" s="38">
        <f>Q174+Q175+Q176</f>
        <v>79.41</v>
      </c>
      <c r="R173" s="35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  <c r="HS173" s="17"/>
      <c r="HT173" s="17"/>
      <c r="HU173" s="17"/>
      <c r="HV173" s="17"/>
      <c r="HW173" s="17"/>
      <c r="HX173" s="17"/>
      <c r="HY173" s="17"/>
      <c r="HZ173" s="17"/>
      <c r="IA173" s="17"/>
      <c r="IB173" s="17"/>
      <c r="IC173" s="17"/>
      <c r="ID173" s="17"/>
      <c r="IE173" s="17"/>
      <c r="IF173" s="17"/>
      <c r="IG173" s="17"/>
      <c r="IH173" s="17"/>
      <c r="II173" s="17"/>
      <c r="IJ173" s="17"/>
      <c r="IK173" s="17"/>
      <c r="IL173" s="17"/>
      <c r="IM173" s="17"/>
      <c r="IN173" s="17"/>
    </row>
    <row r="174" spans="1:248" s="28" customFormat="1" ht="12.75" customHeight="1">
      <c r="A174" s="34"/>
      <c r="B174" s="61" t="s">
        <v>33</v>
      </c>
      <c r="C174" s="61"/>
      <c r="D174" s="61"/>
      <c r="E174" s="61"/>
      <c r="F174" s="61"/>
      <c r="G174" s="61"/>
      <c r="H174" s="61"/>
      <c r="I174" s="61"/>
      <c r="J174" s="61"/>
      <c r="K174" s="61"/>
      <c r="L174" s="62"/>
      <c r="M174" s="19">
        <v>8</v>
      </c>
      <c r="N174" s="19">
        <v>1</v>
      </c>
      <c r="O174" s="20" t="s">
        <v>38</v>
      </c>
      <c r="P174" s="21">
        <v>110</v>
      </c>
      <c r="Q174" s="38">
        <f>109.6-1-32.64</f>
        <v>75.959999999999994</v>
      </c>
      <c r="R174" s="35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  <c r="HS174" s="17"/>
      <c r="HT174" s="17"/>
      <c r="HU174" s="17"/>
      <c r="HV174" s="17"/>
      <c r="HW174" s="17"/>
      <c r="HX174" s="17"/>
      <c r="HY174" s="17"/>
      <c r="HZ174" s="17"/>
      <c r="IA174" s="17"/>
      <c r="IB174" s="17"/>
      <c r="IC174" s="17"/>
      <c r="ID174" s="17"/>
      <c r="IE174" s="17"/>
      <c r="IF174" s="17"/>
      <c r="IG174" s="17"/>
      <c r="IH174" s="17"/>
      <c r="II174" s="17"/>
      <c r="IJ174" s="17"/>
      <c r="IK174" s="17"/>
      <c r="IL174" s="17"/>
      <c r="IM174" s="17"/>
      <c r="IN174" s="17"/>
    </row>
    <row r="175" spans="1:248" s="28" customFormat="1" ht="24" customHeight="1">
      <c r="A175" s="34"/>
      <c r="B175" s="61" t="s">
        <v>19</v>
      </c>
      <c r="C175" s="61"/>
      <c r="D175" s="61"/>
      <c r="E175" s="61"/>
      <c r="F175" s="61"/>
      <c r="G175" s="61"/>
      <c r="H175" s="61"/>
      <c r="I175" s="61"/>
      <c r="J175" s="61"/>
      <c r="K175" s="61"/>
      <c r="L175" s="62"/>
      <c r="M175" s="19">
        <v>8</v>
      </c>
      <c r="N175" s="19">
        <v>1</v>
      </c>
      <c r="O175" s="20" t="s">
        <v>38</v>
      </c>
      <c r="P175" s="21">
        <v>240</v>
      </c>
      <c r="Q175" s="38">
        <f>10-7.5</f>
        <v>2.5</v>
      </c>
      <c r="R175" s="35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  <c r="IE175" s="17"/>
      <c r="IF175" s="17"/>
      <c r="IG175" s="17"/>
      <c r="IH175" s="17"/>
      <c r="II175" s="17"/>
      <c r="IJ175" s="17"/>
      <c r="IK175" s="17"/>
      <c r="IL175" s="17"/>
      <c r="IM175" s="17"/>
      <c r="IN175" s="17"/>
    </row>
    <row r="176" spans="1:248" s="28" customFormat="1" ht="12.75" customHeight="1">
      <c r="A176" s="34"/>
      <c r="B176" s="61" t="s">
        <v>31</v>
      </c>
      <c r="C176" s="61"/>
      <c r="D176" s="61"/>
      <c r="E176" s="61"/>
      <c r="F176" s="61"/>
      <c r="G176" s="61"/>
      <c r="H176" s="61"/>
      <c r="I176" s="61"/>
      <c r="J176" s="61"/>
      <c r="K176" s="61"/>
      <c r="L176" s="62"/>
      <c r="M176" s="19">
        <v>8</v>
      </c>
      <c r="N176" s="19">
        <v>1</v>
      </c>
      <c r="O176" s="20" t="s">
        <v>38</v>
      </c>
      <c r="P176" s="21">
        <v>850</v>
      </c>
      <c r="Q176" s="38">
        <f>0.1+1-0.15</f>
        <v>0.95000000000000007</v>
      </c>
      <c r="R176" s="35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  <c r="HQ176" s="17"/>
      <c r="HR176" s="17"/>
      <c r="HS176" s="17"/>
      <c r="HT176" s="17"/>
      <c r="HU176" s="17"/>
      <c r="HV176" s="17"/>
      <c r="HW176" s="17"/>
      <c r="HX176" s="17"/>
      <c r="HY176" s="17"/>
      <c r="HZ176" s="17"/>
      <c r="IA176" s="17"/>
      <c r="IB176" s="17"/>
      <c r="IC176" s="17"/>
      <c r="ID176" s="17"/>
      <c r="IE176" s="17"/>
      <c r="IF176" s="17"/>
      <c r="IG176" s="17"/>
      <c r="IH176" s="17"/>
      <c r="II176" s="17"/>
      <c r="IJ176" s="17"/>
      <c r="IK176" s="17"/>
      <c r="IL176" s="17"/>
      <c r="IM176" s="17"/>
      <c r="IN176" s="17"/>
    </row>
    <row r="177" spans="1:248" s="28" customFormat="1" ht="48.75" hidden="1" customHeight="1">
      <c r="A177" s="34"/>
      <c r="B177" s="61" t="s">
        <v>37</v>
      </c>
      <c r="C177" s="61"/>
      <c r="D177" s="61"/>
      <c r="E177" s="61"/>
      <c r="F177" s="61"/>
      <c r="G177" s="61"/>
      <c r="H177" s="61"/>
      <c r="I177" s="61"/>
      <c r="J177" s="61"/>
      <c r="K177" s="61"/>
      <c r="L177" s="62"/>
      <c r="M177" s="19">
        <v>8</v>
      </c>
      <c r="N177" s="19">
        <v>1</v>
      </c>
      <c r="O177" s="20" t="s">
        <v>35</v>
      </c>
      <c r="P177" s="21" t="s">
        <v>0</v>
      </c>
      <c r="Q177" s="38">
        <f>Q178</f>
        <v>0</v>
      </c>
      <c r="R177" s="35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  <c r="HS177" s="17"/>
      <c r="HT177" s="17"/>
      <c r="HU177" s="17"/>
      <c r="HV177" s="17"/>
      <c r="HW177" s="17"/>
      <c r="HX177" s="17"/>
      <c r="HY177" s="17"/>
      <c r="HZ177" s="17"/>
      <c r="IA177" s="17"/>
      <c r="IB177" s="17"/>
      <c r="IC177" s="17"/>
      <c r="ID177" s="17"/>
      <c r="IE177" s="17"/>
      <c r="IF177" s="17"/>
      <c r="IG177" s="17"/>
      <c r="IH177" s="17"/>
      <c r="II177" s="17"/>
      <c r="IJ177" s="17"/>
      <c r="IK177" s="17"/>
      <c r="IL177" s="17"/>
      <c r="IM177" s="17"/>
      <c r="IN177" s="17"/>
    </row>
    <row r="178" spans="1:248" s="28" customFormat="1" ht="57" hidden="1" customHeight="1">
      <c r="A178" s="34"/>
      <c r="B178" s="61" t="s">
        <v>36</v>
      </c>
      <c r="C178" s="61"/>
      <c r="D178" s="61"/>
      <c r="E178" s="61"/>
      <c r="F178" s="61"/>
      <c r="G178" s="61"/>
      <c r="H178" s="61"/>
      <c r="I178" s="61"/>
      <c r="J178" s="61"/>
      <c r="K178" s="61"/>
      <c r="L178" s="62"/>
      <c r="M178" s="19">
        <v>8</v>
      </c>
      <c r="N178" s="19">
        <v>1</v>
      </c>
      <c r="O178" s="20" t="s">
        <v>35</v>
      </c>
      <c r="P178" s="21">
        <v>240</v>
      </c>
      <c r="Q178" s="38">
        <v>0</v>
      </c>
      <c r="R178" s="35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7"/>
      <c r="HB178" s="17"/>
      <c r="HC178" s="17"/>
      <c r="HD178" s="17"/>
      <c r="HE178" s="17"/>
      <c r="HF178" s="17"/>
      <c r="HG178" s="17"/>
      <c r="HH178" s="17"/>
      <c r="HI178" s="17"/>
      <c r="HJ178" s="17"/>
      <c r="HK178" s="17"/>
      <c r="HL178" s="17"/>
      <c r="HM178" s="17"/>
      <c r="HN178" s="17"/>
      <c r="HO178" s="17"/>
      <c r="HP178" s="17"/>
      <c r="HQ178" s="17"/>
      <c r="HR178" s="17"/>
      <c r="HS178" s="17"/>
      <c r="HT178" s="17"/>
      <c r="HU178" s="17"/>
      <c r="HV178" s="17"/>
      <c r="HW178" s="17"/>
      <c r="HX178" s="17"/>
      <c r="HY178" s="17"/>
      <c r="HZ178" s="17"/>
      <c r="IA178" s="17"/>
      <c r="IB178" s="17"/>
      <c r="IC178" s="17"/>
      <c r="ID178" s="17"/>
      <c r="IE178" s="17"/>
      <c r="IF178" s="17"/>
      <c r="IG178" s="17"/>
      <c r="IH178" s="17"/>
      <c r="II178" s="17"/>
      <c r="IJ178" s="17"/>
      <c r="IK178" s="17"/>
      <c r="IL178" s="17"/>
      <c r="IM178" s="17"/>
      <c r="IN178" s="17"/>
    </row>
    <row r="179" spans="1:248" s="28" customFormat="1" ht="12.75" customHeight="1">
      <c r="A179" s="34"/>
      <c r="B179" s="61" t="s">
        <v>34</v>
      </c>
      <c r="C179" s="61"/>
      <c r="D179" s="61"/>
      <c r="E179" s="61"/>
      <c r="F179" s="61"/>
      <c r="G179" s="61"/>
      <c r="H179" s="61"/>
      <c r="I179" s="61"/>
      <c r="J179" s="61"/>
      <c r="K179" s="61"/>
      <c r="L179" s="62"/>
      <c r="M179" s="19">
        <v>8</v>
      </c>
      <c r="N179" s="19">
        <v>1</v>
      </c>
      <c r="O179" s="20" t="s">
        <v>30</v>
      </c>
      <c r="P179" s="21" t="s">
        <v>0</v>
      </c>
      <c r="Q179" s="38">
        <f>Q180+Q181+Q182+Q183+Q184+Q186+Q188+Q191</f>
        <v>5199.5180000000009</v>
      </c>
      <c r="R179" s="35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7"/>
      <c r="HB179" s="17"/>
      <c r="HC179" s="17"/>
      <c r="HD179" s="17"/>
      <c r="HE179" s="17"/>
      <c r="HF179" s="17"/>
      <c r="HG179" s="17"/>
      <c r="HH179" s="17"/>
      <c r="HI179" s="17"/>
      <c r="HJ179" s="17"/>
      <c r="HK179" s="17"/>
      <c r="HL179" s="17"/>
      <c r="HM179" s="17"/>
      <c r="HN179" s="17"/>
      <c r="HO179" s="17"/>
      <c r="HP179" s="17"/>
      <c r="HQ179" s="17"/>
      <c r="HR179" s="17"/>
      <c r="HS179" s="17"/>
      <c r="HT179" s="17"/>
      <c r="HU179" s="17"/>
      <c r="HV179" s="17"/>
      <c r="HW179" s="17"/>
      <c r="HX179" s="17"/>
      <c r="HY179" s="17"/>
      <c r="HZ179" s="17"/>
      <c r="IA179" s="17"/>
      <c r="IB179" s="17"/>
      <c r="IC179" s="17"/>
      <c r="ID179" s="17"/>
      <c r="IE179" s="17"/>
      <c r="IF179" s="17"/>
      <c r="IG179" s="17"/>
      <c r="IH179" s="17"/>
      <c r="II179" s="17"/>
      <c r="IJ179" s="17"/>
      <c r="IK179" s="17"/>
      <c r="IL179" s="17"/>
      <c r="IM179" s="17"/>
      <c r="IN179" s="17"/>
    </row>
    <row r="180" spans="1:248" s="28" customFormat="1" ht="12.75" customHeight="1">
      <c r="A180" s="34"/>
      <c r="B180" s="61" t="s">
        <v>33</v>
      </c>
      <c r="C180" s="61"/>
      <c r="D180" s="61"/>
      <c r="E180" s="61"/>
      <c r="F180" s="61"/>
      <c r="G180" s="61"/>
      <c r="H180" s="61"/>
      <c r="I180" s="61"/>
      <c r="J180" s="61"/>
      <c r="K180" s="61"/>
      <c r="L180" s="62"/>
      <c r="M180" s="19">
        <v>8</v>
      </c>
      <c r="N180" s="19">
        <v>1</v>
      </c>
      <c r="O180" s="20">
        <v>500300000</v>
      </c>
      <c r="P180" s="21">
        <v>110</v>
      </c>
      <c r="Q180" s="38">
        <f>3134-134.858-16.96-190</f>
        <v>2792.1819999999998</v>
      </c>
      <c r="R180" s="35"/>
    </row>
    <row r="181" spans="1:248" s="28" customFormat="1" ht="24" customHeight="1">
      <c r="A181" s="34"/>
      <c r="B181" s="61" t="s">
        <v>19</v>
      </c>
      <c r="C181" s="61"/>
      <c r="D181" s="61"/>
      <c r="E181" s="61"/>
      <c r="F181" s="61"/>
      <c r="G181" s="61"/>
      <c r="H181" s="61"/>
      <c r="I181" s="61"/>
      <c r="J181" s="61"/>
      <c r="K181" s="61"/>
      <c r="L181" s="62"/>
      <c r="M181" s="19">
        <v>8</v>
      </c>
      <c r="N181" s="19">
        <v>1</v>
      </c>
      <c r="O181" s="20" t="s">
        <v>30</v>
      </c>
      <c r="P181" s="21">
        <v>240</v>
      </c>
      <c r="Q181" s="38">
        <f>660.6+40.29-20</f>
        <v>680.89</v>
      </c>
      <c r="R181" s="35"/>
    </row>
    <row r="182" spans="1:248" s="28" customFormat="1" ht="24" customHeight="1">
      <c r="A182" s="34"/>
      <c r="B182" s="61" t="s">
        <v>32</v>
      </c>
      <c r="C182" s="61"/>
      <c r="D182" s="61"/>
      <c r="E182" s="61"/>
      <c r="F182" s="61"/>
      <c r="G182" s="61"/>
      <c r="H182" s="61"/>
      <c r="I182" s="61"/>
      <c r="J182" s="61"/>
      <c r="K182" s="61"/>
      <c r="L182" s="62"/>
      <c r="M182" s="19">
        <v>8</v>
      </c>
      <c r="N182" s="19">
        <v>1</v>
      </c>
      <c r="O182" s="20" t="s">
        <v>30</v>
      </c>
      <c r="P182" s="21">
        <v>320</v>
      </c>
      <c r="Q182" s="38">
        <v>190</v>
      </c>
      <c r="R182" s="35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  <c r="DW182" s="17"/>
      <c r="DX182" s="17"/>
      <c r="DY182" s="17"/>
      <c r="DZ182" s="17"/>
      <c r="EA182" s="17"/>
      <c r="EB182" s="17"/>
      <c r="EC182" s="17"/>
      <c r="ED182" s="17"/>
      <c r="EE182" s="17"/>
      <c r="EF182" s="17"/>
      <c r="EG182" s="17"/>
      <c r="EH182" s="17"/>
      <c r="EI182" s="17"/>
      <c r="EJ182" s="17"/>
      <c r="EK182" s="17"/>
      <c r="EL182" s="17"/>
      <c r="EM182" s="17"/>
      <c r="EN182" s="17"/>
      <c r="EO182" s="17"/>
      <c r="EP182" s="17"/>
      <c r="EQ182" s="17"/>
      <c r="ER182" s="17"/>
      <c r="ES182" s="17"/>
      <c r="ET182" s="17"/>
      <c r="EU182" s="17"/>
      <c r="EV182" s="17"/>
      <c r="EW182" s="17"/>
      <c r="EX182" s="17"/>
      <c r="EY182" s="17"/>
      <c r="EZ182" s="17"/>
      <c r="FA182" s="17"/>
      <c r="FB182" s="17"/>
      <c r="FC182" s="17"/>
      <c r="FD182" s="17"/>
      <c r="FE182" s="17"/>
      <c r="FF182" s="17"/>
      <c r="FG182" s="17"/>
      <c r="FH182" s="17"/>
      <c r="FI182" s="17"/>
      <c r="FJ182" s="17"/>
      <c r="FK182" s="17"/>
      <c r="FL182" s="17"/>
      <c r="FM182" s="17"/>
      <c r="FN182" s="17"/>
      <c r="FO182" s="17"/>
      <c r="FP182" s="17"/>
      <c r="FQ182" s="17"/>
      <c r="FR182" s="17"/>
      <c r="FS182" s="17"/>
      <c r="FT182" s="17"/>
      <c r="FU182" s="17"/>
      <c r="FV182" s="17"/>
      <c r="FW182" s="17"/>
      <c r="FX182" s="17"/>
      <c r="FY182" s="17"/>
      <c r="FZ182" s="17"/>
      <c r="GA182" s="17"/>
      <c r="GB182" s="17"/>
      <c r="GC182" s="17"/>
      <c r="GD182" s="17"/>
      <c r="GE182" s="17"/>
      <c r="GF182" s="17"/>
      <c r="GG182" s="17"/>
      <c r="GH182" s="17"/>
      <c r="GI182" s="17"/>
      <c r="GJ182" s="17"/>
      <c r="GK182" s="17"/>
      <c r="GL182" s="17"/>
      <c r="GM182" s="17"/>
      <c r="GN182" s="17"/>
      <c r="GO182" s="17"/>
      <c r="GP182" s="17"/>
      <c r="GQ182" s="17"/>
      <c r="GR182" s="17"/>
      <c r="GS182" s="17"/>
      <c r="GT182" s="17"/>
      <c r="GU182" s="17"/>
      <c r="GV182" s="17"/>
      <c r="GW182" s="17"/>
      <c r="GX182" s="17"/>
      <c r="GY182" s="17"/>
      <c r="GZ182" s="17"/>
      <c r="HA182" s="17"/>
      <c r="HB182" s="17"/>
      <c r="HC182" s="17"/>
      <c r="HD182" s="17"/>
      <c r="HE182" s="17"/>
      <c r="HF182" s="17"/>
      <c r="HG182" s="17"/>
      <c r="HH182" s="17"/>
      <c r="HI182" s="17"/>
      <c r="HJ182" s="17"/>
      <c r="HK182" s="17"/>
      <c r="HL182" s="17"/>
      <c r="HM182" s="17"/>
      <c r="HN182" s="17"/>
      <c r="HO182" s="17"/>
      <c r="HP182" s="17"/>
      <c r="HQ182" s="17"/>
      <c r="HR182" s="17"/>
      <c r="HS182" s="17"/>
      <c r="HT182" s="17"/>
      <c r="HU182" s="17"/>
      <c r="HV182" s="17"/>
      <c r="HW182" s="17"/>
      <c r="HX182" s="17"/>
      <c r="HY182" s="17"/>
      <c r="HZ182" s="17"/>
      <c r="IA182" s="17"/>
      <c r="IB182" s="17"/>
      <c r="IC182" s="17"/>
      <c r="ID182" s="17"/>
      <c r="IE182" s="17"/>
      <c r="IF182" s="17"/>
      <c r="IG182" s="17"/>
      <c r="IH182" s="17"/>
      <c r="II182" s="17"/>
      <c r="IJ182" s="17"/>
      <c r="IK182" s="17"/>
      <c r="IL182" s="17"/>
      <c r="IM182" s="17"/>
      <c r="IN182" s="17"/>
    </row>
    <row r="183" spans="1:248" s="28" customFormat="1" ht="12.75" customHeight="1">
      <c r="A183" s="34"/>
      <c r="B183" s="61" t="s">
        <v>31</v>
      </c>
      <c r="C183" s="61"/>
      <c r="D183" s="61"/>
      <c r="E183" s="61"/>
      <c r="F183" s="61"/>
      <c r="G183" s="61"/>
      <c r="H183" s="61"/>
      <c r="I183" s="61"/>
      <c r="J183" s="61"/>
      <c r="K183" s="61"/>
      <c r="L183" s="62"/>
      <c r="M183" s="19">
        <v>8</v>
      </c>
      <c r="N183" s="19">
        <v>1</v>
      </c>
      <c r="O183" s="20" t="s">
        <v>30</v>
      </c>
      <c r="P183" s="21">
        <v>850</v>
      </c>
      <c r="Q183" s="38">
        <f>16.96+20</f>
        <v>36.96</v>
      </c>
      <c r="R183" s="35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7"/>
      <c r="EZ183" s="17"/>
      <c r="FA183" s="17"/>
      <c r="FB183" s="17"/>
      <c r="FC183" s="17"/>
      <c r="FD183" s="17"/>
      <c r="FE183" s="17"/>
      <c r="FF183" s="17"/>
      <c r="FG183" s="17"/>
      <c r="FH183" s="17"/>
      <c r="FI183" s="17"/>
      <c r="FJ183" s="17"/>
      <c r="FK183" s="17"/>
      <c r="FL183" s="17"/>
      <c r="FM183" s="17"/>
      <c r="FN183" s="17"/>
      <c r="FO183" s="17"/>
      <c r="FP183" s="17"/>
      <c r="FQ183" s="17"/>
      <c r="FR183" s="17"/>
      <c r="FS183" s="17"/>
      <c r="FT183" s="17"/>
      <c r="FU183" s="17"/>
      <c r="FV183" s="17"/>
      <c r="FW183" s="17"/>
      <c r="FX183" s="17"/>
      <c r="FY183" s="17"/>
      <c r="FZ183" s="17"/>
      <c r="GA183" s="17"/>
      <c r="GB183" s="17"/>
      <c r="GC183" s="17"/>
      <c r="GD183" s="17"/>
      <c r="GE183" s="17"/>
      <c r="GF183" s="17"/>
      <c r="GG183" s="17"/>
      <c r="GH183" s="17"/>
      <c r="GI183" s="17"/>
      <c r="GJ183" s="17"/>
      <c r="GK183" s="17"/>
      <c r="GL183" s="17"/>
      <c r="GM183" s="17"/>
      <c r="GN183" s="17"/>
      <c r="GO183" s="17"/>
      <c r="GP183" s="17"/>
      <c r="GQ183" s="17"/>
      <c r="GR183" s="17"/>
      <c r="GS183" s="17"/>
      <c r="GT183" s="17"/>
      <c r="GU183" s="17"/>
      <c r="GV183" s="17"/>
      <c r="GW183" s="17"/>
      <c r="GX183" s="17"/>
      <c r="GY183" s="17"/>
      <c r="GZ183" s="17"/>
      <c r="HA183" s="17"/>
      <c r="HB183" s="17"/>
      <c r="HC183" s="17"/>
      <c r="HD183" s="17"/>
      <c r="HE183" s="17"/>
      <c r="HF183" s="17"/>
      <c r="HG183" s="17"/>
      <c r="HH183" s="17"/>
      <c r="HI183" s="17"/>
      <c r="HJ183" s="17"/>
      <c r="HK183" s="17"/>
      <c r="HL183" s="17"/>
      <c r="HM183" s="17"/>
      <c r="HN183" s="17"/>
      <c r="HO183" s="17"/>
      <c r="HP183" s="17"/>
      <c r="HQ183" s="17"/>
      <c r="HR183" s="17"/>
      <c r="HS183" s="17"/>
      <c r="HT183" s="17"/>
      <c r="HU183" s="17"/>
      <c r="HV183" s="17"/>
      <c r="HW183" s="17"/>
      <c r="HX183" s="17"/>
      <c r="HY183" s="17"/>
      <c r="HZ183" s="17"/>
      <c r="IA183" s="17"/>
      <c r="IB183" s="17"/>
      <c r="IC183" s="17"/>
      <c r="ID183" s="17"/>
      <c r="IE183" s="17"/>
      <c r="IF183" s="17"/>
      <c r="IG183" s="17"/>
      <c r="IH183" s="17"/>
      <c r="II183" s="17"/>
      <c r="IJ183" s="17"/>
      <c r="IK183" s="17"/>
      <c r="IL183" s="17"/>
      <c r="IM183" s="17"/>
      <c r="IN183" s="17"/>
    </row>
    <row r="184" spans="1:248" s="28" customFormat="1" ht="45" customHeight="1">
      <c r="A184" s="34"/>
      <c r="B184" s="61" t="s">
        <v>29</v>
      </c>
      <c r="C184" s="61"/>
      <c r="D184" s="61"/>
      <c r="E184" s="61"/>
      <c r="F184" s="61"/>
      <c r="G184" s="61"/>
      <c r="H184" s="61"/>
      <c r="I184" s="61"/>
      <c r="J184" s="61"/>
      <c r="K184" s="61"/>
      <c r="L184" s="62"/>
      <c r="M184" s="19">
        <v>8</v>
      </c>
      <c r="N184" s="19">
        <v>1</v>
      </c>
      <c r="O184" s="20" t="s">
        <v>27</v>
      </c>
      <c r="P184" s="21" t="s">
        <v>0</v>
      </c>
      <c r="Q184" s="38">
        <f>Q185</f>
        <v>1213.7190000000001</v>
      </c>
      <c r="R184" s="35"/>
    </row>
    <row r="185" spans="1:248" s="28" customFormat="1" ht="57" customHeight="1">
      <c r="A185" s="34"/>
      <c r="B185" s="61" t="s">
        <v>28</v>
      </c>
      <c r="C185" s="61"/>
      <c r="D185" s="61"/>
      <c r="E185" s="61"/>
      <c r="F185" s="61"/>
      <c r="G185" s="61"/>
      <c r="H185" s="61"/>
      <c r="I185" s="61"/>
      <c r="J185" s="61"/>
      <c r="K185" s="61"/>
      <c r="L185" s="62"/>
      <c r="M185" s="19">
        <v>8</v>
      </c>
      <c r="N185" s="19">
        <v>1</v>
      </c>
      <c r="O185" s="20" t="s">
        <v>27</v>
      </c>
      <c r="P185" s="21">
        <v>110</v>
      </c>
      <c r="Q185" s="38">
        <v>1213.7190000000001</v>
      </c>
      <c r="R185" s="35"/>
    </row>
    <row r="186" spans="1:248" s="28" customFormat="1" ht="48" customHeight="1">
      <c r="A186" s="34"/>
      <c r="B186" s="61" t="s">
        <v>26</v>
      </c>
      <c r="C186" s="61"/>
      <c r="D186" s="61"/>
      <c r="E186" s="61"/>
      <c r="F186" s="61"/>
      <c r="G186" s="61"/>
      <c r="H186" s="61"/>
      <c r="I186" s="61"/>
      <c r="J186" s="61"/>
      <c r="K186" s="61"/>
      <c r="L186" s="62"/>
      <c r="M186" s="19">
        <v>8</v>
      </c>
      <c r="N186" s="19">
        <v>1</v>
      </c>
      <c r="O186" s="20" t="s">
        <v>24</v>
      </c>
      <c r="P186" s="21" t="s">
        <v>0</v>
      </c>
      <c r="Q186" s="38">
        <f>Q187</f>
        <v>134.858</v>
      </c>
      <c r="R186" s="35"/>
    </row>
    <row r="187" spans="1:248" s="28" customFormat="1" ht="58.5" customHeight="1">
      <c r="A187" s="34"/>
      <c r="B187" s="61" t="s">
        <v>25</v>
      </c>
      <c r="C187" s="61"/>
      <c r="D187" s="61"/>
      <c r="E187" s="61"/>
      <c r="F187" s="61"/>
      <c r="G187" s="61"/>
      <c r="H187" s="61"/>
      <c r="I187" s="61"/>
      <c r="J187" s="61"/>
      <c r="K187" s="61"/>
      <c r="L187" s="62"/>
      <c r="M187" s="19">
        <v>8</v>
      </c>
      <c r="N187" s="19">
        <v>1</v>
      </c>
      <c r="O187" s="20" t="s">
        <v>24</v>
      </c>
      <c r="P187" s="21">
        <v>110</v>
      </c>
      <c r="Q187" s="38">
        <v>134.858</v>
      </c>
      <c r="R187" s="35"/>
    </row>
    <row r="188" spans="1:248" s="28" customFormat="1" ht="57" customHeight="1">
      <c r="A188" s="34"/>
      <c r="B188" s="63" t="s">
        <v>155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5"/>
      <c r="M188" s="19">
        <v>8</v>
      </c>
      <c r="N188" s="19">
        <v>1</v>
      </c>
      <c r="O188" s="20" t="str">
        <f>O190</f>
        <v>0500343170</v>
      </c>
      <c r="P188" s="21" t="s">
        <v>0</v>
      </c>
      <c r="Q188" s="38">
        <f>Q189</f>
        <v>135.81800000000001</v>
      </c>
      <c r="R188" s="35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7"/>
      <c r="DH188" s="17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  <c r="DV188" s="17"/>
      <c r="DW188" s="17"/>
      <c r="DX188" s="17"/>
      <c r="DY188" s="17"/>
      <c r="DZ188" s="17"/>
      <c r="EA188" s="17"/>
      <c r="EB188" s="17"/>
      <c r="EC188" s="17"/>
      <c r="ED188" s="17"/>
      <c r="EE188" s="17"/>
      <c r="EF188" s="17"/>
      <c r="EG188" s="17"/>
      <c r="EH188" s="17"/>
      <c r="EI188" s="17"/>
      <c r="EJ188" s="17"/>
      <c r="EK188" s="17"/>
      <c r="EL188" s="17"/>
      <c r="EM188" s="17"/>
      <c r="EN188" s="17"/>
      <c r="EO188" s="17"/>
      <c r="EP188" s="17"/>
      <c r="EQ188" s="17"/>
      <c r="ER188" s="17"/>
      <c r="ES188" s="17"/>
      <c r="ET188" s="17"/>
      <c r="EU188" s="17"/>
      <c r="EV188" s="17"/>
      <c r="EW188" s="17"/>
      <c r="EX188" s="17"/>
      <c r="EY188" s="17"/>
      <c r="EZ188" s="17"/>
      <c r="FA188" s="17"/>
      <c r="FB188" s="17"/>
      <c r="FC188" s="17"/>
      <c r="FD188" s="17"/>
      <c r="FE188" s="17"/>
      <c r="FF188" s="17"/>
      <c r="FG188" s="17"/>
      <c r="FH188" s="17"/>
      <c r="FI188" s="17"/>
      <c r="FJ188" s="17"/>
      <c r="FK188" s="17"/>
      <c r="FL188" s="17"/>
      <c r="FM188" s="17"/>
      <c r="FN188" s="17"/>
      <c r="FO188" s="17"/>
      <c r="FP188" s="17"/>
      <c r="FQ188" s="17"/>
      <c r="FR188" s="17"/>
      <c r="FS188" s="17"/>
      <c r="FT188" s="17"/>
      <c r="FU188" s="17"/>
      <c r="FV188" s="17"/>
      <c r="FW188" s="17"/>
      <c r="FX188" s="17"/>
      <c r="FY188" s="17"/>
      <c r="FZ188" s="17"/>
      <c r="GA188" s="17"/>
      <c r="GB188" s="17"/>
      <c r="GC188" s="17"/>
      <c r="GD188" s="17"/>
      <c r="GE188" s="17"/>
      <c r="GF188" s="17"/>
      <c r="GG188" s="17"/>
      <c r="GH188" s="17"/>
      <c r="GI188" s="17"/>
      <c r="GJ188" s="17"/>
      <c r="GK188" s="17"/>
      <c r="GL188" s="17"/>
      <c r="GM188" s="17"/>
      <c r="GN188" s="17"/>
      <c r="GO188" s="17"/>
      <c r="GP188" s="17"/>
      <c r="GQ188" s="17"/>
      <c r="GR188" s="17"/>
      <c r="GS188" s="17"/>
      <c r="GT188" s="17"/>
      <c r="GU188" s="17"/>
      <c r="GV188" s="17"/>
      <c r="GW188" s="17"/>
      <c r="GX188" s="17"/>
      <c r="GY188" s="17"/>
      <c r="GZ188" s="17"/>
      <c r="HA188" s="17"/>
      <c r="HB188" s="17"/>
      <c r="HC188" s="17"/>
      <c r="HD188" s="17"/>
      <c r="HE188" s="17"/>
      <c r="HF188" s="17"/>
      <c r="HG188" s="17"/>
      <c r="HH188" s="17"/>
      <c r="HI188" s="17"/>
      <c r="HJ188" s="17"/>
      <c r="HK188" s="17"/>
      <c r="HL188" s="17"/>
      <c r="HM188" s="17"/>
      <c r="HN188" s="17"/>
      <c r="HO188" s="17"/>
      <c r="HP188" s="17"/>
      <c r="HQ188" s="17"/>
      <c r="HR188" s="17"/>
      <c r="HS188" s="17"/>
      <c r="HT188" s="17"/>
      <c r="HU188" s="17"/>
      <c r="HV188" s="17"/>
      <c r="HW188" s="17"/>
      <c r="HX188" s="17"/>
      <c r="HY188" s="17"/>
      <c r="HZ188" s="17"/>
      <c r="IA188" s="17"/>
      <c r="IB188" s="17"/>
      <c r="IC188" s="17"/>
      <c r="ID188" s="17"/>
      <c r="IE188" s="17"/>
      <c r="IF188" s="17"/>
      <c r="IG188" s="17"/>
      <c r="IH188" s="17"/>
      <c r="II188" s="17"/>
      <c r="IJ188" s="17"/>
      <c r="IK188" s="17"/>
      <c r="IL188" s="17"/>
      <c r="IM188" s="17"/>
      <c r="IN188" s="17"/>
    </row>
    <row r="189" spans="1:248" s="28" customFormat="1" ht="12.75" hidden="1" customHeight="1">
      <c r="A189" s="34"/>
      <c r="B189" s="61" t="s">
        <v>138</v>
      </c>
      <c r="C189" s="61"/>
      <c r="D189" s="61"/>
      <c r="E189" s="61"/>
      <c r="F189" s="61"/>
      <c r="G189" s="61"/>
      <c r="H189" s="61"/>
      <c r="I189" s="61"/>
      <c r="J189" s="61"/>
      <c r="K189" s="61"/>
      <c r="L189" s="62"/>
      <c r="M189" s="19">
        <v>8</v>
      </c>
      <c r="N189" s="19">
        <v>1</v>
      </c>
      <c r="O189" s="20">
        <v>300943170</v>
      </c>
      <c r="P189" s="21" t="s">
        <v>0</v>
      </c>
      <c r="Q189" s="38">
        <f>Q190</f>
        <v>135.81800000000001</v>
      </c>
      <c r="R189" s="35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17"/>
      <c r="EH189" s="17"/>
      <c r="EI189" s="17"/>
      <c r="EJ189" s="17"/>
      <c r="EK189" s="17"/>
      <c r="EL189" s="17"/>
      <c r="EM189" s="17"/>
      <c r="EN189" s="17"/>
      <c r="EO189" s="17"/>
      <c r="EP189" s="17"/>
      <c r="EQ189" s="17"/>
      <c r="ER189" s="17"/>
      <c r="ES189" s="17"/>
      <c r="ET189" s="17"/>
      <c r="EU189" s="17"/>
      <c r="EV189" s="17"/>
      <c r="EW189" s="17"/>
      <c r="EX189" s="17"/>
      <c r="EY189" s="17"/>
      <c r="EZ189" s="17"/>
      <c r="FA189" s="17"/>
      <c r="FB189" s="17"/>
      <c r="FC189" s="17"/>
      <c r="FD189" s="17"/>
      <c r="FE189" s="17"/>
      <c r="FF189" s="17"/>
      <c r="FG189" s="17"/>
      <c r="FH189" s="17"/>
      <c r="FI189" s="17"/>
      <c r="FJ189" s="17"/>
      <c r="FK189" s="17"/>
      <c r="FL189" s="17"/>
      <c r="FM189" s="17"/>
      <c r="FN189" s="17"/>
      <c r="FO189" s="17"/>
      <c r="FP189" s="17"/>
      <c r="FQ189" s="17"/>
      <c r="FR189" s="17"/>
      <c r="FS189" s="17"/>
      <c r="FT189" s="17"/>
      <c r="FU189" s="17"/>
      <c r="FV189" s="17"/>
      <c r="FW189" s="17"/>
      <c r="FX189" s="17"/>
      <c r="FY189" s="17"/>
      <c r="FZ189" s="17"/>
      <c r="GA189" s="17"/>
      <c r="GB189" s="17"/>
      <c r="GC189" s="17"/>
      <c r="GD189" s="17"/>
      <c r="GE189" s="17"/>
      <c r="GF189" s="17"/>
      <c r="GG189" s="17"/>
      <c r="GH189" s="17"/>
      <c r="GI189" s="17"/>
      <c r="GJ189" s="17"/>
      <c r="GK189" s="17"/>
      <c r="GL189" s="17"/>
      <c r="GM189" s="17"/>
      <c r="GN189" s="17"/>
      <c r="GO189" s="17"/>
      <c r="GP189" s="17"/>
      <c r="GQ189" s="17"/>
      <c r="GR189" s="17"/>
      <c r="GS189" s="17"/>
      <c r="GT189" s="17"/>
      <c r="GU189" s="17"/>
      <c r="GV189" s="17"/>
      <c r="GW189" s="17"/>
      <c r="GX189" s="17"/>
      <c r="GY189" s="17"/>
      <c r="GZ189" s="17"/>
      <c r="HA189" s="17"/>
      <c r="HB189" s="17"/>
      <c r="HC189" s="17"/>
      <c r="HD189" s="17"/>
      <c r="HE189" s="17"/>
      <c r="HF189" s="17"/>
      <c r="HG189" s="17"/>
      <c r="HH189" s="17"/>
      <c r="HI189" s="17"/>
      <c r="HJ189" s="17"/>
      <c r="HK189" s="17"/>
      <c r="HL189" s="17"/>
      <c r="HM189" s="17"/>
      <c r="HN189" s="17"/>
      <c r="HO189" s="17"/>
      <c r="HP189" s="17"/>
      <c r="HQ189" s="17"/>
      <c r="HR189" s="17"/>
      <c r="HS189" s="17"/>
      <c r="HT189" s="17"/>
      <c r="HU189" s="17"/>
      <c r="HV189" s="17"/>
      <c r="HW189" s="17"/>
      <c r="HX189" s="17"/>
      <c r="HY189" s="17"/>
      <c r="HZ189" s="17"/>
      <c r="IA189" s="17"/>
      <c r="IB189" s="17"/>
      <c r="IC189" s="17"/>
      <c r="ID189" s="17"/>
      <c r="IE189" s="17"/>
      <c r="IF189" s="17"/>
      <c r="IG189" s="17"/>
      <c r="IH189" s="17"/>
      <c r="II189" s="17"/>
      <c r="IJ189" s="17"/>
      <c r="IK189" s="17"/>
      <c r="IL189" s="17"/>
      <c r="IM189" s="17"/>
      <c r="IN189" s="17"/>
    </row>
    <row r="190" spans="1:248" s="28" customFormat="1" ht="60.75" customHeight="1">
      <c r="A190" s="34"/>
      <c r="B190" s="63" t="s">
        <v>162</v>
      </c>
      <c r="C190" s="64"/>
      <c r="D190" s="64"/>
      <c r="E190" s="64"/>
      <c r="F190" s="64"/>
      <c r="G190" s="64"/>
      <c r="H190" s="64"/>
      <c r="I190" s="64"/>
      <c r="J190" s="64"/>
      <c r="K190" s="64"/>
      <c r="L190" s="65"/>
      <c r="M190" s="19">
        <v>8</v>
      </c>
      <c r="N190" s="19">
        <v>1</v>
      </c>
      <c r="O190" s="46" t="s">
        <v>166</v>
      </c>
      <c r="P190" s="21">
        <v>110</v>
      </c>
      <c r="Q190" s="38">
        <v>135.81800000000001</v>
      </c>
      <c r="R190" s="35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  <c r="DA190" s="17"/>
      <c r="DB190" s="17"/>
      <c r="DC190" s="17"/>
      <c r="DD190" s="17"/>
      <c r="DE190" s="17"/>
      <c r="DF190" s="17"/>
      <c r="DG190" s="17"/>
      <c r="DH190" s="17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/>
      <c r="DU190" s="17"/>
      <c r="DV190" s="17"/>
      <c r="DW190" s="17"/>
      <c r="DX190" s="17"/>
      <c r="DY190" s="17"/>
      <c r="DZ190" s="17"/>
      <c r="EA190" s="17"/>
      <c r="EB190" s="17"/>
      <c r="EC190" s="17"/>
      <c r="ED190" s="17"/>
      <c r="EE190" s="17"/>
      <c r="EF190" s="17"/>
      <c r="EG190" s="17"/>
      <c r="EH190" s="17"/>
      <c r="EI190" s="17"/>
      <c r="EJ190" s="17"/>
      <c r="EK190" s="17"/>
      <c r="EL190" s="17"/>
      <c r="EM190" s="17"/>
      <c r="EN190" s="17"/>
      <c r="EO190" s="17"/>
      <c r="EP190" s="17"/>
      <c r="EQ190" s="17"/>
      <c r="ER190" s="17"/>
      <c r="ES190" s="17"/>
      <c r="ET190" s="17"/>
      <c r="EU190" s="17"/>
      <c r="EV190" s="17"/>
      <c r="EW190" s="17"/>
      <c r="EX190" s="17"/>
      <c r="EY190" s="17"/>
      <c r="EZ190" s="17"/>
      <c r="FA190" s="17"/>
      <c r="FB190" s="17"/>
      <c r="FC190" s="17"/>
      <c r="FD190" s="17"/>
      <c r="FE190" s="17"/>
      <c r="FF190" s="17"/>
      <c r="FG190" s="17"/>
      <c r="FH190" s="17"/>
      <c r="FI190" s="17"/>
      <c r="FJ190" s="17"/>
      <c r="FK190" s="17"/>
      <c r="FL190" s="17"/>
      <c r="FM190" s="17"/>
      <c r="FN190" s="17"/>
      <c r="FO190" s="17"/>
      <c r="FP190" s="17"/>
      <c r="FQ190" s="17"/>
      <c r="FR190" s="17"/>
      <c r="FS190" s="17"/>
      <c r="FT190" s="17"/>
      <c r="FU190" s="17"/>
      <c r="FV190" s="17"/>
      <c r="FW190" s="17"/>
      <c r="FX190" s="17"/>
      <c r="FY190" s="17"/>
      <c r="FZ190" s="17"/>
      <c r="GA190" s="17"/>
      <c r="GB190" s="17"/>
      <c r="GC190" s="17"/>
      <c r="GD190" s="17"/>
      <c r="GE190" s="17"/>
      <c r="GF190" s="17"/>
      <c r="GG190" s="17"/>
      <c r="GH190" s="17"/>
      <c r="GI190" s="17"/>
      <c r="GJ190" s="17"/>
      <c r="GK190" s="17"/>
      <c r="GL190" s="17"/>
      <c r="GM190" s="17"/>
      <c r="GN190" s="17"/>
      <c r="GO190" s="17"/>
      <c r="GP190" s="17"/>
      <c r="GQ190" s="17"/>
      <c r="GR190" s="17"/>
      <c r="GS190" s="17"/>
      <c r="GT190" s="17"/>
      <c r="GU190" s="17"/>
      <c r="GV190" s="17"/>
      <c r="GW190" s="17"/>
      <c r="GX190" s="17"/>
      <c r="GY190" s="17"/>
      <c r="GZ190" s="17"/>
      <c r="HA190" s="17"/>
      <c r="HB190" s="17"/>
      <c r="HC190" s="17"/>
      <c r="HD190" s="17"/>
      <c r="HE190" s="17"/>
      <c r="HF190" s="17"/>
      <c r="HG190" s="17"/>
      <c r="HH190" s="17"/>
      <c r="HI190" s="17"/>
      <c r="HJ190" s="17"/>
      <c r="HK190" s="17"/>
      <c r="HL190" s="17"/>
      <c r="HM190" s="17"/>
      <c r="HN190" s="17"/>
      <c r="HO190" s="17"/>
      <c r="HP190" s="17"/>
      <c r="HQ190" s="17"/>
      <c r="HR190" s="17"/>
      <c r="HS190" s="17"/>
      <c r="HT190" s="17"/>
      <c r="HU190" s="17"/>
      <c r="HV190" s="17"/>
      <c r="HW190" s="17"/>
      <c r="HX190" s="17"/>
      <c r="HY190" s="17"/>
      <c r="HZ190" s="17"/>
      <c r="IA190" s="17"/>
      <c r="IB190" s="17"/>
      <c r="IC190" s="17"/>
      <c r="ID190" s="17"/>
      <c r="IE190" s="17"/>
      <c r="IF190" s="17"/>
      <c r="IG190" s="17"/>
      <c r="IH190" s="17"/>
      <c r="II190" s="17"/>
      <c r="IJ190" s="17"/>
      <c r="IK190" s="17"/>
      <c r="IL190" s="17"/>
      <c r="IM190" s="17"/>
      <c r="IN190" s="17"/>
    </row>
    <row r="191" spans="1:248" s="28" customFormat="1" ht="57" customHeight="1">
      <c r="A191" s="34"/>
      <c r="B191" s="63" t="s">
        <v>157</v>
      </c>
      <c r="C191" s="64"/>
      <c r="D191" s="64"/>
      <c r="E191" s="64"/>
      <c r="F191" s="64"/>
      <c r="G191" s="64"/>
      <c r="H191" s="64"/>
      <c r="I191" s="64"/>
      <c r="J191" s="64"/>
      <c r="K191" s="64"/>
      <c r="L191" s="65"/>
      <c r="M191" s="19">
        <v>8</v>
      </c>
      <c r="N191" s="19">
        <v>1</v>
      </c>
      <c r="O191" s="20" t="str">
        <f>O193</f>
        <v>05003S3170</v>
      </c>
      <c r="P191" s="21" t="s">
        <v>0</v>
      </c>
      <c r="Q191" s="38">
        <f>Q192</f>
        <v>15.090999999999999</v>
      </c>
      <c r="R191" s="35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  <c r="EX191" s="17"/>
      <c r="EY191" s="17"/>
      <c r="EZ191" s="17"/>
      <c r="FA191" s="17"/>
      <c r="FB191" s="17"/>
      <c r="FC191" s="17"/>
      <c r="FD191" s="17"/>
      <c r="FE191" s="17"/>
      <c r="FF191" s="17"/>
      <c r="FG191" s="17"/>
      <c r="FH191" s="17"/>
      <c r="FI191" s="17"/>
      <c r="FJ191" s="17"/>
      <c r="FK191" s="17"/>
      <c r="FL191" s="17"/>
      <c r="FM191" s="17"/>
      <c r="FN191" s="17"/>
      <c r="FO191" s="17"/>
      <c r="FP191" s="17"/>
      <c r="FQ191" s="17"/>
      <c r="FR191" s="17"/>
      <c r="FS191" s="17"/>
      <c r="FT191" s="17"/>
      <c r="FU191" s="17"/>
      <c r="FV191" s="17"/>
      <c r="FW191" s="17"/>
      <c r="FX191" s="17"/>
      <c r="FY191" s="17"/>
      <c r="FZ191" s="17"/>
      <c r="GA191" s="17"/>
      <c r="GB191" s="17"/>
      <c r="GC191" s="17"/>
      <c r="GD191" s="17"/>
      <c r="GE191" s="17"/>
      <c r="GF191" s="17"/>
      <c r="GG191" s="17"/>
      <c r="GH191" s="17"/>
      <c r="GI191" s="17"/>
      <c r="GJ191" s="17"/>
      <c r="GK191" s="17"/>
      <c r="GL191" s="17"/>
      <c r="GM191" s="17"/>
      <c r="GN191" s="17"/>
      <c r="GO191" s="17"/>
      <c r="GP191" s="17"/>
      <c r="GQ191" s="17"/>
      <c r="GR191" s="17"/>
      <c r="GS191" s="17"/>
      <c r="GT191" s="17"/>
      <c r="GU191" s="17"/>
      <c r="GV191" s="17"/>
      <c r="GW191" s="17"/>
      <c r="GX191" s="17"/>
      <c r="GY191" s="17"/>
      <c r="GZ191" s="17"/>
      <c r="HA191" s="17"/>
      <c r="HB191" s="17"/>
      <c r="HC191" s="17"/>
      <c r="HD191" s="17"/>
      <c r="HE191" s="17"/>
      <c r="HF191" s="17"/>
      <c r="HG191" s="17"/>
      <c r="HH191" s="17"/>
      <c r="HI191" s="17"/>
      <c r="HJ191" s="17"/>
      <c r="HK191" s="17"/>
      <c r="HL191" s="17"/>
      <c r="HM191" s="17"/>
      <c r="HN191" s="17"/>
      <c r="HO191" s="17"/>
      <c r="HP191" s="17"/>
      <c r="HQ191" s="17"/>
      <c r="HR191" s="17"/>
      <c r="HS191" s="17"/>
      <c r="HT191" s="17"/>
      <c r="HU191" s="17"/>
      <c r="HV191" s="17"/>
      <c r="HW191" s="17"/>
      <c r="HX191" s="17"/>
      <c r="HY191" s="17"/>
      <c r="HZ191" s="17"/>
      <c r="IA191" s="17"/>
      <c r="IB191" s="17"/>
      <c r="IC191" s="17"/>
      <c r="ID191" s="17"/>
      <c r="IE191" s="17"/>
      <c r="IF191" s="17"/>
      <c r="IG191" s="17"/>
      <c r="IH191" s="17"/>
      <c r="II191" s="17"/>
      <c r="IJ191" s="17"/>
      <c r="IK191" s="17"/>
      <c r="IL191" s="17"/>
      <c r="IM191" s="17"/>
      <c r="IN191" s="17"/>
    </row>
    <row r="192" spans="1:248" s="28" customFormat="1" ht="12.75" hidden="1" customHeight="1">
      <c r="A192" s="34"/>
      <c r="B192" s="61" t="s">
        <v>138</v>
      </c>
      <c r="C192" s="61"/>
      <c r="D192" s="61"/>
      <c r="E192" s="61"/>
      <c r="F192" s="61"/>
      <c r="G192" s="61"/>
      <c r="H192" s="61"/>
      <c r="I192" s="61"/>
      <c r="J192" s="61"/>
      <c r="K192" s="61"/>
      <c r="L192" s="62"/>
      <c r="M192" s="19">
        <v>8</v>
      </c>
      <c r="N192" s="19">
        <v>1</v>
      </c>
      <c r="O192" s="20">
        <v>300943170</v>
      </c>
      <c r="P192" s="21" t="s">
        <v>0</v>
      </c>
      <c r="Q192" s="38">
        <f>Q193</f>
        <v>15.090999999999999</v>
      </c>
      <c r="R192" s="35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  <c r="DA192" s="17"/>
      <c r="DB192" s="17"/>
      <c r="DC192" s="17"/>
      <c r="DD192" s="17"/>
      <c r="DE192" s="17"/>
      <c r="DF192" s="17"/>
      <c r="DG192" s="17"/>
      <c r="DH192" s="17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/>
      <c r="DU192" s="17"/>
      <c r="DV192" s="17"/>
      <c r="DW192" s="17"/>
      <c r="DX192" s="17"/>
      <c r="DY192" s="17"/>
      <c r="DZ192" s="17"/>
      <c r="EA192" s="17"/>
      <c r="EB192" s="17"/>
      <c r="EC192" s="17"/>
      <c r="ED192" s="17"/>
      <c r="EE192" s="17"/>
      <c r="EF192" s="17"/>
      <c r="EG192" s="17"/>
      <c r="EH192" s="17"/>
      <c r="EI192" s="17"/>
      <c r="EJ192" s="17"/>
      <c r="EK192" s="17"/>
      <c r="EL192" s="17"/>
      <c r="EM192" s="17"/>
      <c r="EN192" s="17"/>
      <c r="EO192" s="17"/>
      <c r="EP192" s="17"/>
      <c r="EQ192" s="17"/>
      <c r="ER192" s="17"/>
      <c r="ES192" s="17"/>
      <c r="ET192" s="17"/>
      <c r="EU192" s="17"/>
      <c r="EV192" s="17"/>
      <c r="EW192" s="17"/>
      <c r="EX192" s="17"/>
      <c r="EY192" s="17"/>
      <c r="EZ192" s="17"/>
      <c r="FA192" s="17"/>
      <c r="FB192" s="17"/>
      <c r="FC192" s="17"/>
      <c r="FD192" s="17"/>
      <c r="FE192" s="17"/>
      <c r="FF192" s="17"/>
      <c r="FG192" s="17"/>
      <c r="FH192" s="17"/>
      <c r="FI192" s="17"/>
      <c r="FJ192" s="17"/>
      <c r="FK192" s="17"/>
      <c r="FL192" s="17"/>
      <c r="FM192" s="17"/>
      <c r="FN192" s="17"/>
      <c r="FO192" s="17"/>
      <c r="FP192" s="17"/>
      <c r="FQ192" s="17"/>
      <c r="FR192" s="17"/>
      <c r="FS192" s="17"/>
      <c r="FT192" s="17"/>
      <c r="FU192" s="17"/>
      <c r="FV192" s="17"/>
      <c r="FW192" s="17"/>
      <c r="FX192" s="17"/>
      <c r="FY192" s="17"/>
      <c r="FZ192" s="17"/>
      <c r="GA192" s="17"/>
      <c r="GB192" s="17"/>
      <c r="GC192" s="17"/>
      <c r="GD192" s="17"/>
      <c r="GE192" s="17"/>
      <c r="GF192" s="17"/>
      <c r="GG192" s="17"/>
      <c r="GH192" s="17"/>
      <c r="GI192" s="17"/>
      <c r="GJ192" s="17"/>
      <c r="GK192" s="17"/>
      <c r="GL192" s="17"/>
      <c r="GM192" s="17"/>
      <c r="GN192" s="17"/>
      <c r="GO192" s="17"/>
      <c r="GP192" s="17"/>
      <c r="GQ192" s="17"/>
      <c r="GR192" s="17"/>
      <c r="GS192" s="17"/>
      <c r="GT192" s="17"/>
      <c r="GU192" s="17"/>
      <c r="GV192" s="17"/>
      <c r="GW192" s="17"/>
      <c r="GX192" s="17"/>
      <c r="GY192" s="17"/>
      <c r="GZ192" s="17"/>
      <c r="HA192" s="17"/>
      <c r="HB192" s="17"/>
      <c r="HC192" s="17"/>
      <c r="HD192" s="17"/>
      <c r="HE192" s="17"/>
      <c r="HF192" s="17"/>
      <c r="HG192" s="17"/>
      <c r="HH192" s="17"/>
      <c r="HI192" s="17"/>
      <c r="HJ192" s="17"/>
      <c r="HK192" s="17"/>
      <c r="HL192" s="17"/>
      <c r="HM192" s="17"/>
      <c r="HN192" s="17"/>
      <c r="HO192" s="17"/>
      <c r="HP192" s="17"/>
      <c r="HQ192" s="17"/>
      <c r="HR192" s="17"/>
      <c r="HS192" s="17"/>
      <c r="HT192" s="17"/>
      <c r="HU192" s="17"/>
      <c r="HV192" s="17"/>
      <c r="HW192" s="17"/>
      <c r="HX192" s="17"/>
      <c r="HY192" s="17"/>
      <c r="HZ192" s="17"/>
      <c r="IA192" s="17"/>
      <c r="IB192" s="17"/>
      <c r="IC192" s="17"/>
      <c r="ID192" s="17"/>
      <c r="IE192" s="17"/>
      <c r="IF192" s="17"/>
      <c r="IG192" s="17"/>
      <c r="IH192" s="17"/>
      <c r="II192" s="17"/>
      <c r="IJ192" s="17"/>
      <c r="IK192" s="17"/>
      <c r="IL192" s="17"/>
      <c r="IM192" s="17"/>
      <c r="IN192" s="17"/>
    </row>
    <row r="193" spans="1:248" s="28" customFormat="1" ht="74.25" customHeight="1">
      <c r="A193" s="34"/>
      <c r="B193" s="63" t="s">
        <v>163</v>
      </c>
      <c r="C193" s="64"/>
      <c r="D193" s="64"/>
      <c r="E193" s="64"/>
      <c r="F193" s="64"/>
      <c r="G193" s="64"/>
      <c r="H193" s="64"/>
      <c r="I193" s="64"/>
      <c r="J193" s="64"/>
      <c r="K193" s="64"/>
      <c r="L193" s="65"/>
      <c r="M193" s="19">
        <v>8</v>
      </c>
      <c r="N193" s="19">
        <v>1</v>
      </c>
      <c r="O193" s="46" t="s">
        <v>167</v>
      </c>
      <c r="P193" s="21">
        <v>110</v>
      </c>
      <c r="Q193" s="38">
        <v>15.090999999999999</v>
      </c>
      <c r="R193" s="35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7"/>
      <c r="DW193" s="17"/>
      <c r="DX193" s="17"/>
      <c r="DY193" s="17"/>
      <c r="DZ193" s="17"/>
      <c r="EA193" s="17"/>
      <c r="EB193" s="17"/>
      <c r="EC193" s="17"/>
      <c r="ED193" s="17"/>
      <c r="EE193" s="17"/>
      <c r="EF193" s="17"/>
      <c r="EG193" s="17"/>
      <c r="EH193" s="17"/>
      <c r="EI193" s="17"/>
      <c r="EJ193" s="17"/>
      <c r="EK193" s="17"/>
      <c r="EL193" s="17"/>
      <c r="EM193" s="17"/>
      <c r="EN193" s="17"/>
      <c r="EO193" s="17"/>
      <c r="EP193" s="17"/>
      <c r="EQ193" s="17"/>
      <c r="ER193" s="17"/>
      <c r="ES193" s="17"/>
      <c r="ET193" s="17"/>
      <c r="EU193" s="17"/>
      <c r="EV193" s="17"/>
      <c r="EW193" s="17"/>
      <c r="EX193" s="17"/>
      <c r="EY193" s="17"/>
      <c r="EZ193" s="17"/>
      <c r="FA193" s="17"/>
      <c r="FB193" s="17"/>
      <c r="FC193" s="17"/>
      <c r="FD193" s="17"/>
      <c r="FE193" s="17"/>
      <c r="FF193" s="17"/>
      <c r="FG193" s="17"/>
      <c r="FH193" s="17"/>
      <c r="FI193" s="17"/>
      <c r="FJ193" s="17"/>
      <c r="FK193" s="17"/>
      <c r="FL193" s="17"/>
      <c r="FM193" s="17"/>
      <c r="FN193" s="17"/>
      <c r="FO193" s="17"/>
      <c r="FP193" s="17"/>
      <c r="FQ193" s="17"/>
      <c r="FR193" s="17"/>
      <c r="FS193" s="17"/>
      <c r="FT193" s="17"/>
      <c r="FU193" s="17"/>
      <c r="FV193" s="17"/>
      <c r="FW193" s="17"/>
      <c r="FX193" s="17"/>
      <c r="FY193" s="17"/>
      <c r="FZ193" s="17"/>
      <c r="GA193" s="17"/>
      <c r="GB193" s="17"/>
      <c r="GC193" s="17"/>
      <c r="GD193" s="17"/>
      <c r="GE193" s="17"/>
      <c r="GF193" s="17"/>
      <c r="GG193" s="17"/>
      <c r="GH193" s="17"/>
      <c r="GI193" s="17"/>
      <c r="GJ193" s="17"/>
      <c r="GK193" s="17"/>
      <c r="GL193" s="17"/>
      <c r="GM193" s="17"/>
      <c r="GN193" s="17"/>
      <c r="GO193" s="17"/>
      <c r="GP193" s="17"/>
      <c r="GQ193" s="17"/>
      <c r="GR193" s="17"/>
      <c r="GS193" s="17"/>
      <c r="GT193" s="17"/>
      <c r="GU193" s="17"/>
      <c r="GV193" s="17"/>
      <c r="GW193" s="17"/>
      <c r="GX193" s="17"/>
      <c r="GY193" s="17"/>
      <c r="GZ193" s="17"/>
      <c r="HA193" s="17"/>
      <c r="HB193" s="17"/>
      <c r="HC193" s="17"/>
      <c r="HD193" s="17"/>
      <c r="HE193" s="17"/>
      <c r="HF193" s="17"/>
      <c r="HG193" s="17"/>
      <c r="HH193" s="17"/>
      <c r="HI193" s="17"/>
      <c r="HJ193" s="17"/>
      <c r="HK193" s="17"/>
      <c r="HL193" s="17"/>
      <c r="HM193" s="17"/>
      <c r="HN193" s="17"/>
      <c r="HO193" s="17"/>
      <c r="HP193" s="17"/>
      <c r="HQ193" s="17"/>
      <c r="HR193" s="17"/>
      <c r="HS193" s="17"/>
      <c r="HT193" s="17"/>
      <c r="HU193" s="17"/>
      <c r="HV193" s="17"/>
      <c r="HW193" s="17"/>
      <c r="HX193" s="17"/>
      <c r="HY193" s="17"/>
      <c r="HZ193" s="17"/>
      <c r="IA193" s="17"/>
      <c r="IB193" s="17"/>
      <c r="IC193" s="17"/>
      <c r="ID193" s="17"/>
      <c r="IE193" s="17"/>
      <c r="IF193" s="17"/>
      <c r="IG193" s="17"/>
      <c r="IH193" s="17"/>
      <c r="II193" s="17"/>
      <c r="IJ193" s="17"/>
      <c r="IK193" s="17"/>
      <c r="IL193" s="17"/>
      <c r="IM193" s="17"/>
      <c r="IN193" s="17"/>
    </row>
    <row r="194" spans="1:248" s="28" customFormat="1" ht="12.75" customHeight="1">
      <c r="A194" s="34"/>
      <c r="B194" s="61" t="s">
        <v>23</v>
      </c>
      <c r="C194" s="61"/>
      <c r="D194" s="61"/>
      <c r="E194" s="61"/>
      <c r="F194" s="61"/>
      <c r="G194" s="61"/>
      <c r="H194" s="61"/>
      <c r="I194" s="61"/>
      <c r="J194" s="61"/>
      <c r="K194" s="61"/>
      <c r="L194" s="62"/>
      <c r="M194" s="19">
        <v>11</v>
      </c>
      <c r="N194" s="19" t="s">
        <v>0</v>
      </c>
      <c r="O194" s="20" t="s">
        <v>0</v>
      </c>
      <c r="P194" s="21" t="s">
        <v>0</v>
      </c>
      <c r="Q194" s="38">
        <f>Q195</f>
        <v>50</v>
      </c>
      <c r="R194" s="35"/>
    </row>
    <row r="195" spans="1:248" s="28" customFormat="1" ht="12.75" customHeight="1">
      <c r="A195" s="34"/>
      <c r="B195" s="61" t="s">
        <v>20</v>
      </c>
      <c r="C195" s="61"/>
      <c r="D195" s="61"/>
      <c r="E195" s="61"/>
      <c r="F195" s="61"/>
      <c r="G195" s="61"/>
      <c r="H195" s="61"/>
      <c r="I195" s="61"/>
      <c r="J195" s="61"/>
      <c r="K195" s="61"/>
      <c r="L195" s="62"/>
      <c r="M195" s="19">
        <v>11</v>
      </c>
      <c r="N195" s="19">
        <v>1</v>
      </c>
      <c r="O195" s="20" t="s">
        <v>0</v>
      </c>
      <c r="P195" s="21" t="s">
        <v>0</v>
      </c>
      <c r="Q195" s="38">
        <f>Q196</f>
        <v>50</v>
      </c>
      <c r="R195" s="35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  <c r="ED195" s="17"/>
      <c r="EE195" s="17"/>
      <c r="EF195" s="17"/>
      <c r="EG195" s="17"/>
      <c r="EH195" s="17"/>
      <c r="EI195" s="17"/>
      <c r="EJ195" s="17"/>
      <c r="EK195" s="17"/>
      <c r="EL195" s="17"/>
      <c r="EM195" s="17"/>
      <c r="EN195" s="17"/>
      <c r="EO195" s="17"/>
      <c r="EP195" s="17"/>
      <c r="EQ195" s="17"/>
      <c r="ER195" s="17"/>
      <c r="ES195" s="17"/>
      <c r="ET195" s="17"/>
      <c r="EU195" s="17"/>
      <c r="EV195" s="17"/>
      <c r="EW195" s="17"/>
      <c r="EX195" s="17"/>
      <c r="EY195" s="17"/>
      <c r="EZ195" s="17"/>
      <c r="FA195" s="17"/>
      <c r="FB195" s="17"/>
      <c r="FC195" s="17"/>
      <c r="FD195" s="17"/>
      <c r="FE195" s="17"/>
      <c r="FF195" s="17"/>
      <c r="FG195" s="17"/>
      <c r="FH195" s="17"/>
      <c r="FI195" s="17"/>
      <c r="FJ195" s="17"/>
      <c r="FK195" s="17"/>
      <c r="FL195" s="17"/>
      <c r="FM195" s="17"/>
      <c r="FN195" s="17"/>
      <c r="FO195" s="17"/>
      <c r="FP195" s="17"/>
      <c r="FQ195" s="17"/>
      <c r="FR195" s="17"/>
      <c r="FS195" s="17"/>
      <c r="FT195" s="17"/>
      <c r="FU195" s="17"/>
      <c r="FV195" s="17"/>
      <c r="FW195" s="17"/>
      <c r="FX195" s="17"/>
      <c r="FY195" s="17"/>
      <c r="FZ195" s="17"/>
      <c r="GA195" s="17"/>
      <c r="GB195" s="17"/>
      <c r="GC195" s="17"/>
      <c r="GD195" s="17"/>
      <c r="GE195" s="17"/>
      <c r="GF195" s="17"/>
      <c r="GG195" s="17"/>
      <c r="GH195" s="17"/>
      <c r="GI195" s="17"/>
      <c r="GJ195" s="17"/>
      <c r="GK195" s="17"/>
      <c r="GL195" s="17"/>
      <c r="GM195" s="17"/>
      <c r="GN195" s="17"/>
      <c r="GO195" s="17"/>
      <c r="GP195" s="17"/>
      <c r="GQ195" s="17"/>
      <c r="GR195" s="17"/>
      <c r="GS195" s="17"/>
      <c r="GT195" s="17"/>
      <c r="GU195" s="17"/>
      <c r="GV195" s="17"/>
      <c r="GW195" s="17"/>
      <c r="GX195" s="17"/>
      <c r="GY195" s="17"/>
      <c r="GZ195" s="17"/>
      <c r="HA195" s="17"/>
      <c r="HB195" s="17"/>
      <c r="HC195" s="17"/>
      <c r="HD195" s="17"/>
      <c r="HE195" s="17"/>
      <c r="HF195" s="17"/>
      <c r="HG195" s="17"/>
      <c r="HH195" s="17"/>
      <c r="HI195" s="17"/>
      <c r="HJ195" s="17"/>
      <c r="HK195" s="17"/>
      <c r="HL195" s="17"/>
      <c r="HM195" s="17"/>
      <c r="HN195" s="17"/>
      <c r="HO195" s="17"/>
      <c r="HP195" s="17"/>
      <c r="HQ195" s="17"/>
      <c r="HR195" s="17"/>
      <c r="HS195" s="17"/>
      <c r="HT195" s="17"/>
      <c r="HU195" s="17"/>
      <c r="HV195" s="17"/>
      <c r="HW195" s="17"/>
      <c r="HX195" s="17"/>
      <c r="HY195" s="17"/>
      <c r="HZ195" s="17"/>
      <c r="IA195" s="17"/>
      <c r="IB195" s="17"/>
      <c r="IC195" s="17"/>
      <c r="ID195" s="17"/>
      <c r="IE195" s="17"/>
      <c r="IF195" s="17"/>
      <c r="IG195" s="17"/>
      <c r="IH195" s="17"/>
      <c r="II195" s="17"/>
      <c r="IJ195" s="17"/>
      <c r="IK195" s="17"/>
      <c r="IL195" s="17"/>
      <c r="IM195" s="17"/>
      <c r="IN195" s="17"/>
    </row>
    <row r="196" spans="1:248" s="28" customFormat="1" ht="12.75" customHeight="1">
      <c r="A196" s="34"/>
      <c r="B196" s="61" t="s">
        <v>22</v>
      </c>
      <c r="C196" s="61"/>
      <c r="D196" s="61"/>
      <c r="E196" s="61"/>
      <c r="F196" s="61"/>
      <c r="G196" s="61"/>
      <c r="H196" s="61"/>
      <c r="I196" s="61"/>
      <c r="J196" s="61"/>
      <c r="K196" s="61"/>
      <c r="L196" s="62"/>
      <c r="M196" s="19">
        <v>11</v>
      </c>
      <c r="N196" s="19">
        <v>1</v>
      </c>
      <c r="O196" s="20" t="s">
        <v>21</v>
      </c>
      <c r="P196" s="21" t="s">
        <v>0</v>
      </c>
      <c r="Q196" s="38">
        <f>Q197</f>
        <v>50</v>
      </c>
      <c r="R196" s="35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7"/>
      <c r="DX196" s="17"/>
      <c r="DY196" s="17"/>
      <c r="DZ196" s="17"/>
      <c r="EA196" s="17"/>
      <c r="EB196" s="17"/>
      <c r="EC196" s="17"/>
      <c r="ED196" s="17"/>
      <c r="EE196" s="17"/>
      <c r="EF196" s="17"/>
      <c r="EG196" s="17"/>
      <c r="EH196" s="17"/>
      <c r="EI196" s="17"/>
      <c r="EJ196" s="17"/>
      <c r="EK196" s="17"/>
      <c r="EL196" s="17"/>
      <c r="EM196" s="17"/>
      <c r="EN196" s="17"/>
      <c r="EO196" s="17"/>
      <c r="EP196" s="17"/>
      <c r="EQ196" s="17"/>
      <c r="ER196" s="17"/>
      <c r="ES196" s="17"/>
      <c r="ET196" s="17"/>
      <c r="EU196" s="17"/>
      <c r="EV196" s="17"/>
      <c r="EW196" s="17"/>
      <c r="EX196" s="17"/>
      <c r="EY196" s="17"/>
      <c r="EZ196" s="17"/>
      <c r="FA196" s="17"/>
      <c r="FB196" s="17"/>
      <c r="FC196" s="17"/>
      <c r="FD196" s="17"/>
      <c r="FE196" s="17"/>
      <c r="FF196" s="17"/>
      <c r="FG196" s="17"/>
      <c r="FH196" s="17"/>
      <c r="FI196" s="17"/>
      <c r="FJ196" s="17"/>
      <c r="FK196" s="17"/>
      <c r="FL196" s="17"/>
      <c r="FM196" s="17"/>
      <c r="FN196" s="17"/>
      <c r="FO196" s="17"/>
      <c r="FP196" s="17"/>
      <c r="FQ196" s="17"/>
      <c r="FR196" s="17"/>
      <c r="FS196" s="17"/>
      <c r="FT196" s="17"/>
      <c r="FU196" s="17"/>
      <c r="FV196" s="17"/>
      <c r="FW196" s="17"/>
      <c r="FX196" s="17"/>
      <c r="FY196" s="17"/>
      <c r="FZ196" s="17"/>
      <c r="GA196" s="17"/>
      <c r="GB196" s="17"/>
      <c r="GC196" s="17"/>
      <c r="GD196" s="17"/>
      <c r="GE196" s="17"/>
      <c r="GF196" s="17"/>
      <c r="GG196" s="17"/>
      <c r="GH196" s="17"/>
      <c r="GI196" s="17"/>
      <c r="GJ196" s="17"/>
      <c r="GK196" s="17"/>
      <c r="GL196" s="17"/>
      <c r="GM196" s="17"/>
      <c r="GN196" s="17"/>
      <c r="GO196" s="17"/>
      <c r="GP196" s="17"/>
      <c r="GQ196" s="17"/>
      <c r="GR196" s="17"/>
      <c r="GS196" s="17"/>
      <c r="GT196" s="17"/>
      <c r="GU196" s="17"/>
      <c r="GV196" s="17"/>
      <c r="GW196" s="17"/>
      <c r="GX196" s="17"/>
      <c r="GY196" s="17"/>
      <c r="GZ196" s="17"/>
      <c r="HA196" s="17"/>
      <c r="HB196" s="17"/>
      <c r="HC196" s="17"/>
      <c r="HD196" s="17"/>
      <c r="HE196" s="17"/>
      <c r="HF196" s="17"/>
      <c r="HG196" s="17"/>
      <c r="HH196" s="17"/>
      <c r="HI196" s="17"/>
      <c r="HJ196" s="17"/>
      <c r="HK196" s="17"/>
      <c r="HL196" s="17"/>
      <c r="HM196" s="17"/>
      <c r="HN196" s="17"/>
      <c r="HO196" s="17"/>
      <c r="HP196" s="17"/>
      <c r="HQ196" s="17"/>
      <c r="HR196" s="17"/>
      <c r="HS196" s="17"/>
      <c r="HT196" s="17"/>
      <c r="HU196" s="17"/>
      <c r="HV196" s="17"/>
      <c r="HW196" s="17"/>
      <c r="HX196" s="17"/>
      <c r="HY196" s="17"/>
      <c r="HZ196" s="17"/>
      <c r="IA196" s="17"/>
      <c r="IB196" s="17"/>
      <c r="IC196" s="17"/>
      <c r="ID196" s="17"/>
      <c r="IE196" s="17"/>
      <c r="IF196" s="17"/>
      <c r="IG196" s="17"/>
      <c r="IH196" s="17"/>
      <c r="II196" s="17"/>
      <c r="IJ196" s="17"/>
      <c r="IK196" s="17"/>
      <c r="IL196" s="17"/>
      <c r="IM196" s="17"/>
      <c r="IN196" s="17"/>
    </row>
    <row r="197" spans="1:248" s="28" customFormat="1" ht="12.75" customHeight="1">
      <c r="A197" s="34"/>
      <c r="B197" s="61" t="s">
        <v>20</v>
      </c>
      <c r="C197" s="61"/>
      <c r="D197" s="61"/>
      <c r="E197" s="61"/>
      <c r="F197" s="61"/>
      <c r="G197" s="61"/>
      <c r="H197" s="61"/>
      <c r="I197" s="61"/>
      <c r="J197" s="61"/>
      <c r="K197" s="61"/>
      <c r="L197" s="62"/>
      <c r="M197" s="19">
        <v>11</v>
      </c>
      <c r="N197" s="19">
        <v>1</v>
      </c>
      <c r="O197" s="20" t="s">
        <v>18</v>
      </c>
      <c r="P197" s="21" t="s">
        <v>0</v>
      </c>
      <c r="Q197" s="38">
        <f>Q198</f>
        <v>50</v>
      </c>
      <c r="R197" s="35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DY197" s="17"/>
      <c r="DZ197" s="17"/>
      <c r="EA197" s="17"/>
      <c r="EB197" s="17"/>
      <c r="EC197" s="17"/>
      <c r="ED197" s="17"/>
      <c r="EE197" s="17"/>
      <c r="EF197" s="17"/>
      <c r="EG197" s="17"/>
      <c r="EH197" s="17"/>
      <c r="EI197" s="17"/>
      <c r="EJ197" s="17"/>
      <c r="EK197" s="17"/>
      <c r="EL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  <c r="EX197" s="17"/>
      <c r="EY197" s="17"/>
      <c r="EZ197" s="17"/>
      <c r="FA197" s="17"/>
      <c r="FB197" s="17"/>
      <c r="FC197" s="17"/>
      <c r="FD197" s="17"/>
      <c r="FE197" s="17"/>
      <c r="FF197" s="17"/>
      <c r="FG197" s="17"/>
      <c r="FH197" s="17"/>
      <c r="FI197" s="17"/>
      <c r="FJ197" s="17"/>
      <c r="FK197" s="17"/>
      <c r="FL197" s="17"/>
      <c r="FM197" s="17"/>
      <c r="FN197" s="17"/>
      <c r="FO197" s="17"/>
      <c r="FP197" s="17"/>
      <c r="FQ197" s="17"/>
      <c r="FR197" s="17"/>
      <c r="FS197" s="17"/>
      <c r="FT197" s="17"/>
      <c r="FU197" s="17"/>
      <c r="FV197" s="17"/>
      <c r="FW197" s="17"/>
      <c r="FX197" s="17"/>
      <c r="FY197" s="17"/>
      <c r="FZ197" s="17"/>
      <c r="GA197" s="17"/>
      <c r="GB197" s="17"/>
      <c r="GC197" s="17"/>
      <c r="GD197" s="17"/>
      <c r="GE197" s="17"/>
      <c r="GF197" s="17"/>
      <c r="GG197" s="17"/>
      <c r="GH197" s="17"/>
      <c r="GI197" s="17"/>
      <c r="GJ197" s="17"/>
      <c r="GK197" s="17"/>
      <c r="GL197" s="17"/>
      <c r="GM197" s="17"/>
      <c r="GN197" s="17"/>
      <c r="GO197" s="17"/>
      <c r="GP197" s="17"/>
      <c r="GQ197" s="17"/>
      <c r="GR197" s="17"/>
      <c r="GS197" s="17"/>
      <c r="GT197" s="17"/>
      <c r="GU197" s="17"/>
      <c r="GV197" s="17"/>
      <c r="GW197" s="17"/>
      <c r="GX197" s="17"/>
      <c r="GY197" s="17"/>
      <c r="GZ197" s="17"/>
      <c r="HA197" s="17"/>
      <c r="HB197" s="17"/>
      <c r="HC197" s="17"/>
      <c r="HD197" s="17"/>
      <c r="HE197" s="17"/>
      <c r="HF197" s="17"/>
      <c r="HG197" s="17"/>
      <c r="HH197" s="17"/>
      <c r="HI197" s="17"/>
      <c r="HJ197" s="17"/>
      <c r="HK197" s="17"/>
      <c r="HL197" s="17"/>
      <c r="HM197" s="17"/>
      <c r="HN197" s="17"/>
      <c r="HO197" s="17"/>
      <c r="HP197" s="17"/>
      <c r="HQ197" s="17"/>
      <c r="HR197" s="17"/>
      <c r="HS197" s="17"/>
      <c r="HT197" s="17"/>
      <c r="HU197" s="17"/>
      <c r="HV197" s="17"/>
      <c r="HW197" s="17"/>
      <c r="HX197" s="17"/>
      <c r="HY197" s="17"/>
      <c r="HZ197" s="17"/>
      <c r="IA197" s="17"/>
      <c r="IB197" s="17"/>
      <c r="IC197" s="17"/>
      <c r="ID197" s="17"/>
      <c r="IE197" s="17"/>
      <c r="IF197" s="17"/>
      <c r="IG197" s="17"/>
      <c r="IH197" s="17"/>
      <c r="II197" s="17"/>
      <c r="IJ197" s="17"/>
      <c r="IK197" s="17"/>
      <c r="IL197" s="17"/>
      <c r="IM197" s="17"/>
      <c r="IN197" s="17"/>
    </row>
    <row r="198" spans="1:248" s="28" customFormat="1" ht="24" customHeight="1">
      <c r="A198" s="34"/>
      <c r="B198" s="61" t="s">
        <v>19</v>
      </c>
      <c r="C198" s="61"/>
      <c r="D198" s="61"/>
      <c r="E198" s="61"/>
      <c r="F198" s="61"/>
      <c r="G198" s="61"/>
      <c r="H198" s="61"/>
      <c r="I198" s="61"/>
      <c r="J198" s="61"/>
      <c r="K198" s="61"/>
      <c r="L198" s="62"/>
      <c r="M198" s="19">
        <v>11</v>
      </c>
      <c r="N198" s="19">
        <v>1</v>
      </c>
      <c r="O198" s="20" t="s">
        <v>18</v>
      </c>
      <c r="P198" s="21">
        <v>240</v>
      </c>
      <c r="Q198" s="38">
        <v>50</v>
      </c>
      <c r="R198" s="35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7"/>
      <c r="DX198" s="17"/>
      <c r="DY198" s="17"/>
      <c r="DZ198" s="17"/>
      <c r="EA198" s="17"/>
      <c r="EB198" s="17"/>
      <c r="EC198" s="17"/>
      <c r="ED198" s="17"/>
      <c r="EE198" s="17"/>
      <c r="EF198" s="17"/>
      <c r="EG198" s="17"/>
      <c r="EH198" s="17"/>
      <c r="EI198" s="17"/>
      <c r="EJ198" s="17"/>
      <c r="EK198" s="17"/>
      <c r="EL198" s="17"/>
      <c r="EM198" s="17"/>
      <c r="EN198" s="17"/>
      <c r="EO198" s="17"/>
      <c r="EP198" s="17"/>
      <c r="EQ198" s="17"/>
      <c r="ER198" s="17"/>
      <c r="ES198" s="17"/>
      <c r="ET198" s="17"/>
      <c r="EU198" s="17"/>
      <c r="EV198" s="17"/>
      <c r="EW198" s="17"/>
      <c r="EX198" s="17"/>
      <c r="EY198" s="17"/>
      <c r="EZ198" s="17"/>
      <c r="FA198" s="17"/>
      <c r="FB198" s="17"/>
      <c r="FC198" s="17"/>
      <c r="FD198" s="17"/>
      <c r="FE198" s="17"/>
      <c r="FF198" s="17"/>
      <c r="FG198" s="17"/>
      <c r="FH198" s="17"/>
      <c r="FI198" s="17"/>
      <c r="FJ198" s="17"/>
      <c r="FK198" s="17"/>
      <c r="FL198" s="17"/>
      <c r="FM198" s="17"/>
      <c r="FN198" s="17"/>
      <c r="FO198" s="17"/>
      <c r="FP198" s="17"/>
      <c r="FQ198" s="17"/>
      <c r="FR198" s="17"/>
      <c r="FS198" s="17"/>
      <c r="FT198" s="17"/>
      <c r="FU198" s="17"/>
      <c r="FV198" s="17"/>
      <c r="FW198" s="17"/>
      <c r="FX198" s="17"/>
      <c r="FY198" s="17"/>
      <c r="FZ198" s="17"/>
      <c r="GA198" s="17"/>
      <c r="GB198" s="17"/>
      <c r="GC198" s="17"/>
      <c r="GD198" s="17"/>
      <c r="GE198" s="17"/>
      <c r="GF198" s="17"/>
      <c r="GG198" s="17"/>
      <c r="GH198" s="17"/>
      <c r="GI198" s="17"/>
      <c r="GJ198" s="17"/>
      <c r="GK198" s="17"/>
      <c r="GL198" s="17"/>
      <c r="GM198" s="17"/>
      <c r="GN198" s="17"/>
      <c r="GO198" s="17"/>
      <c r="GP198" s="17"/>
      <c r="GQ198" s="17"/>
      <c r="GR198" s="17"/>
      <c r="GS198" s="17"/>
      <c r="GT198" s="17"/>
      <c r="GU198" s="17"/>
      <c r="GV198" s="17"/>
      <c r="GW198" s="17"/>
      <c r="GX198" s="17"/>
      <c r="GY198" s="17"/>
      <c r="GZ198" s="17"/>
      <c r="HA198" s="17"/>
      <c r="HB198" s="17"/>
      <c r="HC198" s="17"/>
      <c r="HD198" s="17"/>
      <c r="HE198" s="17"/>
      <c r="HF198" s="17"/>
      <c r="HG198" s="17"/>
      <c r="HH198" s="17"/>
      <c r="HI198" s="17"/>
      <c r="HJ198" s="17"/>
      <c r="HK198" s="17"/>
      <c r="HL198" s="17"/>
      <c r="HM198" s="17"/>
      <c r="HN198" s="17"/>
      <c r="HO198" s="17"/>
      <c r="HP198" s="17"/>
      <c r="HQ198" s="17"/>
      <c r="HR198" s="17"/>
      <c r="HS198" s="17"/>
      <c r="HT198" s="17"/>
      <c r="HU198" s="17"/>
      <c r="HV198" s="17"/>
      <c r="HW198" s="17"/>
      <c r="HX198" s="17"/>
      <c r="HY198" s="17"/>
      <c r="HZ198" s="17"/>
      <c r="IA198" s="17"/>
      <c r="IB198" s="17"/>
      <c r="IC198" s="17"/>
      <c r="ID198" s="17"/>
      <c r="IE198" s="17"/>
      <c r="IF198" s="17"/>
      <c r="IG198" s="17"/>
      <c r="IH198" s="17"/>
      <c r="II198" s="17"/>
      <c r="IJ198" s="17"/>
      <c r="IK198" s="17"/>
      <c r="IL198" s="17"/>
      <c r="IM198" s="17"/>
      <c r="IN198" s="17"/>
    </row>
    <row r="199" spans="1:248" s="28" customFormat="1" ht="12.75" customHeight="1">
      <c r="A199" s="34"/>
      <c r="B199" s="61" t="s">
        <v>17</v>
      </c>
      <c r="C199" s="61"/>
      <c r="D199" s="61"/>
      <c r="E199" s="61"/>
      <c r="F199" s="61"/>
      <c r="G199" s="61"/>
      <c r="H199" s="61"/>
      <c r="I199" s="61"/>
      <c r="J199" s="61"/>
      <c r="K199" s="61"/>
      <c r="L199" s="62"/>
      <c r="M199" s="19">
        <v>13</v>
      </c>
      <c r="N199" s="19" t="s">
        <v>0</v>
      </c>
      <c r="O199" s="20" t="s">
        <v>0</v>
      </c>
      <c r="P199" s="21" t="s">
        <v>0</v>
      </c>
      <c r="Q199" s="38">
        <f>Q200</f>
        <v>41</v>
      </c>
      <c r="R199" s="35"/>
    </row>
    <row r="200" spans="1:248" s="28" customFormat="1" ht="12.75" customHeight="1">
      <c r="A200" s="34"/>
      <c r="B200" s="61" t="s">
        <v>16</v>
      </c>
      <c r="C200" s="61"/>
      <c r="D200" s="61"/>
      <c r="E200" s="61"/>
      <c r="F200" s="61"/>
      <c r="G200" s="61"/>
      <c r="H200" s="61"/>
      <c r="I200" s="61"/>
      <c r="J200" s="61"/>
      <c r="K200" s="61"/>
      <c r="L200" s="62"/>
      <c r="M200" s="19">
        <v>13</v>
      </c>
      <c r="N200" s="19">
        <v>1</v>
      </c>
      <c r="O200" s="20" t="s">
        <v>0</v>
      </c>
      <c r="P200" s="21" t="s">
        <v>0</v>
      </c>
      <c r="Q200" s="38">
        <f>Q201</f>
        <v>41</v>
      </c>
      <c r="R200" s="35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  <c r="DA200" s="17"/>
      <c r="DB200" s="17"/>
      <c r="DC200" s="17"/>
      <c r="DD200" s="17"/>
      <c r="DE200" s="17"/>
      <c r="DF200" s="17"/>
      <c r="DG200" s="17"/>
      <c r="DH200" s="17"/>
      <c r="DI200" s="17"/>
      <c r="DJ200" s="17"/>
      <c r="DK200" s="17"/>
      <c r="DL200" s="17"/>
      <c r="DM200" s="17"/>
      <c r="DN200" s="17"/>
      <c r="DO200" s="17"/>
      <c r="DP200" s="17"/>
      <c r="DQ200" s="17"/>
      <c r="DR200" s="17"/>
      <c r="DS200" s="17"/>
      <c r="DT200" s="17"/>
      <c r="DU200" s="17"/>
      <c r="DV200" s="17"/>
      <c r="DW200" s="17"/>
      <c r="DX200" s="17"/>
      <c r="DY200" s="17"/>
      <c r="DZ200" s="17"/>
      <c r="EA200" s="17"/>
      <c r="EB200" s="17"/>
      <c r="EC200" s="17"/>
      <c r="ED200" s="17"/>
      <c r="EE200" s="17"/>
      <c r="EF200" s="17"/>
      <c r="EG200" s="17"/>
      <c r="EH200" s="17"/>
      <c r="EI200" s="17"/>
      <c r="EJ200" s="17"/>
      <c r="EK200" s="17"/>
      <c r="EL200" s="17"/>
      <c r="EM200" s="17"/>
      <c r="EN200" s="17"/>
      <c r="EO200" s="17"/>
      <c r="EP200" s="17"/>
      <c r="EQ200" s="17"/>
      <c r="ER200" s="17"/>
      <c r="ES200" s="17"/>
      <c r="ET200" s="17"/>
      <c r="EU200" s="17"/>
      <c r="EV200" s="17"/>
      <c r="EW200" s="17"/>
      <c r="EX200" s="17"/>
      <c r="EY200" s="17"/>
      <c r="EZ200" s="17"/>
      <c r="FA200" s="17"/>
      <c r="FB200" s="17"/>
      <c r="FC200" s="17"/>
      <c r="FD200" s="17"/>
      <c r="FE200" s="17"/>
      <c r="FF200" s="17"/>
      <c r="FG200" s="17"/>
      <c r="FH200" s="17"/>
      <c r="FI200" s="17"/>
      <c r="FJ200" s="17"/>
      <c r="FK200" s="17"/>
      <c r="FL200" s="17"/>
      <c r="FM200" s="17"/>
      <c r="FN200" s="17"/>
      <c r="FO200" s="17"/>
      <c r="FP200" s="17"/>
      <c r="FQ200" s="17"/>
      <c r="FR200" s="17"/>
      <c r="FS200" s="17"/>
      <c r="FT200" s="17"/>
      <c r="FU200" s="17"/>
      <c r="FV200" s="17"/>
      <c r="FW200" s="17"/>
      <c r="FX200" s="17"/>
      <c r="FY200" s="17"/>
      <c r="FZ200" s="17"/>
      <c r="GA200" s="17"/>
      <c r="GB200" s="17"/>
      <c r="GC200" s="17"/>
      <c r="GD200" s="17"/>
      <c r="GE200" s="17"/>
      <c r="GF200" s="17"/>
      <c r="GG200" s="17"/>
      <c r="GH200" s="17"/>
      <c r="GI200" s="17"/>
      <c r="GJ200" s="17"/>
      <c r="GK200" s="17"/>
      <c r="GL200" s="17"/>
      <c r="GM200" s="17"/>
      <c r="GN200" s="17"/>
      <c r="GO200" s="17"/>
      <c r="GP200" s="17"/>
      <c r="GQ200" s="17"/>
      <c r="GR200" s="17"/>
      <c r="GS200" s="17"/>
      <c r="GT200" s="17"/>
      <c r="GU200" s="17"/>
      <c r="GV200" s="17"/>
      <c r="GW200" s="17"/>
      <c r="GX200" s="17"/>
      <c r="GY200" s="17"/>
      <c r="GZ200" s="17"/>
      <c r="HA200" s="17"/>
      <c r="HB200" s="17"/>
      <c r="HC200" s="17"/>
      <c r="HD200" s="17"/>
      <c r="HE200" s="17"/>
      <c r="HF200" s="17"/>
      <c r="HG200" s="17"/>
      <c r="HH200" s="17"/>
      <c r="HI200" s="17"/>
      <c r="HJ200" s="17"/>
      <c r="HK200" s="17"/>
      <c r="HL200" s="17"/>
      <c r="HM200" s="17"/>
      <c r="HN200" s="17"/>
      <c r="HO200" s="17"/>
      <c r="HP200" s="17"/>
      <c r="HQ200" s="17"/>
      <c r="HR200" s="17"/>
      <c r="HS200" s="17"/>
      <c r="HT200" s="17"/>
      <c r="HU200" s="17"/>
      <c r="HV200" s="17"/>
      <c r="HW200" s="17"/>
      <c r="HX200" s="17"/>
      <c r="HY200" s="17"/>
      <c r="HZ200" s="17"/>
      <c r="IA200" s="17"/>
      <c r="IB200" s="17"/>
      <c r="IC200" s="17"/>
      <c r="ID200" s="17"/>
      <c r="IE200" s="17"/>
      <c r="IF200" s="17"/>
      <c r="IG200" s="17"/>
      <c r="IH200" s="17"/>
      <c r="II200" s="17"/>
      <c r="IJ200" s="17"/>
      <c r="IK200" s="17"/>
      <c r="IL200" s="17"/>
      <c r="IM200" s="17"/>
      <c r="IN200" s="17"/>
    </row>
    <row r="201" spans="1:248" s="28" customFormat="1" ht="24" customHeight="1">
      <c r="A201" s="34"/>
      <c r="B201" s="61" t="s">
        <v>11</v>
      </c>
      <c r="C201" s="61"/>
      <c r="D201" s="61"/>
      <c r="E201" s="61"/>
      <c r="F201" s="61"/>
      <c r="G201" s="61"/>
      <c r="H201" s="61"/>
      <c r="I201" s="61"/>
      <c r="J201" s="61"/>
      <c r="K201" s="61"/>
      <c r="L201" s="62"/>
      <c r="M201" s="19">
        <v>13</v>
      </c>
      <c r="N201" s="19">
        <v>1</v>
      </c>
      <c r="O201" s="20" t="s">
        <v>10</v>
      </c>
      <c r="P201" s="21" t="s">
        <v>0</v>
      </c>
      <c r="Q201" s="38">
        <f>Q202</f>
        <v>41</v>
      </c>
      <c r="R201" s="35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  <c r="DA201" s="17"/>
      <c r="DB201" s="17"/>
      <c r="DC201" s="17"/>
      <c r="DD201" s="17"/>
      <c r="DE201" s="17"/>
      <c r="DF201" s="17"/>
      <c r="DG201" s="17"/>
      <c r="DH201" s="17"/>
      <c r="DI201" s="17"/>
      <c r="DJ201" s="17"/>
      <c r="DK201" s="17"/>
      <c r="DL201" s="17"/>
      <c r="DM201" s="17"/>
      <c r="DN201" s="17"/>
      <c r="DO201" s="17"/>
      <c r="DP201" s="17"/>
      <c r="DQ201" s="17"/>
      <c r="DR201" s="17"/>
      <c r="DS201" s="17"/>
      <c r="DT201" s="17"/>
      <c r="DU201" s="17"/>
      <c r="DV201" s="17"/>
      <c r="DW201" s="17"/>
      <c r="DX201" s="17"/>
      <c r="DY201" s="17"/>
      <c r="DZ201" s="17"/>
      <c r="EA201" s="17"/>
      <c r="EB201" s="17"/>
      <c r="EC201" s="17"/>
      <c r="ED201" s="17"/>
      <c r="EE201" s="17"/>
      <c r="EF201" s="17"/>
      <c r="EG201" s="17"/>
      <c r="EH201" s="17"/>
      <c r="EI201" s="17"/>
      <c r="EJ201" s="17"/>
      <c r="EK201" s="17"/>
      <c r="EL201" s="17"/>
      <c r="EM201" s="17"/>
      <c r="EN201" s="17"/>
      <c r="EO201" s="17"/>
      <c r="EP201" s="17"/>
      <c r="EQ201" s="17"/>
      <c r="ER201" s="17"/>
      <c r="ES201" s="17"/>
      <c r="ET201" s="17"/>
      <c r="EU201" s="17"/>
      <c r="EV201" s="17"/>
      <c r="EW201" s="17"/>
      <c r="EX201" s="17"/>
      <c r="EY201" s="17"/>
      <c r="EZ201" s="17"/>
      <c r="FA201" s="17"/>
      <c r="FB201" s="17"/>
      <c r="FC201" s="17"/>
      <c r="FD201" s="17"/>
      <c r="FE201" s="17"/>
      <c r="FF201" s="17"/>
      <c r="FG201" s="17"/>
      <c r="FH201" s="17"/>
      <c r="FI201" s="17"/>
      <c r="FJ201" s="17"/>
      <c r="FK201" s="17"/>
      <c r="FL201" s="17"/>
      <c r="FM201" s="17"/>
      <c r="FN201" s="17"/>
      <c r="FO201" s="17"/>
      <c r="FP201" s="17"/>
      <c r="FQ201" s="17"/>
      <c r="FR201" s="17"/>
      <c r="FS201" s="17"/>
      <c r="FT201" s="17"/>
      <c r="FU201" s="17"/>
      <c r="FV201" s="17"/>
      <c r="FW201" s="17"/>
      <c r="FX201" s="17"/>
      <c r="FY201" s="17"/>
      <c r="FZ201" s="17"/>
      <c r="GA201" s="17"/>
      <c r="GB201" s="17"/>
      <c r="GC201" s="17"/>
      <c r="GD201" s="17"/>
      <c r="GE201" s="17"/>
      <c r="GF201" s="17"/>
      <c r="GG201" s="17"/>
      <c r="GH201" s="17"/>
      <c r="GI201" s="17"/>
      <c r="GJ201" s="17"/>
      <c r="GK201" s="17"/>
      <c r="GL201" s="17"/>
      <c r="GM201" s="17"/>
      <c r="GN201" s="17"/>
      <c r="GO201" s="17"/>
      <c r="GP201" s="17"/>
      <c r="GQ201" s="17"/>
      <c r="GR201" s="17"/>
      <c r="GS201" s="17"/>
      <c r="GT201" s="17"/>
      <c r="GU201" s="17"/>
      <c r="GV201" s="17"/>
      <c r="GW201" s="17"/>
      <c r="GX201" s="17"/>
      <c r="GY201" s="17"/>
      <c r="GZ201" s="17"/>
      <c r="HA201" s="17"/>
      <c r="HB201" s="17"/>
      <c r="HC201" s="17"/>
      <c r="HD201" s="17"/>
      <c r="HE201" s="17"/>
      <c r="HF201" s="17"/>
      <c r="HG201" s="17"/>
      <c r="HH201" s="17"/>
      <c r="HI201" s="17"/>
      <c r="HJ201" s="17"/>
      <c r="HK201" s="17"/>
      <c r="HL201" s="17"/>
      <c r="HM201" s="17"/>
      <c r="HN201" s="17"/>
      <c r="HO201" s="17"/>
      <c r="HP201" s="17"/>
      <c r="HQ201" s="17"/>
      <c r="HR201" s="17"/>
      <c r="HS201" s="17"/>
      <c r="HT201" s="17"/>
      <c r="HU201" s="17"/>
      <c r="HV201" s="17"/>
      <c r="HW201" s="17"/>
      <c r="HX201" s="17"/>
      <c r="HY201" s="17"/>
      <c r="HZ201" s="17"/>
      <c r="IA201" s="17"/>
      <c r="IB201" s="17"/>
      <c r="IC201" s="17"/>
      <c r="ID201" s="17"/>
      <c r="IE201" s="17"/>
      <c r="IF201" s="17"/>
      <c r="IG201" s="17"/>
      <c r="IH201" s="17"/>
      <c r="II201" s="17"/>
      <c r="IJ201" s="17"/>
      <c r="IK201" s="17"/>
      <c r="IL201" s="17"/>
      <c r="IM201" s="17"/>
      <c r="IN201" s="17"/>
    </row>
    <row r="202" spans="1:248" s="28" customFormat="1" ht="12.75" customHeight="1">
      <c r="A202" s="34"/>
      <c r="B202" s="61" t="s">
        <v>15</v>
      </c>
      <c r="C202" s="61"/>
      <c r="D202" s="61"/>
      <c r="E202" s="61"/>
      <c r="F202" s="61"/>
      <c r="G202" s="61"/>
      <c r="H202" s="61"/>
      <c r="I202" s="61"/>
      <c r="J202" s="61"/>
      <c r="K202" s="61"/>
      <c r="L202" s="62"/>
      <c r="M202" s="19">
        <v>13</v>
      </c>
      <c r="N202" s="19">
        <v>1</v>
      </c>
      <c r="O202" s="20" t="s">
        <v>14</v>
      </c>
      <c r="P202" s="21" t="s">
        <v>0</v>
      </c>
      <c r="Q202" s="38">
        <f>Q203</f>
        <v>41</v>
      </c>
      <c r="R202" s="35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/>
      <c r="DU202" s="17"/>
      <c r="DV202" s="17"/>
      <c r="DW202" s="17"/>
      <c r="DX202" s="17"/>
      <c r="DY202" s="17"/>
      <c r="DZ202" s="17"/>
      <c r="EA202" s="17"/>
      <c r="EB202" s="17"/>
      <c r="EC202" s="17"/>
      <c r="ED202" s="17"/>
      <c r="EE202" s="17"/>
      <c r="EF202" s="17"/>
      <c r="EG202" s="17"/>
      <c r="EH202" s="17"/>
      <c r="EI202" s="17"/>
      <c r="EJ202" s="17"/>
      <c r="EK202" s="17"/>
      <c r="EL202" s="17"/>
      <c r="EM202" s="17"/>
      <c r="EN202" s="17"/>
      <c r="EO202" s="17"/>
      <c r="EP202" s="17"/>
      <c r="EQ202" s="17"/>
      <c r="ER202" s="17"/>
      <c r="ES202" s="17"/>
      <c r="ET202" s="17"/>
      <c r="EU202" s="17"/>
      <c r="EV202" s="17"/>
      <c r="EW202" s="17"/>
      <c r="EX202" s="17"/>
      <c r="EY202" s="17"/>
      <c r="EZ202" s="17"/>
      <c r="FA202" s="17"/>
      <c r="FB202" s="17"/>
      <c r="FC202" s="17"/>
      <c r="FD202" s="17"/>
      <c r="FE202" s="17"/>
      <c r="FF202" s="17"/>
      <c r="FG202" s="17"/>
      <c r="FH202" s="17"/>
      <c r="FI202" s="17"/>
      <c r="FJ202" s="17"/>
      <c r="FK202" s="17"/>
      <c r="FL202" s="17"/>
      <c r="FM202" s="17"/>
      <c r="FN202" s="17"/>
      <c r="FO202" s="17"/>
      <c r="FP202" s="17"/>
      <c r="FQ202" s="17"/>
      <c r="FR202" s="17"/>
      <c r="FS202" s="17"/>
      <c r="FT202" s="17"/>
      <c r="FU202" s="17"/>
      <c r="FV202" s="17"/>
      <c r="FW202" s="17"/>
      <c r="FX202" s="17"/>
      <c r="FY202" s="17"/>
      <c r="FZ202" s="17"/>
      <c r="GA202" s="17"/>
      <c r="GB202" s="17"/>
      <c r="GC202" s="17"/>
      <c r="GD202" s="17"/>
      <c r="GE202" s="17"/>
      <c r="GF202" s="17"/>
      <c r="GG202" s="17"/>
      <c r="GH202" s="17"/>
      <c r="GI202" s="17"/>
      <c r="GJ202" s="17"/>
      <c r="GK202" s="17"/>
      <c r="GL202" s="17"/>
      <c r="GM202" s="17"/>
      <c r="GN202" s="17"/>
      <c r="GO202" s="17"/>
      <c r="GP202" s="17"/>
      <c r="GQ202" s="17"/>
      <c r="GR202" s="17"/>
      <c r="GS202" s="17"/>
      <c r="GT202" s="17"/>
      <c r="GU202" s="17"/>
      <c r="GV202" s="17"/>
      <c r="GW202" s="17"/>
      <c r="GX202" s="17"/>
      <c r="GY202" s="17"/>
      <c r="GZ202" s="17"/>
      <c r="HA202" s="17"/>
      <c r="HB202" s="17"/>
      <c r="HC202" s="17"/>
      <c r="HD202" s="17"/>
      <c r="HE202" s="17"/>
      <c r="HF202" s="17"/>
      <c r="HG202" s="17"/>
      <c r="HH202" s="17"/>
      <c r="HI202" s="17"/>
      <c r="HJ202" s="17"/>
      <c r="HK202" s="17"/>
      <c r="HL202" s="17"/>
      <c r="HM202" s="17"/>
      <c r="HN202" s="17"/>
      <c r="HO202" s="17"/>
      <c r="HP202" s="17"/>
      <c r="HQ202" s="17"/>
      <c r="HR202" s="17"/>
      <c r="HS202" s="17"/>
      <c r="HT202" s="17"/>
      <c r="HU202" s="17"/>
      <c r="HV202" s="17"/>
      <c r="HW202" s="17"/>
      <c r="HX202" s="17"/>
      <c r="HY202" s="17"/>
      <c r="HZ202" s="17"/>
      <c r="IA202" s="17"/>
      <c r="IB202" s="17"/>
      <c r="IC202" s="17"/>
      <c r="ID202" s="17"/>
      <c r="IE202" s="17"/>
      <c r="IF202" s="17"/>
      <c r="IG202" s="17"/>
      <c r="IH202" s="17"/>
      <c r="II202" s="17"/>
      <c r="IJ202" s="17"/>
      <c r="IK202" s="17"/>
      <c r="IL202" s="17"/>
      <c r="IM202" s="17"/>
      <c r="IN202" s="17"/>
    </row>
    <row r="203" spans="1:248" s="28" customFormat="1" ht="12.75" customHeight="1">
      <c r="A203" s="34"/>
      <c r="B203" s="61" t="s">
        <v>15</v>
      </c>
      <c r="C203" s="61"/>
      <c r="D203" s="61"/>
      <c r="E203" s="61"/>
      <c r="F203" s="61"/>
      <c r="G203" s="61"/>
      <c r="H203" s="61"/>
      <c r="I203" s="61"/>
      <c r="J203" s="61"/>
      <c r="K203" s="61"/>
      <c r="L203" s="62"/>
      <c r="M203" s="19">
        <v>13</v>
      </c>
      <c r="N203" s="19">
        <v>1</v>
      </c>
      <c r="O203" s="20" t="s">
        <v>14</v>
      </c>
      <c r="P203" s="21">
        <v>730</v>
      </c>
      <c r="Q203" s="38">
        <v>41</v>
      </c>
      <c r="R203" s="35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/>
      <c r="DU203" s="17"/>
      <c r="DV203" s="17"/>
      <c r="DW203" s="17"/>
      <c r="DX203" s="17"/>
      <c r="DY203" s="17"/>
      <c r="DZ203" s="17"/>
      <c r="EA203" s="17"/>
      <c r="EB203" s="17"/>
      <c r="EC203" s="17"/>
      <c r="ED203" s="17"/>
      <c r="EE203" s="17"/>
      <c r="EF203" s="17"/>
      <c r="EG203" s="17"/>
      <c r="EH203" s="17"/>
      <c r="EI203" s="17"/>
      <c r="EJ203" s="17"/>
      <c r="EK203" s="17"/>
      <c r="EL203" s="17"/>
      <c r="EM203" s="17"/>
      <c r="EN203" s="17"/>
      <c r="EO203" s="17"/>
      <c r="EP203" s="17"/>
      <c r="EQ203" s="17"/>
      <c r="ER203" s="17"/>
      <c r="ES203" s="17"/>
      <c r="ET203" s="17"/>
      <c r="EU203" s="17"/>
      <c r="EV203" s="17"/>
      <c r="EW203" s="17"/>
      <c r="EX203" s="17"/>
      <c r="EY203" s="17"/>
      <c r="EZ203" s="17"/>
      <c r="FA203" s="17"/>
      <c r="FB203" s="17"/>
      <c r="FC203" s="17"/>
      <c r="FD203" s="17"/>
      <c r="FE203" s="17"/>
      <c r="FF203" s="17"/>
      <c r="FG203" s="17"/>
      <c r="FH203" s="17"/>
      <c r="FI203" s="17"/>
      <c r="FJ203" s="17"/>
      <c r="FK203" s="17"/>
      <c r="FL203" s="17"/>
      <c r="FM203" s="17"/>
      <c r="FN203" s="17"/>
      <c r="FO203" s="17"/>
      <c r="FP203" s="17"/>
      <c r="FQ203" s="17"/>
      <c r="FR203" s="17"/>
      <c r="FS203" s="17"/>
      <c r="FT203" s="17"/>
      <c r="FU203" s="17"/>
      <c r="FV203" s="17"/>
      <c r="FW203" s="17"/>
      <c r="FX203" s="17"/>
      <c r="FY203" s="17"/>
      <c r="FZ203" s="17"/>
      <c r="GA203" s="17"/>
      <c r="GB203" s="17"/>
      <c r="GC203" s="17"/>
      <c r="GD203" s="17"/>
      <c r="GE203" s="17"/>
      <c r="GF203" s="17"/>
      <c r="GG203" s="17"/>
      <c r="GH203" s="17"/>
      <c r="GI203" s="17"/>
      <c r="GJ203" s="17"/>
      <c r="GK203" s="17"/>
      <c r="GL203" s="17"/>
      <c r="GM203" s="17"/>
      <c r="GN203" s="17"/>
      <c r="GO203" s="17"/>
      <c r="GP203" s="17"/>
      <c r="GQ203" s="17"/>
      <c r="GR203" s="17"/>
      <c r="GS203" s="17"/>
      <c r="GT203" s="17"/>
      <c r="GU203" s="17"/>
      <c r="GV203" s="17"/>
      <c r="GW203" s="17"/>
      <c r="GX203" s="17"/>
      <c r="GY203" s="17"/>
      <c r="GZ203" s="17"/>
      <c r="HA203" s="17"/>
      <c r="HB203" s="17"/>
      <c r="HC203" s="17"/>
      <c r="HD203" s="17"/>
      <c r="HE203" s="17"/>
      <c r="HF203" s="17"/>
      <c r="HG203" s="17"/>
      <c r="HH203" s="17"/>
      <c r="HI203" s="17"/>
      <c r="HJ203" s="17"/>
      <c r="HK203" s="17"/>
      <c r="HL203" s="17"/>
      <c r="HM203" s="17"/>
      <c r="HN203" s="17"/>
      <c r="HO203" s="17"/>
      <c r="HP203" s="17"/>
      <c r="HQ203" s="17"/>
      <c r="HR203" s="17"/>
      <c r="HS203" s="17"/>
      <c r="HT203" s="17"/>
      <c r="HU203" s="17"/>
      <c r="HV203" s="17"/>
      <c r="HW203" s="17"/>
      <c r="HX203" s="17"/>
      <c r="HY203" s="17"/>
      <c r="HZ203" s="17"/>
      <c r="IA203" s="17"/>
      <c r="IB203" s="17"/>
      <c r="IC203" s="17"/>
      <c r="ID203" s="17"/>
      <c r="IE203" s="17"/>
      <c r="IF203" s="17"/>
      <c r="IG203" s="17"/>
      <c r="IH203" s="17"/>
      <c r="II203" s="17"/>
      <c r="IJ203" s="17"/>
      <c r="IK203" s="17"/>
      <c r="IL203" s="17"/>
      <c r="IM203" s="17"/>
      <c r="IN203" s="17"/>
    </row>
    <row r="204" spans="1:248" s="28" customFormat="1" ht="24" customHeight="1">
      <c r="A204" s="34"/>
      <c r="B204" s="61" t="s">
        <v>13</v>
      </c>
      <c r="C204" s="61"/>
      <c r="D204" s="61"/>
      <c r="E204" s="61"/>
      <c r="F204" s="61"/>
      <c r="G204" s="61"/>
      <c r="H204" s="61"/>
      <c r="I204" s="61"/>
      <c r="J204" s="61"/>
      <c r="K204" s="61"/>
      <c r="L204" s="62"/>
      <c r="M204" s="19">
        <v>14</v>
      </c>
      <c r="N204" s="19" t="s">
        <v>0</v>
      </c>
      <c r="O204" s="20" t="s">
        <v>0</v>
      </c>
      <c r="P204" s="21" t="s">
        <v>0</v>
      </c>
      <c r="Q204" s="38">
        <f>Q205</f>
        <v>174</v>
      </c>
      <c r="R204" s="35"/>
    </row>
    <row r="205" spans="1:248" s="28" customFormat="1" ht="12.75" customHeight="1">
      <c r="A205" s="34"/>
      <c r="B205" s="61" t="s">
        <v>12</v>
      </c>
      <c r="C205" s="61"/>
      <c r="D205" s="61"/>
      <c r="E205" s="61"/>
      <c r="F205" s="61"/>
      <c r="G205" s="61"/>
      <c r="H205" s="61"/>
      <c r="I205" s="61"/>
      <c r="J205" s="61"/>
      <c r="K205" s="61"/>
      <c r="L205" s="62"/>
      <c r="M205" s="19">
        <v>14</v>
      </c>
      <c r="N205" s="19">
        <v>3</v>
      </c>
      <c r="O205" s="20" t="s">
        <v>0</v>
      </c>
      <c r="P205" s="21" t="s">
        <v>0</v>
      </c>
      <c r="Q205" s="38">
        <f>Q206</f>
        <v>174</v>
      </c>
      <c r="R205" s="3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  <c r="DJ205" s="17"/>
      <c r="DK205" s="17"/>
      <c r="DL205" s="17"/>
      <c r="DM205" s="17"/>
      <c r="DN205" s="17"/>
      <c r="DO205" s="17"/>
      <c r="DP205" s="17"/>
      <c r="DQ205" s="17"/>
      <c r="DR205" s="17"/>
      <c r="DS205" s="17"/>
      <c r="DT205" s="17"/>
      <c r="DU205" s="17"/>
      <c r="DV205" s="17"/>
      <c r="DW205" s="17"/>
      <c r="DX205" s="17"/>
      <c r="DY205" s="17"/>
      <c r="DZ205" s="17"/>
      <c r="EA205" s="17"/>
      <c r="EB205" s="17"/>
      <c r="EC205" s="17"/>
      <c r="ED205" s="17"/>
      <c r="EE205" s="17"/>
      <c r="EF205" s="17"/>
      <c r="EG205" s="17"/>
      <c r="EH205" s="17"/>
      <c r="EI205" s="17"/>
      <c r="EJ205" s="17"/>
      <c r="EK205" s="17"/>
      <c r="EL205" s="17"/>
      <c r="EM205" s="17"/>
      <c r="EN205" s="17"/>
      <c r="EO205" s="17"/>
      <c r="EP205" s="17"/>
      <c r="EQ205" s="17"/>
      <c r="ER205" s="17"/>
      <c r="ES205" s="17"/>
      <c r="ET205" s="17"/>
      <c r="EU205" s="17"/>
      <c r="EV205" s="17"/>
      <c r="EW205" s="17"/>
      <c r="EX205" s="17"/>
      <c r="EY205" s="17"/>
      <c r="EZ205" s="17"/>
      <c r="FA205" s="17"/>
      <c r="FB205" s="17"/>
      <c r="FC205" s="17"/>
      <c r="FD205" s="17"/>
      <c r="FE205" s="17"/>
      <c r="FF205" s="17"/>
      <c r="FG205" s="17"/>
      <c r="FH205" s="17"/>
      <c r="FI205" s="17"/>
      <c r="FJ205" s="17"/>
      <c r="FK205" s="17"/>
      <c r="FL205" s="17"/>
      <c r="FM205" s="17"/>
      <c r="FN205" s="17"/>
      <c r="FO205" s="17"/>
      <c r="FP205" s="17"/>
      <c r="FQ205" s="17"/>
      <c r="FR205" s="17"/>
      <c r="FS205" s="17"/>
      <c r="FT205" s="17"/>
      <c r="FU205" s="17"/>
      <c r="FV205" s="17"/>
      <c r="FW205" s="17"/>
      <c r="FX205" s="17"/>
      <c r="FY205" s="17"/>
      <c r="FZ205" s="17"/>
      <c r="GA205" s="17"/>
      <c r="GB205" s="17"/>
      <c r="GC205" s="17"/>
      <c r="GD205" s="17"/>
      <c r="GE205" s="17"/>
      <c r="GF205" s="17"/>
      <c r="GG205" s="17"/>
      <c r="GH205" s="17"/>
      <c r="GI205" s="17"/>
      <c r="GJ205" s="17"/>
      <c r="GK205" s="17"/>
      <c r="GL205" s="17"/>
      <c r="GM205" s="17"/>
      <c r="GN205" s="17"/>
      <c r="GO205" s="17"/>
      <c r="GP205" s="17"/>
      <c r="GQ205" s="17"/>
      <c r="GR205" s="17"/>
      <c r="GS205" s="17"/>
      <c r="GT205" s="17"/>
      <c r="GU205" s="17"/>
      <c r="GV205" s="17"/>
      <c r="GW205" s="17"/>
      <c r="GX205" s="17"/>
      <c r="GY205" s="17"/>
      <c r="GZ205" s="17"/>
      <c r="HA205" s="17"/>
      <c r="HB205" s="17"/>
      <c r="HC205" s="17"/>
      <c r="HD205" s="17"/>
      <c r="HE205" s="17"/>
      <c r="HF205" s="17"/>
      <c r="HG205" s="17"/>
      <c r="HH205" s="17"/>
      <c r="HI205" s="17"/>
      <c r="HJ205" s="17"/>
      <c r="HK205" s="17"/>
      <c r="HL205" s="17"/>
      <c r="HM205" s="17"/>
      <c r="HN205" s="17"/>
      <c r="HO205" s="17"/>
      <c r="HP205" s="17"/>
      <c r="HQ205" s="17"/>
      <c r="HR205" s="17"/>
      <c r="HS205" s="17"/>
      <c r="HT205" s="17"/>
      <c r="HU205" s="17"/>
      <c r="HV205" s="17"/>
      <c r="HW205" s="17"/>
      <c r="HX205" s="17"/>
      <c r="HY205" s="17"/>
      <c r="HZ205" s="17"/>
      <c r="IA205" s="17"/>
      <c r="IB205" s="17"/>
      <c r="IC205" s="17"/>
      <c r="ID205" s="17"/>
      <c r="IE205" s="17"/>
      <c r="IF205" s="17"/>
      <c r="IG205" s="17"/>
      <c r="IH205" s="17"/>
      <c r="II205" s="17"/>
      <c r="IJ205" s="17"/>
      <c r="IK205" s="17"/>
      <c r="IL205" s="17"/>
      <c r="IM205" s="17"/>
      <c r="IN205" s="17"/>
    </row>
    <row r="206" spans="1:248" s="28" customFormat="1" ht="24" customHeight="1">
      <c r="A206" s="34"/>
      <c r="B206" s="61" t="s">
        <v>11</v>
      </c>
      <c r="C206" s="61"/>
      <c r="D206" s="61"/>
      <c r="E206" s="61"/>
      <c r="F206" s="61"/>
      <c r="G206" s="61"/>
      <c r="H206" s="61"/>
      <c r="I206" s="61"/>
      <c r="J206" s="61"/>
      <c r="K206" s="61"/>
      <c r="L206" s="62"/>
      <c r="M206" s="19">
        <v>14</v>
      </c>
      <c r="N206" s="19">
        <v>3</v>
      </c>
      <c r="O206" s="20" t="s">
        <v>10</v>
      </c>
      <c r="P206" s="21" t="s">
        <v>0</v>
      </c>
      <c r="Q206" s="38">
        <f>Q207</f>
        <v>174</v>
      </c>
      <c r="R206" s="35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  <c r="DA206" s="17"/>
      <c r="DB206" s="17"/>
      <c r="DC206" s="17"/>
      <c r="DD206" s="17"/>
      <c r="DE206" s="17"/>
      <c r="DF206" s="17"/>
      <c r="DG206" s="17"/>
      <c r="DH206" s="17"/>
      <c r="DI206" s="17"/>
      <c r="DJ206" s="17"/>
      <c r="DK206" s="17"/>
      <c r="DL206" s="17"/>
      <c r="DM206" s="17"/>
      <c r="DN206" s="17"/>
      <c r="DO206" s="17"/>
      <c r="DP206" s="17"/>
      <c r="DQ206" s="17"/>
      <c r="DR206" s="17"/>
      <c r="DS206" s="17"/>
      <c r="DT206" s="17"/>
      <c r="DU206" s="17"/>
      <c r="DV206" s="17"/>
      <c r="DW206" s="17"/>
      <c r="DX206" s="17"/>
      <c r="DY206" s="17"/>
      <c r="DZ206" s="17"/>
      <c r="EA206" s="17"/>
      <c r="EB206" s="17"/>
      <c r="EC206" s="17"/>
      <c r="ED206" s="17"/>
      <c r="EE206" s="17"/>
      <c r="EF206" s="17"/>
      <c r="EG206" s="17"/>
      <c r="EH206" s="17"/>
      <c r="EI206" s="17"/>
      <c r="EJ206" s="17"/>
      <c r="EK206" s="17"/>
      <c r="EL206" s="17"/>
      <c r="EM206" s="17"/>
      <c r="EN206" s="17"/>
      <c r="EO206" s="17"/>
      <c r="EP206" s="17"/>
      <c r="EQ206" s="17"/>
      <c r="ER206" s="17"/>
      <c r="ES206" s="17"/>
      <c r="ET206" s="17"/>
      <c r="EU206" s="17"/>
      <c r="EV206" s="17"/>
      <c r="EW206" s="17"/>
      <c r="EX206" s="17"/>
      <c r="EY206" s="17"/>
      <c r="EZ206" s="17"/>
      <c r="FA206" s="17"/>
      <c r="FB206" s="17"/>
      <c r="FC206" s="17"/>
      <c r="FD206" s="17"/>
      <c r="FE206" s="17"/>
      <c r="FF206" s="17"/>
      <c r="FG206" s="17"/>
      <c r="FH206" s="17"/>
      <c r="FI206" s="17"/>
      <c r="FJ206" s="17"/>
      <c r="FK206" s="17"/>
      <c r="FL206" s="17"/>
      <c r="FM206" s="17"/>
      <c r="FN206" s="17"/>
      <c r="FO206" s="17"/>
      <c r="FP206" s="17"/>
      <c r="FQ206" s="17"/>
      <c r="FR206" s="17"/>
      <c r="FS206" s="17"/>
      <c r="FT206" s="17"/>
      <c r="FU206" s="17"/>
      <c r="FV206" s="17"/>
      <c r="FW206" s="17"/>
      <c r="FX206" s="17"/>
      <c r="FY206" s="17"/>
      <c r="FZ206" s="17"/>
      <c r="GA206" s="17"/>
      <c r="GB206" s="17"/>
      <c r="GC206" s="17"/>
      <c r="GD206" s="17"/>
      <c r="GE206" s="17"/>
      <c r="GF206" s="17"/>
      <c r="GG206" s="17"/>
      <c r="GH206" s="17"/>
      <c r="GI206" s="17"/>
      <c r="GJ206" s="17"/>
      <c r="GK206" s="17"/>
      <c r="GL206" s="17"/>
      <c r="GM206" s="17"/>
      <c r="GN206" s="17"/>
      <c r="GO206" s="17"/>
      <c r="GP206" s="17"/>
      <c r="GQ206" s="17"/>
      <c r="GR206" s="17"/>
      <c r="GS206" s="17"/>
      <c r="GT206" s="17"/>
      <c r="GU206" s="17"/>
      <c r="GV206" s="17"/>
      <c r="GW206" s="17"/>
      <c r="GX206" s="17"/>
      <c r="GY206" s="17"/>
      <c r="GZ206" s="17"/>
      <c r="HA206" s="17"/>
      <c r="HB206" s="17"/>
      <c r="HC206" s="17"/>
      <c r="HD206" s="17"/>
      <c r="HE206" s="17"/>
      <c r="HF206" s="17"/>
      <c r="HG206" s="17"/>
      <c r="HH206" s="17"/>
      <c r="HI206" s="17"/>
      <c r="HJ206" s="17"/>
      <c r="HK206" s="17"/>
      <c r="HL206" s="17"/>
      <c r="HM206" s="17"/>
      <c r="HN206" s="17"/>
      <c r="HO206" s="17"/>
      <c r="HP206" s="17"/>
      <c r="HQ206" s="17"/>
      <c r="HR206" s="17"/>
      <c r="HS206" s="17"/>
      <c r="HT206" s="17"/>
      <c r="HU206" s="17"/>
      <c r="HV206" s="17"/>
      <c r="HW206" s="17"/>
      <c r="HX206" s="17"/>
      <c r="HY206" s="17"/>
      <c r="HZ206" s="17"/>
      <c r="IA206" s="17"/>
      <c r="IB206" s="17"/>
      <c r="IC206" s="17"/>
      <c r="ID206" s="17"/>
      <c r="IE206" s="17"/>
      <c r="IF206" s="17"/>
      <c r="IG206" s="17"/>
      <c r="IH206" s="17"/>
      <c r="II206" s="17"/>
      <c r="IJ206" s="17"/>
      <c r="IK206" s="17"/>
      <c r="IL206" s="17"/>
      <c r="IM206" s="17"/>
      <c r="IN206" s="17"/>
    </row>
    <row r="207" spans="1:248" s="28" customFormat="1" ht="12.75" customHeight="1">
      <c r="A207" s="34"/>
      <c r="B207" s="61" t="s">
        <v>9</v>
      </c>
      <c r="C207" s="61"/>
      <c r="D207" s="61"/>
      <c r="E207" s="61"/>
      <c r="F207" s="61"/>
      <c r="G207" s="61"/>
      <c r="H207" s="61"/>
      <c r="I207" s="61"/>
      <c r="J207" s="61"/>
      <c r="K207" s="61"/>
      <c r="L207" s="62"/>
      <c r="M207" s="19">
        <v>14</v>
      </c>
      <c r="N207" s="19">
        <v>3</v>
      </c>
      <c r="O207" s="20" t="s">
        <v>8</v>
      </c>
      <c r="P207" s="21" t="s">
        <v>0</v>
      </c>
      <c r="Q207" s="38">
        <f>Q208+Q210</f>
        <v>174</v>
      </c>
      <c r="R207" s="35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  <c r="DA207" s="17"/>
      <c r="DB207" s="17"/>
      <c r="DC207" s="17"/>
      <c r="DD207" s="17"/>
      <c r="DE207" s="17"/>
      <c r="DF207" s="17"/>
      <c r="DG207" s="17"/>
      <c r="DH207" s="17"/>
      <c r="DI207" s="17"/>
      <c r="DJ207" s="17"/>
      <c r="DK207" s="17"/>
      <c r="DL207" s="17"/>
      <c r="DM207" s="17"/>
      <c r="DN207" s="17"/>
      <c r="DO207" s="17"/>
      <c r="DP207" s="17"/>
      <c r="DQ207" s="17"/>
      <c r="DR207" s="17"/>
      <c r="DS207" s="17"/>
      <c r="DT207" s="17"/>
      <c r="DU207" s="17"/>
      <c r="DV207" s="17"/>
      <c r="DW207" s="17"/>
      <c r="DX207" s="17"/>
      <c r="DY207" s="17"/>
      <c r="DZ207" s="17"/>
      <c r="EA207" s="17"/>
      <c r="EB207" s="17"/>
      <c r="EC207" s="17"/>
      <c r="ED207" s="17"/>
      <c r="EE207" s="17"/>
      <c r="EF207" s="17"/>
      <c r="EG207" s="17"/>
      <c r="EH207" s="17"/>
      <c r="EI207" s="17"/>
      <c r="EJ207" s="17"/>
      <c r="EK207" s="17"/>
      <c r="EL207" s="17"/>
      <c r="EM207" s="17"/>
      <c r="EN207" s="17"/>
      <c r="EO207" s="17"/>
      <c r="EP207" s="17"/>
      <c r="EQ207" s="17"/>
      <c r="ER207" s="17"/>
      <c r="ES207" s="17"/>
      <c r="ET207" s="17"/>
      <c r="EU207" s="17"/>
      <c r="EV207" s="17"/>
      <c r="EW207" s="17"/>
      <c r="EX207" s="17"/>
      <c r="EY207" s="17"/>
      <c r="EZ207" s="17"/>
      <c r="FA207" s="17"/>
      <c r="FB207" s="17"/>
      <c r="FC207" s="17"/>
      <c r="FD207" s="17"/>
      <c r="FE207" s="17"/>
      <c r="FF207" s="17"/>
      <c r="FG207" s="17"/>
      <c r="FH207" s="17"/>
      <c r="FI207" s="17"/>
      <c r="FJ207" s="17"/>
      <c r="FK207" s="17"/>
      <c r="FL207" s="17"/>
      <c r="FM207" s="17"/>
      <c r="FN207" s="17"/>
      <c r="FO207" s="17"/>
      <c r="FP207" s="17"/>
      <c r="FQ207" s="17"/>
      <c r="FR207" s="17"/>
      <c r="FS207" s="17"/>
      <c r="FT207" s="17"/>
      <c r="FU207" s="17"/>
      <c r="FV207" s="17"/>
      <c r="FW207" s="17"/>
      <c r="FX207" s="17"/>
      <c r="FY207" s="17"/>
      <c r="FZ207" s="17"/>
      <c r="GA207" s="17"/>
      <c r="GB207" s="17"/>
      <c r="GC207" s="17"/>
      <c r="GD207" s="17"/>
      <c r="GE207" s="17"/>
      <c r="GF207" s="17"/>
      <c r="GG207" s="17"/>
      <c r="GH207" s="17"/>
      <c r="GI207" s="17"/>
      <c r="GJ207" s="17"/>
      <c r="GK207" s="17"/>
      <c r="GL207" s="17"/>
      <c r="GM207" s="17"/>
      <c r="GN207" s="17"/>
      <c r="GO207" s="17"/>
      <c r="GP207" s="17"/>
      <c r="GQ207" s="17"/>
      <c r="GR207" s="17"/>
      <c r="GS207" s="17"/>
      <c r="GT207" s="17"/>
      <c r="GU207" s="17"/>
      <c r="GV207" s="17"/>
      <c r="GW207" s="17"/>
      <c r="GX207" s="17"/>
      <c r="GY207" s="17"/>
      <c r="GZ207" s="17"/>
      <c r="HA207" s="17"/>
      <c r="HB207" s="17"/>
      <c r="HC207" s="17"/>
      <c r="HD207" s="17"/>
      <c r="HE207" s="17"/>
      <c r="HF207" s="17"/>
      <c r="HG207" s="17"/>
      <c r="HH207" s="17"/>
      <c r="HI207" s="17"/>
      <c r="HJ207" s="17"/>
      <c r="HK207" s="17"/>
      <c r="HL207" s="17"/>
      <c r="HM207" s="17"/>
      <c r="HN207" s="17"/>
      <c r="HO207" s="17"/>
      <c r="HP207" s="17"/>
      <c r="HQ207" s="17"/>
      <c r="HR207" s="17"/>
      <c r="HS207" s="17"/>
      <c r="HT207" s="17"/>
      <c r="HU207" s="17"/>
      <c r="HV207" s="17"/>
      <c r="HW207" s="17"/>
      <c r="HX207" s="17"/>
      <c r="HY207" s="17"/>
      <c r="HZ207" s="17"/>
      <c r="IA207" s="17"/>
      <c r="IB207" s="17"/>
      <c r="IC207" s="17"/>
      <c r="ID207" s="17"/>
      <c r="IE207" s="17"/>
      <c r="IF207" s="17"/>
      <c r="IG207" s="17"/>
      <c r="IH207" s="17"/>
      <c r="II207" s="17"/>
      <c r="IJ207" s="17"/>
      <c r="IK207" s="17"/>
      <c r="IL207" s="17"/>
      <c r="IM207" s="17"/>
      <c r="IN207" s="17"/>
    </row>
    <row r="208" spans="1:248" s="28" customFormat="1" ht="24" hidden="1" customHeight="1">
      <c r="A208" s="34"/>
      <c r="B208" s="61" t="s">
        <v>7</v>
      </c>
      <c r="C208" s="61"/>
      <c r="D208" s="61"/>
      <c r="E208" s="61"/>
      <c r="F208" s="61"/>
      <c r="G208" s="61"/>
      <c r="H208" s="61"/>
      <c r="I208" s="61"/>
      <c r="J208" s="61"/>
      <c r="K208" s="61"/>
      <c r="L208" s="62"/>
      <c r="M208" s="19">
        <v>14</v>
      </c>
      <c r="N208" s="19">
        <v>3</v>
      </c>
      <c r="O208" s="20" t="s">
        <v>5</v>
      </c>
      <c r="P208" s="21" t="s">
        <v>0</v>
      </c>
      <c r="Q208" s="38">
        <f>Q209</f>
        <v>0</v>
      </c>
      <c r="R208" s="35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  <c r="DA208" s="17"/>
      <c r="DB208" s="17"/>
      <c r="DC208" s="17"/>
      <c r="DD208" s="17"/>
      <c r="DE208" s="17"/>
      <c r="DF208" s="17"/>
      <c r="DG208" s="17"/>
      <c r="DH208" s="17"/>
      <c r="DI208" s="17"/>
      <c r="DJ208" s="17"/>
      <c r="DK208" s="17"/>
      <c r="DL208" s="17"/>
      <c r="DM208" s="17"/>
      <c r="DN208" s="17"/>
      <c r="DO208" s="17"/>
      <c r="DP208" s="17"/>
      <c r="DQ208" s="17"/>
      <c r="DR208" s="17"/>
      <c r="DS208" s="17"/>
      <c r="DT208" s="17"/>
      <c r="DU208" s="17"/>
      <c r="DV208" s="17"/>
      <c r="DW208" s="17"/>
      <c r="DX208" s="17"/>
      <c r="DY208" s="17"/>
      <c r="DZ208" s="17"/>
      <c r="EA208" s="17"/>
      <c r="EB208" s="17"/>
      <c r="EC208" s="17"/>
      <c r="ED208" s="17"/>
      <c r="EE208" s="17"/>
      <c r="EF208" s="17"/>
      <c r="EG208" s="17"/>
      <c r="EH208" s="17"/>
      <c r="EI208" s="17"/>
      <c r="EJ208" s="17"/>
      <c r="EK208" s="17"/>
      <c r="EL208" s="17"/>
      <c r="EM208" s="17"/>
      <c r="EN208" s="17"/>
      <c r="EO208" s="17"/>
      <c r="EP208" s="17"/>
      <c r="EQ208" s="17"/>
      <c r="ER208" s="17"/>
      <c r="ES208" s="17"/>
      <c r="ET208" s="17"/>
      <c r="EU208" s="17"/>
      <c r="EV208" s="17"/>
      <c r="EW208" s="17"/>
      <c r="EX208" s="17"/>
      <c r="EY208" s="17"/>
      <c r="EZ208" s="17"/>
      <c r="FA208" s="17"/>
      <c r="FB208" s="17"/>
      <c r="FC208" s="17"/>
      <c r="FD208" s="17"/>
      <c r="FE208" s="17"/>
      <c r="FF208" s="17"/>
      <c r="FG208" s="17"/>
      <c r="FH208" s="17"/>
      <c r="FI208" s="17"/>
      <c r="FJ208" s="17"/>
      <c r="FK208" s="17"/>
      <c r="FL208" s="17"/>
      <c r="FM208" s="17"/>
      <c r="FN208" s="17"/>
      <c r="FO208" s="17"/>
      <c r="FP208" s="17"/>
      <c r="FQ208" s="17"/>
      <c r="FR208" s="17"/>
      <c r="FS208" s="17"/>
      <c r="FT208" s="17"/>
      <c r="FU208" s="17"/>
      <c r="FV208" s="17"/>
      <c r="FW208" s="17"/>
      <c r="FX208" s="17"/>
      <c r="FY208" s="17"/>
      <c r="FZ208" s="17"/>
      <c r="GA208" s="17"/>
      <c r="GB208" s="17"/>
      <c r="GC208" s="17"/>
      <c r="GD208" s="17"/>
      <c r="GE208" s="17"/>
      <c r="GF208" s="17"/>
      <c r="GG208" s="17"/>
      <c r="GH208" s="17"/>
      <c r="GI208" s="17"/>
      <c r="GJ208" s="17"/>
      <c r="GK208" s="17"/>
      <c r="GL208" s="17"/>
      <c r="GM208" s="17"/>
      <c r="GN208" s="17"/>
      <c r="GO208" s="17"/>
      <c r="GP208" s="17"/>
      <c r="GQ208" s="17"/>
      <c r="GR208" s="17"/>
      <c r="GS208" s="17"/>
      <c r="GT208" s="17"/>
      <c r="GU208" s="17"/>
      <c r="GV208" s="17"/>
      <c r="GW208" s="17"/>
      <c r="GX208" s="17"/>
      <c r="GY208" s="17"/>
      <c r="GZ208" s="17"/>
      <c r="HA208" s="17"/>
      <c r="HB208" s="17"/>
      <c r="HC208" s="17"/>
      <c r="HD208" s="17"/>
      <c r="HE208" s="17"/>
      <c r="HF208" s="17"/>
      <c r="HG208" s="17"/>
      <c r="HH208" s="17"/>
      <c r="HI208" s="17"/>
      <c r="HJ208" s="17"/>
      <c r="HK208" s="17"/>
      <c r="HL208" s="17"/>
      <c r="HM208" s="17"/>
      <c r="HN208" s="17"/>
      <c r="HO208" s="17"/>
      <c r="HP208" s="17"/>
      <c r="HQ208" s="17"/>
      <c r="HR208" s="17"/>
      <c r="HS208" s="17"/>
      <c r="HT208" s="17"/>
      <c r="HU208" s="17"/>
      <c r="HV208" s="17"/>
      <c r="HW208" s="17"/>
      <c r="HX208" s="17"/>
      <c r="HY208" s="17"/>
      <c r="HZ208" s="17"/>
      <c r="IA208" s="17"/>
      <c r="IB208" s="17"/>
      <c r="IC208" s="17"/>
      <c r="ID208" s="17"/>
      <c r="IE208" s="17"/>
      <c r="IF208" s="17"/>
      <c r="IG208" s="17"/>
      <c r="IH208" s="17"/>
      <c r="II208" s="17"/>
      <c r="IJ208" s="17"/>
      <c r="IK208" s="17"/>
      <c r="IL208" s="17"/>
      <c r="IM208" s="17"/>
      <c r="IN208" s="17"/>
    </row>
    <row r="209" spans="1:248" s="28" customFormat="1" ht="24" hidden="1" customHeight="1">
      <c r="A209" s="34"/>
      <c r="B209" s="61" t="s">
        <v>6</v>
      </c>
      <c r="C209" s="61"/>
      <c r="D209" s="61"/>
      <c r="E209" s="61"/>
      <c r="F209" s="61"/>
      <c r="G209" s="61"/>
      <c r="H209" s="61"/>
      <c r="I209" s="61"/>
      <c r="J209" s="61"/>
      <c r="K209" s="61"/>
      <c r="L209" s="62"/>
      <c r="M209" s="19">
        <v>14</v>
      </c>
      <c r="N209" s="19">
        <v>3</v>
      </c>
      <c r="O209" s="20" t="s">
        <v>5</v>
      </c>
      <c r="P209" s="21">
        <v>540</v>
      </c>
      <c r="Q209" s="38"/>
      <c r="R209" s="35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  <c r="DV209" s="17"/>
      <c r="DW209" s="17"/>
      <c r="DX209" s="17"/>
      <c r="DY209" s="17"/>
      <c r="DZ209" s="17"/>
      <c r="EA209" s="17"/>
      <c r="EB209" s="17"/>
      <c r="EC209" s="17"/>
      <c r="ED209" s="17"/>
      <c r="EE209" s="17"/>
      <c r="EF209" s="17"/>
      <c r="EG209" s="17"/>
      <c r="EH209" s="17"/>
      <c r="EI209" s="17"/>
      <c r="EJ209" s="17"/>
      <c r="EK209" s="17"/>
      <c r="EL209" s="17"/>
      <c r="EM209" s="17"/>
      <c r="EN209" s="17"/>
      <c r="EO209" s="17"/>
      <c r="EP209" s="17"/>
      <c r="EQ209" s="17"/>
      <c r="ER209" s="17"/>
      <c r="ES209" s="17"/>
      <c r="ET209" s="17"/>
      <c r="EU209" s="17"/>
      <c r="EV209" s="17"/>
      <c r="EW209" s="17"/>
      <c r="EX209" s="17"/>
      <c r="EY209" s="17"/>
      <c r="EZ209" s="17"/>
      <c r="FA209" s="17"/>
      <c r="FB209" s="17"/>
      <c r="FC209" s="17"/>
      <c r="FD209" s="17"/>
      <c r="FE209" s="17"/>
      <c r="FF209" s="17"/>
      <c r="FG209" s="17"/>
      <c r="FH209" s="17"/>
      <c r="FI209" s="17"/>
      <c r="FJ209" s="17"/>
      <c r="FK209" s="17"/>
      <c r="FL209" s="17"/>
      <c r="FM209" s="17"/>
      <c r="FN209" s="17"/>
      <c r="FO209" s="17"/>
      <c r="FP209" s="17"/>
      <c r="FQ209" s="17"/>
      <c r="FR209" s="17"/>
      <c r="FS209" s="17"/>
      <c r="FT209" s="17"/>
      <c r="FU209" s="17"/>
      <c r="FV209" s="17"/>
      <c r="FW209" s="17"/>
      <c r="FX209" s="17"/>
      <c r="FY209" s="17"/>
      <c r="FZ209" s="17"/>
      <c r="GA209" s="17"/>
      <c r="GB209" s="17"/>
      <c r="GC209" s="17"/>
      <c r="GD209" s="17"/>
      <c r="GE209" s="17"/>
      <c r="GF209" s="17"/>
      <c r="GG209" s="17"/>
      <c r="GH209" s="17"/>
      <c r="GI209" s="17"/>
      <c r="GJ209" s="17"/>
      <c r="GK209" s="17"/>
      <c r="GL209" s="17"/>
      <c r="GM209" s="17"/>
      <c r="GN209" s="17"/>
      <c r="GO209" s="17"/>
      <c r="GP209" s="17"/>
      <c r="GQ209" s="17"/>
      <c r="GR209" s="17"/>
      <c r="GS209" s="17"/>
      <c r="GT209" s="17"/>
      <c r="GU209" s="17"/>
      <c r="GV209" s="17"/>
      <c r="GW209" s="17"/>
      <c r="GX209" s="17"/>
      <c r="GY209" s="17"/>
      <c r="GZ209" s="17"/>
      <c r="HA209" s="17"/>
      <c r="HB209" s="17"/>
      <c r="HC209" s="17"/>
      <c r="HD209" s="17"/>
      <c r="HE209" s="17"/>
      <c r="HF209" s="17"/>
      <c r="HG209" s="17"/>
      <c r="HH209" s="17"/>
      <c r="HI209" s="17"/>
      <c r="HJ209" s="17"/>
      <c r="HK209" s="17"/>
      <c r="HL209" s="17"/>
      <c r="HM209" s="17"/>
      <c r="HN209" s="17"/>
      <c r="HO209" s="17"/>
      <c r="HP209" s="17"/>
      <c r="HQ209" s="17"/>
      <c r="HR209" s="17"/>
      <c r="HS209" s="17"/>
      <c r="HT209" s="17"/>
      <c r="HU209" s="17"/>
      <c r="HV209" s="17"/>
      <c r="HW209" s="17"/>
      <c r="HX209" s="17"/>
      <c r="HY209" s="17"/>
      <c r="HZ209" s="17"/>
      <c r="IA209" s="17"/>
      <c r="IB209" s="17"/>
      <c r="IC209" s="17"/>
      <c r="ID209" s="17"/>
      <c r="IE209" s="17"/>
      <c r="IF209" s="17"/>
      <c r="IG209" s="17"/>
      <c r="IH209" s="17"/>
      <c r="II209" s="17"/>
      <c r="IJ209" s="17"/>
      <c r="IK209" s="17"/>
      <c r="IL209" s="17"/>
      <c r="IM209" s="17"/>
      <c r="IN209" s="17"/>
    </row>
    <row r="210" spans="1:248" s="28" customFormat="1" ht="12.75" customHeight="1">
      <c r="A210" s="34"/>
      <c r="B210" s="61" t="s">
        <v>4</v>
      </c>
      <c r="C210" s="61"/>
      <c r="D210" s="61"/>
      <c r="E210" s="61"/>
      <c r="F210" s="61"/>
      <c r="G210" s="61"/>
      <c r="H210" s="61"/>
      <c r="I210" s="61"/>
      <c r="J210" s="61"/>
      <c r="K210" s="61"/>
      <c r="L210" s="62"/>
      <c r="M210" s="19">
        <v>14</v>
      </c>
      <c r="N210" s="19">
        <v>3</v>
      </c>
      <c r="O210" s="20" t="s">
        <v>2</v>
      </c>
      <c r="P210" s="21" t="s">
        <v>0</v>
      </c>
      <c r="Q210" s="38">
        <f>Q211</f>
        <v>174</v>
      </c>
      <c r="R210" s="35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  <c r="DA210" s="17"/>
      <c r="DB210" s="17"/>
      <c r="DC210" s="17"/>
      <c r="DD210" s="17"/>
      <c r="DE210" s="17"/>
      <c r="DF210" s="17"/>
      <c r="DG210" s="17"/>
      <c r="DH210" s="17"/>
      <c r="DI210" s="17"/>
      <c r="DJ210" s="17"/>
      <c r="DK210" s="17"/>
      <c r="DL210" s="17"/>
      <c r="DM210" s="17"/>
      <c r="DN210" s="17"/>
      <c r="DO210" s="17"/>
      <c r="DP210" s="17"/>
      <c r="DQ210" s="17"/>
      <c r="DR210" s="17"/>
      <c r="DS210" s="17"/>
      <c r="DT210" s="17"/>
      <c r="DU210" s="17"/>
      <c r="DV210" s="17"/>
      <c r="DW210" s="17"/>
      <c r="DX210" s="17"/>
      <c r="DY210" s="17"/>
      <c r="DZ210" s="17"/>
      <c r="EA210" s="17"/>
      <c r="EB210" s="17"/>
      <c r="EC210" s="17"/>
      <c r="ED210" s="17"/>
      <c r="EE210" s="17"/>
      <c r="EF210" s="17"/>
      <c r="EG210" s="17"/>
      <c r="EH210" s="17"/>
      <c r="EI210" s="17"/>
      <c r="EJ210" s="17"/>
      <c r="EK210" s="17"/>
      <c r="EL210" s="17"/>
      <c r="EM210" s="17"/>
      <c r="EN210" s="17"/>
      <c r="EO210" s="17"/>
      <c r="EP210" s="17"/>
      <c r="EQ210" s="17"/>
      <c r="ER210" s="17"/>
      <c r="ES210" s="17"/>
      <c r="ET210" s="17"/>
      <c r="EU210" s="17"/>
      <c r="EV210" s="17"/>
      <c r="EW210" s="17"/>
      <c r="EX210" s="17"/>
      <c r="EY210" s="17"/>
      <c r="EZ210" s="17"/>
      <c r="FA210" s="17"/>
      <c r="FB210" s="17"/>
      <c r="FC210" s="17"/>
      <c r="FD210" s="17"/>
      <c r="FE210" s="17"/>
      <c r="FF210" s="17"/>
      <c r="FG210" s="17"/>
      <c r="FH210" s="17"/>
      <c r="FI210" s="17"/>
      <c r="FJ210" s="17"/>
      <c r="FK210" s="17"/>
      <c r="FL210" s="17"/>
      <c r="FM210" s="17"/>
      <c r="FN210" s="17"/>
      <c r="FO210" s="17"/>
      <c r="FP210" s="17"/>
      <c r="FQ210" s="17"/>
      <c r="FR210" s="17"/>
      <c r="FS210" s="17"/>
      <c r="FT210" s="17"/>
      <c r="FU210" s="17"/>
      <c r="FV210" s="17"/>
      <c r="FW210" s="17"/>
      <c r="FX210" s="17"/>
      <c r="FY210" s="17"/>
      <c r="FZ210" s="17"/>
      <c r="GA210" s="17"/>
      <c r="GB210" s="17"/>
      <c r="GC210" s="17"/>
      <c r="GD210" s="17"/>
      <c r="GE210" s="17"/>
      <c r="GF210" s="17"/>
      <c r="GG210" s="17"/>
      <c r="GH210" s="17"/>
      <c r="GI210" s="17"/>
      <c r="GJ210" s="17"/>
      <c r="GK210" s="17"/>
      <c r="GL210" s="17"/>
      <c r="GM210" s="17"/>
      <c r="GN210" s="17"/>
      <c r="GO210" s="17"/>
      <c r="GP210" s="17"/>
      <c r="GQ210" s="17"/>
      <c r="GR210" s="17"/>
      <c r="GS210" s="17"/>
      <c r="GT210" s="17"/>
      <c r="GU210" s="17"/>
      <c r="GV210" s="17"/>
      <c r="GW210" s="17"/>
      <c r="GX210" s="17"/>
      <c r="GY210" s="17"/>
      <c r="GZ210" s="17"/>
      <c r="HA210" s="17"/>
      <c r="HB210" s="17"/>
      <c r="HC210" s="17"/>
      <c r="HD210" s="17"/>
      <c r="HE210" s="17"/>
      <c r="HF210" s="17"/>
      <c r="HG210" s="17"/>
      <c r="HH210" s="17"/>
      <c r="HI210" s="17"/>
      <c r="HJ210" s="17"/>
      <c r="HK210" s="17"/>
      <c r="HL210" s="17"/>
      <c r="HM210" s="17"/>
      <c r="HN210" s="17"/>
      <c r="HO210" s="17"/>
      <c r="HP210" s="17"/>
      <c r="HQ210" s="17"/>
      <c r="HR210" s="17"/>
      <c r="HS210" s="17"/>
      <c r="HT210" s="17"/>
      <c r="HU210" s="17"/>
      <c r="HV210" s="17"/>
      <c r="HW210" s="17"/>
      <c r="HX210" s="17"/>
      <c r="HY210" s="17"/>
      <c r="HZ210" s="17"/>
      <c r="IA210" s="17"/>
      <c r="IB210" s="17"/>
      <c r="IC210" s="17"/>
      <c r="ID210" s="17"/>
      <c r="IE210" s="17"/>
      <c r="IF210" s="17"/>
      <c r="IG210" s="17"/>
      <c r="IH210" s="17"/>
      <c r="II210" s="17"/>
      <c r="IJ210" s="17"/>
      <c r="IK210" s="17"/>
      <c r="IL210" s="17"/>
      <c r="IM210" s="17"/>
      <c r="IN210" s="17"/>
    </row>
    <row r="211" spans="1:248" s="28" customFormat="1" ht="24" customHeight="1" thickBot="1">
      <c r="A211" s="34"/>
      <c r="B211" s="71" t="s">
        <v>3</v>
      </c>
      <c r="C211" s="71"/>
      <c r="D211" s="71"/>
      <c r="E211" s="71"/>
      <c r="F211" s="71"/>
      <c r="G211" s="71"/>
      <c r="H211" s="71"/>
      <c r="I211" s="71"/>
      <c r="J211" s="71"/>
      <c r="K211" s="71"/>
      <c r="L211" s="72"/>
      <c r="M211" s="22">
        <v>14</v>
      </c>
      <c r="N211" s="22">
        <v>3</v>
      </c>
      <c r="O211" s="23" t="s">
        <v>2</v>
      </c>
      <c r="P211" s="24">
        <v>540</v>
      </c>
      <c r="Q211" s="39">
        <v>174</v>
      </c>
      <c r="R211" s="35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  <c r="DV211" s="17"/>
      <c r="DW211" s="17"/>
      <c r="DX211" s="17"/>
      <c r="DY211" s="17"/>
      <c r="DZ211" s="17"/>
      <c r="EA211" s="17"/>
      <c r="EB211" s="17"/>
      <c r="EC211" s="17"/>
      <c r="ED211" s="17"/>
      <c r="EE211" s="17"/>
      <c r="EF211" s="17"/>
      <c r="EG211" s="17"/>
      <c r="EH211" s="17"/>
      <c r="EI211" s="17"/>
      <c r="EJ211" s="17"/>
      <c r="EK211" s="17"/>
      <c r="EL211" s="17"/>
      <c r="EM211" s="17"/>
      <c r="EN211" s="17"/>
      <c r="EO211" s="17"/>
      <c r="EP211" s="17"/>
      <c r="EQ211" s="17"/>
      <c r="ER211" s="17"/>
      <c r="ES211" s="17"/>
      <c r="ET211" s="17"/>
      <c r="EU211" s="17"/>
      <c r="EV211" s="17"/>
      <c r="EW211" s="17"/>
      <c r="EX211" s="17"/>
      <c r="EY211" s="17"/>
      <c r="EZ211" s="17"/>
      <c r="FA211" s="17"/>
      <c r="FB211" s="17"/>
      <c r="FC211" s="17"/>
      <c r="FD211" s="17"/>
      <c r="FE211" s="17"/>
      <c r="FF211" s="17"/>
      <c r="FG211" s="17"/>
      <c r="FH211" s="17"/>
      <c r="FI211" s="17"/>
      <c r="FJ211" s="17"/>
      <c r="FK211" s="17"/>
      <c r="FL211" s="17"/>
      <c r="FM211" s="17"/>
      <c r="FN211" s="17"/>
      <c r="FO211" s="17"/>
      <c r="FP211" s="17"/>
      <c r="FQ211" s="17"/>
      <c r="FR211" s="17"/>
      <c r="FS211" s="17"/>
      <c r="FT211" s="17"/>
      <c r="FU211" s="17"/>
      <c r="FV211" s="17"/>
      <c r="FW211" s="17"/>
      <c r="FX211" s="17"/>
      <c r="FY211" s="17"/>
      <c r="FZ211" s="17"/>
      <c r="GA211" s="17"/>
      <c r="GB211" s="17"/>
      <c r="GC211" s="17"/>
      <c r="GD211" s="17"/>
      <c r="GE211" s="17"/>
      <c r="GF211" s="17"/>
      <c r="GG211" s="17"/>
      <c r="GH211" s="17"/>
      <c r="GI211" s="17"/>
      <c r="GJ211" s="17"/>
      <c r="GK211" s="17"/>
      <c r="GL211" s="17"/>
      <c r="GM211" s="17"/>
      <c r="GN211" s="17"/>
      <c r="GO211" s="17"/>
      <c r="GP211" s="17"/>
      <c r="GQ211" s="17"/>
      <c r="GR211" s="17"/>
      <c r="GS211" s="17"/>
      <c r="GT211" s="17"/>
      <c r="GU211" s="17"/>
      <c r="GV211" s="17"/>
      <c r="GW211" s="17"/>
      <c r="GX211" s="17"/>
      <c r="GY211" s="17"/>
      <c r="GZ211" s="17"/>
      <c r="HA211" s="17"/>
      <c r="HB211" s="17"/>
      <c r="HC211" s="17"/>
      <c r="HD211" s="17"/>
      <c r="HE211" s="17"/>
      <c r="HF211" s="17"/>
      <c r="HG211" s="17"/>
      <c r="HH211" s="17"/>
      <c r="HI211" s="17"/>
      <c r="HJ211" s="17"/>
      <c r="HK211" s="17"/>
      <c r="HL211" s="17"/>
      <c r="HM211" s="17"/>
      <c r="HN211" s="17"/>
      <c r="HO211" s="17"/>
      <c r="HP211" s="17"/>
      <c r="HQ211" s="17"/>
      <c r="HR211" s="17"/>
      <c r="HS211" s="17"/>
      <c r="HT211" s="17"/>
      <c r="HU211" s="17"/>
      <c r="HV211" s="17"/>
      <c r="HW211" s="17"/>
      <c r="HX211" s="17"/>
      <c r="HY211" s="17"/>
      <c r="HZ211" s="17"/>
      <c r="IA211" s="17"/>
      <c r="IB211" s="17"/>
      <c r="IC211" s="17"/>
      <c r="ID211" s="17"/>
      <c r="IE211" s="17"/>
      <c r="IF211" s="17"/>
      <c r="IG211" s="17"/>
      <c r="IH211" s="17"/>
      <c r="II211" s="17"/>
      <c r="IJ211" s="17"/>
      <c r="IK211" s="17"/>
      <c r="IL211" s="17"/>
      <c r="IM211" s="17"/>
      <c r="IN211" s="17"/>
    </row>
    <row r="212" spans="1:248" s="28" customFormat="1" ht="17.25" customHeight="1" thickBot="1">
      <c r="A212" s="40"/>
      <c r="B212" s="4" t="s">
        <v>1</v>
      </c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2">
        <f>Q199+Q170+Q115+Q91+Q82+Q75+Q16+Q204+Q194+0.01</f>
        <v>114345.21213999999</v>
      </c>
      <c r="R212" s="1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17"/>
      <c r="DF212" s="17"/>
      <c r="DG212" s="17"/>
      <c r="DH212" s="17"/>
      <c r="DI212" s="17"/>
      <c r="DJ212" s="17"/>
      <c r="DK212" s="17"/>
      <c r="DL212" s="17"/>
      <c r="DM212" s="17"/>
      <c r="DN212" s="17"/>
      <c r="DO212" s="17"/>
      <c r="DP212" s="17"/>
      <c r="DQ212" s="17"/>
      <c r="DR212" s="17"/>
      <c r="DS212" s="17"/>
      <c r="DT212" s="17"/>
      <c r="DU212" s="17"/>
      <c r="DV212" s="17"/>
      <c r="DW212" s="17"/>
      <c r="DX212" s="17"/>
      <c r="DY212" s="17"/>
      <c r="DZ212" s="17"/>
      <c r="EA212" s="17"/>
      <c r="EB212" s="17"/>
      <c r="EC212" s="17"/>
      <c r="ED212" s="17"/>
      <c r="EE212" s="17"/>
      <c r="EF212" s="17"/>
      <c r="EG212" s="17"/>
      <c r="EH212" s="17"/>
      <c r="EI212" s="17"/>
      <c r="EJ212" s="17"/>
      <c r="EK212" s="17"/>
      <c r="EL212" s="17"/>
      <c r="EM212" s="17"/>
      <c r="EN212" s="17"/>
      <c r="EO212" s="17"/>
      <c r="EP212" s="17"/>
      <c r="EQ212" s="17"/>
      <c r="ER212" s="17"/>
      <c r="ES212" s="17"/>
      <c r="ET212" s="17"/>
      <c r="EU212" s="17"/>
      <c r="EV212" s="17"/>
      <c r="EW212" s="17"/>
      <c r="EX212" s="17"/>
      <c r="EY212" s="17"/>
      <c r="EZ212" s="17"/>
      <c r="FA212" s="17"/>
      <c r="FB212" s="17"/>
      <c r="FC212" s="17"/>
      <c r="FD212" s="17"/>
      <c r="FE212" s="17"/>
      <c r="FF212" s="17"/>
      <c r="FG212" s="17"/>
      <c r="FH212" s="17"/>
      <c r="FI212" s="17"/>
      <c r="FJ212" s="17"/>
      <c r="FK212" s="17"/>
      <c r="FL212" s="17"/>
      <c r="FM212" s="17"/>
      <c r="FN212" s="17"/>
      <c r="FO212" s="17"/>
      <c r="FP212" s="17"/>
      <c r="FQ212" s="17"/>
      <c r="FR212" s="17"/>
      <c r="FS212" s="17"/>
      <c r="FT212" s="17"/>
      <c r="FU212" s="17"/>
      <c r="FV212" s="17"/>
      <c r="FW212" s="17"/>
      <c r="FX212" s="17"/>
      <c r="FY212" s="17"/>
      <c r="FZ212" s="17"/>
      <c r="GA212" s="17"/>
      <c r="GB212" s="17"/>
      <c r="GC212" s="17"/>
      <c r="GD212" s="17"/>
      <c r="GE212" s="17"/>
      <c r="GF212" s="17"/>
      <c r="GG212" s="17"/>
      <c r="GH212" s="17"/>
      <c r="GI212" s="17"/>
      <c r="GJ212" s="17"/>
      <c r="GK212" s="17"/>
      <c r="GL212" s="17"/>
      <c r="GM212" s="17"/>
      <c r="GN212" s="17"/>
      <c r="GO212" s="17"/>
      <c r="GP212" s="17"/>
      <c r="GQ212" s="17"/>
      <c r="GR212" s="17"/>
      <c r="GS212" s="17"/>
      <c r="GT212" s="17"/>
      <c r="GU212" s="17"/>
      <c r="GV212" s="17"/>
      <c r="GW212" s="17"/>
      <c r="GX212" s="17"/>
      <c r="GY212" s="17"/>
      <c r="GZ212" s="17"/>
      <c r="HA212" s="17"/>
      <c r="HB212" s="17"/>
      <c r="HC212" s="17"/>
      <c r="HD212" s="17"/>
      <c r="HE212" s="17"/>
      <c r="HF212" s="17"/>
      <c r="HG212" s="17"/>
      <c r="HH212" s="17"/>
      <c r="HI212" s="17"/>
      <c r="HJ212" s="17"/>
      <c r="HK212" s="17"/>
      <c r="HL212" s="17"/>
      <c r="HM212" s="17"/>
      <c r="HN212" s="17"/>
      <c r="HO212" s="17"/>
      <c r="HP212" s="17"/>
      <c r="HQ212" s="17"/>
      <c r="HR212" s="17"/>
      <c r="HS212" s="17"/>
      <c r="HT212" s="17"/>
      <c r="HU212" s="17"/>
      <c r="HV212" s="17"/>
      <c r="HW212" s="17"/>
      <c r="HX212" s="17"/>
      <c r="HY212" s="17"/>
      <c r="HZ212" s="17"/>
      <c r="IA212" s="17"/>
      <c r="IB212" s="17"/>
      <c r="IC212" s="17"/>
      <c r="ID212" s="17"/>
      <c r="IE212" s="17"/>
      <c r="IF212" s="17"/>
      <c r="IG212" s="17"/>
      <c r="IH212" s="17"/>
      <c r="II212" s="17"/>
      <c r="IJ212" s="17"/>
      <c r="IK212" s="17"/>
      <c r="IL212" s="17"/>
      <c r="IM212" s="17"/>
      <c r="IN212" s="17"/>
    </row>
  </sheetData>
  <mergeCells count="199">
    <mergeCell ref="B208:L208"/>
    <mergeCell ref="B209:L209"/>
    <mergeCell ref="B210:L210"/>
    <mergeCell ref="B211:L211"/>
    <mergeCell ref="B100:L100"/>
    <mergeCell ref="B138:L138"/>
    <mergeCell ref="B202:L202"/>
    <mergeCell ref="B203:L203"/>
    <mergeCell ref="B204:L204"/>
    <mergeCell ref="B205:L205"/>
    <mergeCell ref="B206:L206"/>
    <mergeCell ref="B207:L207"/>
    <mergeCell ref="B196:L196"/>
    <mergeCell ref="B197:L197"/>
    <mergeCell ref="B198:L198"/>
    <mergeCell ref="B199:L199"/>
    <mergeCell ref="B200:L200"/>
    <mergeCell ref="B201:L201"/>
    <mergeCell ref="B190:L190"/>
    <mergeCell ref="B191:L191"/>
    <mergeCell ref="B192:L192"/>
    <mergeCell ref="B193:L193"/>
    <mergeCell ref="B194:L194"/>
    <mergeCell ref="B195:L195"/>
    <mergeCell ref="B184:L184"/>
    <mergeCell ref="B185:L185"/>
    <mergeCell ref="B186:L186"/>
    <mergeCell ref="B187:L187"/>
    <mergeCell ref="B188:L188"/>
    <mergeCell ref="B189:L189"/>
    <mergeCell ref="B178:L178"/>
    <mergeCell ref="B179:L179"/>
    <mergeCell ref="B180:L180"/>
    <mergeCell ref="B181:L181"/>
    <mergeCell ref="B182:L182"/>
    <mergeCell ref="B183:L183"/>
    <mergeCell ref="B172:L172"/>
    <mergeCell ref="B173:L173"/>
    <mergeCell ref="B174:L174"/>
    <mergeCell ref="B175:L175"/>
    <mergeCell ref="B176:L176"/>
    <mergeCell ref="B177:L177"/>
    <mergeCell ref="B166:L166"/>
    <mergeCell ref="B167:L167"/>
    <mergeCell ref="B168:L168"/>
    <mergeCell ref="B169:L169"/>
    <mergeCell ref="B170:L170"/>
    <mergeCell ref="B171:L171"/>
    <mergeCell ref="B160:L160"/>
    <mergeCell ref="B161:L161"/>
    <mergeCell ref="B162:L162"/>
    <mergeCell ref="B163:L163"/>
    <mergeCell ref="B164:L164"/>
    <mergeCell ref="B165:L165"/>
    <mergeCell ref="B154:L154"/>
    <mergeCell ref="B155:L155"/>
    <mergeCell ref="B156:L156"/>
    <mergeCell ref="B157:L157"/>
    <mergeCell ref="B158:L158"/>
    <mergeCell ref="B159:L159"/>
    <mergeCell ref="B148:L148"/>
    <mergeCell ref="B149:L149"/>
    <mergeCell ref="B150:L150"/>
    <mergeCell ref="B151:L151"/>
    <mergeCell ref="B152:L152"/>
    <mergeCell ref="B153:L153"/>
    <mergeCell ref="B142:L142"/>
    <mergeCell ref="B143:L143"/>
    <mergeCell ref="B144:L144"/>
    <mergeCell ref="B145:L145"/>
    <mergeCell ref="B146:L146"/>
    <mergeCell ref="B147:L147"/>
    <mergeCell ref="B135:L135"/>
    <mergeCell ref="B136:L136"/>
    <mergeCell ref="B137:L137"/>
    <mergeCell ref="B139:L139"/>
    <mergeCell ref="B140:L140"/>
    <mergeCell ref="B141:L141"/>
    <mergeCell ref="B129:L129"/>
    <mergeCell ref="B130:L130"/>
    <mergeCell ref="B131:L131"/>
    <mergeCell ref="B132:L132"/>
    <mergeCell ref="B133:L133"/>
    <mergeCell ref="B134:L134"/>
    <mergeCell ref="B123:L123"/>
    <mergeCell ref="B124:L124"/>
    <mergeCell ref="B125:L125"/>
    <mergeCell ref="B126:L126"/>
    <mergeCell ref="B127:L127"/>
    <mergeCell ref="B128:L128"/>
    <mergeCell ref="B116:L116"/>
    <mergeCell ref="B117:L117"/>
    <mergeCell ref="B118:L118"/>
    <mergeCell ref="B119:L119"/>
    <mergeCell ref="B121:L121"/>
    <mergeCell ref="B122:L122"/>
    <mergeCell ref="B120:L120"/>
    <mergeCell ref="B110:L110"/>
    <mergeCell ref="B111:L111"/>
    <mergeCell ref="B112:L112"/>
    <mergeCell ref="B113:L113"/>
    <mergeCell ref="B114:L114"/>
    <mergeCell ref="B115:L115"/>
    <mergeCell ref="B104:L104"/>
    <mergeCell ref="B105:L105"/>
    <mergeCell ref="B106:L106"/>
    <mergeCell ref="B107:L107"/>
    <mergeCell ref="B108:L108"/>
    <mergeCell ref="B109:L109"/>
    <mergeCell ref="B97:L97"/>
    <mergeCell ref="B98:L98"/>
    <mergeCell ref="B99:L99"/>
    <mergeCell ref="B101:L101"/>
    <mergeCell ref="B102:L102"/>
    <mergeCell ref="B103:L103"/>
    <mergeCell ref="B90:L90"/>
    <mergeCell ref="B91:L91"/>
    <mergeCell ref="B92:L92"/>
    <mergeCell ref="B93:L93"/>
    <mergeCell ref="B94:L94"/>
    <mergeCell ref="B95:L95"/>
    <mergeCell ref="B96:L96"/>
    <mergeCell ref="B84:L84"/>
    <mergeCell ref="B85:L85"/>
    <mergeCell ref="B86:L86"/>
    <mergeCell ref="B87:L87"/>
    <mergeCell ref="B88:L88"/>
    <mergeCell ref="B89:L89"/>
    <mergeCell ref="B78:L78"/>
    <mergeCell ref="B79:L79"/>
    <mergeCell ref="B80:L80"/>
    <mergeCell ref="B81:L81"/>
    <mergeCell ref="B82:L82"/>
    <mergeCell ref="B83:L83"/>
    <mergeCell ref="B72:L72"/>
    <mergeCell ref="B73:L73"/>
    <mergeCell ref="B74:L74"/>
    <mergeCell ref="B75:L75"/>
    <mergeCell ref="B76:L76"/>
    <mergeCell ref="B77:L77"/>
    <mergeCell ref="B66:L66"/>
    <mergeCell ref="B67:L67"/>
    <mergeCell ref="B68:L68"/>
    <mergeCell ref="B69:L69"/>
    <mergeCell ref="B70:L70"/>
    <mergeCell ref="B71:L71"/>
    <mergeCell ref="B60:L60"/>
    <mergeCell ref="B61:L61"/>
    <mergeCell ref="B62:L62"/>
    <mergeCell ref="B63:L63"/>
    <mergeCell ref="B64:L64"/>
    <mergeCell ref="B65:L65"/>
    <mergeCell ref="B54:L54"/>
    <mergeCell ref="B55:L55"/>
    <mergeCell ref="B56:L56"/>
    <mergeCell ref="B57:L57"/>
    <mergeCell ref="B58:L58"/>
    <mergeCell ref="B59:L59"/>
    <mergeCell ref="B49:L49"/>
    <mergeCell ref="B50:L50"/>
    <mergeCell ref="B51:L51"/>
    <mergeCell ref="B52:L52"/>
    <mergeCell ref="B53:L53"/>
    <mergeCell ref="B43:L43"/>
    <mergeCell ref="B44:L44"/>
    <mergeCell ref="B45:L45"/>
    <mergeCell ref="B46:L46"/>
    <mergeCell ref="B47:L47"/>
    <mergeCell ref="B48:L48"/>
    <mergeCell ref="B37:L37"/>
    <mergeCell ref="B38:L38"/>
    <mergeCell ref="B39:L39"/>
    <mergeCell ref="B40:L40"/>
    <mergeCell ref="B41:L41"/>
    <mergeCell ref="B42:L42"/>
    <mergeCell ref="B31:L31"/>
    <mergeCell ref="B32:L32"/>
    <mergeCell ref="B33:L33"/>
    <mergeCell ref="B34:L34"/>
    <mergeCell ref="B35:L35"/>
    <mergeCell ref="B36:L36"/>
    <mergeCell ref="B28:L28"/>
    <mergeCell ref="B29:L29"/>
    <mergeCell ref="B30:L30"/>
    <mergeCell ref="B19:L19"/>
    <mergeCell ref="B20:L20"/>
    <mergeCell ref="B21:L21"/>
    <mergeCell ref="B22:L22"/>
    <mergeCell ref="B23:L23"/>
    <mergeCell ref="B24:L24"/>
    <mergeCell ref="A9:Q9"/>
    <mergeCell ref="M12:P13"/>
    <mergeCell ref="Q12:Q14"/>
    <mergeCell ref="B16:L16"/>
    <mergeCell ref="B17:L17"/>
    <mergeCell ref="B18:L18"/>
    <mergeCell ref="B25:L25"/>
    <mergeCell ref="B26:L26"/>
    <mergeCell ref="B27:L27"/>
  </mergeCells>
  <pageMargins left="0.39370078740157483" right="0.39370078740157483" top="0.39370078740157483" bottom="0.39370078740157483" header="0.51181102362204722" footer="0.51181102362204722"/>
  <pageSetup paperSize="9" scale="90" fitToHeight="6" orientation="portrait" r:id="rId1"/>
  <headerFooter alignWithMargins="0"/>
  <rowBreaks count="3" manualBreakCount="3">
    <brk id="35" max="16" man="1"/>
    <brk id="71" max="16" man="1"/>
    <brk id="12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июль</vt:lpstr>
      <vt:lpstr>июль!Заголовки_для_печати</vt:lpstr>
      <vt:lpstr>июль!Область_печати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filina-pc</dc:creator>
  <cp:lastModifiedBy>Юля</cp:lastModifiedBy>
  <cp:lastPrinted>2018-07-16T11:30:22Z</cp:lastPrinted>
  <dcterms:created xsi:type="dcterms:W3CDTF">2017-11-01T11:22:49Z</dcterms:created>
  <dcterms:modified xsi:type="dcterms:W3CDTF">2018-07-22T13:48:44Z</dcterms:modified>
</cp:coreProperties>
</file>