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11640"/>
  </bookViews>
  <sheets>
    <sheet name="июль" sheetId="5" r:id="rId1"/>
  </sheets>
  <definedNames>
    <definedName name="_xlnm.Print_Titles" localSheetId="0">июль!$15:$15</definedName>
    <definedName name="_xlnm.Print_Area" localSheetId="0">июль!$A$1:$Q$212</definedName>
  </definedNames>
  <calcPr calcId="124519" calcOnSave="0"/>
</workbook>
</file>

<file path=xl/calcChain.xml><?xml version="1.0" encoding="utf-8"?>
<calcChain xmlns="http://schemas.openxmlformats.org/spreadsheetml/2006/main">
  <c r="Q94" i="5"/>
  <c r="Q99"/>
  <c r="Q95"/>
  <c r="Q118"/>
  <c r="Q124"/>
  <c r="Q134"/>
  <c r="Q137"/>
  <c r="Q53"/>
  <c r="Q52" s="1"/>
  <c r="Q51" s="1"/>
  <c r="Q69"/>
  <c r="Q72"/>
  <c r="Q159"/>
  <c r="Q150"/>
  <c r="Q123"/>
  <c r="Q42"/>
  <c r="Q210"/>
  <c r="Q208"/>
  <c r="Q207" s="1"/>
  <c r="Q206" s="1"/>
  <c r="Q205" s="1"/>
  <c r="Q204" s="1"/>
  <c r="Q202"/>
  <c r="Q201"/>
  <c r="Q200" s="1"/>
  <c r="Q199" s="1"/>
  <c r="Q197"/>
  <c r="Q196"/>
  <c r="Q195" s="1"/>
  <c r="Q194" s="1"/>
  <c r="Q192"/>
  <c r="Q191"/>
  <c r="O191"/>
  <c r="Q189"/>
  <c r="Q188"/>
  <c r="O188"/>
  <c r="Q186"/>
  <c r="Q184"/>
  <c r="Q183"/>
  <c r="Q181"/>
  <c r="Q180"/>
  <c r="Q179" s="1"/>
  <c r="Q177"/>
  <c r="Q176"/>
  <c r="Q175"/>
  <c r="Q174"/>
  <c r="Q173" s="1"/>
  <c r="Q168"/>
  <c r="Q167"/>
  <c r="Q165"/>
  <c r="Q164"/>
  <c r="Q163"/>
  <c r="Q162"/>
  <c r="Q161" s="1"/>
  <c r="Q160" s="1"/>
  <c r="Q158"/>
  <c r="Q156"/>
  <c r="Q155" s="1"/>
  <c r="Q153"/>
  <c r="Q152"/>
  <c r="Q151" s="1"/>
  <c r="Q149"/>
  <c r="Q147"/>
  <c r="Q140"/>
  <c r="Q139" s="1"/>
  <c r="Q136"/>
  <c r="Q135" s="1"/>
  <c r="Q132"/>
  <c r="Q130"/>
  <c r="Q128"/>
  <c r="Q126"/>
  <c r="Q125"/>
  <c r="Q119"/>
  <c r="Q117" s="1"/>
  <c r="Q113"/>
  <c r="Q111"/>
  <c r="Q109"/>
  <c r="Q108" s="1"/>
  <c r="Q106"/>
  <c r="Q104"/>
  <c r="Q93"/>
  <c r="Q89"/>
  <c r="Q88" s="1"/>
  <c r="Q87" s="1"/>
  <c r="Q85"/>
  <c r="Q84" s="1"/>
  <c r="Q83" s="1"/>
  <c r="Q82" s="1"/>
  <c r="Q79"/>
  <c r="Q78" s="1"/>
  <c r="Q77" s="1"/>
  <c r="Q76" s="1"/>
  <c r="Q75" s="1"/>
  <c r="Q74"/>
  <c r="Q73" s="1"/>
  <c r="Q71"/>
  <c r="Q67"/>
  <c r="Q66" s="1"/>
  <c r="O66"/>
  <c r="Q64"/>
  <c r="Q63" s="1"/>
  <c r="O63"/>
  <c r="Q62"/>
  <c r="Q61" s="1"/>
  <c r="Q60" s="1"/>
  <c r="Q59" s="1"/>
  <c r="Q57"/>
  <c r="Q56" s="1"/>
  <c r="Q55" s="1"/>
  <c r="Q49"/>
  <c r="Q48" s="1"/>
  <c r="Q47" s="1"/>
  <c r="Q45"/>
  <c r="Q40"/>
  <c r="Q39" s="1"/>
  <c r="Q37"/>
  <c r="Q35"/>
  <c r="Q34" s="1"/>
  <c r="O34"/>
  <c r="Q32"/>
  <c r="Q31" s="1"/>
  <c r="O31"/>
  <c r="Q25"/>
  <c r="Q24" s="1"/>
  <c r="Q22"/>
  <c r="Q21" s="1"/>
  <c r="Q19"/>
  <c r="Q18" s="1"/>
  <c r="Q17" s="1"/>
  <c r="Q172" l="1"/>
  <c r="Q171" s="1"/>
  <c r="Q170" s="1"/>
  <c r="Q29"/>
  <c r="Q28" s="1"/>
  <c r="Q27" s="1"/>
  <c r="Q98"/>
  <c r="Q97" s="1"/>
  <c r="Q92" s="1"/>
  <c r="Q91" s="1"/>
  <c r="Q122"/>
  <c r="Q121" s="1"/>
  <c r="Q38"/>
  <c r="Q157"/>
  <c r="Q146"/>
  <c r="Q116"/>
  <c r="Q142" l="1"/>
  <c r="Q16"/>
  <c r="Q115"/>
  <c r="Q212" s="1"/>
</calcChain>
</file>

<file path=xl/sharedStrings.xml><?xml version="1.0" encoding="utf-8"?>
<sst xmlns="http://schemas.openxmlformats.org/spreadsheetml/2006/main" count="502" uniqueCount="187">
  <si>
    <t/>
  </si>
  <si>
    <t>ИТОГО:</t>
  </si>
  <si>
    <t>0300902000</t>
  </si>
  <si>
    <t>Исполнение полномочий контрольно-счетного органа (Иные межбюджетные трансферты)</t>
  </si>
  <si>
    <t>Исполнение полномочий контрольно-счетного органа</t>
  </si>
  <si>
    <t>0300901000</t>
  </si>
  <si>
    <t>Формирование, утверждение, исполнение бюджета поселения и контроль за использованием данного бюджета (Иные межбюджетные трансферты)</t>
  </si>
  <si>
    <t>Формирование, утверждение, исполнение бюджета поселения и контроль за использованием данного бюджета</t>
  </si>
  <si>
    <t>0300900000</t>
  </si>
  <si>
    <t>Межбюджетные трансферты</t>
  </si>
  <si>
    <t>0300000000</t>
  </si>
  <si>
    <t>Реализация государственных (муниципальных) функций, связанных с государственным (муниципальным) управлением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</si>
  <si>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</si>
  <si>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</si>
  <si>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0300700000</t>
  </si>
  <si>
    <t>Обслуживание муниципального долга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</si>
  <si>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</si>
  <si>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</si>
  <si>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1100100000</t>
  </si>
  <si>
    <t>Иные закупки товаров, работ и услуг для обеспечения государственных (муниципальных) нужд</t>
  </si>
  <si>
    <t>Физическая культура</t>
  </si>
  <si>
    <t>1100000000</t>
  </si>
  <si>
    <t>Физкультура и спорт</t>
  </si>
  <si>
    <t>ФИЗИЧЕСКАЯ КУЛЬТУРА И СПОРТ</t>
  </si>
  <si>
    <t>05003S3250</t>
  </si>
  <si>
    <t>Софинансирование расходов на реализацию мероприятий государственной программы Республики Карелия "Развитие культуры" (на частичную компенсацию дополнительных расходов на повышение оплаты труда работников муниципальных учреждений культуры) (Расходы на выплаты персоналу казенных учреждений)</t>
  </si>
  <si>
    <t>Софинансирование расходов на реализацию мероприятий государственной программы Республики Карелия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</si>
  <si>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>0500343250</t>
  </si>
  <si>
    <t>Реализация мероприятий государственной программы Республики Карелия "Развитие культуры" (на частичную компенсацию дополнительных расходов на повышение оплаты труда работников муниципальных учреждений культуры) (Расходы на выплаты персоналу казенных учреждений)</t>
  </si>
  <si>
    <t>Реализация мероприятий государственной программы Республики Карелия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</si>
  <si>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>0500300000</t>
  </si>
  <si>
    <t>Уплата налогов, сборов и иных платежей</t>
  </si>
  <si>
    <t>Социальные выплаты гражданам, кроме публичных нормативных социальных выплат</t>
  </si>
  <si>
    <t>Расходы на выплаты персоналу казенных учреждений</t>
  </si>
  <si>
    <t>Обеспечение деятельности библиотек</t>
  </si>
  <si>
    <t>05002L5580</t>
  </si>
  <si>
    <t>Реализация мероприятий по обеспечению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(Иные закупки товаров, работ и услуг для обеспечения государственных (муниципальных) нужд)</t>
  </si>
  <si>
    <t>Реализация мероприятий по обеспечению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</si>
  <si>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0500200000</t>
  </si>
  <si>
    <t>Обеспечение деятельности домов культуры, культурно-библиотечных-досуговых центров</t>
  </si>
  <si>
    <t>0500000000</t>
  </si>
  <si>
    <t>Осуществление деятельности в области культуры</t>
  </si>
  <si>
    <t>Культура</t>
  </si>
  <si>
    <t>КУЛЬТУРА, КИНЕМАТОГРАФИЯ</t>
  </si>
  <si>
    <t>Реализация мероприятий по поддержке обустройства мест массового отдыха населения (городских парков) (Иные закупки товаров, работ и услуг для обеспечения государственных (муниципальных) нужд)</t>
  </si>
  <si>
    <t>Реализация мероприятий по поддержке обустройства мест массового отдыха населения (городских парков)</t>
  </si>
  <si>
    <t>Реализация мероприятий по формированию современной городской среды (Иные закупки товаров, работ и услуг для обеспечения государственных (муниципальных) нужд)</t>
  </si>
  <si>
    <t>Реализация мероприятий по формированию современной городской среды</t>
  </si>
  <si>
    <t>Реализация мероприятий по формированию современной городской среды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</si>
  <si>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7900400000</t>
  </si>
  <si>
    <t>Муниципальная целевая программа "Благоустройство территории Лахденпохского городского поселения и ремонт муниципального имущества на 2017-2018 годы»</t>
  </si>
  <si>
    <t>7900000000</t>
  </si>
  <si>
    <t>Муниципальные целевые программы</t>
  </si>
  <si>
    <t>0900500000</t>
  </si>
  <si>
    <t>Прочие мероприятия в области благоустройства</t>
  </si>
  <si>
    <t>0900400000</t>
  </si>
  <si>
    <t>Уличное освещение</t>
  </si>
  <si>
    <t>0900300000</t>
  </si>
  <si>
    <t>Содержание мест захоронений</t>
  </si>
  <si>
    <t>0900000000</t>
  </si>
  <si>
    <t>Осуществление деятельности в области жилищно-коммунального хозяйства</t>
  </si>
  <si>
    <t>0300600000</t>
  </si>
  <si>
    <t>Резервные средства</t>
  </si>
  <si>
    <t>Резервные средства для обеспечения планируемых расходных обязательств Лахденпохского городского поселения</t>
  </si>
  <si>
    <t>Благоустройство</t>
  </si>
  <si>
    <t>7900500000</t>
  </si>
  <si>
    <t>Программа комплексного развития систем коммунальной инфраструктуры Лахденпохского городского поселения на 2017-2018 годы</t>
  </si>
  <si>
    <t>0900200000</t>
  </si>
  <si>
    <t>Осуществление деятельности в области коммунального хозяйства</t>
  </si>
  <si>
    <t>Коммунальное хозяйство</t>
  </si>
  <si>
    <t>09001S9602</t>
  </si>
  <si>
    <t>Софинансирование мероприятий по переселению граждан из аварийного жилищного фонда с учетом необходимости развития малоэтажного строительства (Бюджетные инвестиции)</t>
  </si>
  <si>
    <t>Софинансирование мероприятий по переселению граждан из аварийного жилищного фонда с учетом необходимости развития малоэтажного строительства</t>
  </si>
  <si>
    <t>0900110000</t>
  </si>
  <si>
    <t>Взносы в фонд капитального ремонта (Иные закупки товаров, работ и услуг для обеспечения государственных (муниципальных) нужд)</t>
  </si>
  <si>
    <t>Взносы в фонд капитального ремонта</t>
  </si>
  <si>
    <t>0900109502</t>
  </si>
  <si>
    <t>0900100000</t>
  </si>
  <si>
    <t>Исполнение судебных актов</t>
  </si>
  <si>
    <t>Осуществление деятельности в области жилищного хозяйства</t>
  </si>
  <si>
    <t>0300800000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</si>
  <si>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</t>
  </si>
  <si>
    <t>Жилищное хозяйство</t>
  </si>
  <si>
    <t>ЖИЛИЩНО-КОММУНАЛЬНОЕ ХОЗЯЙСТВО</t>
  </si>
  <si>
    <t>79006S3180</t>
  </si>
  <si>
    <t>Софинансирование расходов на реализацию мероприятий государственной программы Республики Карелия "Развитие транспортной системы" (Иные закупки товаров, работ и услуг для обеспечения государственных (муниципальных) нужд)</t>
  </si>
  <si>
    <t>Софинансирование расходов на реализацию мероприятий государственной программы Республики Карелия "Развитие транспортной системы"</t>
  </si>
  <si>
    <t>7900643180</t>
  </si>
  <si>
    <t>Реализация мероприятий государственной программы Республики Карелия "Развитие транспортной системы" (Иные закупки товаров, работ и услуг для обеспечения государственных (муниципальных) нужд)</t>
  </si>
  <si>
    <t>Реализация мероприятий государственной программы Республики Карелия "Развитие транспортной системы"</t>
  </si>
  <si>
    <t>7900600000</t>
  </si>
  <si>
    <t>Долгосрочная целевая программа Лахденпохского городского поселения "Развитие автомобильных дорог общего пользования местного значения Лахденпохского городского поселения на 2017-2018 годы»</t>
  </si>
  <si>
    <t>1000143180</t>
  </si>
  <si>
    <t>1000100000</t>
  </si>
  <si>
    <t>Содержание и ремонт дорог</t>
  </si>
  <si>
    <t>1000000000</t>
  </si>
  <si>
    <t>Дорожное хозяйство (дорожные фонды)</t>
  </si>
  <si>
    <t>НАЦИОНАЛЬНАЯ ЭКОНОМИКА</t>
  </si>
  <si>
    <t>7900700000</t>
  </si>
  <si>
    <t>Муниципальная целевая программа «Пожарная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«Лахденпохское городское поселение на 2015-2019 годы»</t>
  </si>
  <si>
    <t>Обеспечение пожарной безопасности</t>
  </si>
  <si>
    <t>0301500000</t>
  </si>
  <si>
    <t>Мероприятия в области предупреждения и ликвидации последствий чрезвычайных ситуаций и в области гражданской обороны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</si>
  <si>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</si>
  <si>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</si>
  <si>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0300151180</t>
  </si>
  <si>
    <t>Осуществление первичного воинского учета на территориях, где отсутствуют военные комиссариаты (Расходы на выплаты персоналу государственных (муниципальных) органов)</t>
  </si>
  <si>
    <t>Осуществление первичного воинского учета на территориях, где отсутствуют военные комиссариаты</t>
  </si>
  <si>
    <t>0300100000</t>
  </si>
  <si>
    <t>Исполнение переданных государственных полномочий</t>
  </si>
  <si>
    <t>Мобилизационная и вневойсковая подготовка</t>
  </si>
  <si>
    <t>НАЦИОНАЛЬНАЯ ОБОРОНА</t>
  </si>
  <si>
    <t>0300400000</t>
  </si>
  <si>
    <t>Представительские расходы, связанные с управлением</t>
  </si>
  <si>
    <t>0300200000</t>
  </si>
  <si>
    <t>Учреждения, оказывающие обеспечивающие услуги</t>
  </si>
  <si>
    <t>Другие общегосударственные вопросы</t>
  </si>
  <si>
    <t>0200300000</t>
  </si>
  <si>
    <t>Резервный фонд администрации Лахденпохского городского поселения по предупреждению и ликвидации чрезвычайных ситуаций и последствий стихийных бедствий</t>
  </si>
  <si>
    <t>0200000000</t>
  </si>
  <si>
    <t>Резервные фонды исполнительных органов власти</t>
  </si>
  <si>
    <t>Резервные фонды</t>
  </si>
  <si>
    <t>0301100000</t>
  </si>
  <si>
    <t>Специальные расходы</t>
  </si>
  <si>
    <t>Обеспечение проведения выборов и референдумов</t>
  </si>
  <si>
    <t>0300142140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</si>
  <si>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 (Иные закупки товаров, работ и услуг для обеспечения государственных (муниципальных) нужд)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</si>
  <si>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</si>
  <si>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0100300000</t>
  </si>
  <si>
    <t>Расходы на выплаты персоналу государственных (муниципальных) органов</t>
  </si>
  <si>
    <t>Глава Администрации</t>
  </si>
  <si>
    <t>0100200000</t>
  </si>
  <si>
    <t>Центральный аппарат</t>
  </si>
  <si>
    <t>0100000000</t>
  </si>
  <si>
    <t>Руководство и управление в сфере установленных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</si>
  <si>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</si>
  <si>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</si>
  <si>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0100100000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</si>
  <si>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</si>
  <si>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</si>
  <si>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</si>
  <si>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вид расхода</t>
  </si>
  <si>
    <t>целевая статья</t>
  </si>
  <si>
    <t>подраздел</t>
  </si>
  <si>
    <t>раздел</t>
  </si>
  <si>
    <t>Наименование</t>
  </si>
  <si>
    <t>Коды бюджетной классификации</t>
  </si>
  <si>
    <t>Приложение 4</t>
  </si>
  <si>
    <t>тыс. рублей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</si>
  <si>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2018 год</t>
  </si>
  <si>
    <t>к решению Совета Лахденпохского городского поселения</t>
  </si>
  <si>
    <t>о внесении изменений и дополнений в решение</t>
  </si>
  <si>
    <t>XXXXXV сессии III созыва Совета Лахденпохского городского</t>
  </si>
  <si>
    <t>поселения XXXXXV/ №  370 - III от 23.12.2016 г. "О бюджете</t>
  </si>
  <si>
    <t>Лахденпохского городского поселения на 2018 год"</t>
  </si>
  <si>
    <t>Реализация мероприятий государственной программы Республики Карелия «Эффективное управление региональными и муниципальными финансами в Республике Карелия» (в целях частичной компенсации расходов на повышение оплаты труда работников бюджетной сферы)</t>
  </si>
  <si>
    <t>Реализация мероприятий государственной программы Республики Карелия «Эффективное управление региональными и муниципальными финансами в Республике Карелия» (в целях частичной компенсации расходов на повышение оплаты труда работников бюджетной сферы) (Расходы на выплаты персоналу государственных (муниципальных) органов)</t>
  </si>
  <si>
    <t xml:space="preserve">Софинансирование расходов на реализацию мероприятий государственной программы Республики Карелия «Эффективное управление региональными и муниципальными финансами в Республике Карелия» (в целях частичной компенсации расходов на повышение оплаты труда работников бюджетной сферы)        </t>
  </si>
  <si>
    <t>Софинансирование расходов на реализацию мероприятий государственной программы Республики Карелия «Эффективное управление региональными и муниципальными финансами в Республике Карелия» (в целях частичной компенсации расходов на повышение оплаты труда работников бюджетной сферы)  (Расходы на выплаты персоналу государственных (муниципальных) органов)</t>
  </si>
  <si>
    <t>01001S3170</t>
  </si>
  <si>
    <t>0100243170</t>
  </si>
  <si>
    <t>01002S3170</t>
  </si>
  <si>
    <t>Реализация мероприятий государственной программы Республики Карелия «Эффективное управление региональными и муниципальными финансами в Республике Карелия» (в целях частичной компенсации расходов на повышение оплаты труда работников бюджетной сферы) (Расходы на выплаты персоналу казенных учреждений)</t>
  </si>
  <si>
    <t>Софинансирование расходов на реализацию мероприятий государственной программы Республики Карелия «Эффективное управление региональными и муниципальными финансами в Республике Карелия» (в целях частичной компенсации расходов на повышение оплаты труда работников бюджетной сферы)  (Расходы на выплаты персоналу казенных учреждений)</t>
  </si>
  <si>
    <t>0300243170</t>
  </si>
  <si>
    <t>03002S3170</t>
  </si>
  <si>
    <t>0500343170</t>
  </si>
  <si>
    <t>05003S3170</t>
  </si>
  <si>
    <t>Сумма на 2018 год</t>
  </si>
  <si>
    <t>10001S3180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</si>
  <si>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</si>
  <si>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(Бюджетные инвестиции)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</si>
  <si>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</si>
  <si>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</si>
  <si>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Муниципальная программа «Формирование современной городской среды на территории Лахденпохского городского поселения на 2018-2022  годы» в рамках реализации приоритетного проекта «Формирование комфортной городской среды»</t>
  </si>
  <si>
    <t>Основное мероприятие "Благоустройство общественных территорий Лахденпохского городского поселения"</t>
  </si>
  <si>
    <t>79201L5550</t>
  </si>
  <si>
    <t>Основное мероприятие "Благоустройство мест массового отдыха населения (городских парков) на территории Лахденпохского городского поселения"</t>
  </si>
  <si>
    <t>79203L5600</t>
  </si>
  <si>
    <t>79202L5550</t>
  </si>
  <si>
    <t>Основное мероприятие" Благоустройство дворовых территорий многоквартирных домов Лахденпохского городского поселения"</t>
  </si>
  <si>
    <t>Реализация мероприятий на поддержку местных инициатив граждан, проживающих в муниципальных образованиях</t>
  </si>
  <si>
    <t>Реализация мероприятий на поддержку местных инициатив граждан, проживающих в муниципальных образованиях(Иные закупки товаров, работ и услуг для обеспечения государственных (муниципальных) нужд)</t>
  </si>
  <si>
    <t>Софинансирование расходов на реализацию мероприятий на поддержку местных инициатив граждан, проживающих в муниципальных образованиях</t>
  </si>
  <si>
    <t>Софинансирование расходов на реализацию мероприятий на поддержку местных инициатив граждан, проживающих в муниципальных образованиях (Иные закупки товаров, работ и услуг для обеспечения государственных (муниципальных) нужд)</t>
  </si>
  <si>
    <t>от ____      2018 года № __________</t>
  </si>
  <si>
    <t>09005S3140</t>
  </si>
</sst>
</file>

<file path=xl/styles.xml><?xml version="1.0" encoding="utf-8"?>
<styleSheet xmlns="http://schemas.openxmlformats.org/spreadsheetml/2006/main">
  <numFmts count="6">
    <numFmt numFmtId="164" formatCode="#,##0.00;[Red]\-#,##0.00"/>
    <numFmt numFmtId="165" formatCode="#,##0.00;[Red]\-#,##0.00;0.00"/>
    <numFmt numFmtId="166" formatCode="000"/>
    <numFmt numFmtId="167" formatCode="0000000000"/>
    <numFmt numFmtId="168" formatCode="00"/>
    <numFmt numFmtId="169" formatCode="00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3">
    <xf numFmtId="0" fontId="0" fillId="0" borderId="0" xfId="0"/>
    <xf numFmtId="0" fontId="1" fillId="0" borderId="0" xfId="1" applyNumberFormat="1" applyFont="1" applyFill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0" fontId="1" fillId="0" borderId="2" xfId="1" applyNumberFormat="1" applyFont="1" applyFill="1" applyBorder="1" applyAlignment="1" applyProtection="1">
      <protection hidden="1"/>
    </xf>
    <xf numFmtId="0" fontId="1" fillId="0" borderId="4" xfId="1" applyNumberFormat="1" applyFont="1" applyFill="1" applyBorder="1" applyAlignment="1" applyProtection="1">
      <protection hidden="1"/>
    </xf>
    <xf numFmtId="0" fontId="2" fillId="0" borderId="5" xfId="1" applyNumberFormat="1" applyFont="1" applyFill="1" applyBorder="1" applyAlignment="1" applyProtection="1">
      <protection hidden="1"/>
    </xf>
    <xf numFmtId="0" fontId="2" fillId="0" borderId="17" xfId="1" applyNumberFormat="1" applyFont="1" applyFill="1" applyBorder="1" applyAlignment="1" applyProtection="1">
      <alignment horizontal="center"/>
      <protection hidden="1"/>
    </xf>
    <xf numFmtId="0" fontId="1" fillId="0" borderId="17" xfId="1" applyNumberFormat="1" applyFont="1" applyFill="1" applyBorder="1" applyAlignment="1" applyProtection="1">
      <alignment horizontal="centerContinuous"/>
      <protection hidden="1"/>
    </xf>
    <xf numFmtId="0" fontId="2" fillId="0" borderId="18" xfId="1" applyNumberFormat="1" applyFont="1" applyFill="1" applyBorder="1" applyAlignment="1" applyProtection="1">
      <alignment horizontal="centerContinuous"/>
      <protection hidden="1"/>
    </xf>
    <xf numFmtId="0" fontId="2" fillId="0" borderId="19" xfId="1" applyNumberFormat="1" applyFont="1" applyFill="1" applyBorder="1" applyAlignment="1" applyProtection="1">
      <alignment horizontal="centerContinuous"/>
      <protection hidden="1"/>
    </xf>
    <xf numFmtId="0" fontId="2" fillId="0" borderId="20" xfId="1" applyNumberFormat="1" applyFont="1" applyFill="1" applyBorder="1" applyAlignment="1" applyProtection="1">
      <alignment horizontal="centerContinuous"/>
      <protection hidden="1"/>
    </xf>
    <xf numFmtId="0" fontId="2" fillId="0" borderId="21" xfId="1" applyNumberFormat="1" applyFont="1" applyFill="1" applyBorder="1" applyAlignment="1" applyProtection="1">
      <alignment horizontal="center" wrapText="1"/>
      <protection hidden="1"/>
    </xf>
    <xf numFmtId="0" fontId="2" fillId="0" borderId="5" xfId="1" applyNumberFormat="1" applyFont="1" applyFill="1" applyBorder="1" applyAlignment="1" applyProtection="1">
      <alignment horizontal="centerContinuous" vertical="top"/>
      <protection hidden="1"/>
    </xf>
    <xf numFmtId="0" fontId="1" fillId="0" borderId="22" xfId="1" applyNumberFormat="1" applyFont="1" applyFill="1" applyBorder="1" applyAlignment="1" applyProtection="1">
      <protection hidden="1"/>
    </xf>
    <xf numFmtId="0" fontId="2" fillId="0" borderId="5" xfId="1" applyNumberFormat="1" applyFont="1" applyFill="1" applyBorder="1" applyAlignment="1" applyProtection="1">
      <alignment horizontal="centerContinuous"/>
      <protection hidden="1"/>
    </xf>
    <xf numFmtId="0" fontId="1" fillId="0" borderId="23" xfId="1" applyNumberFormat="1" applyFont="1" applyFill="1" applyBorder="1" applyAlignment="1" applyProtection="1">
      <protection hidden="1"/>
    </xf>
    <xf numFmtId="0" fontId="2" fillId="0" borderId="24" xfId="1" applyNumberFormat="1" applyFont="1" applyFill="1" applyBorder="1" applyAlignment="1" applyProtection="1">
      <alignment horizontal="centerContinuous"/>
      <protection hidden="1"/>
    </xf>
    <xf numFmtId="0" fontId="1" fillId="0" borderId="0" xfId="1" applyFill="1"/>
    <xf numFmtId="0" fontId="1" fillId="0" borderId="0" xfId="1" applyFill="1" applyProtection="1">
      <protection hidden="1"/>
    </xf>
    <xf numFmtId="168" fontId="3" fillId="0" borderId="8" xfId="1" applyNumberFormat="1" applyFont="1" applyFill="1" applyBorder="1" applyAlignment="1" applyProtection="1">
      <protection hidden="1"/>
    </xf>
    <xf numFmtId="167" fontId="3" fillId="0" borderId="8" xfId="1" applyNumberFormat="1" applyFont="1" applyFill="1" applyBorder="1" applyAlignment="1" applyProtection="1">
      <protection hidden="1"/>
    </xf>
    <xf numFmtId="166" fontId="3" fillId="0" borderId="9" xfId="1" applyNumberFormat="1" applyFont="1" applyFill="1" applyBorder="1" applyAlignment="1" applyProtection="1">
      <alignment horizontal="right"/>
      <protection hidden="1"/>
    </xf>
    <xf numFmtId="168" fontId="3" fillId="0" borderId="6" xfId="1" applyNumberFormat="1" applyFont="1" applyFill="1" applyBorder="1" applyAlignment="1" applyProtection="1">
      <protection hidden="1"/>
    </xf>
    <xf numFmtId="167" fontId="3" fillId="0" borderId="6" xfId="1" applyNumberFormat="1" applyFont="1" applyFill="1" applyBorder="1" applyAlignment="1" applyProtection="1">
      <protection hidden="1"/>
    </xf>
    <xf numFmtId="166" fontId="3" fillId="0" borderId="3" xfId="1" applyNumberFormat="1" applyFont="1" applyFill="1" applyBorder="1" applyAlignment="1" applyProtection="1">
      <alignment horizontal="right"/>
      <protection hidden="1"/>
    </xf>
    <xf numFmtId="168" fontId="3" fillId="0" borderId="12" xfId="1" applyNumberFormat="1" applyFont="1" applyFill="1" applyBorder="1" applyAlignment="1" applyProtection="1">
      <protection hidden="1"/>
    </xf>
    <xf numFmtId="167" fontId="3" fillId="0" borderId="12" xfId="1" applyNumberFormat="1" applyFont="1" applyFill="1" applyBorder="1" applyAlignment="1" applyProtection="1">
      <protection hidden="1"/>
    </xf>
    <xf numFmtId="166" fontId="3" fillId="0" borderId="13" xfId="1" applyNumberFormat="1" applyFont="1" applyFill="1" applyBorder="1" applyAlignment="1" applyProtection="1">
      <alignment horizontal="right"/>
      <protection hidden="1"/>
    </xf>
    <xf numFmtId="0" fontId="1" fillId="0" borderId="0" xfId="1" applyFill="1" applyBorder="1"/>
    <xf numFmtId="0" fontId="1" fillId="0" borderId="0" xfId="1" applyFill="1" applyBorder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centerContinuous"/>
      <protection hidden="1"/>
    </xf>
    <xf numFmtId="0" fontId="2" fillId="0" borderId="0" xfId="1" applyNumberFormat="1" applyFont="1" applyFill="1" applyBorder="1" applyAlignment="1" applyProtection="1">
      <alignment horizontal="centerContinuous" vertical="top"/>
      <protection hidden="1"/>
    </xf>
    <xf numFmtId="0" fontId="1" fillId="0" borderId="0" xfId="1" applyNumberFormat="1" applyFont="1" applyFill="1" applyBorder="1" applyAlignment="1" applyProtection="1">
      <alignment horizontal="centerContinuous"/>
      <protection hidden="1"/>
    </xf>
    <xf numFmtId="0" fontId="3" fillId="0" borderId="28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165" fontId="3" fillId="0" borderId="29" xfId="1" applyNumberFormat="1" applyFont="1" applyFill="1" applyBorder="1" applyAlignment="1" applyProtection="1">
      <protection hidden="1"/>
    </xf>
    <xf numFmtId="165" fontId="3" fillId="0" borderId="31" xfId="1" applyNumberFormat="1" applyFont="1" applyFill="1" applyBorder="1" applyAlignment="1" applyProtection="1">
      <protection hidden="1"/>
    </xf>
    <xf numFmtId="165" fontId="3" fillId="0" borderId="32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protection hidden="1"/>
    </xf>
    <xf numFmtId="0" fontId="2" fillId="0" borderId="33" xfId="1" applyNumberFormat="1" applyFont="1" applyFill="1" applyBorder="1" applyAlignment="1" applyProtection="1">
      <protection hidden="1"/>
    </xf>
    <xf numFmtId="165" fontId="3" fillId="0" borderId="0" xfId="1" applyNumberFormat="1" applyFont="1" applyFill="1" applyBorder="1" applyAlignment="1" applyProtection="1">
      <protection hidden="1"/>
    </xf>
    <xf numFmtId="0" fontId="4" fillId="0" borderId="0" xfId="0" applyFont="1" applyFill="1" applyBorder="1" applyAlignment="1">
      <alignment horizontal="right"/>
    </xf>
    <xf numFmtId="0" fontId="5" fillId="0" borderId="0" xfId="1" applyFont="1" applyFill="1" applyBorder="1" applyAlignment="1" applyProtection="1">
      <alignment horizontal="right"/>
      <protection hidden="1"/>
    </xf>
    <xf numFmtId="0" fontId="2" fillId="0" borderId="20" xfId="1" applyNumberFormat="1" applyFont="1" applyFill="1" applyBorder="1" applyAlignment="1" applyProtection="1">
      <alignment horizontal="center"/>
      <protection hidden="1"/>
    </xf>
    <xf numFmtId="0" fontId="2" fillId="0" borderId="30" xfId="1" applyNumberFormat="1" applyFont="1" applyFill="1" applyBorder="1" applyAlignment="1" applyProtection="1">
      <alignment horizontal="center"/>
      <protection hidden="1"/>
    </xf>
    <xf numFmtId="49" fontId="3" fillId="0" borderId="8" xfId="1" applyNumberFormat="1" applyFont="1" applyFill="1" applyBorder="1" applyAlignment="1" applyProtection="1">
      <protection hidden="1"/>
    </xf>
    <xf numFmtId="0" fontId="7" fillId="0" borderId="0" xfId="2" applyFont="1" applyFill="1" applyBorder="1" applyAlignment="1" applyProtection="1">
      <alignment horizontal="right"/>
      <protection hidden="1"/>
    </xf>
    <xf numFmtId="0" fontId="7" fillId="0" borderId="0" xfId="1" applyFont="1" applyFill="1" applyBorder="1" applyAlignment="1" applyProtection="1">
      <alignment horizontal="right"/>
      <protection hidden="1"/>
    </xf>
    <xf numFmtId="0" fontId="1" fillId="0" borderId="0" xfId="1" applyFill="1" applyAlignment="1">
      <alignment horizontal="left"/>
    </xf>
    <xf numFmtId="0" fontId="6" fillId="0" borderId="0" xfId="1" applyNumberFormat="1" applyFont="1" applyFill="1" applyBorder="1" applyAlignment="1" applyProtection="1">
      <alignment horizontal="center" wrapText="1"/>
      <protection hidden="1"/>
    </xf>
    <xf numFmtId="0" fontId="6" fillId="0" borderId="0" xfId="1" applyNumberFormat="1" applyFont="1" applyFill="1" applyBorder="1" applyAlignment="1" applyProtection="1">
      <alignment horizontal="center" wrapText="1"/>
      <protection hidden="1"/>
    </xf>
    <xf numFmtId="0" fontId="2" fillId="0" borderId="16" xfId="1" applyNumberFormat="1" applyFont="1" applyFill="1" applyBorder="1" applyAlignment="1" applyProtection="1">
      <alignment horizontal="center"/>
      <protection hidden="1"/>
    </xf>
    <xf numFmtId="0" fontId="2" fillId="0" borderId="19" xfId="1" applyNumberFormat="1" applyFont="1" applyFill="1" applyBorder="1" applyAlignment="1" applyProtection="1">
      <alignment horizontal="center"/>
      <protection hidden="1"/>
    </xf>
    <xf numFmtId="0" fontId="2" fillId="0" borderId="23" xfId="1" applyNumberFormat="1" applyFont="1" applyFill="1" applyBorder="1" applyAlignment="1" applyProtection="1">
      <alignment horizontal="center"/>
      <protection hidden="1"/>
    </xf>
    <xf numFmtId="0" fontId="2" fillId="0" borderId="25" xfId="1" applyNumberFormat="1" applyFont="1" applyFill="1" applyBorder="1" applyAlignment="1" applyProtection="1">
      <alignment horizontal="center"/>
      <protection hidden="1"/>
    </xf>
    <xf numFmtId="0" fontId="2" fillId="0" borderId="26" xfId="1" applyNumberFormat="1" applyFont="1" applyFill="1" applyBorder="1" applyAlignment="1" applyProtection="1">
      <alignment horizontal="center"/>
      <protection hidden="1"/>
    </xf>
    <xf numFmtId="0" fontId="2" fillId="0" borderId="27" xfId="1" applyNumberFormat="1" applyFont="1" applyFill="1" applyBorder="1" applyAlignment="1" applyProtection="1">
      <alignment horizontal="center"/>
      <protection hidden="1"/>
    </xf>
    <xf numFmtId="0" fontId="2" fillId="0" borderId="30" xfId="1" applyNumberFormat="1" applyFont="1" applyFill="1" applyBorder="1" applyAlignment="1" applyProtection="1">
      <alignment horizontal="center" vertical="center" wrapText="1"/>
      <protection hidden="1"/>
    </xf>
    <xf numFmtId="169" fontId="3" fillId="0" borderId="15" xfId="1" applyNumberFormat="1" applyFont="1" applyFill="1" applyBorder="1" applyAlignment="1" applyProtection="1">
      <alignment wrapText="1"/>
      <protection hidden="1"/>
    </xf>
    <xf numFmtId="169" fontId="3" fillId="0" borderId="14" xfId="1" applyNumberFormat="1" applyFont="1" applyFill="1" applyBorder="1" applyAlignment="1" applyProtection="1">
      <alignment wrapText="1"/>
      <protection hidden="1"/>
    </xf>
    <xf numFmtId="169" fontId="3" fillId="0" borderId="11" xfId="1" applyNumberFormat="1" applyFont="1" applyFill="1" applyBorder="1" applyAlignment="1" applyProtection="1">
      <alignment wrapText="1"/>
      <protection hidden="1"/>
    </xf>
    <xf numFmtId="169" fontId="3" fillId="0" borderId="10" xfId="1" applyNumberFormat="1" applyFont="1" applyFill="1" applyBorder="1" applyAlignment="1" applyProtection="1">
      <alignment wrapText="1"/>
      <protection hidden="1"/>
    </xf>
    <xf numFmtId="169" fontId="3" fillId="0" borderId="10" xfId="1" applyNumberFormat="1" applyFont="1" applyFill="1" applyBorder="1" applyAlignment="1" applyProtection="1">
      <alignment vertical="center" wrapText="1"/>
      <protection hidden="1"/>
    </xf>
    <xf numFmtId="169" fontId="3" fillId="0" borderId="29" xfId="1" applyNumberFormat="1" applyFont="1" applyFill="1" applyBorder="1" applyAlignment="1" applyProtection="1">
      <alignment vertical="center" wrapText="1"/>
      <protection hidden="1"/>
    </xf>
    <xf numFmtId="169" fontId="3" fillId="0" borderId="34" xfId="1" applyNumberFormat="1" applyFont="1" applyFill="1" applyBorder="1" applyAlignment="1" applyProtection="1">
      <alignment vertical="center" wrapText="1"/>
      <protection hidden="1"/>
    </xf>
    <xf numFmtId="169" fontId="3" fillId="0" borderId="29" xfId="1" applyNumberFormat="1" applyFont="1" applyFill="1" applyBorder="1" applyAlignment="1" applyProtection="1">
      <alignment wrapText="1"/>
      <protection hidden="1"/>
    </xf>
    <xf numFmtId="169" fontId="3" fillId="0" borderId="34" xfId="1" applyNumberFormat="1" applyFont="1" applyFill="1" applyBorder="1" applyAlignment="1" applyProtection="1">
      <alignment wrapText="1"/>
      <protection hidden="1"/>
    </xf>
    <xf numFmtId="169" fontId="3" fillId="0" borderId="10" xfId="1" applyNumberFormat="1" applyFont="1" applyFill="1" applyBorder="1" applyAlignment="1" applyProtection="1">
      <alignment horizontal="left" wrapText="1"/>
      <protection hidden="1"/>
    </xf>
    <xf numFmtId="169" fontId="3" fillId="0" borderId="29" xfId="1" applyNumberFormat="1" applyFont="1" applyFill="1" applyBorder="1" applyAlignment="1" applyProtection="1">
      <alignment horizontal="left" wrapText="1"/>
      <protection hidden="1"/>
    </xf>
    <xf numFmtId="169" fontId="3" fillId="0" borderId="34" xfId="1" applyNumberFormat="1" applyFont="1" applyFill="1" applyBorder="1" applyAlignment="1" applyProtection="1">
      <alignment horizontal="left" wrapText="1"/>
      <protection hidden="1"/>
    </xf>
    <xf numFmtId="169" fontId="3" fillId="0" borderId="7" xfId="1" applyNumberFormat="1" applyFont="1" applyFill="1" applyBorder="1" applyAlignment="1" applyProtection="1">
      <alignment wrapText="1"/>
      <protection hidden="1"/>
    </xf>
    <xf numFmtId="169" fontId="3" fillId="0" borderId="4" xfId="1" applyNumberFormat="1" applyFont="1" applyFill="1" applyBorder="1" applyAlignment="1" applyProtection="1">
      <alignment wrapText="1"/>
      <protection hidden="1"/>
    </xf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12"/>
  <sheetViews>
    <sheetView showGridLines="0" tabSelected="1" view="pageBreakPreview" topLeftCell="B96" zoomScaleSheetLayoutView="100" workbookViewId="0">
      <selection activeCell="O96" sqref="O96"/>
    </sheetView>
  </sheetViews>
  <sheetFormatPr defaultColWidth="9.140625" defaultRowHeight="12.75"/>
  <cols>
    <col min="1" max="1" width="1.42578125" style="17" hidden="1" customWidth="1"/>
    <col min="2" max="2" width="0.85546875" style="17" customWidth="1"/>
    <col min="3" max="3" width="0.7109375" style="17" customWidth="1"/>
    <col min="4" max="7" width="0.5703125" style="17" customWidth="1"/>
    <col min="8" max="8" width="0.7109375" style="17" customWidth="1"/>
    <col min="9" max="9" width="9.140625" style="17" customWidth="1"/>
    <col min="10" max="10" width="0.7109375" style="17" customWidth="1"/>
    <col min="11" max="11" width="0.5703125" style="17" customWidth="1"/>
    <col min="12" max="12" width="41.42578125" style="17" customWidth="1"/>
    <col min="13" max="13" width="7.7109375" style="17" customWidth="1"/>
    <col min="14" max="14" width="7" style="17" customWidth="1"/>
    <col min="15" max="15" width="9.7109375" style="17" customWidth="1"/>
    <col min="16" max="16" width="9" style="17" customWidth="1"/>
    <col min="17" max="17" width="15" style="17" customWidth="1"/>
    <col min="18" max="18" width="3.85546875" style="17" hidden="1" customWidth="1"/>
    <col min="19" max="19" width="5.85546875" style="28" customWidth="1"/>
    <col min="20" max="25" width="9.140625" style="17" customWidth="1"/>
    <col min="26" max="26" width="9.28515625" style="17" customWidth="1"/>
    <col min="27" max="248" width="9.140625" style="17" customWidth="1"/>
    <col min="249" max="16384" width="9.140625" style="17"/>
  </cols>
  <sheetData>
    <row r="1" spans="1:18" s="28" customFormat="1">
      <c r="Q1" s="47" t="s">
        <v>147</v>
      </c>
      <c r="R1" s="17"/>
    </row>
    <row r="2" spans="1:18" s="28" customFormat="1">
      <c r="Q2" s="48" t="s">
        <v>150</v>
      </c>
      <c r="R2" s="17"/>
    </row>
    <row r="3" spans="1:18" s="28" customFormat="1">
      <c r="Q3" s="48" t="s">
        <v>151</v>
      </c>
      <c r="R3" s="17"/>
    </row>
    <row r="4" spans="1:18" s="28" customFormat="1">
      <c r="Q4" s="48" t="s">
        <v>152</v>
      </c>
      <c r="R4" s="17"/>
    </row>
    <row r="5" spans="1:18" s="28" customFormat="1" ht="12.7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48" t="s">
        <v>153</v>
      </c>
      <c r="R5" s="18"/>
    </row>
    <row r="6" spans="1:18" s="28" customFormat="1" ht="12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8" t="s">
        <v>154</v>
      </c>
      <c r="R6" s="18"/>
    </row>
    <row r="7" spans="1:18" s="28" customFormat="1" ht="12.7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48" t="s">
        <v>185</v>
      </c>
      <c r="R7" s="18"/>
    </row>
    <row r="8" spans="1:18" s="28" customFormat="1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42"/>
      <c r="R8" s="18"/>
    </row>
    <row r="9" spans="1:18" s="28" customFormat="1" ht="51" customHeight="1">
      <c r="A9" s="51" t="s">
        <v>149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8"/>
    </row>
    <row r="10" spans="1:18" s="28" customFormat="1" ht="12.7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18"/>
    </row>
    <row r="11" spans="1:18" s="28" customFormat="1" ht="12.75" customHeight="1" thickBot="1">
      <c r="A11" s="30"/>
      <c r="B11" s="30"/>
      <c r="C11" s="30"/>
      <c r="D11" s="30"/>
      <c r="E11" s="30"/>
      <c r="F11" s="30"/>
      <c r="G11" s="30"/>
      <c r="H11" s="30"/>
      <c r="I11" s="29"/>
      <c r="J11" s="30"/>
      <c r="K11" s="30"/>
      <c r="L11" s="30"/>
      <c r="M11" s="30"/>
      <c r="N11" s="30"/>
      <c r="O11" s="30"/>
      <c r="P11" s="30"/>
      <c r="Q11" s="43" t="s">
        <v>148</v>
      </c>
      <c r="R11" s="18"/>
    </row>
    <row r="12" spans="1:18" s="28" customFormat="1" ht="18" customHeight="1" thickBot="1">
      <c r="A12" s="5"/>
      <c r="B12" s="16"/>
      <c r="C12" s="9"/>
      <c r="D12" s="9"/>
      <c r="E12" s="9"/>
      <c r="F12" s="9"/>
      <c r="G12" s="9"/>
      <c r="H12" s="9"/>
      <c r="I12" s="9"/>
      <c r="J12" s="9"/>
      <c r="K12" s="9"/>
      <c r="L12" s="15"/>
      <c r="M12" s="52" t="s">
        <v>146</v>
      </c>
      <c r="N12" s="53"/>
      <c r="O12" s="53"/>
      <c r="P12" s="54"/>
      <c r="Q12" s="58" t="s">
        <v>168</v>
      </c>
      <c r="R12" s="30"/>
    </row>
    <row r="13" spans="1:18" s="28" customFormat="1" ht="12.75" customHeight="1" thickBot="1">
      <c r="A13" s="5"/>
      <c r="B13" s="14"/>
      <c r="C13" s="31"/>
      <c r="D13" s="31"/>
      <c r="E13" s="31"/>
      <c r="F13" s="31"/>
      <c r="G13" s="31"/>
      <c r="H13" s="31"/>
      <c r="I13" s="31"/>
      <c r="J13" s="31"/>
      <c r="K13" s="31"/>
      <c r="L13" s="13"/>
      <c r="M13" s="55"/>
      <c r="N13" s="56"/>
      <c r="O13" s="56"/>
      <c r="P13" s="57"/>
      <c r="Q13" s="58"/>
      <c r="R13" s="30"/>
    </row>
    <row r="14" spans="1:18" s="28" customFormat="1" ht="31.5" customHeight="1" thickBot="1">
      <c r="A14" s="5"/>
      <c r="B14" s="12" t="s">
        <v>145</v>
      </c>
      <c r="C14" s="32"/>
      <c r="D14" s="32"/>
      <c r="E14" s="32"/>
      <c r="F14" s="32"/>
      <c r="G14" s="32"/>
      <c r="H14" s="32"/>
      <c r="I14" s="32"/>
      <c r="J14" s="32"/>
      <c r="K14" s="32"/>
      <c r="L14" s="33"/>
      <c r="M14" s="11" t="s">
        <v>144</v>
      </c>
      <c r="N14" s="11" t="s">
        <v>143</v>
      </c>
      <c r="O14" s="11" t="s">
        <v>142</v>
      </c>
      <c r="P14" s="11" t="s">
        <v>141</v>
      </c>
      <c r="Q14" s="58"/>
      <c r="R14" s="30"/>
    </row>
    <row r="15" spans="1:18" s="28" customFormat="1" ht="12.75" customHeight="1" thickBot="1">
      <c r="A15" s="5"/>
      <c r="B15" s="10">
        <v>1</v>
      </c>
      <c r="C15" s="8"/>
      <c r="D15" s="8"/>
      <c r="E15" s="8"/>
      <c r="F15" s="8"/>
      <c r="G15" s="8"/>
      <c r="H15" s="8"/>
      <c r="I15" s="8"/>
      <c r="J15" s="8"/>
      <c r="K15" s="8"/>
      <c r="L15" s="7"/>
      <c r="M15" s="6">
        <v>2</v>
      </c>
      <c r="N15" s="6">
        <v>3</v>
      </c>
      <c r="O15" s="6">
        <v>4</v>
      </c>
      <c r="P15" s="44">
        <v>5</v>
      </c>
      <c r="Q15" s="45">
        <v>6</v>
      </c>
      <c r="R15" s="30"/>
    </row>
    <row r="16" spans="1:18" s="28" customFormat="1" ht="12.75" customHeight="1">
      <c r="A16" s="34"/>
      <c r="B16" s="59" t="s">
        <v>140</v>
      </c>
      <c r="C16" s="59"/>
      <c r="D16" s="59"/>
      <c r="E16" s="59"/>
      <c r="F16" s="59"/>
      <c r="G16" s="59"/>
      <c r="H16" s="59"/>
      <c r="I16" s="59"/>
      <c r="J16" s="59"/>
      <c r="K16" s="59"/>
      <c r="L16" s="60"/>
      <c r="M16" s="25">
        <v>1</v>
      </c>
      <c r="N16" s="25" t="s">
        <v>0</v>
      </c>
      <c r="O16" s="26" t="s">
        <v>0</v>
      </c>
      <c r="P16" s="27" t="s">
        <v>0</v>
      </c>
      <c r="Q16" s="37">
        <f>Q17+Q27+Q38+Q51+Q55+Q59</f>
        <v>12766.995999999999</v>
      </c>
      <c r="R16" s="35"/>
    </row>
    <row r="17" spans="1:18" s="28" customFormat="1" ht="24" customHeight="1">
      <c r="A17" s="34"/>
      <c r="B17" s="61" t="s">
        <v>139</v>
      </c>
      <c r="C17" s="61"/>
      <c r="D17" s="61"/>
      <c r="E17" s="61"/>
      <c r="F17" s="61"/>
      <c r="G17" s="61"/>
      <c r="H17" s="61"/>
      <c r="I17" s="61"/>
      <c r="J17" s="61"/>
      <c r="K17" s="61"/>
      <c r="L17" s="62"/>
      <c r="M17" s="19">
        <v>1</v>
      </c>
      <c r="N17" s="19">
        <v>2</v>
      </c>
      <c r="O17" s="20" t="s">
        <v>0</v>
      </c>
      <c r="P17" s="21" t="s">
        <v>0</v>
      </c>
      <c r="Q17" s="38">
        <f>Q18</f>
        <v>904.51800000000003</v>
      </c>
      <c r="R17" s="35"/>
    </row>
    <row r="18" spans="1:18" s="28" customFormat="1" ht="24" customHeight="1">
      <c r="A18" s="34"/>
      <c r="B18" s="61" t="s">
        <v>134</v>
      </c>
      <c r="C18" s="61"/>
      <c r="D18" s="61"/>
      <c r="E18" s="61"/>
      <c r="F18" s="61"/>
      <c r="G18" s="61"/>
      <c r="H18" s="61"/>
      <c r="I18" s="61"/>
      <c r="J18" s="61"/>
      <c r="K18" s="61"/>
      <c r="L18" s="62"/>
      <c r="M18" s="19">
        <v>1</v>
      </c>
      <c r="N18" s="19">
        <v>2</v>
      </c>
      <c r="O18" s="20" t="s">
        <v>133</v>
      </c>
      <c r="P18" s="21" t="s">
        <v>0</v>
      </c>
      <c r="Q18" s="38">
        <f>Q19+Q21+Q24</f>
        <v>904.51800000000003</v>
      </c>
      <c r="R18" s="35"/>
    </row>
    <row r="19" spans="1:18" s="28" customFormat="1" ht="12.75" customHeight="1">
      <c r="A19" s="34"/>
      <c r="B19" s="61" t="s">
        <v>138</v>
      </c>
      <c r="C19" s="61"/>
      <c r="D19" s="61"/>
      <c r="E19" s="61"/>
      <c r="F19" s="61"/>
      <c r="G19" s="61"/>
      <c r="H19" s="61"/>
      <c r="I19" s="61"/>
      <c r="J19" s="61"/>
      <c r="K19" s="61"/>
      <c r="L19" s="62"/>
      <c r="M19" s="19">
        <v>1</v>
      </c>
      <c r="N19" s="19">
        <v>2</v>
      </c>
      <c r="O19" s="20" t="s">
        <v>137</v>
      </c>
      <c r="P19" s="21" t="s">
        <v>0</v>
      </c>
      <c r="Q19" s="38">
        <f>Q20</f>
        <v>869.7</v>
      </c>
      <c r="R19" s="35"/>
    </row>
    <row r="20" spans="1:18" s="28" customFormat="1" ht="24" customHeight="1">
      <c r="A20" s="34"/>
      <c r="B20" s="61" t="s">
        <v>129</v>
      </c>
      <c r="C20" s="61"/>
      <c r="D20" s="61"/>
      <c r="E20" s="61"/>
      <c r="F20" s="61"/>
      <c r="G20" s="61"/>
      <c r="H20" s="61"/>
      <c r="I20" s="61"/>
      <c r="J20" s="61"/>
      <c r="K20" s="61"/>
      <c r="L20" s="62"/>
      <c r="M20" s="19">
        <v>1</v>
      </c>
      <c r="N20" s="19">
        <v>2</v>
      </c>
      <c r="O20" s="20" t="s">
        <v>137</v>
      </c>
      <c r="P20" s="21">
        <v>120</v>
      </c>
      <c r="Q20" s="38">
        <v>869.7</v>
      </c>
      <c r="R20" s="35"/>
    </row>
    <row r="21" spans="1:18" s="28" customFormat="1" ht="57" customHeight="1">
      <c r="A21" s="34"/>
      <c r="B21" s="63" t="s">
        <v>155</v>
      </c>
      <c r="C21" s="64"/>
      <c r="D21" s="64"/>
      <c r="E21" s="64"/>
      <c r="F21" s="64"/>
      <c r="G21" s="64"/>
      <c r="H21" s="64"/>
      <c r="I21" s="64"/>
      <c r="J21" s="64"/>
      <c r="K21" s="64"/>
      <c r="L21" s="65"/>
      <c r="M21" s="19">
        <v>1</v>
      </c>
      <c r="N21" s="19">
        <v>2</v>
      </c>
      <c r="O21" s="20">
        <v>100143170</v>
      </c>
      <c r="P21" s="21" t="s">
        <v>0</v>
      </c>
      <c r="Q21" s="38">
        <f>Q22</f>
        <v>31.335999999999999</v>
      </c>
      <c r="R21" s="35"/>
    </row>
    <row r="22" spans="1:18" s="28" customFormat="1" ht="12.75" hidden="1" customHeight="1">
      <c r="A22" s="34"/>
      <c r="B22" s="61" t="s">
        <v>138</v>
      </c>
      <c r="C22" s="61"/>
      <c r="D22" s="61"/>
      <c r="E22" s="61"/>
      <c r="F22" s="61"/>
      <c r="G22" s="61"/>
      <c r="H22" s="61"/>
      <c r="I22" s="61"/>
      <c r="J22" s="61"/>
      <c r="K22" s="61"/>
      <c r="L22" s="62"/>
      <c r="M22" s="19">
        <v>1</v>
      </c>
      <c r="N22" s="19">
        <v>2</v>
      </c>
      <c r="O22" s="20">
        <v>300943170</v>
      </c>
      <c r="P22" s="21" t="s">
        <v>0</v>
      </c>
      <c r="Q22" s="38">
        <f>Q23</f>
        <v>31.335999999999999</v>
      </c>
      <c r="R22" s="35"/>
    </row>
    <row r="23" spans="1:18" s="28" customFormat="1" ht="60.75" customHeight="1">
      <c r="A23" s="34"/>
      <c r="B23" s="63" t="s">
        <v>156</v>
      </c>
      <c r="C23" s="64"/>
      <c r="D23" s="64"/>
      <c r="E23" s="64"/>
      <c r="F23" s="64"/>
      <c r="G23" s="64"/>
      <c r="H23" s="64"/>
      <c r="I23" s="64"/>
      <c r="J23" s="64"/>
      <c r="K23" s="64"/>
      <c r="L23" s="65"/>
      <c r="M23" s="19">
        <v>1</v>
      </c>
      <c r="N23" s="19">
        <v>2</v>
      </c>
      <c r="O23" s="20">
        <v>100143170</v>
      </c>
      <c r="P23" s="21">
        <v>120</v>
      </c>
      <c r="Q23" s="38">
        <v>31.335999999999999</v>
      </c>
      <c r="R23" s="35"/>
    </row>
    <row r="24" spans="1:18" s="28" customFormat="1" ht="57" customHeight="1">
      <c r="A24" s="34"/>
      <c r="B24" s="63" t="s">
        <v>157</v>
      </c>
      <c r="C24" s="64"/>
      <c r="D24" s="64"/>
      <c r="E24" s="64"/>
      <c r="F24" s="64"/>
      <c r="G24" s="64"/>
      <c r="H24" s="64"/>
      <c r="I24" s="64"/>
      <c r="J24" s="64"/>
      <c r="K24" s="64"/>
      <c r="L24" s="65"/>
      <c r="M24" s="19">
        <v>1</v>
      </c>
      <c r="N24" s="19">
        <v>2</v>
      </c>
      <c r="O24" s="20" t="s">
        <v>159</v>
      </c>
      <c r="P24" s="21" t="s">
        <v>0</v>
      </c>
      <c r="Q24" s="38">
        <f>Q25</f>
        <v>3.4820000000000002</v>
      </c>
      <c r="R24" s="35"/>
    </row>
    <row r="25" spans="1:18" s="28" customFormat="1" ht="12.75" hidden="1" customHeight="1">
      <c r="A25" s="34"/>
      <c r="B25" s="61" t="s">
        <v>138</v>
      </c>
      <c r="C25" s="61"/>
      <c r="D25" s="61"/>
      <c r="E25" s="61"/>
      <c r="F25" s="61"/>
      <c r="G25" s="61"/>
      <c r="H25" s="61"/>
      <c r="I25" s="61"/>
      <c r="J25" s="61"/>
      <c r="K25" s="61"/>
      <c r="L25" s="62"/>
      <c r="M25" s="19">
        <v>1</v>
      </c>
      <c r="N25" s="19">
        <v>2</v>
      </c>
      <c r="O25" s="20">
        <v>300943170</v>
      </c>
      <c r="P25" s="21" t="s">
        <v>0</v>
      </c>
      <c r="Q25" s="38">
        <f>Q26</f>
        <v>3.4820000000000002</v>
      </c>
      <c r="R25" s="35"/>
    </row>
    <row r="26" spans="1:18" s="28" customFormat="1" ht="74.25" customHeight="1">
      <c r="A26" s="34"/>
      <c r="B26" s="63" t="s">
        <v>158</v>
      </c>
      <c r="C26" s="64"/>
      <c r="D26" s="64"/>
      <c r="E26" s="64"/>
      <c r="F26" s="64"/>
      <c r="G26" s="64"/>
      <c r="H26" s="64"/>
      <c r="I26" s="64"/>
      <c r="J26" s="64"/>
      <c r="K26" s="64"/>
      <c r="L26" s="65"/>
      <c r="M26" s="19">
        <v>1</v>
      </c>
      <c r="N26" s="19">
        <v>2</v>
      </c>
      <c r="O26" s="20" t="s">
        <v>159</v>
      </c>
      <c r="P26" s="21">
        <v>120</v>
      </c>
      <c r="Q26" s="38">
        <v>3.4820000000000002</v>
      </c>
      <c r="R26" s="35"/>
    </row>
    <row r="27" spans="1:18" s="28" customFormat="1" ht="35.25" customHeight="1">
      <c r="A27" s="34"/>
      <c r="B27" s="61" t="s">
        <v>136</v>
      </c>
      <c r="C27" s="61"/>
      <c r="D27" s="61"/>
      <c r="E27" s="61"/>
      <c r="F27" s="61"/>
      <c r="G27" s="61"/>
      <c r="H27" s="61"/>
      <c r="I27" s="61"/>
      <c r="J27" s="61"/>
      <c r="K27" s="61"/>
      <c r="L27" s="62"/>
      <c r="M27" s="19">
        <v>1</v>
      </c>
      <c r="N27" s="19">
        <v>3</v>
      </c>
      <c r="O27" s="20" t="s">
        <v>0</v>
      </c>
      <c r="P27" s="21" t="s">
        <v>0</v>
      </c>
      <c r="Q27" s="38">
        <f>Q28</f>
        <v>271.39799999999997</v>
      </c>
      <c r="R27" s="35"/>
    </row>
    <row r="28" spans="1:18" s="28" customFormat="1" ht="24" customHeight="1">
      <c r="A28" s="34"/>
      <c r="B28" s="61" t="s">
        <v>134</v>
      </c>
      <c r="C28" s="61"/>
      <c r="D28" s="61"/>
      <c r="E28" s="61"/>
      <c r="F28" s="61"/>
      <c r="G28" s="61"/>
      <c r="H28" s="61"/>
      <c r="I28" s="61"/>
      <c r="J28" s="61"/>
      <c r="K28" s="61"/>
      <c r="L28" s="62"/>
      <c r="M28" s="19">
        <v>1</v>
      </c>
      <c r="N28" s="19">
        <v>3</v>
      </c>
      <c r="O28" s="20" t="s">
        <v>133</v>
      </c>
      <c r="P28" s="21" t="s">
        <v>0</v>
      </c>
      <c r="Q28" s="38">
        <f>Q29</f>
        <v>271.39799999999997</v>
      </c>
      <c r="R28" s="35"/>
    </row>
    <row r="29" spans="1:18" s="28" customFormat="1" ht="12.75" customHeight="1">
      <c r="A29" s="34"/>
      <c r="B29" s="61" t="s">
        <v>132</v>
      </c>
      <c r="C29" s="61"/>
      <c r="D29" s="61"/>
      <c r="E29" s="61"/>
      <c r="F29" s="61"/>
      <c r="G29" s="61"/>
      <c r="H29" s="61"/>
      <c r="I29" s="61"/>
      <c r="J29" s="61"/>
      <c r="K29" s="61"/>
      <c r="L29" s="62"/>
      <c r="M29" s="19">
        <v>1</v>
      </c>
      <c r="N29" s="19">
        <v>3</v>
      </c>
      <c r="O29" s="20" t="s">
        <v>131</v>
      </c>
      <c r="P29" s="21" t="s">
        <v>0</v>
      </c>
      <c r="Q29" s="38">
        <f>Q30+Q37+Q31+Q34</f>
        <v>271.39799999999997</v>
      </c>
      <c r="R29" s="35"/>
    </row>
    <row r="30" spans="1:18" s="28" customFormat="1" ht="24" customHeight="1">
      <c r="A30" s="34"/>
      <c r="B30" s="61" t="s">
        <v>129</v>
      </c>
      <c r="C30" s="61"/>
      <c r="D30" s="61"/>
      <c r="E30" s="61"/>
      <c r="F30" s="61"/>
      <c r="G30" s="61"/>
      <c r="H30" s="61"/>
      <c r="I30" s="61"/>
      <c r="J30" s="61"/>
      <c r="K30" s="61"/>
      <c r="L30" s="62"/>
      <c r="M30" s="19">
        <v>1</v>
      </c>
      <c r="N30" s="19">
        <v>3</v>
      </c>
      <c r="O30" s="20" t="s">
        <v>131</v>
      </c>
      <c r="P30" s="21">
        <v>120</v>
      </c>
      <c r="Q30" s="38">
        <v>225</v>
      </c>
      <c r="R30" s="35"/>
    </row>
    <row r="31" spans="1:18" s="28" customFormat="1" ht="57" customHeight="1">
      <c r="A31" s="34"/>
      <c r="B31" s="63" t="s">
        <v>155</v>
      </c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19">
        <v>1</v>
      </c>
      <c r="N31" s="19">
        <v>3</v>
      </c>
      <c r="O31" s="20" t="str">
        <f>O33</f>
        <v>0100243170</v>
      </c>
      <c r="P31" s="21" t="s">
        <v>0</v>
      </c>
      <c r="Q31" s="38">
        <f>Q32</f>
        <v>39.628999999999998</v>
      </c>
      <c r="R31" s="35"/>
    </row>
    <row r="32" spans="1:18" s="28" customFormat="1" ht="12.75" hidden="1" customHeight="1">
      <c r="A32" s="34"/>
      <c r="B32" s="61" t="s">
        <v>138</v>
      </c>
      <c r="C32" s="61"/>
      <c r="D32" s="61"/>
      <c r="E32" s="61"/>
      <c r="F32" s="61"/>
      <c r="G32" s="61"/>
      <c r="H32" s="61"/>
      <c r="I32" s="61"/>
      <c r="J32" s="61"/>
      <c r="K32" s="61"/>
      <c r="L32" s="62"/>
      <c r="M32" s="19">
        <v>1</v>
      </c>
      <c r="N32" s="19">
        <v>3</v>
      </c>
      <c r="O32" s="20">
        <v>300943170</v>
      </c>
      <c r="P32" s="21" t="s">
        <v>0</v>
      </c>
      <c r="Q32" s="38">
        <f>Q33</f>
        <v>39.628999999999998</v>
      </c>
      <c r="R32" s="35"/>
    </row>
    <row r="33" spans="1:19" ht="60.75" customHeight="1">
      <c r="A33" s="34"/>
      <c r="B33" s="63" t="s">
        <v>156</v>
      </c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19">
        <v>1</v>
      </c>
      <c r="N33" s="19">
        <v>3</v>
      </c>
      <c r="O33" s="46" t="s">
        <v>160</v>
      </c>
      <c r="P33" s="21">
        <v>120</v>
      </c>
      <c r="Q33" s="38">
        <v>39.628999999999998</v>
      </c>
      <c r="R33" s="35"/>
    </row>
    <row r="34" spans="1:19" ht="57" customHeight="1">
      <c r="A34" s="34"/>
      <c r="B34" s="63" t="s">
        <v>157</v>
      </c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19">
        <v>1</v>
      </c>
      <c r="N34" s="19">
        <v>3</v>
      </c>
      <c r="O34" s="20" t="str">
        <f>O36</f>
        <v>01002S3170</v>
      </c>
      <c r="P34" s="21" t="s">
        <v>0</v>
      </c>
      <c r="Q34" s="38">
        <f>Q35</f>
        <v>6.5439999999999996</v>
      </c>
      <c r="R34" s="35"/>
    </row>
    <row r="35" spans="1:19" ht="12.75" hidden="1" customHeight="1">
      <c r="A35" s="34"/>
      <c r="B35" s="61" t="s">
        <v>138</v>
      </c>
      <c r="C35" s="61"/>
      <c r="D35" s="61"/>
      <c r="E35" s="61"/>
      <c r="F35" s="61"/>
      <c r="G35" s="61"/>
      <c r="H35" s="61"/>
      <c r="I35" s="61"/>
      <c r="J35" s="61"/>
      <c r="K35" s="61"/>
      <c r="L35" s="62"/>
      <c r="M35" s="19">
        <v>1</v>
      </c>
      <c r="N35" s="19">
        <v>3</v>
      </c>
      <c r="O35" s="20">
        <v>300943170</v>
      </c>
      <c r="P35" s="21" t="s">
        <v>0</v>
      </c>
      <c r="Q35" s="38">
        <f>Q36</f>
        <v>6.5439999999999996</v>
      </c>
      <c r="R35" s="35"/>
    </row>
    <row r="36" spans="1:19" ht="74.25" customHeight="1">
      <c r="A36" s="34"/>
      <c r="B36" s="63" t="s">
        <v>158</v>
      </c>
      <c r="C36" s="64"/>
      <c r="D36" s="64"/>
      <c r="E36" s="64"/>
      <c r="F36" s="64"/>
      <c r="G36" s="64"/>
      <c r="H36" s="64"/>
      <c r="I36" s="64"/>
      <c r="J36" s="64"/>
      <c r="K36" s="64"/>
      <c r="L36" s="65"/>
      <c r="M36" s="19">
        <v>1</v>
      </c>
      <c r="N36" s="19">
        <v>3</v>
      </c>
      <c r="O36" s="46" t="s">
        <v>161</v>
      </c>
      <c r="P36" s="21">
        <v>120</v>
      </c>
      <c r="Q36" s="38">
        <v>6.5439999999999996</v>
      </c>
      <c r="R36" s="35"/>
    </row>
    <row r="37" spans="1:19" ht="12.75" customHeight="1">
      <c r="A37" s="34"/>
      <c r="B37" s="61" t="s">
        <v>31</v>
      </c>
      <c r="C37" s="61"/>
      <c r="D37" s="61"/>
      <c r="E37" s="61"/>
      <c r="F37" s="61"/>
      <c r="G37" s="61"/>
      <c r="H37" s="61"/>
      <c r="I37" s="61"/>
      <c r="J37" s="61"/>
      <c r="K37" s="61"/>
      <c r="L37" s="62"/>
      <c r="M37" s="19">
        <v>1</v>
      </c>
      <c r="N37" s="19">
        <v>3</v>
      </c>
      <c r="O37" s="20" t="s">
        <v>131</v>
      </c>
      <c r="P37" s="21">
        <v>850</v>
      </c>
      <c r="Q37" s="38">
        <f>225/1000</f>
        <v>0.22500000000000001</v>
      </c>
      <c r="R37" s="35"/>
    </row>
    <row r="38" spans="1:19" ht="35.25" customHeight="1">
      <c r="A38" s="34"/>
      <c r="B38" s="61" t="s">
        <v>135</v>
      </c>
      <c r="C38" s="61"/>
      <c r="D38" s="61"/>
      <c r="E38" s="61"/>
      <c r="F38" s="61"/>
      <c r="G38" s="61"/>
      <c r="H38" s="61"/>
      <c r="I38" s="61"/>
      <c r="J38" s="61"/>
      <c r="K38" s="61"/>
      <c r="L38" s="62"/>
      <c r="M38" s="19">
        <v>1</v>
      </c>
      <c r="N38" s="19">
        <v>4</v>
      </c>
      <c r="O38" s="20" t="s">
        <v>0</v>
      </c>
      <c r="P38" s="21" t="s">
        <v>0</v>
      </c>
      <c r="Q38" s="38">
        <f>Q39+Q45+Q47</f>
        <v>6838.4</v>
      </c>
      <c r="R38" s="36"/>
      <c r="S38" s="41"/>
    </row>
    <row r="39" spans="1:19" ht="24" customHeight="1">
      <c r="A39" s="34"/>
      <c r="B39" s="61" t="s">
        <v>134</v>
      </c>
      <c r="C39" s="61"/>
      <c r="D39" s="61"/>
      <c r="E39" s="61"/>
      <c r="F39" s="61"/>
      <c r="G39" s="61"/>
      <c r="H39" s="61"/>
      <c r="I39" s="61"/>
      <c r="J39" s="61"/>
      <c r="K39" s="61"/>
      <c r="L39" s="62"/>
      <c r="M39" s="19">
        <v>1</v>
      </c>
      <c r="N39" s="19">
        <v>4</v>
      </c>
      <c r="O39" s="20" t="s">
        <v>133</v>
      </c>
      <c r="P39" s="21" t="s">
        <v>0</v>
      </c>
      <c r="Q39" s="38">
        <f>Q40</f>
        <v>6836.4</v>
      </c>
      <c r="R39" s="35"/>
    </row>
    <row r="40" spans="1:19" ht="12.75" customHeight="1">
      <c r="A40" s="34"/>
      <c r="B40" s="61" t="s">
        <v>132</v>
      </c>
      <c r="C40" s="61"/>
      <c r="D40" s="61"/>
      <c r="E40" s="61"/>
      <c r="F40" s="61"/>
      <c r="G40" s="61"/>
      <c r="H40" s="61"/>
      <c r="I40" s="61"/>
      <c r="J40" s="61"/>
      <c r="K40" s="61"/>
      <c r="L40" s="62"/>
      <c r="M40" s="19">
        <v>1</v>
      </c>
      <c r="N40" s="19">
        <v>4</v>
      </c>
      <c r="O40" s="20" t="s">
        <v>131</v>
      </c>
      <c r="P40" s="21" t="s">
        <v>0</v>
      </c>
      <c r="Q40" s="38">
        <f>Q41+Q42+Q43+Q44</f>
        <v>6836.4</v>
      </c>
      <c r="R40" s="35"/>
    </row>
    <row r="41" spans="1:19" ht="24" customHeight="1">
      <c r="A41" s="34"/>
      <c r="B41" s="61" t="s">
        <v>129</v>
      </c>
      <c r="C41" s="61"/>
      <c r="D41" s="61"/>
      <c r="E41" s="61"/>
      <c r="F41" s="61"/>
      <c r="G41" s="61"/>
      <c r="H41" s="61"/>
      <c r="I41" s="61"/>
      <c r="J41" s="61"/>
      <c r="K41" s="61"/>
      <c r="L41" s="62"/>
      <c r="M41" s="19">
        <v>1</v>
      </c>
      <c r="N41" s="19">
        <v>4</v>
      </c>
      <c r="O41" s="20" t="s">
        <v>131</v>
      </c>
      <c r="P41" s="21">
        <v>120</v>
      </c>
      <c r="Q41" s="38">
        <v>4737</v>
      </c>
      <c r="R41" s="35"/>
    </row>
    <row r="42" spans="1:19" ht="24" customHeight="1">
      <c r="A42" s="34"/>
      <c r="B42" s="61" t="s">
        <v>19</v>
      </c>
      <c r="C42" s="61"/>
      <c r="D42" s="61"/>
      <c r="E42" s="61"/>
      <c r="F42" s="61"/>
      <c r="G42" s="61"/>
      <c r="H42" s="61"/>
      <c r="I42" s="61"/>
      <c r="J42" s="61"/>
      <c r="K42" s="61"/>
      <c r="L42" s="62"/>
      <c r="M42" s="19">
        <v>1</v>
      </c>
      <c r="N42" s="19">
        <v>4</v>
      </c>
      <c r="O42" s="20">
        <v>100200000</v>
      </c>
      <c r="P42" s="21">
        <v>240</v>
      </c>
      <c r="Q42" s="38">
        <f>1571.9+70+54+153.5+200</f>
        <v>2049.4</v>
      </c>
      <c r="R42" s="35"/>
    </row>
    <row r="43" spans="1:19" ht="24" hidden="1" customHeight="1">
      <c r="A43" s="34"/>
      <c r="B43" s="61" t="s">
        <v>32</v>
      </c>
      <c r="C43" s="61"/>
      <c r="D43" s="61"/>
      <c r="E43" s="61"/>
      <c r="F43" s="61"/>
      <c r="G43" s="61"/>
      <c r="H43" s="61"/>
      <c r="I43" s="61"/>
      <c r="J43" s="61"/>
      <c r="K43" s="61"/>
      <c r="L43" s="62"/>
      <c r="M43" s="19">
        <v>1</v>
      </c>
      <c r="N43" s="19">
        <v>4</v>
      </c>
      <c r="O43" s="20" t="s">
        <v>131</v>
      </c>
      <c r="P43" s="21">
        <v>320</v>
      </c>
      <c r="Q43" s="38">
        <v>0</v>
      </c>
      <c r="R43" s="35"/>
    </row>
    <row r="44" spans="1:19" ht="12.75" customHeight="1">
      <c r="A44" s="34"/>
      <c r="B44" s="61" t="s">
        <v>31</v>
      </c>
      <c r="C44" s="61"/>
      <c r="D44" s="61"/>
      <c r="E44" s="61"/>
      <c r="F44" s="61"/>
      <c r="G44" s="61"/>
      <c r="H44" s="61"/>
      <c r="I44" s="61"/>
      <c r="J44" s="61"/>
      <c r="K44" s="61"/>
      <c r="L44" s="62"/>
      <c r="M44" s="19">
        <v>1</v>
      </c>
      <c r="N44" s="19">
        <v>4</v>
      </c>
      <c r="O44" s="20" t="s">
        <v>131</v>
      </c>
      <c r="P44" s="21">
        <v>850</v>
      </c>
      <c r="Q44" s="38">
        <v>50</v>
      </c>
      <c r="R44" s="35"/>
    </row>
    <row r="45" spans="1:19" ht="12.75" hidden="1" customHeight="1">
      <c r="A45" s="34"/>
      <c r="B45" s="61" t="s">
        <v>130</v>
      </c>
      <c r="C45" s="61"/>
      <c r="D45" s="61"/>
      <c r="E45" s="61"/>
      <c r="F45" s="61"/>
      <c r="G45" s="61"/>
      <c r="H45" s="61"/>
      <c r="I45" s="61"/>
      <c r="J45" s="61"/>
      <c r="K45" s="61"/>
      <c r="L45" s="62"/>
      <c r="M45" s="19">
        <v>1</v>
      </c>
      <c r="N45" s="19">
        <v>4</v>
      </c>
      <c r="O45" s="20" t="s">
        <v>128</v>
      </c>
      <c r="P45" s="21" t="s">
        <v>0</v>
      </c>
      <c r="Q45" s="38">
        <f>Q46</f>
        <v>0</v>
      </c>
      <c r="R45" s="35"/>
    </row>
    <row r="46" spans="1:19" ht="24" hidden="1" customHeight="1">
      <c r="A46" s="34"/>
      <c r="B46" s="61" t="s">
        <v>129</v>
      </c>
      <c r="C46" s="61"/>
      <c r="D46" s="61"/>
      <c r="E46" s="61"/>
      <c r="F46" s="61"/>
      <c r="G46" s="61"/>
      <c r="H46" s="61"/>
      <c r="I46" s="61"/>
      <c r="J46" s="61"/>
      <c r="K46" s="61"/>
      <c r="L46" s="62"/>
      <c r="M46" s="19">
        <v>1</v>
      </c>
      <c r="N46" s="19">
        <v>4</v>
      </c>
      <c r="O46" s="20" t="s">
        <v>128</v>
      </c>
      <c r="P46" s="21">
        <v>120</v>
      </c>
      <c r="Q46" s="38">
        <v>0</v>
      </c>
      <c r="R46" s="35"/>
    </row>
    <row r="47" spans="1:19" ht="24" customHeight="1">
      <c r="A47" s="34"/>
      <c r="B47" s="61" t="s">
        <v>11</v>
      </c>
      <c r="C47" s="61"/>
      <c r="D47" s="61"/>
      <c r="E47" s="61"/>
      <c r="F47" s="61"/>
      <c r="G47" s="61"/>
      <c r="H47" s="61"/>
      <c r="I47" s="61"/>
      <c r="J47" s="61"/>
      <c r="K47" s="61"/>
      <c r="L47" s="62"/>
      <c r="M47" s="19">
        <v>1</v>
      </c>
      <c r="N47" s="19">
        <v>4</v>
      </c>
      <c r="O47" s="20" t="s">
        <v>10</v>
      </c>
      <c r="P47" s="21" t="s">
        <v>0</v>
      </c>
      <c r="Q47" s="38">
        <f>Q48</f>
        <v>2</v>
      </c>
      <c r="R47" s="35"/>
    </row>
    <row r="48" spans="1:19" ht="12.75" customHeight="1">
      <c r="A48" s="34"/>
      <c r="B48" s="61" t="s">
        <v>109</v>
      </c>
      <c r="C48" s="61"/>
      <c r="D48" s="61"/>
      <c r="E48" s="61"/>
      <c r="F48" s="61"/>
      <c r="G48" s="61"/>
      <c r="H48" s="61"/>
      <c r="I48" s="61"/>
      <c r="J48" s="61"/>
      <c r="K48" s="61"/>
      <c r="L48" s="62"/>
      <c r="M48" s="19">
        <v>1</v>
      </c>
      <c r="N48" s="19">
        <v>4</v>
      </c>
      <c r="O48" s="20" t="s">
        <v>108</v>
      </c>
      <c r="P48" s="21" t="s">
        <v>0</v>
      </c>
      <c r="Q48" s="38">
        <f>Q49</f>
        <v>2</v>
      </c>
      <c r="R48" s="35"/>
    </row>
    <row r="49" spans="1:18" s="28" customFormat="1" ht="46.5" customHeight="1">
      <c r="A49" s="34"/>
      <c r="B49" s="61" t="s">
        <v>127</v>
      </c>
      <c r="C49" s="61"/>
      <c r="D49" s="61"/>
      <c r="E49" s="61"/>
      <c r="F49" s="61"/>
      <c r="G49" s="61"/>
      <c r="H49" s="61"/>
      <c r="I49" s="61"/>
      <c r="J49" s="61"/>
      <c r="K49" s="61"/>
      <c r="L49" s="62"/>
      <c r="M49" s="19">
        <v>1</v>
      </c>
      <c r="N49" s="19">
        <v>4</v>
      </c>
      <c r="O49" s="20" t="s">
        <v>125</v>
      </c>
      <c r="P49" s="21" t="s">
        <v>0</v>
      </c>
      <c r="Q49" s="38">
        <f>Q50</f>
        <v>2</v>
      </c>
      <c r="R49" s="35"/>
    </row>
    <row r="50" spans="1:18" s="28" customFormat="1" ht="69" customHeight="1">
      <c r="A50" s="34"/>
      <c r="B50" s="61" t="s">
        <v>126</v>
      </c>
      <c r="C50" s="61"/>
      <c r="D50" s="61"/>
      <c r="E50" s="61"/>
      <c r="F50" s="61"/>
      <c r="G50" s="61"/>
      <c r="H50" s="61"/>
      <c r="I50" s="61"/>
      <c r="J50" s="61"/>
      <c r="K50" s="61"/>
      <c r="L50" s="62"/>
      <c r="M50" s="19">
        <v>1</v>
      </c>
      <c r="N50" s="19">
        <v>4</v>
      </c>
      <c r="O50" s="20" t="s">
        <v>125</v>
      </c>
      <c r="P50" s="21">
        <v>240</v>
      </c>
      <c r="Q50" s="38">
        <v>2</v>
      </c>
      <c r="R50" s="35"/>
    </row>
    <row r="51" spans="1:18" s="28" customFormat="1" ht="12.75" customHeight="1">
      <c r="A51" s="34"/>
      <c r="B51" s="61" t="s">
        <v>124</v>
      </c>
      <c r="C51" s="61"/>
      <c r="D51" s="61"/>
      <c r="E51" s="61"/>
      <c r="F51" s="61"/>
      <c r="G51" s="61"/>
      <c r="H51" s="61"/>
      <c r="I51" s="61"/>
      <c r="J51" s="61"/>
      <c r="K51" s="61"/>
      <c r="L51" s="62"/>
      <c r="M51" s="19">
        <v>1</v>
      </c>
      <c r="N51" s="19">
        <v>7</v>
      </c>
      <c r="O51" s="20" t="s">
        <v>0</v>
      </c>
      <c r="P51" s="21" t="s">
        <v>0</v>
      </c>
      <c r="Q51" s="38">
        <f>Q52</f>
        <v>453.36</v>
      </c>
      <c r="R51" s="35"/>
    </row>
    <row r="52" spans="1:18" s="28" customFormat="1" ht="24" customHeight="1">
      <c r="A52" s="34"/>
      <c r="B52" s="61" t="s">
        <v>11</v>
      </c>
      <c r="C52" s="61"/>
      <c r="D52" s="61"/>
      <c r="E52" s="61"/>
      <c r="F52" s="61"/>
      <c r="G52" s="61"/>
      <c r="H52" s="61"/>
      <c r="I52" s="61"/>
      <c r="J52" s="61"/>
      <c r="K52" s="61"/>
      <c r="L52" s="62"/>
      <c r="M52" s="19">
        <v>1</v>
      </c>
      <c r="N52" s="19">
        <v>7</v>
      </c>
      <c r="O52" s="20" t="s">
        <v>10</v>
      </c>
      <c r="P52" s="21" t="s">
        <v>0</v>
      </c>
      <c r="Q52" s="38">
        <f>Q53</f>
        <v>453.36</v>
      </c>
      <c r="R52" s="35"/>
    </row>
    <row r="53" spans="1:18" s="28" customFormat="1" ht="12.75" customHeight="1">
      <c r="A53" s="34"/>
      <c r="B53" s="61" t="s">
        <v>124</v>
      </c>
      <c r="C53" s="61"/>
      <c r="D53" s="61"/>
      <c r="E53" s="61"/>
      <c r="F53" s="61"/>
      <c r="G53" s="61"/>
      <c r="H53" s="61"/>
      <c r="I53" s="61"/>
      <c r="J53" s="61"/>
      <c r="K53" s="61"/>
      <c r="L53" s="62"/>
      <c r="M53" s="19">
        <v>1</v>
      </c>
      <c r="N53" s="19">
        <v>7</v>
      </c>
      <c r="O53" s="20" t="s">
        <v>122</v>
      </c>
      <c r="P53" s="21" t="s">
        <v>0</v>
      </c>
      <c r="Q53" s="38">
        <f>Q54</f>
        <v>453.36</v>
      </c>
      <c r="R53" s="35"/>
    </row>
    <row r="54" spans="1:18" s="28" customFormat="1" ht="12.75" customHeight="1">
      <c r="A54" s="34"/>
      <c r="B54" s="61" t="s">
        <v>123</v>
      </c>
      <c r="C54" s="61"/>
      <c r="D54" s="61"/>
      <c r="E54" s="61"/>
      <c r="F54" s="61"/>
      <c r="G54" s="61"/>
      <c r="H54" s="61"/>
      <c r="I54" s="61"/>
      <c r="J54" s="61"/>
      <c r="K54" s="61"/>
      <c r="L54" s="62"/>
      <c r="M54" s="19">
        <v>1</v>
      </c>
      <c r="N54" s="19">
        <v>7</v>
      </c>
      <c r="O54" s="20" t="s">
        <v>122</v>
      </c>
      <c r="P54" s="21">
        <v>880</v>
      </c>
      <c r="Q54" s="38">
        <v>453.36</v>
      </c>
      <c r="R54" s="35"/>
    </row>
    <row r="55" spans="1:18" s="28" customFormat="1" ht="12.75" customHeight="1">
      <c r="A55" s="34"/>
      <c r="B55" s="61" t="s">
        <v>121</v>
      </c>
      <c r="C55" s="61"/>
      <c r="D55" s="61"/>
      <c r="E55" s="61"/>
      <c r="F55" s="61"/>
      <c r="G55" s="61"/>
      <c r="H55" s="61"/>
      <c r="I55" s="61"/>
      <c r="J55" s="61"/>
      <c r="K55" s="61"/>
      <c r="L55" s="62"/>
      <c r="M55" s="19">
        <v>1</v>
      </c>
      <c r="N55" s="19">
        <v>11</v>
      </c>
      <c r="O55" s="20" t="s">
        <v>0</v>
      </c>
      <c r="P55" s="21" t="s">
        <v>0</v>
      </c>
      <c r="Q55" s="38">
        <f>Q56</f>
        <v>200</v>
      </c>
      <c r="R55" s="35"/>
    </row>
    <row r="56" spans="1:18" s="28" customFormat="1" ht="12.75" customHeight="1">
      <c r="A56" s="34"/>
      <c r="B56" s="61" t="s">
        <v>120</v>
      </c>
      <c r="C56" s="61"/>
      <c r="D56" s="61"/>
      <c r="E56" s="61"/>
      <c r="F56" s="61"/>
      <c r="G56" s="61"/>
      <c r="H56" s="61"/>
      <c r="I56" s="61"/>
      <c r="J56" s="61"/>
      <c r="K56" s="61"/>
      <c r="L56" s="62"/>
      <c r="M56" s="19">
        <v>1</v>
      </c>
      <c r="N56" s="19">
        <v>11</v>
      </c>
      <c r="O56" s="20" t="s">
        <v>119</v>
      </c>
      <c r="P56" s="21" t="s">
        <v>0</v>
      </c>
      <c r="Q56" s="38">
        <f>Q57</f>
        <v>200</v>
      </c>
      <c r="R56" s="35"/>
    </row>
    <row r="57" spans="1:18" s="28" customFormat="1" ht="35.25" customHeight="1">
      <c r="A57" s="34"/>
      <c r="B57" s="61" t="s">
        <v>118</v>
      </c>
      <c r="C57" s="61"/>
      <c r="D57" s="61"/>
      <c r="E57" s="61"/>
      <c r="F57" s="61"/>
      <c r="G57" s="61"/>
      <c r="H57" s="61"/>
      <c r="I57" s="61"/>
      <c r="J57" s="61"/>
      <c r="K57" s="61"/>
      <c r="L57" s="62"/>
      <c r="M57" s="19">
        <v>1</v>
      </c>
      <c r="N57" s="19">
        <v>11</v>
      </c>
      <c r="O57" s="20" t="s">
        <v>117</v>
      </c>
      <c r="P57" s="21" t="s">
        <v>0</v>
      </c>
      <c r="Q57" s="38">
        <f>Q58</f>
        <v>200</v>
      </c>
      <c r="R57" s="35"/>
    </row>
    <row r="58" spans="1:18" s="28" customFormat="1" ht="12.75" customHeight="1">
      <c r="A58" s="34"/>
      <c r="B58" s="61" t="s">
        <v>62</v>
      </c>
      <c r="C58" s="61"/>
      <c r="D58" s="61"/>
      <c r="E58" s="61"/>
      <c r="F58" s="61"/>
      <c r="G58" s="61"/>
      <c r="H58" s="61"/>
      <c r="I58" s="61"/>
      <c r="J58" s="61"/>
      <c r="K58" s="61"/>
      <c r="L58" s="62"/>
      <c r="M58" s="19">
        <v>1</v>
      </c>
      <c r="N58" s="19">
        <v>11</v>
      </c>
      <c r="O58" s="20" t="s">
        <v>117</v>
      </c>
      <c r="P58" s="21">
        <v>870</v>
      </c>
      <c r="Q58" s="38">
        <v>200</v>
      </c>
      <c r="R58" s="35"/>
    </row>
    <row r="59" spans="1:18" s="28" customFormat="1" ht="12.75" customHeight="1">
      <c r="A59" s="34"/>
      <c r="B59" s="61" t="s">
        <v>116</v>
      </c>
      <c r="C59" s="61"/>
      <c r="D59" s="61"/>
      <c r="E59" s="61"/>
      <c r="F59" s="61"/>
      <c r="G59" s="61"/>
      <c r="H59" s="61"/>
      <c r="I59" s="61"/>
      <c r="J59" s="61"/>
      <c r="K59" s="61"/>
      <c r="L59" s="62"/>
      <c r="M59" s="19">
        <v>1</v>
      </c>
      <c r="N59" s="19">
        <v>13</v>
      </c>
      <c r="O59" s="20" t="s">
        <v>0</v>
      </c>
      <c r="P59" s="21" t="s">
        <v>0</v>
      </c>
      <c r="Q59" s="38">
        <f>Q60</f>
        <v>4099.32</v>
      </c>
      <c r="R59" s="35"/>
    </row>
    <row r="60" spans="1:18" s="28" customFormat="1" ht="24" customHeight="1">
      <c r="A60" s="34"/>
      <c r="B60" s="61" t="s">
        <v>11</v>
      </c>
      <c r="C60" s="61"/>
      <c r="D60" s="61"/>
      <c r="E60" s="61"/>
      <c r="F60" s="61"/>
      <c r="G60" s="61"/>
      <c r="H60" s="61"/>
      <c r="I60" s="61"/>
      <c r="J60" s="61"/>
      <c r="K60" s="61"/>
      <c r="L60" s="62"/>
      <c r="M60" s="19">
        <v>1</v>
      </c>
      <c r="N60" s="19">
        <v>13</v>
      </c>
      <c r="O60" s="20" t="s">
        <v>10</v>
      </c>
      <c r="P60" s="21" t="s">
        <v>0</v>
      </c>
      <c r="Q60" s="38">
        <f>Q61+Q71+Q73</f>
        <v>4099.32</v>
      </c>
      <c r="R60" s="35"/>
    </row>
    <row r="61" spans="1:18" s="28" customFormat="1" ht="12.75" customHeight="1">
      <c r="A61" s="34"/>
      <c r="B61" s="61" t="s">
        <v>115</v>
      </c>
      <c r="C61" s="61"/>
      <c r="D61" s="61"/>
      <c r="E61" s="61"/>
      <c r="F61" s="61"/>
      <c r="G61" s="61"/>
      <c r="H61" s="61"/>
      <c r="I61" s="61"/>
      <c r="J61" s="61"/>
      <c r="K61" s="61"/>
      <c r="L61" s="62"/>
      <c r="M61" s="19">
        <v>1</v>
      </c>
      <c r="N61" s="19">
        <v>13</v>
      </c>
      <c r="O61" s="20" t="s">
        <v>114</v>
      </c>
      <c r="P61" s="21" t="s">
        <v>0</v>
      </c>
      <c r="Q61" s="38">
        <f>Q62+Q69+Q70+Q65+Q68</f>
        <v>3779.3199999999997</v>
      </c>
      <c r="R61" s="35"/>
    </row>
    <row r="62" spans="1:18" s="28" customFormat="1" ht="12.75" customHeight="1">
      <c r="A62" s="34"/>
      <c r="B62" s="61" t="s">
        <v>33</v>
      </c>
      <c r="C62" s="61"/>
      <c r="D62" s="61"/>
      <c r="E62" s="61"/>
      <c r="F62" s="61"/>
      <c r="G62" s="61"/>
      <c r="H62" s="61"/>
      <c r="I62" s="61"/>
      <c r="J62" s="61"/>
      <c r="K62" s="61"/>
      <c r="L62" s="62"/>
      <c r="M62" s="19">
        <v>1</v>
      </c>
      <c r="N62" s="19">
        <v>13</v>
      </c>
      <c r="O62" s="20" t="s">
        <v>114</v>
      </c>
      <c r="P62" s="21">
        <v>110</v>
      </c>
      <c r="Q62" s="38">
        <f>2045.6+247.4</f>
        <v>2293</v>
      </c>
      <c r="R62" s="35"/>
    </row>
    <row r="63" spans="1:18" s="28" customFormat="1" ht="57" customHeight="1">
      <c r="A63" s="34"/>
      <c r="B63" s="63" t="s">
        <v>155</v>
      </c>
      <c r="C63" s="64"/>
      <c r="D63" s="64"/>
      <c r="E63" s="64"/>
      <c r="F63" s="64"/>
      <c r="G63" s="64"/>
      <c r="H63" s="64"/>
      <c r="I63" s="64"/>
      <c r="J63" s="64"/>
      <c r="K63" s="64"/>
      <c r="L63" s="65"/>
      <c r="M63" s="19">
        <v>1</v>
      </c>
      <c r="N63" s="19">
        <v>13</v>
      </c>
      <c r="O63" s="20" t="str">
        <f>O65</f>
        <v>0300243170</v>
      </c>
      <c r="P63" s="21" t="s">
        <v>0</v>
      </c>
      <c r="Q63" s="38">
        <f>Q64</f>
        <v>73.664000000000001</v>
      </c>
      <c r="R63" s="35"/>
    </row>
    <row r="64" spans="1:18" s="28" customFormat="1" ht="12.75" hidden="1" customHeight="1">
      <c r="A64" s="34"/>
      <c r="B64" s="61" t="s">
        <v>138</v>
      </c>
      <c r="C64" s="61"/>
      <c r="D64" s="61"/>
      <c r="E64" s="61"/>
      <c r="F64" s="61"/>
      <c r="G64" s="61"/>
      <c r="H64" s="61"/>
      <c r="I64" s="61"/>
      <c r="J64" s="61"/>
      <c r="K64" s="61"/>
      <c r="L64" s="62"/>
      <c r="M64" s="19">
        <v>1</v>
      </c>
      <c r="N64" s="19">
        <v>3</v>
      </c>
      <c r="O64" s="20">
        <v>300943170</v>
      </c>
      <c r="P64" s="21" t="s">
        <v>0</v>
      </c>
      <c r="Q64" s="38">
        <f>Q65</f>
        <v>73.664000000000001</v>
      </c>
      <c r="R64" s="35"/>
    </row>
    <row r="65" spans="1:18" s="28" customFormat="1" ht="60.75" customHeight="1">
      <c r="A65" s="34"/>
      <c r="B65" s="63" t="s">
        <v>162</v>
      </c>
      <c r="C65" s="64"/>
      <c r="D65" s="64"/>
      <c r="E65" s="64"/>
      <c r="F65" s="64"/>
      <c r="G65" s="64"/>
      <c r="H65" s="64"/>
      <c r="I65" s="64"/>
      <c r="J65" s="64"/>
      <c r="K65" s="64"/>
      <c r="L65" s="65"/>
      <c r="M65" s="19">
        <v>1</v>
      </c>
      <c r="N65" s="19">
        <v>13</v>
      </c>
      <c r="O65" s="46" t="s">
        <v>164</v>
      </c>
      <c r="P65" s="21">
        <v>110</v>
      </c>
      <c r="Q65" s="38">
        <v>73.664000000000001</v>
      </c>
      <c r="R65" s="35"/>
    </row>
    <row r="66" spans="1:18" s="28" customFormat="1" ht="57" customHeight="1">
      <c r="A66" s="34"/>
      <c r="B66" s="63" t="s">
        <v>157</v>
      </c>
      <c r="C66" s="64"/>
      <c r="D66" s="64"/>
      <c r="E66" s="64"/>
      <c r="F66" s="64"/>
      <c r="G66" s="64"/>
      <c r="H66" s="64"/>
      <c r="I66" s="64"/>
      <c r="J66" s="64"/>
      <c r="K66" s="64"/>
      <c r="L66" s="65"/>
      <c r="M66" s="19">
        <v>1</v>
      </c>
      <c r="N66" s="19">
        <v>13</v>
      </c>
      <c r="O66" s="20" t="str">
        <f>O68</f>
        <v>03002S3170</v>
      </c>
      <c r="P66" s="21" t="s">
        <v>0</v>
      </c>
      <c r="Q66" s="38">
        <f>Q67</f>
        <v>8.1850000000000005</v>
      </c>
      <c r="R66" s="35"/>
    </row>
    <row r="67" spans="1:18" s="28" customFormat="1" ht="12.75" hidden="1" customHeight="1">
      <c r="A67" s="34"/>
      <c r="B67" s="61" t="s">
        <v>138</v>
      </c>
      <c r="C67" s="61"/>
      <c r="D67" s="61"/>
      <c r="E67" s="61"/>
      <c r="F67" s="61"/>
      <c r="G67" s="61"/>
      <c r="H67" s="61"/>
      <c r="I67" s="61"/>
      <c r="J67" s="61"/>
      <c r="K67" s="61"/>
      <c r="L67" s="62"/>
      <c r="M67" s="19">
        <v>1</v>
      </c>
      <c r="N67" s="19">
        <v>3</v>
      </c>
      <c r="O67" s="20">
        <v>300943170</v>
      </c>
      <c r="P67" s="21" t="s">
        <v>0</v>
      </c>
      <c r="Q67" s="38">
        <f>Q68</f>
        <v>8.1850000000000005</v>
      </c>
      <c r="R67" s="35"/>
    </row>
    <row r="68" spans="1:18" s="28" customFormat="1" ht="74.25" customHeight="1">
      <c r="A68" s="34"/>
      <c r="B68" s="63" t="s">
        <v>163</v>
      </c>
      <c r="C68" s="64"/>
      <c r="D68" s="64"/>
      <c r="E68" s="64"/>
      <c r="F68" s="64"/>
      <c r="G68" s="64"/>
      <c r="H68" s="64"/>
      <c r="I68" s="64"/>
      <c r="J68" s="64"/>
      <c r="K68" s="64"/>
      <c r="L68" s="65"/>
      <c r="M68" s="19">
        <v>1</v>
      </c>
      <c r="N68" s="19">
        <v>13</v>
      </c>
      <c r="O68" s="46" t="s">
        <v>165</v>
      </c>
      <c r="P68" s="21">
        <v>110</v>
      </c>
      <c r="Q68" s="38">
        <v>8.1850000000000005</v>
      </c>
      <c r="R68" s="35"/>
    </row>
    <row r="69" spans="1:18" s="28" customFormat="1" ht="24" customHeight="1">
      <c r="A69" s="34"/>
      <c r="B69" s="61" t="s">
        <v>19</v>
      </c>
      <c r="C69" s="61"/>
      <c r="D69" s="61"/>
      <c r="E69" s="61"/>
      <c r="F69" s="61"/>
      <c r="G69" s="61"/>
      <c r="H69" s="61"/>
      <c r="I69" s="61"/>
      <c r="J69" s="61"/>
      <c r="K69" s="61"/>
      <c r="L69" s="62"/>
      <c r="M69" s="19">
        <v>1</v>
      </c>
      <c r="N69" s="19">
        <v>13</v>
      </c>
      <c r="O69" s="20" t="s">
        <v>114</v>
      </c>
      <c r="P69" s="21">
        <v>240</v>
      </c>
      <c r="Q69" s="38">
        <f>423.3+50+98+253.373+579</f>
        <v>1403.673</v>
      </c>
      <c r="R69" s="35"/>
    </row>
    <row r="70" spans="1:18" s="28" customFormat="1" ht="12.75" customHeight="1">
      <c r="A70" s="34"/>
      <c r="B70" s="61" t="s">
        <v>31</v>
      </c>
      <c r="C70" s="61"/>
      <c r="D70" s="61"/>
      <c r="E70" s="61"/>
      <c r="F70" s="61"/>
      <c r="G70" s="61"/>
      <c r="H70" s="61"/>
      <c r="I70" s="61"/>
      <c r="J70" s="61"/>
      <c r="K70" s="61"/>
      <c r="L70" s="62"/>
      <c r="M70" s="19">
        <v>1</v>
      </c>
      <c r="N70" s="19">
        <v>13</v>
      </c>
      <c r="O70" s="20" t="s">
        <v>114</v>
      </c>
      <c r="P70" s="21">
        <v>850</v>
      </c>
      <c r="Q70" s="38">
        <v>0.79800000000000004</v>
      </c>
      <c r="R70" s="35"/>
    </row>
    <row r="71" spans="1:18" s="28" customFormat="1" ht="12.75" customHeight="1">
      <c r="A71" s="34"/>
      <c r="B71" s="61" t="s">
        <v>113</v>
      </c>
      <c r="C71" s="61"/>
      <c r="D71" s="61"/>
      <c r="E71" s="61"/>
      <c r="F71" s="61"/>
      <c r="G71" s="61"/>
      <c r="H71" s="61"/>
      <c r="I71" s="61"/>
      <c r="J71" s="61"/>
      <c r="K71" s="61"/>
      <c r="L71" s="62"/>
      <c r="M71" s="19">
        <v>1</v>
      </c>
      <c r="N71" s="19">
        <v>13</v>
      </c>
      <c r="O71" s="20" t="s">
        <v>112</v>
      </c>
      <c r="P71" s="21" t="s">
        <v>0</v>
      </c>
      <c r="Q71" s="38">
        <f>Q72</f>
        <v>100</v>
      </c>
      <c r="R71" s="35"/>
    </row>
    <row r="72" spans="1:18" s="28" customFormat="1" ht="24" customHeight="1">
      <c r="A72" s="34"/>
      <c r="B72" s="61" t="s">
        <v>19</v>
      </c>
      <c r="C72" s="61"/>
      <c r="D72" s="61"/>
      <c r="E72" s="61"/>
      <c r="F72" s="61"/>
      <c r="G72" s="61"/>
      <c r="H72" s="61"/>
      <c r="I72" s="61"/>
      <c r="J72" s="61"/>
      <c r="K72" s="61"/>
      <c r="L72" s="62"/>
      <c r="M72" s="19">
        <v>1</v>
      </c>
      <c r="N72" s="19">
        <v>13</v>
      </c>
      <c r="O72" s="20" t="s">
        <v>112</v>
      </c>
      <c r="P72" s="21">
        <v>240</v>
      </c>
      <c r="Q72" s="38">
        <f>50+50</f>
        <v>100</v>
      </c>
      <c r="R72" s="35"/>
    </row>
    <row r="73" spans="1:18" s="28" customFormat="1" ht="24" customHeight="1">
      <c r="A73" s="34"/>
      <c r="B73" s="61" t="s">
        <v>63</v>
      </c>
      <c r="C73" s="61"/>
      <c r="D73" s="61"/>
      <c r="E73" s="61"/>
      <c r="F73" s="61"/>
      <c r="G73" s="61"/>
      <c r="H73" s="61"/>
      <c r="I73" s="61"/>
      <c r="J73" s="61"/>
      <c r="K73" s="61"/>
      <c r="L73" s="62"/>
      <c r="M73" s="19">
        <v>1</v>
      </c>
      <c r="N73" s="19">
        <v>13</v>
      </c>
      <c r="O73" s="20" t="s">
        <v>61</v>
      </c>
      <c r="P73" s="21" t="s">
        <v>0</v>
      </c>
      <c r="Q73" s="38">
        <f>Q74</f>
        <v>220</v>
      </c>
      <c r="R73" s="35"/>
    </row>
    <row r="74" spans="1:18" s="28" customFormat="1" ht="12.75" customHeight="1">
      <c r="A74" s="34"/>
      <c r="B74" s="61" t="s">
        <v>62</v>
      </c>
      <c r="C74" s="61"/>
      <c r="D74" s="61"/>
      <c r="E74" s="61"/>
      <c r="F74" s="61"/>
      <c r="G74" s="61"/>
      <c r="H74" s="61"/>
      <c r="I74" s="61"/>
      <c r="J74" s="61"/>
      <c r="K74" s="61"/>
      <c r="L74" s="62"/>
      <c r="M74" s="19">
        <v>1</v>
      </c>
      <c r="N74" s="19">
        <v>13</v>
      </c>
      <c r="O74" s="20" t="s">
        <v>61</v>
      </c>
      <c r="P74" s="21">
        <v>870</v>
      </c>
      <c r="Q74" s="38">
        <f>300+142-142-50-30</f>
        <v>220</v>
      </c>
      <c r="R74" s="35"/>
    </row>
    <row r="75" spans="1:18" s="28" customFormat="1" ht="12.75" customHeight="1">
      <c r="A75" s="34"/>
      <c r="B75" s="61" t="s">
        <v>111</v>
      </c>
      <c r="C75" s="61"/>
      <c r="D75" s="61"/>
      <c r="E75" s="61"/>
      <c r="F75" s="61"/>
      <c r="G75" s="61"/>
      <c r="H75" s="61"/>
      <c r="I75" s="61"/>
      <c r="J75" s="61"/>
      <c r="K75" s="61"/>
      <c r="L75" s="62"/>
      <c r="M75" s="19">
        <v>2</v>
      </c>
      <c r="N75" s="19" t="s">
        <v>0</v>
      </c>
      <c r="O75" s="20" t="s">
        <v>0</v>
      </c>
      <c r="P75" s="21" t="s">
        <v>0</v>
      </c>
      <c r="Q75" s="38">
        <f>Q76</f>
        <v>405</v>
      </c>
      <c r="R75" s="35"/>
    </row>
    <row r="76" spans="1:18" s="28" customFormat="1" ht="12.75" customHeight="1">
      <c r="A76" s="34"/>
      <c r="B76" s="61" t="s">
        <v>110</v>
      </c>
      <c r="C76" s="61"/>
      <c r="D76" s="61"/>
      <c r="E76" s="61"/>
      <c r="F76" s="61"/>
      <c r="G76" s="61"/>
      <c r="H76" s="61"/>
      <c r="I76" s="61"/>
      <c r="J76" s="61"/>
      <c r="K76" s="61"/>
      <c r="L76" s="62"/>
      <c r="M76" s="19">
        <v>2</v>
      </c>
      <c r="N76" s="19">
        <v>3</v>
      </c>
      <c r="O76" s="20" t="s">
        <v>0</v>
      </c>
      <c r="P76" s="21" t="s">
        <v>0</v>
      </c>
      <c r="Q76" s="38">
        <f>Q77</f>
        <v>405</v>
      </c>
      <c r="R76" s="35"/>
    </row>
    <row r="77" spans="1:18" s="28" customFormat="1" ht="24" customHeight="1">
      <c r="A77" s="34"/>
      <c r="B77" s="61" t="s">
        <v>11</v>
      </c>
      <c r="C77" s="61"/>
      <c r="D77" s="61"/>
      <c r="E77" s="61"/>
      <c r="F77" s="61"/>
      <c r="G77" s="61"/>
      <c r="H77" s="61"/>
      <c r="I77" s="61"/>
      <c r="J77" s="61"/>
      <c r="K77" s="61"/>
      <c r="L77" s="62"/>
      <c r="M77" s="19">
        <v>2</v>
      </c>
      <c r="N77" s="19">
        <v>3</v>
      </c>
      <c r="O77" s="20" t="s">
        <v>10</v>
      </c>
      <c r="P77" s="21" t="s">
        <v>0</v>
      </c>
      <c r="Q77" s="38">
        <f>Q78</f>
        <v>405</v>
      </c>
      <c r="R77" s="35"/>
    </row>
    <row r="78" spans="1:18" s="28" customFormat="1" ht="12.75" customHeight="1">
      <c r="A78" s="34"/>
      <c r="B78" s="61" t="s">
        <v>109</v>
      </c>
      <c r="C78" s="61"/>
      <c r="D78" s="61"/>
      <c r="E78" s="61"/>
      <c r="F78" s="61"/>
      <c r="G78" s="61"/>
      <c r="H78" s="61"/>
      <c r="I78" s="61"/>
      <c r="J78" s="61"/>
      <c r="K78" s="61"/>
      <c r="L78" s="62"/>
      <c r="M78" s="19">
        <v>2</v>
      </c>
      <c r="N78" s="19">
        <v>3</v>
      </c>
      <c r="O78" s="20" t="s">
        <v>108</v>
      </c>
      <c r="P78" s="21" t="s">
        <v>0</v>
      </c>
      <c r="Q78" s="38">
        <f>Q79</f>
        <v>405</v>
      </c>
      <c r="R78" s="35"/>
    </row>
    <row r="79" spans="1:18" s="28" customFormat="1" ht="24" customHeight="1">
      <c r="A79" s="34"/>
      <c r="B79" s="61" t="s">
        <v>107</v>
      </c>
      <c r="C79" s="61"/>
      <c r="D79" s="61"/>
      <c r="E79" s="61"/>
      <c r="F79" s="61"/>
      <c r="G79" s="61"/>
      <c r="H79" s="61"/>
      <c r="I79" s="61"/>
      <c r="J79" s="61"/>
      <c r="K79" s="61"/>
      <c r="L79" s="62"/>
      <c r="M79" s="19">
        <v>2</v>
      </c>
      <c r="N79" s="19">
        <v>3</v>
      </c>
      <c r="O79" s="20" t="s">
        <v>105</v>
      </c>
      <c r="P79" s="21" t="s">
        <v>0</v>
      </c>
      <c r="Q79" s="38">
        <f>Q80+Q81</f>
        <v>405</v>
      </c>
      <c r="R79" s="35"/>
    </row>
    <row r="80" spans="1:18" s="28" customFormat="1" ht="35.25" customHeight="1">
      <c r="A80" s="34"/>
      <c r="B80" s="61" t="s">
        <v>106</v>
      </c>
      <c r="C80" s="61"/>
      <c r="D80" s="61"/>
      <c r="E80" s="61"/>
      <c r="F80" s="61"/>
      <c r="G80" s="61"/>
      <c r="H80" s="61"/>
      <c r="I80" s="61"/>
      <c r="J80" s="61"/>
      <c r="K80" s="61"/>
      <c r="L80" s="62"/>
      <c r="M80" s="19">
        <v>2</v>
      </c>
      <c r="N80" s="19">
        <v>3</v>
      </c>
      <c r="O80" s="20" t="s">
        <v>105</v>
      </c>
      <c r="P80" s="21">
        <v>120</v>
      </c>
      <c r="Q80" s="38">
        <v>340</v>
      </c>
      <c r="R80" s="35"/>
    </row>
    <row r="81" spans="1:18" s="28" customFormat="1" ht="35.25" customHeight="1">
      <c r="A81" s="34"/>
      <c r="B81" s="61" t="s">
        <v>19</v>
      </c>
      <c r="C81" s="61"/>
      <c r="D81" s="61"/>
      <c r="E81" s="61"/>
      <c r="F81" s="61"/>
      <c r="G81" s="61"/>
      <c r="H81" s="61"/>
      <c r="I81" s="61"/>
      <c r="J81" s="61"/>
      <c r="K81" s="61"/>
      <c r="L81" s="62"/>
      <c r="M81" s="19">
        <v>2</v>
      </c>
      <c r="N81" s="19">
        <v>3</v>
      </c>
      <c r="O81" s="20" t="s">
        <v>105</v>
      </c>
      <c r="P81" s="21">
        <v>240</v>
      </c>
      <c r="Q81" s="38">
        <v>65</v>
      </c>
      <c r="R81" s="35"/>
    </row>
    <row r="82" spans="1:18" s="28" customFormat="1" ht="24" customHeight="1">
      <c r="A82" s="34"/>
      <c r="B82" s="61" t="s">
        <v>104</v>
      </c>
      <c r="C82" s="61"/>
      <c r="D82" s="61"/>
      <c r="E82" s="61"/>
      <c r="F82" s="61"/>
      <c r="G82" s="61"/>
      <c r="H82" s="61"/>
      <c r="I82" s="61"/>
      <c r="J82" s="61"/>
      <c r="K82" s="61"/>
      <c r="L82" s="62"/>
      <c r="M82" s="19">
        <v>3</v>
      </c>
      <c r="N82" s="19" t="s">
        <v>0</v>
      </c>
      <c r="O82" s="20" t="s">
        <v>0</v>
      </c>
      <c r="P82" s="21" t="s">
        <v>0</v>
      </c>
      <c r="Q82" s="38">
        <f>Q83+Q87</f>
        <v>209.5</v>
      </c>
      <c r="R82" s="35"/>
    </row>
    <row r="83" spans="1:18" s="28" customFormat="1" ht="24" hidden="1" customHeight="1">
      <c r="A83" s="34"/>
      <c r="B83" s="61" t="s">
        <v>103</v>
      </c>
      <c r="C83" s="61"/>
      <c r="D83" s="61"/>
      <c r="E83" s="61"/>
      <c r="F83" s="61"/>
      <c r="G83" s="61"/>
      <c r="H83" s="61"/>
      <c r="I83" s="61"/>
      <c r="J83" s="61"/>
      <c r="K83" s="61"/>
      <c r="L83" s="62"/>
      <c r="M83" s="19">
        <v>3</v>
      </c>
      <c r="N83" s="19">
        <v>9</v>
      </c>
      <c r="O83" s="20" t="s">
        <v>0</v>
      </c>
      <c r="P83" s="21" t="s">
        <v>0</v>
      </c>
      <c r="Q83" s="38">
        <f>Q84</f>
        <v>0</v>
      </c>
      <c r="R83" s="35"/>
    </row>
    <row r="84" spans="1:18" s="28" customFormat="1" ht="24" hidden="1" customHeight="1">
      <c r="A84" s="34"/>
      <c r="B84" s="61" t="s">
        <v>11</v>
      </c>
      <c r="C84" s="61"/>
      <c r="D84" s="61"/>
      <c r="E84" s="61"/>
      <c r="F84" s="61"/>
      <c r="G84" s="61"/>
      <c r="H84" s="61"/>
      <c r="I84" s="61"/>
      <c r="J84" s="61"/>
      <c r="K84" s="61"/>
      <c r="L84" s="62"/>
      <c r="M84" s="19">
        <v>3</v>
      </c>
      <c r="N84" s="19">
        <v>9</v>
      </c>
      <c r="O84" s="20" t="s">
        <v>10</v>
      </c>
      <c r="P84" s="21" t="s">
        <v>0</v>
      </c>
      <c r="Q84" s="38">
        <f>Q85</f>
        <v>0</v>
      </c>
      <c r="R84" s="35"/>
    </row>
    <row r="85" spans="1:18" s="28" customFormat="1" ht="24" hidden="1" customHeight="1">
      <c r="A85" s="34"/>
      <c r="B85" s="61" t="s">
        <v>102</v>
      </c>
      <c r="C85" s="61"/>
      <c r="D85" s="61"/>
      <c r="E85" s="61"/>
      <c r="F85" s="61"/>
      <c r="G85" s="61"/>
      <c r="H85" s="61"/>
      <c r="I85" s="61"/>
      <c r="J85" s="61"/>
      <c r="K85" s="61"/>
      <c r="L85" s="62"/>
      <c r="M85" s="19">
        <v>3</v>
      </c>
      <c r="N85" s="19">
        <v>9</v>
      </c>
      <c r="O85" s="20" t="s">
        <v>101</v>
      </c>
      <c r="P85" s="21" t="s">
        <v>0</v>
      </c>
      <c r="Q85" s="38">
        <f>Q86</f>
        <v>0</v>
      </c>
      <c r="R85" s="35"/>
    </row>
    <row r="86" spans="1:18" s="28" customFormat="1" ht="24" hidden="1" customHeight="1">
      <c r="A86" s="34"/>
      <c r="B86" s="61" t="s">
        <v>19</v>
      </c>
      <c r="C86" s="61"/>
      <c r="D86" s="61"/>
      <c r="E86" s="61"/>
      <c r="F86" s="61"/>
      <c r="G86" s="61"/>
      <c r="H86" s="61"/>
      <c r="I86" s="61"/>
      <c r="J86" s="61"/>
      <c r="K86" s="61"/>
      <c r="L86" s="62"/>
      <c r="M86" s="19">
        <v>3</v>
      </c>
      <c r="N86" s="19">
        <v>9</v>
      </c>
      <c r="O86" s="20" t="s">
        <v>101</v>
      </c>
      <c r="P86" s="21">
        <v>240</v>
      </c>
      <c r="Q86" s="38"/>
      <c r="R86" s="35"/>
    </row>
    <row r="87" spans="1:18" s="28" customFormat="1" ht="12.75" customHeight="1">
      <c r="A87" s="34"/>
      <c r="B87" s="61" t="s">
        <v>100</v>
      </c>
      <c r="C87" s="61"/>
      <c r="D87" s="61"/>
      <c r="E87" s="61"/>
      <c r="F87" s="61"/>
      <c r="G87" s="61"/>
      <c r="H87" s="61"/>
      <c r="I87" s="61"/>
      <c r="J87" s="61"/>
      <c r="K87" s="61"/>
      <c r="L87" s="62"/>
      <c r="M87" s="19">
        <v>3</v>
      </c>
      <c r="N87" s="19">
        <v>10</v>
      </c>
      <c r="O87" s="20" t="s">
        <v>0</v>
      </c>
      <c r="P87" s="21" t="s">
        <v>0</v>
      </c>
      <c r="Q87" s="38">
        <f>Q88</f>
        <v>209.5</v>
      </c>
      <c r="R87" s="35"/>
    </row>
    <row r="88" spans="1:18" s="28" customFormat="1" ht="12.75" customHeight="1">
      <c r="A88" s="34"/>
      <c r="B88" s="61" t="s">
        <v>52</v>
      </c>
      <c r="C88" s="61"/>
      <c r="D88" s="61"/>
      <c r="E88" s="61"/>
      <c r="F88" s="61"/>
      <c r="G88" s="61"/>
      <c r="H88" s="61"/>
      <c r="I88" s="61"/>
      <c r="J88" s="61"/>
      <c r="K88" s="61"/>
      <c r="L88" s="62"/>
      <c r="M88" s="19">
        <v>3</v>
      </c>
      <c r="N88" s="19">
        <v>10</v>
      </c>
      <c r="O88" s="20" t="s">
        <v>51</v>
      </c>
      <c r="P88" s="21" t="s">
        <v>0</v>
      </c>
      <c r="Q88" s="38">
        <f>Q89</f>
        <v>209.5</v>
      </c>
      <c r="R88" s="35"/>
    </row>
    <row r="89" spans="1:18" s="28" customFormat="1" ht="56.25" customHeight="1">
      <c r="A89" s="34"/>
      <c r="B89" s="61" t="s">
        <v>99</v>
      </c>
      <c r="C89" s="61"/>
      <c r="D89" s="61"/>
      <c r="E89" s="61"/>
      <c r="F89" s="61"/>
      <c r="G89" s="61"/>
      <c r="H89" s="61"/>
      <c r="I89" s="61"/>
      <c r="J89" s="61"/>
      <c r="K89" s="61"/>
      <c r="L89" s="62"/>
      <c r="M89" s="19">
        <v>3</v>
      </c>
      <c r="N89" s="19">
        <v>10</v>
      </c>
      <c r="O89" s="20" t="s">
        <v>98</v>
      </c>
      <c r="P89" s="21" t="s">
        <v>0</v>
      </c>
      <c r="Q89" s="38">
        <f>Q90</f>
        <v>209.5</v>
      </c>
      <c r="R89" s="35"/>
    </row>
    <row r="90" spans="1:18" s="28" customFormat="1" ht="24" customHeight="1">
      <c r="A90" s="34"/>
      <c r="B90" s="61" t="s">
        <v>19</v>
      </c>
      <c r="C90" s="61"/>
      <c r="D90" s="61"/>
      <c r="E90" s="61"/>
      <c r="F90" s="61"/>
      <c r="G90" s="61"/>
      <c r="H90" s="61"/>
      <c r="I90" s="61"/>
      <c r="J90" s="61"/>
      <c r="K90" s="61"/>
      <c r="L90" s="62"/>
      <c r="M90" s="19">
        <v>3</v>
      </c>
      <c r="N90" s="19">
        <v>10</v>
      </c>
      <c r="O90" s="20" t="s">
        <v>98</v>
      </c>
      <c r="P90" s="21">
        <v>240</v>
      </c>
      <c r="Q90" s="38">
        <v>209.5</v>
      </c>
      <c r="R90" s="35"/>
    </row>
    <row r="91" spans="1:18" s="28" customFormat="1" ht="12.75" customHeight="1">
      <c r="A91" s="34"/>
      <c r="B91" s="61" t="s">
        <v>97</v>
      </c>
      <c r="C91" s="61"/>
      <c r="D91" s="61"/>
      <c r="E91" s="61"/>
      <c r="F91" s="61"/>
      <c r="G91" s="61"/>
      <c r="H91" s="61"/>
      <c r="I91" s="61"/>
      <c r="J91" s="61"/>
      <c r="K91" s="61"/>
      <c r="L91" s="62"/>
      <c r="M91" s="19">
        <v>4</v>
      </c>
      <c r="N91" s="19" t="s">
        <v>0</v>
      </c>
      <c r="O91" s="20" t="s">
        <v>0</v>
      </c>
      <c r="P91" s="21" t="s">
        <v>0</v>
      </c>
      <c r="Q91" s="38">
        <f>Q92</f>
        <v>15594.861000000001</v>
      </c>
      <c r="R91" s="35"/>
    </row>
    <row r="92" spans="1:18" s="28" customFormat="1" ht="12.75" customHeight="1">
      <c r="A92" s="34"/>
      <c r="B92" s="61" t="s">
        <v>96</v>
      </c>
      <c r="C92" s="61"/>
      <c r="D92" s="61"/>
      <c r="E92" s="61"/>
      <c r="F92" s="61"/>
      <c r="G92" s="61"/>
      <c r="H92" s="61"/>
      <c r="I92" s="61"/>
      <c r="J92" s="61"/>
      <c r="K92" s="61"/>
      <c r="L92" s="62"/>
      <c r="M92" s="19">
        <v>4</v>
      </c>
      <c r="N92" s="19">
        <v>9</v>
      </c>
      <c r="O92" s="20" t="s">
        <v>0</v>
      </c>
      <c r="P92" s="21" t="s">
        <v>0</v>
      </c>
      <c r="Q92" s="38">
        <f>Q93+Q97+Q108+Q111+Q113</f>
        <v>15594.861000000001</v>
      </c>
      <c r="R92" s="35"/>
    </row>
    <row r="93" spans="1:18" s="28" customFormat="1" ht="24" customHeight="1">
      <c r="A93" s="34"/>
      <c r="B93" s="61" t="s">
        <v>11</v>
      </c>
      <c r="C93" s="61"/>
      <c r="D93" s="61"/>
      <c r="E93" s="61"/>
      <c r="F93" s="61"/>
      <c r="G93" s="61"/>
      <c r="H93" s="61"/>
      <c r="I93" s="61"/>
      <c r="J93" s="61"/>
      <c r="K93" s="61"/>
      <c r="L93" s="62"/>
      <c r="M93" s="19">
        <v>4</v>
      </c>
      <c r="N93" s="19">
        <v>9</v>
      </c>
      <c r="O93" s="20" t="s">
        <v>10</v>
      </c>
      <c r="P93" s="21" t="s">
        <v>0</v>
      </c>
      <c r="Q93" s="38">
        <f>Q94</f>
        <v>5419.3609999999999</v>
      </c>
      <c r="R93" s="35"/>
    </row>
    <row r="94" spans="1:18" s="28" customFormat="1" ht="58.5" customHeight="1">
      <c r="A94" s="34"/>
      <c r="B94" s="61" t="s">
        <v>81</v>
      </c>
      <c r="C94" s="61"/>
      <c r="D94" s="61"/>
      <c r="E94" s="61"/>
      <c r="F94" s="61"/>
      <c r="G94" s="61"/>
      <c r="H94" s="61"/>
      <c r="I94" s="61"/>
      <c r="J94" s="61"/>
      <c r="K94" s="61"/>
      <c r="L94" s="62"/>
      <c r="M94" s="19">
        <v>4</v>
      </c>
      <c r="N94" s="19">
        <v>9</v>
      </c>
      <c r="O94" s="20" t="s">
        <v>80</v>
      </c>
      <c r="P94" s="21" t="s">
        <v>0</v>
      </c>
      <c r="Q94" s="38">
        <f>Q95+Q96</f>
        <v>5419.3609999999999</v>
      </c>
      <c r="R94" s="35"/>
    </row>
    <row r="95" spans="1:18" s="28" customFormat="1" ht="24" customHeight="1">
      <c r="A95" s="34"/>
      <c r="B95" s="61" t="s">
        <v>19</v>
      </c>
      <c r="C95" s="61"/>
      <c r="D95" s="61"/>
      <c r="E95" s="61"/>
      <c r="F95" s="61"/>
      <c r="G95" s="61"/>
      <c r="H95" s="61"/>
      <c r="I95" s="61"/>
      <c r="J95" s="61"/>
      <c r="K95" s="61"/>
      <c r="L95" s="62"/>
      <c r="M95" s="19">
        <v>4</v>
      </c>
      <c r="N95" s="19">
        <v>9</v>
      </c>
      <c r="O95" s="20" t="s">
        <v>80</v>
      </c>
      <c r="P95" s="21">
        <v>240</v>
      </c>
      <c r="Q95" s="38">
        <f>2500+2700</f>
        <v>5200</v>
      </c>
      <c r="R95" s="35"/>
    </row>
    <row r="96" spans="1:18" s="28" customFormat="1" ht="12.75" customHeight="1">
      <c r="A96" s="34"/>
      <c r="B96" s="61" t="s">
        <v>78</v>
      </c>
      <c r="C96" s="61"/>
      <c r="D96" s="61"/>
      <c r="E96" s="61"/>
      <c r="F96" s="61"/>
      <c r="G96" s="61"/>
      <c r="H96" s="61"/>
      <c r="I96" s="61"/>
      <c r="J96" s="61"/>
      <c r="K96" s="61"/>
      <c r="L96" s="62"/>
      <c r="M96" s="19">
        <v>4</v>
      </c>
      <c r="N96" s="19">
        <v>9</v>
      </c>
      <c r="O96" s="20">
        <v>300800000</v>
      </c>
      <c r="P96" s="21">
        <v>830</v>
      </c>
      <c r="Q96" s="38">
        <v>219.36099999999999</v>
      </c>
      <c r="R96" s="35"/>
    </row>
    <row r="97" spans="1:19" ht="12.75" customHeight="1">
      <c r="A97" s="34"/>
      <c r="B97" s="61" t="s">
        <v>96</v>
      </c>
      <c r="C97" s="61"/>
      <c r="D97" s="61"/>
      <c r="E97" s="61"/>
      <c r="F97" s="61"/>
      <c r="G97" s="61"/>
      <c r="H97" s="61"/>
      <c r="I97" s="61"/>
      <c r="J97" s="61"/>
      <c r="K97" s="61"/>
      <c r="L97" s="62"/>
      <c r="M97" s="19">
        <v>4</v>
      </c>
      <c r="N97" s="19">
        <v>9</v>
      </c>
      <c r="O97" s="20" t="s">
        <v>95</v>
      </c>
      <c r="P97" s="21" t="s">
        <v>0</v>
      </c>
      <c r="Q97" s="38">
        <f>Q98</f>
        <v>7941</v>
      </c>
      <c r="R97" s="35"/>
    </row>
    <row r="98" spans="1:19" ht="12.75" customHeight="1">
      <c r="A98" s="34"/>
      <c r="B98" s="61" t="s">
        <v>94</v>
      </c>
      <c r="C98" s="61"/>
      <c r="D98" s="61"/>
      <c r="E98" s="61"/>
      <c r="F98" s="61"/>
      <c r="G98" s="61"/>
      <c r="H98" s="61"/>
      <c r="I98" s="61"/>
      <c r="J98" s="61"/>
      <c r="K98" s="61"/>
      <c r="L98" s="62"/>
      <c r="M98" s="19">
        <v>4</v>
      </c>
      <c r="N98" s="19">
        <v>9</v>
      </c>
      <c r="O98" s="20" t="s">
        <v>93</v>
      </c>
      <c r="P98" s="21" t="s">
        <v>0</v>
      </c>
      <c r="Q98" s="38">
        <f>Q99+Q104+Q107+Q101+Q100</f>
        <v>7941</v>
      </c>
      <c r="R98" s="35"/>
    </row>
    <row r="99" spans="1:19" ht="24" customHeight="1">
      <c r="A99" s="34"/>
      <c r="B99" s="61" t="s">
        <v>19</v>
      </c>
      <c r="C99" s="61"/>
      <c r="D99" s="61"/>
      <c r="E99" s="61"/>
      <c r="F99" s="61"/>
      <c r="G99" s="61"/>
      <c r="H99" s="61"/>
      <c r="I99" s="61"/>
      <c r="J99" s="61"/>
      <c r="K99" s="61"/>
      <c r="L99" s="62"/>
      <c r="M99" s="19">
        <v>4</v>
      </c>
      <c r="N99" s="19">
        <v>9</v>
      </c>
      <c r="O99" s="20" t="s">
        <v>93</v>
      </c>
      <c r="P99" s="21">
        <v>240</v>
      </c>
      <c r="Q99" s="38">
        <f>3371</f>
        <v>3371</v>
      </c>
      <c r="R99" s="35"/>
    </row>
    <row r="100" spans="1:19" s="28" customFormat="1" ht="12.75" hidden="1" customHeight="1">
      <c r="A100" s="34"/>
      <c r="B100" s="61" t="s">
        <v>78</v>
      </c>
      <c r="C100" s="61"/>
      <c r="D100" s="61"/>
      <c r="E100" s="61"/>
      <c r="F100" s="61"/>
      <c r="G100" s="61"/>
      <c r="H100" s="61"/>
      <c r="I100" s="61"/>
      <c r="J100" s="61"/>
      <c r="K100" s="61"/>
      <c r="L100" s="62"/>
      <c r="M100" s="19">
        <v>4</v>
      </c>
      <c r="N100" s="19">
        <v>9</v>
      </c>
      <c r="O100" s="20" t="s">
        <v>93</v>
      </c>
      <c r="P100" s="21">
        <v>830</v>
      </c>
      <c r="Q100" s="38">
        <v>0</v>
      </c>
      <c r="R100" s="35"/>
    </row>
    <row r="101" spans="1:19" ht="13.5" customHeight="1">
      <c r="A101" s="34"/>
      <c r="B101" s="61" t="s">
        <v>31</v>
      </c>
      <c r="C101" s="61"/>
      <c r="D101" s="61"/>
      <c r="E101" s="61"/>
      <c r="F101" s="61"/>
      <c r="G101" s="61"/>
      <c r="H101" s="61"/>
      <c r="I101" s="61"/>
      <c r="J101" s="61"/>
      <c r="K101" s="61"/>
      <c r="L101" s="62"/>
      <c r="M101" s="19">
        <v>4</v>
      </c>
      <c r="N101" s="19">
        <v>9</v>
      </c>
      <c r="O101" s="20" t="s">
        <v>93</v>
      </c>
      <c r="P101" s="21">
        <v>850</v>
      </c>
      <c r="Q101" s="38">
        <v>50</v>
      </c>
      <c r="R101" s="35"/>
    </row>
    <row r="102" spans="1:19" ht="24" hidden="1" customHeight="1">
      <c r="A102" s="34"/>
      <c r="B102" s="61" t="s">
        <v>89</v>
      </c>
      <c r="C102" s="61"/>
      <c r="D102" s="61"/>
      <c r="E102" s="61"/>
      <c r="F102" s="61"/>
      <c r="G102" s="61"/>
      <c r="H102" s="61"/>
      <c r="I102" s="61"/>
      <c r="J102" s="61"/>
      <c r="K102" s="61"/>
      <c r="L102" s="62"/>
      <c r="M102" s="19">
        <v>4</v>
      </c>
      <c r="N102" s="19">
        <v>9</v>
      </c>
      <c r="O102" s="20" t="s">
        <v>92</v>
      </c>
      <c r="P102" s="21" t="s">
        <v>0</v>
      </c>
      <c r="Q102" s="38">
        <v>0</v>
      </c>
      <c r="R102" s="35"/>
    </row>
    <row r="103" spans="1:19" ht="35.25" hidden="1" customHeight="1">
      <c r="A103" s="34"/>
      <c r="B103" s="61" t="s">
        <v>88</v>
      </c>
      <c r="C103" s="61"/>
      <c r="D103" s="61"/>
      <c r="E103" s="61"/>
      <c r="F103" s="61"/>
      <c r="G103" s="61"/>
      <c r="H103" s="61"/>
      <c r="I103" s="61"/>
      <c r="J103" s="61"/>
      <c r="K103" s="61"/>
      <c r="L103" s="62"/>
      <c r="M103" s="19">
        <v>4</v>
      </c>
      <c r="N103" s="19">
        <v>9</v>
      </c>
      <c r="O103" s="20" t="s">
        <v>92</v>
      </c>
      <c r="P103" s="21">
        <v>240</v>
      </c>
      <c r="Q103" s="38">
        <v>0</v>
      </c>
      <c r="R103" s="35"/>
    </row>
    <row r="104" spans="1:19" ht="24" customHeight="1">
      <c r="A104" s="34"/>
      <c r="B104" s="61" t="s">
        <v>89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2"/>
      <c r="M104" s="19">
        <v>4</v>
      </c>
      <c r="N104" s="19">
        <v>9</v>
      </c>
      <c r="O104" s="20">
        <v>1000143180</v>
      </c>
      <c r="P104" s="21" t="s">
        <v>0</v>
      </c>
      <c r="Q104" s="38">
        <f>Q105</f>
        <v>3616</v>
      </c>
      <c r="R104" s="35"/>
    </row>
    <row r="105" spans="1:19" ht="35.25" customHeight="1">
      <c r="A105" s="34"/>
      <c r="B105" s="61" t="s">
        <v>88</v>
      </c>
      <c r="C105" s="61"/>
      <c r="D105" s="61"/>
      <c r="E105" s="61"/>
      <c r="F105" s="61"/>
      <c r="G105" s="61"/>
      <c r="H105" s="61"/>
      <c r="I105" s="61"/>
      <c r="J105" s="61"/>
      <c r="K105" s="61"/>
      <c r="L105" s="62"/>
      <c r="M105" s="19">
        <v>4</v>
      </c>
      <c r="N105" s="19">
        <v>9</v>
      </c>
      <c r="O105" s="20">
        <v>1000143180</v>
      </c>
      <c r="P105" s="21">
        <v>240</v>
      </c>
      <c r="Q105" s="38">
        <v>3616</v>
      </c>
      <c r="R105" s="35"/>
    </row>
    <row r="106" spans="1:19" ht="35.25" customHeight="1">
      <c r="A106" s="34"/>
      <c r="B106" s="61" t="s">
        <v>86</v>
      </c>
      <c r="C106" s="61"/>
      <c r="D106" s="61"/>
      <c r="E106" s="61"/>
      <c r="F106" s="61"/>
      <c r="G106" s="61"/>
      <c r="H106" s="61"/>
      <c r="I106" s="61"/>
      <c r="J106" s="61"/>
      <c r="K106" s="61"/>
      <c r="L106" s="62"/>
      <c r="M106" s="19">
        <v>4</v>
      </c>
      <c r="N106" s="19">
        <v>9</v>
      </c>
      <c r="O106" s="20" t="s">
        <v>169</v>
      </c>
      <c r="P106" s="21" t="s">
        <v>0</v>
      </c>
      <c r="Q106" s="38">
        <f>Q107</f>
        <v>904</v>
      </c>
      <c r="R106" s="35"/>
    </row>
    <row r="107" spans="1:19" ht="46.5" customHeight="1">
      <c r="A107" s="34"/>
      <c r="B107" s="61" t="s">
        <v>85</v>
      </c>
      <c r="C107" s="61"/>
      <c r="D107" s="61"/>
      <c r="E107" s="61"/>
      <c r="F107" s="61"/>
      <c r="G107" s="61"/>
      <c r="H107" s="61"/>
      <c r="I107" s="61"/>
      <c r="J107" s="61"/>
      <c r="K107" s="61"/>
      <c r="L107" s="62"/>
      <c r="M107" s="19">
        <v>4</v>
      </c>
      <c r="N107" s="19">
        <v>9</v>
      </c>
      <c r="O107" s="20" t="s">
        <v>169</v>
      </c>
      <c r="P107" s="21">
        <v>240</v>
      </c>
      <c r="Q107" s="38">
        <v>904</v>
      </c>
      <c r="R107" s="35"/>
    </row>
    <row r="108" spans="1:19" ht="12.75" customHeight="1">
      <c r="A108" s="34"/>
      <c r="B108" s="61" t="s">
        <v>52</v>
      </c>
      <c r="C108" s="61"/>
      <c r="D108" s="61"/>
      <c r="E108" s="61"/>
      <c r="F108" s="61"/>
      <c r="G108" s="61"/>
      <c r="H108" s="61"/>
      <c r="I108" s="61"/>
      <c r="J108" s="61"/>
      <c r="K108" s="61"/>
      <c r="L108" s="62"/>
      <c r="M108" s="19">
        <v>4</v>
      </c>
      <c r="N108" s="19">
        <v>9</v>
      </c>
      <c r="O108" s="20" t="s">
        <v>51</v>
      </c>
      <c r="P108" s="21" t="s">
        <v>0</v>
      </c>
      <c r="Q108" s="38">
        <f>Q109</f>
        <v>2234.5</v>
      </c>
      <c r="R108" s="35"/>
    </row>
    <row r="109" spans="1:19" ht="35.25" customHeight="1">
      <c r="A109" s="34"/>
      <c r="B109" s="61" t="s">
        <v>91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2"/>
      <c r="M109" s="19">
        <v>4</v>
      </c>
      <c r="N109" s="19">
        <v>9</v>
      </c>
      <c r="O109" s="20" t="s">
        <v>90</v>
      </c>
      <c r="P109" s="21" t="s">
        <v>0</v>
      </c>
      <c r="Q109" s="38">
        <f>Q110</f>
        <v>2234.5</v>
      </c>
      <c r="R109" s="36"/>
      <c r="S109" s="41"/>
    </row>
    <row r="110" spans="1:19" ht="24" customHeight="1">
      <c r="A110" s="34"/>
      <c r="B110" s="61" t="s">
        <v>19</v>
      </c>
      <c r="C110" s="61"/>
      <c r="D110" s="61"/>
      <c r="E110" s="61"/>
      <c r="F110" s="61"/>
      <c r="G110" s="61"/>
      <c r="H110" s="61"/>
      <c r="I110" s="61"/>
      <c r="J110" s="61"/>
      <c r="K110" s="61"/>
      <c r="L110" s="62"/>
      <c r="M110" s="19">
        <v>4</v>
      </c>
      <c r="N110" s="19">
        <v>9</v>
      </c>
      <c r="O110" s="20" t="s">
        <v>90</v>
      </c>
      <c r="P110" s="21">
        <v>240</v>
      </c>
      <c r="Q110" s="38">
        <v>2234.5</v>
      </c>
      <c r="R110" s="35"/>
    </row>
    <row r="111" spans="1:19" ht="24" hidden="1" customHeight="1">
      <c r="A111" s="34"/>
      <c r="B111" s="61" t="s">
        <v>89</v>
      </c>
      <c r="C111" s="61"/>
      <c r="D111" s="61"/>
      <c r="E111" s="61"/>
      <c r="F111" s="61"/>
      <c r="G111" s="61"/>
      <c r="H111" s="61"/>
      <c r="I111" s="61"/>
      <c r="J111" s="61"/>
      <c r="K111" s="61"/>
      <c r="L111" s="62"/>
      <c r="M111" s="19">
        <v>4</v>
      </c>
      <c r="N111" s="19">
        <v>9</v>
      </c>
      <c r="O111" s="20" t="s">
        <v>87</v>
      </c>
      <c r="P111" s="21" t="s">
        <v>0</v>
      </c>
      <c r="Q111" s="38">
        <f>Q112</f>
        <v>0</v>
      </c>
      <c r="R111" s="35"/>
    </row>
    <row r="112" spans="1:19" ht="35.25" hidden="1" customHeight="1">
      <c r="A112" s="34"/>
      <c r="B112" s="61" t="s">
        <v>88</v>
      </c>
      <c r="C112" s="61"/>
      <c r="D112" s="61"/>
      <c r="E112" s="61"/>
      <c r="F112" s="61"/>
      <c r="G112" s="61"/>
      <c r="H112" s="61"/>
      <c r="I112" s="61"/>
      <c r="J112" s="61"/>
      <c r="K112" s="61"/>
      <c r="L112" s="62"/>
      <c r="M112" s="19">
        <v>4</v>
      </c>
      <c r="N112" s="19">
        <v>9</v>
      </c>
      <c r="O112" s="20">
        <v>7900643180</v>
      </c>
      <c r="P112" s="21">
        <v>240</v>
      </c>
      <c r="Q112" s="38">
        <v>0</v>
      </c>
      <c r="R112" s="35"/>
    </row>
    <row r="113" spans="1:19" ht="35.25" hidden="1" customHeight="1">
      <c r="A113" s="34"/>
      <c r="B113" s="61" t="s">
        <v>86</v>
      </c>
      <c r="C113" s="61"/>
      <c r="D113" s="61"/>
      <c r="E113" s="61"/>
      <c r="F113" s="61"/>
      <c r="G113" s="61"/>
      <c r="H113" s="61"/>
      <c r="I113" s="61"/>
      <c r="J113" s="61"/>
      <c r="K113" s="61"/>
      <c r="L113" s="62"/>
      <c r="M113" s="19">
        <v>4</v>
      </c>
      <c r="N113" s="19">
        <v>9</v>
      </c>
      <c r="O113" s="20" t="s">
        <v>84</v>
      </c>
      <c r="P113" s="21" t="s">
        <v>0</v>
      </c>
      <c r="Q113" s="38">
        <f>Q114</f>
        <v>0</v>
      </c>
      <c r="R113" s="35"/>
    </row>
    <row r="114" spans="1:19" ht="46.5" hidden="1" customHeight="1">
      <c r="A114" s="34"/>
      <c r="B114" s="61" t="s">
        <v>85</v>
      </c>
      <c r="C114" s="61"/>
      <c r="D114" s="61"/>
      <c r="E114" s="61"/>
      <c r="F114" s="61"/>
      <c r="G114" s="61"/>
      <c r="H114" s="61"/>
      <c r="I114" s="61"/>
      <c r="J114" s="61"/>
      <c r="K114" s="61"/>
      <c r="L114" s="62"/>
      <c r="M114" s="19">
        <v>4</v>
      </c>
      <c r="N114" s="19">
        <v>9</v>
      </c>
      <c r="O114" s="20" t="s">
        <v>84</v>
      </c>
      <c r="P114" s="21">
        <v>240</v>
      </c>
      <c r="Q114" s="38">
        <v>0</v>
      </c>
      <c r="R114" s="35"/>
    </row>
    <row r="115" spans="1:19" ht="12.75" customHeight="1">
      <c r="A115" s="34"/>
      <c r="B115" s="61" t="s">
        <v>83</v>
      </c>
      <c r="C115" s="61"/>
      <c r="D115" s="61"/>
      <c r="E115" s="61"/>
      <c r="F115" s="61"/>
      <c r="G115" s="61"/>
      <c r="H115" s="61"/>
      <c r="I115" s="61"/>
      <c r="J115" s="61"/>
      <c r="K115" s="61"/>
      <c r="L115" s="62"/>
      <c r="M115" s="19">
        <v>5</v>
      </c>
      <c r="N115" s="19" t="s">
        <v>0</v>
      </c>
      <c r="O115" s="20" t="s">
        <v>0</v>
      </c>
      <c r="P115" s="21" t="s">
        <v>0</v>
      </c>
      <c r="Q115" s="38">
        <f>Q116+Q134+Q142-0.01</f>
        <v>79824.91713999999</v>
      </c>
      <c r="R115" s="36"/>
      <c r="S115" s="41"/>
    </row>
    <row r="116" spans="1:19" ht="12.75" customHeight="1">
      <c r="A116" s="34"/>
      <c r="B116" s="61" t="s">
        <v>82</v>
      </c>
      <c r="C116" s="61"/>
      <c r="D116" s="61"/>
      <c r="E116" s="61"/>
      <c r="F116" s="61"/>
      <c r="G116" s="61"/>
      <c r="H116" s="61"/>
      <c r="I116" s="61"/>
      <c r="J116" s="61"/>
      <c r="K116" s="61"/>
      <c r="L116" s="62"/>
      <c r="M116" s="19">
        <v>5</v>
      </c>
      <c r="N116" s="19">
        <v>1</v>
      </c>
      <c r="O116" s="20" t="s">
        <v>0</v>
      </c>
      <c r="P116" s="21" t="s">
        <v>0</v>
      </c>
      <c r="Q116" s="38">
        <f>Q117+Q121+Q130</f>
        <v>62489.491499999996</v>
      </c>
      <c r="R116" s="35"/>
    </row>
    <row r="117" spans="1:19" ht="24" customHeight="1">
      <c r="A117" s="34"/>
      <c r="B117" s="61" t="s">
        <v>11</v>
      </c>
      <c r="C117" s="61"/>
      <c r="D117" s="61"/>
      <c r="E117" s="61"/>
      <c r="F117" s="61"/>
      <c r="G117" s="61"/>
      <c r="H117" s="61"/>
      <c r="I117" s="61"/>
      <c r="J117" s="61"/>
      <c r="K117" s="61"/>
      <c r="L117" s="62"/>
      <c r="M117" s="19">
        <v>5</v>
      </c>
      <c r="N117" s="19">
        <v>1</v>
      </c>
      <c r="O117" s="20" t="s">
        <v>10</v>
      </c>
      <c r="P117" s="21" t="s">
        <v>0</v>
      </c>
      <c r="Q117" s="38">
        <f>Q118</f>
        <v>2753.3989799999999</v>
      </c>
      <c r="R117" s="35"/>
    </row>
    <row r="118" spans="1:19" ht="57.75" customHeight="1">
      <c r="A118" s="34"/>
      <c r="B118" s="61" t="s">
        <v>81</v>
      </c>
      <c r="C118" s="61"/>
      <c r="D118" s="61"/>
      <c r="E118" s="61"/>
      <c r="F118" s="61"/>
      <c r="G118" s="61"/>
      <c r="H118" s="61"/>
      <c r="I118" s="61"/>
      <c r="J118" s="61"/>
      <c r="K118" s="61"/>
      <c r="L118" s="62"/>
      <c r="M118" s="19">
        <v>5</v>
      </c>
      <c r="N118" s="19">
        <v>1</v>
      </c>
      <c r="O118" s="20" t="s">
        <v>80</v>
      </c>
      <c r="P118" s="21" t="s">
        <v>0</v>
      </c>
      <c r="Q118" s="38">
        <f>Q119+Q120</f>
        <v>2753.3989799999999</v>
      </c>
      <c r="R118" s="35"/>
    </row>
    <row r="119" spans="1:19" ht="24" customHeight="1">
      <c r="A119" s="34"/>
      <c r="B119" s="61" t="s">
        <v>19</v>
      </c>
      <c r="C119" s="61"/>
      <c r="D119" s="61"/>
      <c r="E119" s="61"/>
      <c r="F119" s="61"/>
      <c r="G119" s="61"/>
      <c r="H119" s="61"/>
      <c r="I119" s="61"/>
      <c r="J119" s="61"/>
      <c r="K119" s="61"/>
      <c r="L119" s="62"/>
      <c r="M119" s="19">
        <v>5</v>
      </c>
      <c r="N119" s="19">
        <v>1</v>
      </c>
      <c r="O119" s="20">
        <v>300800000</v>
      </c>
      <c r="P119" s="21">
        <v>240</v>
      </c>
      <c r="Q119" s="38">
        <f>4616.2-904-174.35391-50-0.325-33.302-361.2-4.33399-12.28612-338</f>
        <v>2738.3989799999999</v>
      </c>
      <c r="R119" s="35"/>
    </row>
    <row r="120" spans="1:19" s="28" customFormat="1" ht="12.75" customHeight="1">
      <c r="A120" s="34"/>
      <c r="B120" s="61" t="s">
        <v>78</v>
      </c>
      <c r="C120" s="61"/>
      <c r="D120" s="61"/>
      <c r="E120" s="61"/>
      <c r="F120" s="61"/>
      <c r="G120" s="61"/>
      <c r="H120" s="61"/>
      <c r="I120" s="61"/>
      <c r="J120" s="61"/>
      <c r="K120" s="61"/>
      <c r="L120" s="62"/>
      <c r="M120" s="19">
        <v>5</v>
      </c>
      <c r="N120" s="19">
        <v>1</v>
      </c>
      <c r="O120" s="20">
        <v>300800000</v>
      </c>
      <c r="P120" s="21">
        <v>830</v>
      </c>
      <c r="Q120" s="38">
        <v>15</v>
      </c>
      <c r="R120" s="35"/>
    </row>
    <row r="121" spans="1:19" ht="24" customHeight="1">
      <c r="A121" s="34"/>
      <c r="B121" s="61" t="s">
        <v>60</v>
      </c>
      <c r="C121" s="61"/>
      <c r="D121" s="61"/>
      <c r="E121" s="61"/>
      <c r="F121" s="61"/>
      <c r="G121" s="61"/>
      <c r="H121" s="61"/>
      <c r="I121" s="61"/>
      <c r="J121" s="61"/>
      <c r="K121" s="61"/>
      <c r="L121" s="62"/>
      <c r="M121" s="19">
        <v>5</v>
      </c>
      <c r="N121" s="19">
        <v>1</v>
      </c>
      <c r="O121" s="20" t="s">
        <v>59</v>
      </c>
      <c r="P121" s="21" t="s">
        <v>0</v>
      </c>
      <c r="Q121" s="38">
        <f>Q122</f>
        <v>58641.99252</v>
      </c>
      <c r="R121" s="35"/>
    </row>
    <row r="122" spans="1:19" ht="12.75" customHeight="1">
      <c r="A122" s="34"/>
      <c r="B122" s="61" t="s">
        <v>79</v>
      </c>
      <c r="C122" s="61"/>
      <c r="D122" s="61"/>
      <c r="E122" s="61"/>
      <c r="F122" s="61"/>
      <c r="G122" s="61"/>
      <c r="H122" s="61"/>
      <c r="I122" s="61"/>
      <c r="J122" s="61"/>
      <c r="K122" s="61"/>
      <c r="L122" s="62"/>
      <c r="M122" s="19">
        <v>5</v>
      </c>
      <c r="N122" s="19">
        <v>1</v>
      </c>
      <c r="O122" s="20" t="s">
        <v>77</v>
      </c>
      <c r="P122" s="21" t="s">
        <v>0</v>
      </c>
      <c r="Q122" s="38">
        <f>Q123+Q124+Q125+Q126+Q128</f>
        <v>58641.99252</v>
      </c>
      <c r="R122" s="35"/>
    </row>
    <row r="123" spans="1:19" s="28" customFormat="1" ht="24" customHeight="1">
      <c r="A123" s="34"/>
      <c r="B123" s="61" t="s">
        <v>19</v>
      </c>
      <c r="C123" s="61"/>
      <c r="D123" s="61"/>
      <c r="E123" s="61"/>
      <c r="F123" s="61"/>
      <c r="G123" s="61"/>
      <c r="H123" s="61"/>
      <c r="I123" s="61"/>
      <c r="J123" s="61"/>
      <c r="K123" s="61"/>
      <c r="L123" s="62"/>
      <c r="M123" s="19">
        <v>5</v>
      </c>
      <c r="N123" s="19">
        <v>1</v>
      </c>
      <c r="O123" s="20">
        <v>900100000</v>
      </c>
      <c r="P123" s="21">
        <v>240</v>
      </c>
      <c r="Q123" s="38">
        <f>950+162.72479-98-70-54-50-196.853-51-54-50+4.33399+338+400</f>
        <v>1231.2057799999998</v>
      </c>
      <c r="R123" s="35"/>
    </row>
    <row r="124" spans="1:19" s="28" customFormat="1" ht="12.75" customHeight="1">
      <c r="A124" s="34"/>
      <c r="B124" s="61" t="s">
        <v>78</v>
      </c>
      <c r="C124" s="61"/>
      <c r="D124" s="61"/>
      <c r="E124" s="61"/>
      <c r="F124" s="61"/>
      <c r="G124" s="61"/>
      <c r="H124" s="61"/>
      <c r="I124" s="61"/>
      <c r="J124" s="61"/>
      <c r="K124" s="61"/>
      <c r="L124" s="62"/>
      <c r="M124" s="19">
        <v>5</v>
      </c>
      <c r="N124" s="19">
        <v>1</v>
      </c>
      <c r="O124" s="20" t="s">
        <v>77</v>
      </c>
      <c r="P124" s="21">
        <v>830</v>
      </c>
      <c r="Q124" s="38">
        <f>679.9+11.62912+12.28612+50</f>
        <v>753.8152399999999</v>
      </c>
      <c r="R124" s="35"/>
    </row>
    <row r="125" spans="1:19" s="28" customFormat="1" ht="12.75" customHeight="1">
      <c r="A125" s="34"/>
      <c r="B125" s="61" t="s">
        <v>31</v>
      </c>
      <c r="C125" s="61"/>
      <c r="D125" s="61"/>
      <c r="E125" s="61"/>
      <c r="F125" s="61"/>
      <c r="G125" s="61"/>
      <c r="H125" s="61"/>
      <c r="I125" s="61"/>
      <c r="J125" s="61"/>
      <c r="K125" s="61"/>
      <c r="L125" s="62"/>
      <c r="M125" s="19">
        <v>5</v>
      </c>
      <c r="N125" s="19">
        <v>1</v>
      </c>
      <c r="O125" s="20">
        <v>900100000</v>
      </c>
      <c r="P125" s="21">
        <v>850</v>
      </c>
      <c r="Q125" s="38">
        <f>50+51+54+50+30-50</f>
        <v>185</v>
      </c>
      <c r="R125" s="35"/>
    </row>
    <row r="126" spans="1:19" ht="72.75" customHeight="1">
      <c r="A126" s="34"/>
      <c r="B126" s="63" t="s">
        <v>173</v>
      </c>
      <c r="C126" s="64"/>
      <c r="D126" s="64"/>
      <c r="E126" s="64"/>
      <c r="F126" s="64"/>
      <c r="G126" s="64"/>
      <c r="H126" s="64"/>
      <c r="I126" s="64"/>
      <c r="J126" s="64"/>
      <c r="K126" s="64"/>
      <c r="L126" s="65"/>
      <c r="M126" s="19">
        <v>5</v>
      </c>
      <c r="N126" s="19">
        <v>1</v>
      </c>
      <c r="O126" s="20" t="s">
        <v>76</v>
      </c>
      <c r="P126" s="21" t="s">
        <v>0</v>
      </c>
      <c r="Q126" s="38">
        <f>Q127</f>
        <v>42353.978629999998</v>
      </c>
      <c r="R126" s="35"/>
    </row>
    <row r="127" spans="1:19" ht="72" customHeight="1">
      <c r="A127" s="34"/>
      <c r="B127" s="61" t="s">
        <v>172</v>
      </c>
      <c r="C127" s="61"/>
      <c r="D127" s="61"/>
      <c r="E127" s="61"/>
      <c r="F127" s="61"/>
      <c r="G127" s="61"/>
      <c r="H127" s="61"/>
      <c r="I127" s="61"/>
      <c r="J127" s="61"/>
      <c r="K127" s="61"/>
      <c r="L127" s="62"/>
      <c r="M127" s="19">
        <v>5</v>
      </c>
      <c r="N127" s="19">
        <v>1</v>
      </c>
      <c r="O127" s="20" t="s">
        <v>76</v>
      </c>
      <c r="P127" s="21">
        <v>410</v>
      </c>
      <c r="Q127" s="38">
        <v>42353.978629999998</v>
      </c>
      <c r="R127" s="35"/>
    </row>
    <row r="128" spans="1:19" ht="44.25" customHeight="1">
      <c r="A128" s="34"/>
      <c r="B128" s="62" t="s">
        <v>170</v>
      </c>
      <c r="C128" s="66"/>
      <c r="D128" s="66"/>
      <c r="E128" s="66"/>
      <c r="F128" s="66"/>
      <c r="G128" s="66"/>
      <c r="H128" s="66"/>
      <c r="I128" s="66"/>
      <c r="J128" s="66"/>
      <c r="K128" s="66"/>
      <c r="L128" s="67"/>
      <c r="M128" s="19">
        <v>5</v>
      </c>
      <c r="N128" s="19">
        <v>1</v>
      </c>
      <c r="O128" s="20">
        <v>900109602</v>
      </c>
      <c r="P128" s="21" t="s">
        <v>0</v>
      </c>
      <c r="Q128" s="38">
        <f>Q129</f>
        <v>14117.99287</v>
      </c>
      <c r="R128" s="35"/>
    </row>
    <row r="129" spans="1:248" ht="61.5" customHeight="1">
      <c r="A129" s="34"/>
      <c r="B129" s="63" t="s">
        <v>171</v>
      </c>
      <c r="C129" s="64"/>
      <c r="D129" s="64"/>
      <c r="E129" s="64"/>
      <c r="F129" s="64"/>
      <c r="G129" s="64"/>
      <c r="H129" s="64"/>
      <c r="I129" s="64"/>
      <c r="J129" s="64"/>
      <c r="K129" s="64"/>
      <c r="L129" s="65"/>
      <c r="M129" s="19">
        <v>5</v>
      </c>
      <c r="N129" s="19">
        <v>1</v>
      </c>
      <c r="O129" s="20">
        <v>900109602</v>
      </c>
      <c r="P129" s="21">
        <v>410</v>
      </c>
      <c r="Q129" s="38">
        <v>14117.99287</v>
      </c>
      <c r="R129" s="35"/>
    </row>
    <row r="130" spans="1:248" ht="12.75" customHeight="1">
      <c r="A130" s="34"/>
      <c r="B130" s="61" t="s">
        <v>75</v>
      </c>
      <c r="C130" s="61"/>
      <c r="D130" s="61"/>
      <c r="E130" s="61"/>
      <c r="F130" s="61"/>
      <c r="G130" s="61"/>
      <c r="H130" s="61"/>
      <c r="I130" s="61"/>
      <c r="J130" s="61"/>
      <c r="K130" s="61"/>
      <c r="L130" s="62"/>
      <c r="M130" s="19">
        <v>5</v>
      </c>
      <c r="N130" s="19">
        <v>1</v>
      </c>
      <c r="O130" s="20" t="s">
        <v>73</v>
      </c>
      <c r="P130" s="21" t="s">
        <v>0</v>
      </c>
      <c r="Q130" s="38">
        <f>Q131</f>
        <v>1094.0999999999999</v>
      </c>
      <c r="R130" s="35"/>
    </row>
    <row r="131" spans="1:248" ht="24" customHeight="1">
      <c r="A131" s="34"/>
      <c r="B131" s="61" t="s">
        <v>74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2"/>
      <c r="M131" s="19">
        <v>5</v>
      </c>
      <c r="N131" s="19">
        <v>1</v>
      </c>
      <c r="O131" s="20" t="s">
        <v>73</v>
      </c>
      <c r="P131" s="21">
        <v>240</v>
      </c>
      <c r="Q131" s="38">
        <v>1094.0999999999999</v>
      </c>
      <c r="R131" s="35"/>
    </row>
    <row r="132" spans="1:248" ht="35.25" hidden="1" customHeight="1">
      <c r="A132" s="34"/>
      <c r="B132" s="61" t="s">
        <v>72</v>
      </c>
      <c r="C132" s="61"/>
      <c r="D132" s="61"/>
      <c r="E132" s="61"/>
      <c r="F132" s="61"/>
      <c r="G132" s="61"/>
      <c r="H132" s="61"/>
      <c r="I132" s="61"/>
      <c r="J132" s="61"/>
      <c r="K132" s="61"/>
      <c r="L132" s="62"/>
      <c r="M132" s="19">
        <v>5</v>
      </c>
      <c r="N132" s="19">
        <v>1</v>
      </c>
      <c r="O132" s="20" t="s">
        <v>70</v>
      </c>
      <c r="P132" s="21" t="s">
        <v>0</v>
      </c>
      <c r="Q132" s="38">
        <f>Q133</f>
        <v>0</v>
      </c>
      <c r="R132" s="35"/>
    </row>
    <row r="133" spans="1:248" s="28" customFormat="1" ht="35.25" customHeight="1">
      <c r="A133" s="34"/>
      <c r="B133" s="61" t="s">
        <v>71</v>
      </c>
      <c r="C133" s="61"/>
      <c r="D133" s="61"/>
      <c r="E133" s="61"/>
      <c r="F133" s="61"/>
      <c r="G133" s="61"/>
      <c r="H133" s="61"/>
      <c r="I133" s="61"/>
      <c r="J133" s="61"/>
      <c r="K133" s="61"/>
      <c r="L133" s="62"/>
      <c r="M133" s="19">
        <v>5</v>
      </c>
      <c r="N133" s="19">
        <v>1</v>
      </c>
      <c r="O133" s="20" t="s">
        <v>70</v>
      </c>
      <c r="P133" s="21">
        <v>410</v>
      </c>
      <c r="Q133" s="38"/>
      <c r="R133" s="35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</row>
    <row r="134" spans="1:248" s="28" customFormat="1" ht="12.75" customHeight="1">
      <c r="A134" s="34"/>
      <c r="B134" s="61" t="s">
        <v>69</v>
      </c>
      <c r="C134" s="61"/>
      <c r="D134" s="61"/>
      <c r="E134" s="61"/>
      <c r="F134" s="61"/>
      <c r="G134" s="61"/>
      <c r="H134" s="61"/>
      <c r="I134" s="61"/>
      <c r="J134" s="61"/>
      <c r="K134" s="61"/>
      <c r="L134" s="62"/>
      <c r="M134" s="19">
        <v>5</v>
      </c>
      <c r="N134" s="19">
        <v>2</v>
      </c>
      <c r="O134" s="20" t="s">
        <v>0</v>
      </c>
      <c r="P134" s="21" t="s">
        <v>0</v>
      </c>
      <c r="Q134" s="38">
        <f>Q137+Q139</f>
        <v>6294.9826400000002</v>
      </c>
      <c r="R134" s="35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</row>
    <row r="135" spans="1:248" s="28" customFormat="1" ht="24" hidden="1" customHeight="1">
      <c r="A135" s="34"/>
      <c r="B135" s="61" t="s">
        <v>60</v>
      </c>
      <c r="C135" s="61"/>
      <c r="D135" s="61"/>
      <c r="E135" s="61"/>
      <c r="F135" s="61"/>
      <c r="G135" s="61"/>
      <c r="H135" s="61"/>
      <c r="I135" s="61"/>
      <c r="J135" s="61"/>
      <c r="K135" s="61"/>
      <c r="L135" s="62"/>
      <c r="M135" s="19">
        <v>5</v>
      </c>
      <c r="N135" s="19">
        <v>2</v>
      </c>
      <c r="O135" s="20" t="s">
        <v>59</v>
      </c>
      <c r="P135" s="21" t="s">
        <v>0</v>
      </c>
      <c r="Q135" s="38">
        <f>Q136</f>
        <v>5694.9826400000002</v>
      </c>
      <c r="R135" s="35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</row>
    <row r="136" spans="1:248" s="28" customFormat="1" ht="12.75" hidden="1" customHeight="1">
      <c r="A136" s="34"/>
      <c r="B136" s="61" t="s">
        <v>68</v>
      </c>
      <c r="C136" s="61"/>
      <c r="D136" s="61"/>
      <c r="E136" s="61"/>
      <c r="F136" s="61"/>
      <c r="G136" s="61"/>
      <c r="H136" s="61"/>
      <c r="I136" s="61"/>
      <c r="J136" s="61"/>
      <c r="K136" s="61"/>
      <c r="L136" s="62"/>
      <c r="M136" s="19">
        <v>5</v>
      </c>
      <c r="N136" s="19">
        <v>2</v>
      </c>
      <c r="O136" s="20" t="s">
        <v>67</v>
      </c>
      <c r="P136" s="21" t="s">
        <v>0</v>
      </c>
      <c r="Q136" s="38">
        <f>Q137</f>
        <v>5694.9826400000002</v>
      </c>
      <c r="R136" s="35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</row>
    <row r="137" spans="1:248" s="28" customFormat="1" ht="27" customHeight="1">
      <c r="A137" s="34"/>
      <c r="B137" s="61" t="s">
        <v>11</v>
      </c>
      <c r="C137" s="61"/>
      <c r="D137" s="61"/>
      <c r="E137" s="61"/>
      <c r="F137" s="61"/>
      <c r="G137" s="61"/>
      <c r="H137" s="61"/>
      <c r="I137" s="61"/>
      <c r="J137" s="61"/>
      <c r="K137" s="61"/>
      <c r="L137" s="62"/>
      <c r="M137" s="19">
        <v>5</v>
      </c>
      <c r="N137" s="19">
        <v>2</v>
      </c>
      <c r="O137" s="20">
        <v>300000000</v>
      </c>
      <c r="P137" s="21"/>
      <c r="Q137" s="38">
        <f>Q138</f>
        <v>5694.9826400000002</v>
      </c>
      <c r="R137" s="35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</row>
    <row r="138" spans="1:248" s="28" customFormat="1" ht="62.25" customHeight="1">
      <c r="A138" s="34"/>
      <c r="B138" s="61" t="s">
        <v>81</v>
      </c>
      <c r="C138" s="61"/>
      <c r="D138" s="61"/>
      <c r="E138" s="61"/>
      <c r="F138" s="61"/>
      <c r="G138" s="61"/>
      <c r="H138" s="61"/>
      <c r="I138" s="61"/>
      <c r="J138" s="61"/>
      <c r="K138" s="61"/>
      <c r="L138" s="62"/>
      <c r="M138" s="19">
        <v>5</v>
      </c>
      <c r="N138" s="19">
        <v>2</v>
      </c>
      <c r="O138" s="20">
        <v>300800000</v>
      </c>
      <c r="P138" s="21">
        <v>850</v>
      </c>
      <c r="Q138" s="38">
        <v>5694.9826400000002</v>
      </c>
      <c r="R138" s="35"/>
    </row>
    <row r="139" spans="1:248" s="28" customFormat="1" ht="12.75" customHeight="1">
      <c r="A139" s="34"/>
      <c r="B139" s="61" t="s">
        <v>52</v>
      </c>
      <c r="C139" s="61"/>
      <c r="D139" s="61"/>
      <c r="E139" s="61"/>
      <c r="F139" s="61"/>
      <c r="G139" s="61"/>
      <c r="H139" s="61"/>
      <c r="I139" s="61"/>
      <c r="J139" s="61"/>
      <c r="K139" s="61"/>
      <c r="L139" s="62"/>
      <c r="M139" s="19">
        <v>5</v>
      </c>
      <c r="N139" s="19">
        <v>2</v>
      </c>
      <c r="O139" s="20" t="s">
        <v>51</v>
      </c>
      <c r="P139" s="21" t="s">
        <v>0</v>
      </c>
      <c r="Q139" s="38">
        <f>Q140</f>
        <v>600</v>
      </c>
      <c r="R139" s="35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</row>
    <row r="140" spans="1:248" s="28" customFormat="1" ht="24" customHeight="1">
      <c r="A140" s="34"/>
      <c r="B140" s="61" t="s">
        <v>66</v>
      </c>
      <c r="C140" s="61"/>
      <c r="D140" s="61"/>
      <c r="E140" s="61"/>
      <c r="F140" s="61"/>
      <c r="G140" s="61"/>
      <c r="H140" s="61"/>
      <c r="I140" s="61"/>
      <c r="J140" s="61"/>
      <c r="K140" s="61"/>
      <c r="L140" s="62"/>
      <c r="M140" s="19">
        <v>5</v>
      </c>
      <c r="N140" s="19">
        <v>2</v>
      </c>
      <c r="O140" s="20" t="s">
        <v>65</v>
      </c>
      <c r="P140" s="21" t="s">
        <v>0</v>
      </c>
      <c r="Q140" s="38">
        <f>Q141</f>
        <v>600</v>
      </c>
      <c r="R140" s="35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</row>
    <row r="141" spans="1:248" s="28" customFormat="1" ht="24" customHeight="1">
      <c r="A141" s="34"/>
      <c r="B141" s="61" t="s">
        <v>19</v>
      </c>
      <c r="C141" s="61"/>
      <c r="D141" s="61"/>
      <c r="E141" s="61"/>
      <c r="F141" s="61"/>
      <c r="G141" s="61"/>
      <c r="H141" s="61"/>
      <c r="I141" s="61"/>
      <c r="J141" s="61"/>
      <c r="K141" s="61"/>
      <c r="L141" s="62"/>
      <c r="M141" s="19">
        <v>5</v>
      </c>
      <c r="N141" s="19">
        <v>2</v>
      </c>
      <c r="O141" s="20" t="s">
        <v>65</v>
      </c>
      <c r="P141" s="21">
        <v>240</v>
      </c>
      <c r="Q141" s="38">
        <v>600</v>
      </c>
      <c r="R141" s="35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</row>
    <row r="142" spans="1:248" s="28" customFormat="1" ht="12.75" customHeight="1">
      <c r="A142" s="34"/>
      <c r="B142" s="61" t="s">
        <v>64</v>
      </c>
      <c r="C142" s="61"/>
      <c r="D142" s="61"/>
      <c r="E142" s="61"/>
      <c r="F142" s="61"/>
      <c r="G142" s="61"/>
      <c r="H142" s="61"/>
      <c r="I142" s="61"/>
      <c r="J142" s="61"/>
      <c r="K142" s="61"/>
      <c r="L142" s="62"/>
      <c r="M142" s="19">
        <v>5</v>
      </c>
      <c r="N142" s="19">
        <v>3</v>
      </c>
      <c r="O142" s="20" t="s">
        <v>0</v>
      </c>
      <c r="P142" s="21" t="s">
        <v>0</v>
      </c>
      <c r="Q142" s="38">
        <f>Q146+Q157</f>
        <v>11040.453000000001</v>
      </c>
      <c r="R142" s="35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</row>
    <row r="143" spans="1:248" s="28" customFormat="1" ht="24" hidden="1" customHeight="1">
      <c r="A143" s="34"/>
      <c r="B143" s="61" t="s">
        <v>11</v>
      </c>
      <c r="C143" s="61"/>
      <c r="D143" s="61"/>
      <c r="E143" s="61"/>
      <c r="F143" s="61"/>
      <c r="G143" s="61"/>
      <c r="H143" s="61"/>
      <c r="I143" s="61"/>
      <c r="J143" s="61"/>
      <c r="K143" s="61"/>
      <c r="L143" s="62"/>
      <c r="M143" s="19">
        <v>5</v>
      </c>
      <c r="N143" s="19">
        <v>3</v>
      </c>
      <c r="O143" s="20" t="s">
        <v>10</v>
      </c>
      <c r="P143" s="21" t="s">
        <v>0</v>
      </c>
      <c r="Q143" s="38">
        <v>0</v>
      </c>
      <c r="R143" s="35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</row>
    <row r="144" spans="1:248" s="28" customFormat="1" ht="24" hidden="1" customHeight="1">
      <c r="A144" s="34"/>
      <c r="B144" s="61" t="s">
        <v>63</v>
      </c>
      <c r="C144" s="61"/>
      <c r="D144" s="61"/>
      <c r="E144" s="61"/>
      <c r="F144" s="61"/>
      <c r="G144" s="61"/>
      <c r="H144" s="61"/>
      <c r="I144" s="61"/>
      <c r="J144" s="61"/>
      <c r="K144" s="61"/>
      <c r="L144" s="62"/>
      <c r="M144" s="19">
        <v>5</v>
      </c>
      <c r="N144" s="19">
        <v>3</v>
      </c>
      <c r="O144" s="20" t="s">
        <v>61</v>
      </c>
      <c r="P144" s="21" t="s">
        <v>0</v>
      </c>
      <c r="Q144" s="38">
        <v>0</v>
      </c>
      <c r="R144" s="35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</row>
    <row r="145" spans="1:248" s="28" customFormat="1" ht="12.75" hidden="1" customHeight="1">
      <c r="A145" s="34"/>
      <c r="B145" s="61" t="s">
        <v>62</v>
      </c>
      <c r="C145" s="61"/>
      <c r="D145" s="61"/>
      <c r="E145" s="61"/>
      <c r="F145" s="61"/>
      <c r="G145" s="61"/>
      <c r="H145" s="61"/>
      <c r="I145" s="61"/>
      <c r="J145" s="61"/>
      <c r="K145" s="61"/>
      <c r="L145" s="62"/>
      <c r="M145" s="19">
        <v>5</v>
      </c>
      <c r="N145" s="19">
        <v>3</v>
      </c>
      <c r="O145" s="20" t="s">
        <v>61</v>
      </c>
      <c r="P145" s="21">
        <v>870</v>
      </c>
      <c r="Q145" s="38">
        <v>0</v>
      </c>
      <c r="R145" s="35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</row>
    <row r="146" spans="1:248" s="28" customFormat="1" ht="24" customHeight="1">
      <c r="A146" s="34"/>
      <c r="B146" s="61" t="s">
        <v>60</v>
      </c>
      <c r="C146" s="61"/>
      <c r="D146" s="61"/>
      <c r="E146" s="61"/>
      <c r="F146" s="61"/>
      <c r="G146" s="61"/>
      <c r="H146" s="61"/>
      <c r="I146" s="61"/>
      <c r="J146" s="61"/>
      <c r="K146" s="61"/>
      <c r="L146" s="62"/>
      <c r="M146" s="19">
        <v>5</v>
      </c>
      <c r="N146" s="19">
        <v>3</v>
      </c>
      <c r="O146" s="20" t="s">
        <v>59</v>
      </c>
      <c r="P146" s="21" t="s">
        <v>0</v>
      </c>
      <c r="Q146" s="38">
        <f>Q147+Q149+Q151+Q153+Q155</f>
        <v>6812.7530000000006</v>
      </c>
      <c r="R146" s="35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</row>
    <row r="147" spans="1:248" s="28" customFormat="1" ht="12.75" customHeight="1">
      <c r="A147" s="34"/>
      <c r="B147" s="61" t="s">
        <v>58</v>
      </c>
      <c r="C147" s="61"/>
      <c r="D147" s="61"/>
      <c r="E147" s="61"/>
      <c r="F147" s="61"/>
      <c r="G147" s="61"/>
      <c r="H147" s="61"/>
      <c r="I147" s="61"/>
      <c r="J147" s="61"/>
      <c r="K147" s="61"/>
      <c r="L147" s="62"/>
      <c r="M147" s="19">
        <v>5</v>
      </c>
      <c r="N147" s="19">
        <v>3</v>
      </c>
      <c r="O147" s="20" t="s">
        <v>57</v>
      </c>
      <c r="P147" s="21" t="s">
        <v>0</v>
      </c>
      <c r="Q147" s="38">
        <f>Q148</f>
        <v>288.89999999999998</v>
      </c>
      <c r="R147" s="35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</row>
    <row r="148" spans="1:248" s="28" customFormat="1" ht="24" customHeight="1">
      <c r="A148" s="34"/>
      <c r="B148" s="61" t="s">
        <v>19</v>
      </c>
      <c r="C148" s="61"/>
      <c r="D148" s="61"/>
      <c r="E148" s="61"/>
      <c r="F148" s="61"/>
      <c r="G148" s="61"/>
      <c r="H148" s="61"/>
      <c r="I148" s="61"/>
      <c r="J148" s="61"/>
      <c r="K148" s="61"/>
      <c r="L148" s="62"/>
      <c r="M148" s="19">
        <v>5</v>
      </c>
      <c r="N148" s="19">
        <v>3</v>
      </c>
      <c r="O148" s="20" t="s">
        <v>57</v>
      </c>
      <c r="P148" s="21">
        <v>240</v>
      </c>
      <c r="Q148" s="38">
        <v>288.89999999999998</v>
      </c>
      <c r="R148" s="35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</row>
    <row r="149" spans="1:248" s="28" customFormat="1" ht="12.75" customHeight="1">
      <c r="A149" s="34"/>
      <c r="B149" s="61" t="s">
        <v>56</v>
      </c>
      <c r="C149" s="61"/>
      <c r="D149" s="61"/>
      <c r="E149" s="61"/>
      <c r="F149" s="61"/>
      <c r="G149" s="61"/>
      <c r="H149" s="61"/>
      <c r="I149" s="61"/>
      <c r="J149" s="61"/>
      <c r="K149" s="61"/>
      <c r="L149" s="62"/>
      <c r="M149" s="19">
        <v>5</v>
      </c>
      <c r="N149" s="19">
        <v>3</v>
      </c>
      <c r="O149" s="20" t="s">
        <v>55</v>
      </c>
      <c r="P149" s="21" t="s">
        <v>0</v>
      </c>
      <c r="Q149" s="38">
        <f>Q150</f>
        <v>2600</v>
      </c>
      <c r="R149" s="35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</row>
    <row r="150" spans="1:248" s="28" customFormat="1" ht="24" customHeight="1">
      <c r="A150" s="34"/>
      <c r="B150" s="61" t="s">
        <v>19</v>
      </c>
      <c r="C150" s="61"/>
      <c r="D150" s="61"/>
      <c r="E150" s="61"/>
      <c r="F150" s="61"/>
      <c r="G150" s="61"/>
      <c r="H150" s="61"/>
      <c r="I150" s="61"/>
      <c r="J150" s="61"/>
      <c r="K150" s="61"/>
      <c r="L150" s="62"/>
      <c r="M150" s="19">
        <v>5</v>
      </c>
      <c r="N150" s="19">
        <v>3</v>
      </c>
      <c r="O150" s="20" t="s">
        <v>55</v>
      </c>
      <c r="P150" s="21">
        <v>240</v>
      </c>
      <c r="Q150" s="38">
        <f>2000+600</f>
        <v>2600</v>
      </c>
      <c r="R150" s="35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</row>
    <row r="151" spans="1:248" s="28" customFormat="1" ht="12.75" customHeight="1">
      <c r="A151" s="34"/>
      <c r="B151" s="61" t="s">
        <v>54</v>
      </c>
      <c r="C151" s="61"/>
      <c r="D151" s="61"/>
      <c r="E151" s="61"/>
      <c r="F151" s="61"/>
      <c r="G151" s="61"/>
      <c r="H151" s="61"/>
      <c r="I151" s="61"/>
      <c r="J151" s="61"/>
      <c r="K151" s="61"/>
      <c r="L151" s="62"/>
      <c r="M151" s="19">
        <v>5</v>
      </c>
      <c r="N151" s="19">
        <v>3</v>
      </c>
      <c r="O151" s="20" t="s">
        <v>53</v>
      </c>
      <c r="P151" s="21" t="s">
        <v>0</v>
      </c>
      <c r="Q151" s="38">
        <f>Q152</f>
        <v>2723.8530000000001</v>
      </c>
      <c r="R151" s="35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</row>
    <row r="152" spans="1:248" s="28" customFormat="1" ht="24" customHeight="1">
      <c r="A152" s="34"/>
      <c r="B152" s="61" t="s">
        <v>19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2"/>
      <c r="M152" s="19">
        <v>5</v>
      </c>
      <c r="N152" s="19">
        <v>3</v>
      </c>
      <c r="O152" s="20">
        <v>900500000</v>
      </c>
      <c r="P152" s="21">
        <v>240</v>
      </c>
      <c r="Q152" s="38">
        <f>2527+196.853</f>
        <v>2723.8530000000001</v>
      </c>
      <c r="R152" s="35"/>
    </row>
    <row r="153" spans="1:248" s="28" customFormat="1" ht="28.5" customHeight="1">
      <c r="A153" s="34"/>
      <c r="B153" s="61" t="s">
        <v>181</v>
      </c>
      <c r="C153" s="61"/>
      <c r="D153" s="61"/>
      <c r="E153" s="61"/>
      <c r="F153" s="61"/>
      <c r="G153" s="61"/>
      <c r="H153" s="61"/>
      <c r="I153" s="61"/>
      <c r="J153" s="61"/>
      <c r="K153" s="61"/>
      <c r="L153" s="62"/>
      <c r="M153" s="19">
        <v>5</v>
      </c>
      <c r="N153" s="19">
        <v>3</v>
      </c>
      <c r="O153" s="20">
        <v>900543140</v>
      </c>
      <c r="P153" s="21" t="s">
        <v>0</v>
      </c>
      <c r="Q153" s="38">
        <f>Q154</f>
        <v>657.6</v>
      </c>
      <c r="R153" s="35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</row>
    <row r="154" spans="1:248" s="28" customFormat="1" ht="35.25" customHeight="1">
      <c r="A154" s="34"/>
      <c r="B154" s="61" t="s">
        <v>182</v>
      </c>
      <c r="C154" s="61"/>
      <c r="D154" s="61"/>
      <c r="E154" s="61"/>
      <c r="F154" s="61"/>
      <c r="G154" s="61"/>
      <c r="H154" s="61"/>
      <c r="I154" s="61"/>
      <c r="J154" s="61"/>
      <c r="K154" s="61"/>
      <c r="L154" s="62"/>
      <c r="M154" s="19">
        <v>5</v>
      </c>
      <c r="N154" s="19">
        <v>3</v>
      </c>
      <c r="O154" s="20">
        <v>900543140</v>
      </c>
      <c r="P154" s="21">
        <v>240</v>
      </c>
      <c r="Q154" s="38">
        <v>657.6</v>
      </c>
      <c r="R154" s="35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</row>
    <row r="155" spans="1:248" s="28" customFormat="1" ht="35.25" customHeight="1">
      <c r="A155" s="34"/>
      <c r="B155" s="61" t="s">
        <v>183</v>
      </c>
      <c r="C155" s="61"/>
      <c r="D155" s="61"/>
      <c r="E155" s="61"/>
      <c r="F155" s="61"/>
      <c r="G155" s="61"/>
      <c r="H155" s="61"/>
      <c r="I155" s="61"/>
      <c r="J155" s="61"/>
      <c r="K155" s="61"/>
      <c r="L155" s="62"/>
      <c r="M155" s="19">
        <v>5</v>
      </c>
      <c r="N155" s="19">
        <v>3</v>
      </c>
      <c r="O155" s="20" t="s">
        <v>186</v>
      </c>
      <c r="P155" s="21" t="s">
        <v>0</v>
      </c>
      <c r="Q155" s="38">
        <f>Q156</f>
        <v>542.4</v>
      </c>
      <c r="R155" s="35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</row>
    <row r="156" spans="1:248" s="28" customFormat="1" ht="44.25" customHeight="1">
      <c r="A156" s="34"/>
      <c r="B156" s="61" t="s">
        <v>184</v>
      </c>
      <c r="C156" s="61"/>
      <c r="D156" s="61"/>
      <c r="E156" s="61"/>
      <c r="F156" s="61"/>
      <c r="G156" s="61"/>
      <c r="H156" s="61"/>
      <c r="I156" s="61"/>
      <c r="J156" s="61"/>
      <c r="K156" s="61"/>
      <c r="L156" s="62"/>
      <c r="M156" s="19">
        <v>5</v>
      </c>
      <c r="N156" s="19">
        <v>3</v>
      </c>
      <c r="O156" s="20" t="s">
        <v>186</v>
      </c>
      <c r="P156" s="21">
        <v>240</v>
      </c>
      <c r="Q156" s="38">
        <f>361.2+181.2</f>
        <v>542.4</v>
      </c>
      <c r="R156" s="35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</row>
    <row r="157" spans="1:248" s="28" customFormat="1" ht="12.75" customHeight="1">
      <c r="A157" s="34"/>
      <c r="B157" s="61" t="s">
        <v>52</v>
      </c>
      <c r="C157" s="61"/>
      <c r="D157" s="61"/>
      <c r="E157" s="61"/>
      <c r="F157" s="61"/>
      <c r="G157" s="61"/>
      <c r="H157" s="61"/>
      <c r="I157" s="61"/>
      <c r="J157" s="61"/>
      <c r="K157" s="61"/>
      <c r="L157" s="62"/>
      <c r="M157" s="19">
        <v>5</v>
      </c>
      <c r="N157" s="19">
        <v>3</v>
      </c>
      <c r="O157" s="20" t="s">
        <v>51</v>
      </c>
      <c r="P157" s="21" t="s">
        <v>0</v>
      </c>
      <c r="Q157" s="38">
        <f>Q158+Q160</f>
        <v>4227.7000000000007</v>
      </c>
      <c r="R157" s="35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</row>
    <row r="158" spans="1:248" s="28" customFormat="1" ht="35.25" customHeight="1">
      <c r="A158" s="34"/>
      <c r="B158" s="61" t="s">
        <v>50</v>
      </c>
      <c r="C158" s="61"/>
      <c r="D158" s="61"/>
      <c r="E158" s="61"/>
      <c r="F158" s="61"/>
      <c r="G158" s="61"/>
      <c r="H158" s="61"/>
      <c r="I158" s="61"/>
      <c r="J158" s="61"/>
      <c r="K158" s="61"/>
      <c r="L158" s="62"/>
      <c r="M158" s="19">
        <v>5</v>
      </c>
      <c r="N158" s="19">
        <v>3</v>
      </c>
      <c r="O158" s="20" t="s">
        <v>49</v>
      </c>
      <c r="P158" s="21" t="s">
        <v>0</v>
      </c>
      <c r="Q158" s="38">
        <f>Q159</f>
        <v>2035</v>
      </c>
      <c r="R158" s="35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</row>
    <row r="159" spans="1:248" s="28" customFormat="1" ht="24" customHeight="1">
      <c r="A159" s="34"/>
      <c r="B159" s="61" t="s">
        <v>19</v>
      </c>
      <c r="C159" s="61"/>
      <c r="D159" s="61"/>
      <c r="E159" s="61"/>
      <c r="F159" s="61"/>
      <c r="G159" s="61"/>
      <c r="H159" s="61"/>
      <c r="I159" s="61"/>
      <c r="J159" s="61"/>
      <c r="K159" s="61"/>
      <c r="L159" s="62"/>
      <c r="M159" s="19">
        <v>5</v>
      </c>
      <c r="N159" s="19">
        <v>3</v>
      </c>
      <c r="O159" s="20" t="s">
        <v>49</v>
      </c>
      <c r="P159" s="21">
        <v>240</v>
      </c>
      <c r="Q159" s="38">
        <f>1435+600</f>
        <v>2035</v>
      </c>
      <c r="R159" s="35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</row>
    <row r="160" spans="1:248" s="28" customFormat="1" ht="48.75" customHeight="1">
      <c r="A160" s="34"/>
      <c r="B160" s="61" t="s">
        <v>174</v>
      </c>
      <c r="C160" s="61"/>
      <c r="D160" s="61"/>
      <c r="E160" s="61"/>
      <c r="F160" s="61"/>
      <c r="G160" s="61"/>
      <c r="H160" s="61"/>
      <c r="I160" s="61"/>
      <c r="J160" s="61"/>
      <c r="K160" s="61"/>
      <c r="L160" s="62"/>
      <c r="M160" s="19">
        <v>5</v>
      </c>
      <c r="N160" s="19">
        <v>3</v>
      </c>
      <c r="O160" s="20">
        <v>7920000000</v>
      </c>
      <c r="P160" s="21" t="s">
        <v>0</v>
      </c>
      <c r="Q160" s="38">
        <f>Q161+Q164+Q167</f>
        <v>2192.7000000000003</v>
      </c>
      <c r="R160" s="35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</row>
    <row r="161" spans="1:248" s="28" customFormat="1" ht="24.75" customHeight="1">
      <c r="A161" s="34"/>
      <c r="B161" s="68" t="s">
        <v>175</v>
      </c>
      <c r="C161" s="69"/>
      <c r="D161" s="69"/>
      <c r="E161" s="69"/>
      <c r="F161" s="69"/>
      <c r="G161" s="69"/>
      <c r="H161" s="69"/>
      <c r="I161" s="69"/>
      <c r="J161" s="69"/>
      <c r="K161" s="69"/>
      <c r="L161" s="70"/>
      <c r="M161" s="19">
        <v>5</v>
      </c>
      <c r="N161" s="19">
        <v>3</v>
      </c>
      <c r="O161" s="20">
        <v>7920100000</v>
      </c>
      <c r="P161" s="21" t="s">
        <v>0</v>
      </c>
      <c r="Q161" s="38">
        <f>Q162</f>
        <v>766.7</v>
      </c>
      <c r="R161" s="35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</row>
    <row r="162" spans="1:248" s="28" customFormat="1" ht="18.75" customHeight="1">
      <c r="A162" s="34"/>
      <c r="B162" s="61" t="s">
        <v>47</v>
      </c>
      <c r="C162" s="61"/>
      <c r="D162" s="61"/>
      <c r="E162" s="61"/>
      <c r="F162" s="61"/>
      <c r="G162" s="61"/>
      <c r="H162" s="61"/>
      <c r="I162" s="61"/>
      <c r="J162" s="61"/>
      <c r="K162" s="61"/>
      <c r="L162" s="62"/>
      <c r="M162" s="19">
        <v>5</v>
      </c>
      <c r="N162" s="19">
        <v>3</v>
      </c>
      <c r="O162" s="20" t="s">
        <v>176</v>
      </c>
      <c r="P162" s="21" t="s">
        <v>0</v>
      </c>
      <c r="Q162" s="38">
        <f>Q163</f>
        <v>766.7</v>
      </c>
      <c r="R162" s="35"/>
      <c r="T162" s="17"/>
      <c r="U162" s="49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</row>
    <row r="163" spans="1:248" s="28" customFormat="1" ht="32.25" customHeight="1">
      <c r="A163" s="34"/>
      <c r="B163" s="61" t="s">
        <v>46</v>
      </c>
      <c r="C163" s="61"/>
      <c r="D163" s="61"/>
      <c r="E163" s="61"/>
      <c r="F163" s="61"/>
      <c r="G163" s="61"/>
      <c r="H163" s="61"/>
      <c r="I163" s="61"/>
      <c r="J163" s="61"/>
      <c r="K163" s="61"/>
      <c r="L163" s="62"/>
      <c r="M163" s="19">
        <v>5</v>
      </c>
      <c r="N163" s="19">
        <v>3</v>
      </c>
      <c r="O163" s="20" t="s">
        <v>176</v>
      </c>
      <c r="P163" s="21">
        <v>240</v>
      </c>
      <c r="Q163" s="38">
        <f>624.7+142</f>
        <v>766.7</v>
      </c>
      <c r="R163" s="35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</row>
    <row r="164" spans="1:248" s="28" customFormat="1" ht="30.75" customHeight="1">
      <c r="A164" s="34"/>
      <c r="B164" s="68" t="s">
        <v>180</v>
      </c>
      <c r="C164" s="69"/>
      <c r="D164" s="69"/>
      <c r="E164" s="69"/>
      <c r="F164" s="69"/>
      <c r="G164" s="69"/>
      <c r="H164" s="69"/>
      <c r="I164" s="69"/>
      <c r="J164" s="69"/>
      <c r="K164" s="69"/>
      <c r="L164" s="70"/>
      <c r="M164" s="19">
        <v>5</v>
      </c>
      <c r="N164" s="19">
        <v>3</v>
      </c>
      <c r="O164" s="20">
        <v>7920200000</v>
      </c>
      <c r="P164" s="21" t="s">
        <v>0</v>
      </c>
      <c r="Q164" s="38">
        <f>Q165</f>
        <v>1249.4000000000001</v>
      </c>
      <c r="R164" s="35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</row>
    <row r="165" spans="1:248" s="28" customFormat="1" ht="32.25" customHeight="1">
      <c r="A165" s="34"/>
      <c r="B165" s="61" t="s">
        <v>47</v>
      </c>
      <c r="C165" s="61"/>
      <c r="D165" s="61"/>
      <c r="E165" s="61"/>
      <c r="F165" s="61"/>
      <c r="G165" s="61"/>
      <c r="H165" s="61"/>
      <c r="I165" s="61"/>
      <c r="J165" s="61"/>
      <c r="K165" s="61"/>
      <c r="L165" s="62"/>
      <c r="M165" s="19">
        <v>5</v>
      </c>
      <c r="N165" s="19">
        <v>3</v>
      </c>
      <c r="O165" s="20" t="s">
        <v>179</v>
      </c>
      <c r="P165" s="21" t="s">
        <v>0</v>
      </c>
      <c r="Q165" s="38">
        <f>Q166</f>
        <v>1249.4000000000001</v>
      </c>
      <c r="R165" s="35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</row>
    <row r="166" spans="1:248" s="28" customFormat="1" ht="51" customHeight="1">
      <c r="A166" s="34"/>
      <c r="B166" s="68" t="s">
        <v>48</v>
      </c>
      <c r="C166" s="69"/>
      <c r="D166" s="69"/>
      <c r="E166" s="69"/>
      <c r="F166" s="69"/>
      <c r="G166" s="69"/>
      <c r="H166" s="69"/>
      <c r="I166" s="69"/>
      <c r="J166" s="69"/>
      <c r="K166" s="69"/>
      <c r="L166" s="70"/>
      <c r="M166" s="19">
        <v>5</v>
      </c>
      <c r="N166" s="19">
        <v>3</v>
      </c>
      <c r="O166" s="20" t="s">
        <v>179</v>
      </c>
      <c r="P166" s="21">
        <v>810</v>
      </c>
      <c r="Q166" s="38">
        <v>1249.4000000000001</v>
      </c>
      <c r="R166" s="35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</row>
    <row r="167" spans="1:248" s="28" customFormat="1" ht="32.25" customHeight="1">
      <c r="A167" s="34"/>
      <c r="B167" s="61" t="s">
        <v>177</v>
      </c>
      <c r="C167" s="61"/>
      <c r="D167" s="61"/>
      <c r="E167" s="61"/>
      <c r="F167" s="61"/>
      <c r="G167" s="61"/>
      <c r="H167" s="61"/>
      <c r="I167" s="61"/>
      <c r="J167" s="61"/>
      <c r="K167" s="61"/>
      <c r="L167" s="62"/>
      <c r="M167" s="19">
        <v>5</v>
      </c>
      <c r="N167" s="19">
        <v>3</v>
      </c>
      <c r="O167" s="20">
        <v>7920300000</v>
      </c>
      <c r="P167" s="21" t="s">
        <v>0</v>
      </c>
      <c r="Q167" s="38">
        <f>Q168</f>
        <v>176.6</v>
      </c>
      <c r="R167" s="35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</row>
    <row r="168" spans="1:248" s="28" customFormat="1" ht="32.25" customHeight="1">
      <c r="A168" s="34"/>
      <c r="B168" s="61" t="s">
        <v>45</v>
      </c>
      <c r="C168" s="61"/>
      <c r="D168" s="61"/>
      <c r="E168" s="61"/>
      <c r="F168" s="61"/>
      <c r="G168" s="61"/>
      <c r="H168" s="61"/>
      <c r="I168" s="61"/>
      <c r="J168" s="61"/>
      <c r="K168" s="61"/>
      <c r="L168" s="62"/>
      <c r="M168" s="19">
        <v>5</v>
      </c>
      <c r="N168" s="19">
        <v>3</v>
      </c>
      <c r="O168" s="20" t="s">
        <v>178</v>
      </c>
      <c r="P168" s="21" t="s">
        <v>0</v>
      </c>
      <c r="Q168" s="38">
        <f>Q169</f>
        <v>176.6</v>
      </c>
      <c r="R168" s="35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</row>
    <row r="169" spans="1:248" s="28" customFormat="1" ht="32.25" customHeight="1">
      <c r="A169" s="34"/>
      <c r="B169" s="61" t="s">
        <v>44</v>
      </c>
      <c r="C169" s="61"/>
      <c r="D169" s="61"/>
      <c r="E169" s="61"/>
      <c r="F169" s="61"/>
      <c r="G169" s="61"/>
      <c r="H169" s="61"/>
      <c r="I169" s="61"/>
      <c r="J169" s="61"/>
      <c r="K169" s="61"/>
      <c r="L169" s="62"/>
      <c r="M169" s="19">
        <v>5</v>
      </c>
      <c r="N169" s="19">
        <v>3</v>
      </c>
      <c r="O169" s="20" t="s">
        <v>178</v>
      </c>
      <c r="P169" s="21">
        <v>240</v>
      </c>
      <c r="Q169" s="38">
        <v>176.6</v>
      </c>
      <c r="R169" s="35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</row>
    <row r="170" spans="1:248" s="28" customFormat="1" ht="12.75" customHeight="1">
      <c r="A170" s="34"/>
      <c r="B170" s="61" t="s">
        <v>43</v>
      </c>
      <c r="C170" s="61"/>
      <c r="D170" s="61"/>
      <c r="E170" s="61"/>
      <c r="F170" s="61"/>
      <c r="G170" s="61"/>
      <c r="H170" s="61"/>
      <c r="I170" s="61"/>
      <c r="J170" s="61"/>
      <c r="K170" s="61"/>
      <c r="L170" s="62"/>
      <c r="M170" s="19">
        <v>8</v>
      </c>
      <c r="N170" s="19" t="s">
        <v>0</v>
      </c>
      <c r="O170" s="20" t="s">
        <v>0</v>
      </c>
      <c r="P170" s="21" t="s">
        <v>0</v>
      </c>
      <c r="Q170" s="38">
        <f>Q171</f>
        <v>5278.9280000000008</v>
      </c>
      <c r="R170" s="35"/>
    </row>
    <row r="171" spans="1:248" s="28" customFormat="1" ht="12.75" customHeight="1">
      <c r="A171" s="34"/>
      <c r="B171" s="61" t="s">
        <v>42</v>
      </c>
      <c r="C171" s="61"/>
      <c r="D171" s="61"/>
      <c r="E171" s="61"/>
      <c r="F171" s="61"/>
      <c r="G171" s="61"/>
      <c r="H171" s="61"/>
      <c r="I171" s="61"/>
      <c r="J171" s="61"/>
      <c r="K171" s="61"/>
      <c r="L171" s="62"/>
      <c r="M171" s="19">
        <v>8</v>
      </c>
      <c r="N171" s="19">
        <v>1</v>
      </c>
      <c r="O171" s="20" t="s">
        <v>0</v>
      </c>
      <c r="P171" s="21" t="s">
        <v>0</v>
      </c>
      <c r="Q171" s="38">
        <f>Q172</f>
        <v>5278.9280000000008</v>
      </c>
      <c r="R171" s="35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</row>
    <row r="172" spans="1:248" s="28" customFormat="1" ht="12.75" customHeight="1">
      <c r="A172" s="34"/>
      <c r="B172" s="61" t="s">
        <v>41</v>
      </c>
      <c r="C172" s="61"/>
      <c r="D172" s="61"/>
      <c r="E172" s="61"/>
      <c r="F172" s="61"/>
      <c r="G172" s="61"/>
      <c r="H172" s="61"/>
      <c r="I172" s="61"/>
      <c r="J172" s="61"/>
      <c r="K172" s="61"/>
      <c r="L172" s="62"/>
      <c r="M172" s="19">
        <v>8</v>
      </c>
      <c r="N172" s="19">
        <v>1</v>
      </c>
      <c r="O172" s="20" t="s">
        <v>40</v>
      </c>
      <c r="P172" s="21" t="s">
        <v>0</v>
      </c>
      <c r="Q172" s="38">
        <f>Q173+Q179</f>
        <v>5278.9280000000008</v>
      </c>
      <c r="R172" s="35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</row>
    <row r="173" spans="1:248" s="28" customFormat="1" ht="24" customHeight="1">
      <c r="A173" s="34"/>
      <c r="B173" s="61" t="s">
        <v>39</v>
      </c>
      <c r="C173" s="61"/>
      <c r="D173" s="61"/>
      <c r="E173" s="61"/>
      <c r="F173" s="61"/>
      <c r="G173" s="61"/>
      <c r="H173" s="61"/>
      <c r="I173" s="61"/>
      <c r="J173" s="61"/>
      <c r="K173" s="61"/>
      <c r="L173" s="62"/>
      <c r="M173" s="19">
        <v>8</v>
      </c>
      <c r="N173" s="19">
        <v>1</v>
      </c>
      <c r="O173" s="20" t="s">
        <v>38</v>
      </c>
      <c r="P173" s="21" t="s">
        <v>0</v>
      </c>
      <c r="Q173" s="38">
        <f>Q174+Q175+Q176</f>
        <v>79.41</v>
      </c>
      <c r="R173" s="35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</row>
    <row r="174" spans="1:248" s="28" customFormat="1" ht="12.75" customHeight="1">
      <c r="A174" s="34"/>
      <c r="B174" s="61" t="s">
        <v>33</v>
      </c>
      <c r="C174" s="61"/>
      <c r="D174" s="61"/>
      <c r="E174" s="61"/>
      <c r="F174" s="61"/>
      <c r="G174" s="61"/>
      <c r="H174" s="61"/>
      <c r="I174" s="61"/>
      <c r="J174" s="61"/>
      <c r="K174" s="61"/>
      <c r="L174" s="62"/>
      <c r="M174" s="19">
        <v>8</v>
      </c>
      <c r="N174" s="19">
        <v>1</v>
      </c>
      <c r="O174" s="20" t="s">
        <v>38</v>
      </c>
      <c r="P174" s="21">
        <v>110</v>
      </c>
      <c r="Q174" s="38">
        <f>109.6-1-32.64</f>
        <v>75.959999999999994</v>
      </c>
      <c r="R174" s="35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</row>
    <row r="175" spans="1:248" s="28" customFormat="1" ht="24" customHeight="1">
      <c r="A175" s="34"/>
      <c r="B175" s="61" t="s">
        <v>19</v>
      </c>
      <c r="C175" s="61"/>
      <c r="D175" s="61"/>
      <c r="E175" s="61"/>
      <c r="F175" s="61"/>
      <c r="G175" s="61"/>
      <c r="H175" s="61"/>
      <c r="I175" s="61"/>
      <c r="J175" s="61"/>
      <c r="K175" s="61"/>
      <c r="L175" s="62"/>
      <c r="M175" s="19">
        <v>8</v>
      </c>
      <c r="N175" s="19">
        <v>1</v>
      </c>
      <c r="O175" s="20" t="s">
        <v>38</v>
      </c>
      <c r="P175" s="21">
        <v>240</v>
      </c>
      <c r="Q175" s="38">
        <f>10-7.5</f>
        <v>2.5</v>
      </c>
      <c r="R175" s="35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</row>
    <row r="176" spans="1:248" s="28" customFormat="1" ht="12.75" customHeight="1">
      <c r="A176" s="34"/>
      <c r="B176" s="61" t="s">
        <v>31</v>
      </c>
      <c r="C176" s="61"/>
      <c r="D176" s="61"/>
      <c r="E176" s="61"/>
      <c r="F176" s="61"/>
      <c r="G176" s="61"/>
      <c r="H176" s="61"/>
      <c r="I176" s="61"/>
      <c r="J176" s="61"/>
      <c r="K176" s="61"/>
      <c r="L176" s="62"/>
      <c r="M176" s="19">
        <v>8</v>
      </c>
      <c r="N176" s="19">
        <v>1</v>
      </c>
      <c r="O176" s="20" t="s">
        <v>38</v>
      </c>
      <c r="P176" s="21">
        <v>850</v>
      </c>
      <c r="Q176" s="38">
        <f>0.1+1-0.15</f>
        <v>0.95000000000000007</v>
      </c>
      <c r="R176" s="35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</row>
    <row r="177" spans="1:248" s="28" customFormat="1" ht="48.75" hidden="1" customHeight="1">
      <c r="A177" s="34"/>
      <c r="B177" s="61" t="s">
        <v>37</v>
      </c>
      <c r="C177" s="61"/>
      <c r="D177" s="61"/>
      <c r="E177" s="61"/>
      <c r="F177" s="61"/>
      <c r="G177" s="61"/>
      <c r="H177" s="61"/>
      <c r="I177" s="61"/>
      <c r="J177" s="61"/>
      <c r="K177" s="61"/>
      <c r="L177" s="62"/>
      <c r="M177" s="19">
        <v>8</v>
      </c>
      <c r="N177" s="19">
        <v>1</v>
      </c>
      <c r="O177" s="20" t="s">
        <v>35</v>
      </c>
      <c r="P177" s="21" t="s">
        <v>0</v>
      </c>
      <c r="Q177" s="38">
        <f>Q178</f>
        <v>0</v>
      </c>
      <c r="R177" s="35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</row>
    <row r="178" spans="1:248" s="28" customFormat="1" ht="57" hidden="1" customHeight="1">
      <c r="A178" s="34"/>
      <c r="B178" s="61" t="s">
        <v>36</v>
      </c>
      <c r="C178" s="61"/>
      <c r="D178" s="61"/>
      <c r="E178" s="61"/>
      <c r="F178" s="61"/>
      <c r="G178" s="61"/>
      <c r="H178" s="61"/>
      <c r="I178" s="61"/>
      <c r="J178" s="61"/>
      <c r="K178" s="61"/>
      <c r="L178" s="62"/>
      <c r="M178" s="19">
        <v>8</v>
      </c>
      <c r="N178" s="19">
        <v>1</v>
      </c>
      <c r="O178" s="20" t="s">
        <v>35</v>
      </c>
      <c r="P178" s="21">
        <v>240</v>
      </c>
      <c r="Q178" s="38">
        <v>0</v>
      </c>
      <c r="R178" s="35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</row>
    <row r="179" spans="1:248" s="28" customFormat="1" ht="12.75" customHeight="1">
      <c r="A179" s="34"/>
      <c r="B179" s="61" t="s">
        <v>34</v>
      </c>
      <c r="C179" s="61"/>
      <c r="D179" s="61"/>
      <c r="E179" s="61"/>
      <c r="F179" s="61"/>
      <c r="G179" s="61"/>
      <c r="H179" s="61"/>
      <c r="I179" s="61"/>
      <c r="J179" s="61"/>
      <c r="K179" s="61"/>
      <c r="L179" s="62"/>
      <c r="M179" s="19">
        <v>8</v>
      </c>
      <c r="N179" s="19">
        <v>1</v>
      </c>
      <c r="O179" s="20" t="s">
        <v>30</v>
      </c>
      <c r="P179" s="21" t="s">
        <v>0</v>
      </c>
      <c r="Q179" s="38">
        <f>Q180+Q181+Q182+Q183+Q184+Q186+Q188+Q191</f>
        <v>5199.5180000000009</v>
      </c>
      <c r="R179" s="35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</row>
    <row r="180" spans="1:248" s="28" customFormat="1" ht="12.75" customHeight="1">
      <c r="A180" s="34"/>
      <c r="B180" s="61" t="s">
        <v>33</v>
      </c>
      <c r="C180" s="61"/>
      <c r="D180" s="61"/>
      <c r="E180" s="61"/>
      <c r="F180" s="61"/>
      <c r="G180" s="61"/>
      <c r="H180" s="61"/>
      <c r="I180" s="61"/>
      <c r="J180" s="61"/>
      <c r="K180" s="61"/>
      <c r="L180" s="62"/>
      <c r="M180" s="19">
        <v>8</v>
      </c>
      <c r="N180" s="19">
        <v>1</v>
      </c>
      <c r="O180" s="20">
        <v>500300000</v>
      </c>
      <c r="P180" s="21">
        <v>110</v>
      </c>
      <c r="Q180" s="38">
        <f>3134-134.858-16.96-190</f>
        <v>2792.1819999999998</v>
      </c>
      <c r="R180" s="35"/>
    </row>
    <row r="181" spans="1:248" s="28" customFormat="1" ht="24" customHeight="1">
      <c r="A181" s="34"/>
      <c r="B181" s="61" t="s">
        <v>19</v>
      </c>
      <c r="C181" s="61"/>
      <c r="D181" s="61"/>
      <c r="E181" s="61"/>
      <c r="F181" s="61"/>
      <c r="G181" s="61"/>
      <c r="H181" s="61"/>
      <c r="I181" s="61"/>
      <c r="J181" s="61"/>
      <c r="K181" s="61"/>
      <c r="L181" s="62"/>
      <c r="M181" s="19">
        <v>8</v>
      </c>
      <c r="N181" s="19">
        <v>1</v>
      </c>
      <c r="O181" s="20" t="s">
        <v>30</v>
      </c>
      <c r="P181" s="21">
        <v>240</v>
      </c>
      <c r="Q181" s="38">
        <f>660.6+40.29-20</f>
        <v>680.89</v>
      </c>
      <c r="R181" s="35"/>
    </row>
    <row r="182" spans="1:248" s="28" customFormat="1" ht="24" customHeight="1">
      <c r="A182" s="34"/>
      <c r="B182" s="61" t="s">
        <v>32</v>
      </c>
      <c r="C182" s="61"/>
      <c r="D182" s="61"/>
      <c r="E182" s="61"/>
      <c r="F182" s="61"/>
      <c r="G182" s="61"/>
      <c r="H182" s="61"/>
      <c r="I182" s="61"/>
      <c r="J182" s="61"/>
      <c r="K182" s="61"/>
      <c r="L182" s="62"/>
      <c r="M182" s="19">
        <v>8</v>
      </c>
      <c r="N182" s="19">
        <v>1</v>
      </c>
      <c r="O182" s="20" t="s">
        <v>30</v>
      </c>
      <c r="P182" s="21">
        <v>320</v>
      </c>
      <c r="Q182" s="38">
        <v>190</v>
      </c>
      <c r="R182" s="35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</row>
    <row r="183" spans="1:248" s="28" customFormat="1" ht="12.75" customHeight="1">
      <c r="A183" s="34"/>
      <c r="B183" s="61" t="s">
        <v>31</v>
      </c>
      <c r="C183" s="61"/>
      <c r="D183" s="61"/>
      <c r="E183" s="61"/>
      <c r="F183" s="61"/>
      <c r="G183" s="61"/>
      <c r="H183" s="61"/>
      <c r="I183" s="61"/>
      <c r="J183" s="61"/>
      <c r="K183" s="61"/>
      <c r="L183" s="62"/>
      <c r="M183" s="19">
        <v>8</v>
      </c>
      <c r="N183" s="19">
        <v>1</v>
      </c>
      <c r="O183" s="20" t="s">
        <v>30</v>
      </c>
      <c r="P183" s="21">
        <v>850</v>
      </c>
      <c r="Q183" s="38">
        <f>16.96+20</f>
        <v>36.96</v>
      </c>
      <c r="R183" s="35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</row>
    <row r="184" spans="1:248" s="28" customFormat="1" ht="45" customHeight="1">
      <c r="A184" s="34"/>
      <c r="B184" s="61" t="s">
        <v>29</v>
      </c>
      <c r="C184" s="61"/>
      <c r="D184" s="61"/>
      <c r="E184" s="61"/>
      <c r="F184" s="61"/>
      <c r="G184" s="61"/>
      <c r="H184" s="61"/>
      <c r="I184" s="61"/>
      <c r="J184" s="61"/>
      <c r="K184" s="61"/>
      <c r="L184" s="62"/>
      <c r="M184" s="19">
        <v>8</v>
      </c>
      <c r="N184" s="19">
        <v>1</v>
      </c>
      <c r="O184" s="20" t="s">
        <v>27</v>
      </c>
      <c r="P184" s="21" t="s">
        <v>0</v>
      </c>
      <c r="Q184" s="38">
        <f>Q185</f>
        <v>1213.7190000000001</v>
      </c>
      <c r="R184" s="35"/>
    </row>
    <row r="185" spans="1:248" s="28" customFormat="1" ht="57" customHeight="1">
      <c r="A185" s="34"/>
      <c r="B185" s="61" t="s">
        <v>28</v>
      </c>
      <c r="C185" s="61"/>
      <c r="D185" s="61"/>
      <c r="E185" s="61"/>
      <c r="F185" s="61"/>
      <c r="G185" s="61"/>
      <c r="H185" s="61"/>
      <c r="I185" s="61"/>
      <c r="J185" s="61"/>
      <c r="K185" s="61"/>
      <c r="L185" s="62"/>
      <c r="M185" s="19">
        <v>8</v>
      </c>
      <c r="N185" s="19">
        <v>1</v>
      </c>
      <c r="O185" s="20" t="s">
        <v>27</v>
      </c>
      <c r="P185" s="21">
        <v>110</v>
      </c>
      <c r="Q185" s="38">
        <v>1213.7190000000001</v>
      </c>
      <c r="R185" s="35"/>
    </row>
    <row r="186" spans="1:248" s="28" customFormat="1" ht="48" customHeight="1">
      <c r="A186" s="34"/>
      <c r="B186" s="61" t="s">
        <v>26</v>
      </c>
      <c r="C186" s="61"/>
      <c r="D186" s="61"/>
      <c r="E186" s="61"/>
      <c r="F186" s="61"/>
      <c r="G186" s="61"/>
      <c r="H186" s="61"/>
      <c r="I186" s="61"/>
      <c r="J186" s="61"/>
      <c r="K186" s="61"/>
      <c r="L186" s="62"/>
      <c r="M186" s="19">
        <v>8</v>
      </c>
      <c r="N186" s="19">
        <v>1</v>
      </c>
      <c r="O186" s="20" t="s">
        <v>24</v>
      </c>
      <c r="P186" s="21" t="s">
        <v>0</v>
      </c>
      <c r="Q186" s="38">
        <f>Q187</f>
        <v>134.858</v>
      </c>
      <c r="R186" s="35"/>
    </row>
    <row r="187" spans="1:248" s="28" customFormat="1" ht="58.5" customHeight="1">
      <c r="A187" s="34"/>
      <c r="B187" s="61" t="s">
        <v>25</v>
      </c>
      <c r="C187" s="61"/>
      <c r="D187" s="61"/>
      <c r="E187" s="61"/>
      <c r="F187" s="61"/>
      <c r="G187" s="61"/>
      <c r="H187" s="61"/>
      <c r="I187" s="61"/>
      <c r="J187" s="61"/>
      <c r="K187" s="61"/>
      <c r="L187" s="62"/>
      <c r="M187" s="19">
        <v>8</v>
      </c>
      <c r="N187" s="19">
        <v>1</v>
      </c>
      <c r="O187" s="20" t="s">
        <v>24</v>
      </c>
      <c r="P187" s="21">
        <v>110</v>
      </c>
      <c r="Q187" s="38">
        <v>134.858</v>
      </c>
      <c r="R187" s="35"/>
    </row>
    <row r="188" spans="1:248" s="28" customFormat="1" ht="57" customHeight="1">
      <c r="A188" s="34"/>
      <c r="B188" s="63" t="s">
        <v>155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5"/>
      <c r="M188" s="19">
        <v>8</v>
      </c>
      <c r="N188" s="19">
        <v>1</v>
      </c>
      <c r="O188" s="20" t="str">
        <f>O190</f>
        <v>0500343170</v>
      </c>
      <c r="P188" s="21" t="s">
        <v>0</v>
      </c>
      <c r="Q188" s="38">
        <f>Q189</f>
        <v>135.81800000000001</v>
      </c>
      <c r="R188" s="35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</row>
    <row r="189" spans="1:248" s="28" customFormat="1" ht="12.75" hidden="1" customHeight="1">
      <c r="A189" s="34"/>
      <c r="B189" s="61" t="s">
        <v>138</v>
      </c>
      <c r="C189" s="61"/>
      <c r="D189" s="61"/>
      <c r="E189" s="61"/>
      <c r="F189" s="61"/>
      <c r="G189" s="61"/>
      <c r="H189" s="61"/>
      <c r="I189" s="61"/>
      <c r="J189" s="61"/>
      <c r="K189" s="61"/>
      <c r="L189" s="62"/>
      <c r="M189" s="19">
        <v>8</v>
      </c>
      <c r="N189" s="19">
        <v>1</v>
      </c>
      <c r="O189" s="20">
        <v>300943170</v>
      </c>
      <c r="P189" s="21" t="s">
        <v>0</v>
      </c>
      <c r="Q189" s="38">
        <f>Q190</f>
        <v>135.81800000000001</v>
      </c>
      <c r="R189" s="35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</row>
    <row r="190" spans="1:248" s="28" customFormat="1" ht="60.75" customHeight="1">
      <c r="A190" s="34"/>
      <c r="B190" s="63" t="s">
        <v>162</v>
      </c>
      <c r="C190" s="64"/>
      <c r="D190" s="64"/>
      <c r="E190" s="64"/>
      <c r="F190" s="64"/>
      <c r="G190" s="64"/>
      <c r="H190" s="64"/>
      <c r="I190" s="64"/>
      <c r="J190" s="64"/>
      <c r="K190" s="64"/>
      <c r="L190" s="65"/>
      <c r="M190" s="19">
        <v>8</v>
      </c>
      <c r="N190" s="19">
        <v>1</v>
      </c>
      <c r="O190" s="46" t="s">
        <v>166</v>
      </c>
      <c r="P190" s="21">
        <v>110</v>
      </c>
      <c r="Q190" s="38">
        <v>135.81800000000001</v>
      </c>
      <c r="R190" s="35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</row>
    <row r="191" spans="1:248" s="28" customFormat="1" ht="57" customHeight="1">
      <c r="A191" s="34"/>
      <c r="B191" s="63" t="s">
        <v>157</v>
      </c>
      <c r="C191" s="64"/>
      <c r="D191" s="64"/>
      <c r="E191" s="64"/>
      <c r="F191" s="64"/>
      <c r="G191" s="64"/>
      <c r="H191" s="64"/>
      <c r="I191" s="64"/>
      <c r="J191" s="64"/>
      <c r="K191" s="64"/>
      <c r="L191" s="65"/>
      <c r="M191" s="19">
        <v>8</v>
      </c>
      <c r="N191" s="19">
        <v>1</v>
      </c>
      <c r="O191" s="20" t="str">
        <f>O193</f>
        <v>05003S3170</v>
      </c>
      <c r="P191" s="21" t="s">
        <v>0</v>
      </c>
      <c r="Q191" s="38">
        <f>Q192</f>
        <v>15.090999999999999</v>
      </c>
      <c r="R191" s="35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</row>
    <row r="192" spans="1:248" s="28" customFormat="1" ht="12.75" hidden="1" customHeight="1">
      <c r="A192" s="34"/>
      <c r="B192" s="61" t="s">
        <v>138</v>
      </c>
      <c r="C192" s="61"/>
      <c r="D192" s="61"/>
      <c r="E192" s="61"/>
      <c r="F192" s="61"/>
      <c r="G192" s="61"/>
      <c r="H192" s="61"/>
      <c r="I192" s="61"/>
      <c r="J192" s="61"/>
      <c r="K192" s="61"/>
      <c r="L192" s="62"/>
      <c r="M192" s="19">
        <v>8</v>
      </c>
      <c r="N192" s="19">
        <v>1</v>
      </c>
      <c r="O192" s="20">
        <v>300943170</v>
      </c>
      <c r="P192" s="21" t="s">
        <v>0</v>
      </c>
      <c r="Q192" s="38">
        <f>Q193</f>
        <v>15.090999999999999</v>
      </c>
      <c r="R192" s="35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</row>
    <row r="193" spans="1:248" s="28" customFormat="1" ht="74.25" customHeight="1">
      <c r="A193" s="34"/>
      <c r="B193" s="63" t="s">
        <v>163</v>
      </c>
      <c r="C193" s="64"/>
      <c r="D193" s="64"/>
      <c r="E193" s="64"/>
      <c r="F193" s="64"/>
      <c r="G193" s="64"/>
      <c r="H193" s="64"/>
      <c r="I193" s="64"/>
      <c r="J193" s="64"/>
      <c r="K193" s="64"/>
      <c r="L193" s="65"/>
      <c r="M193" s="19">
        <v>8</v>
      </c>
      <c r="N193" s="19">
        <v>1</v>
      </c>
      <c r="O193" s="46" t="s">
        <v>167</v>
      </c>
      <c r="P193" s="21">
        <v>110</v>
      </c>
      <c r="Q193" s="38">
        <v>15.090999999999999</v>
      </c>
      <c r="R193" s="35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</row>
    <row r="194" spans="1:248" s="28" customFormat="1" ht="12.75" customHeight="1">
      <c r="A194" s="34"/>
      <c r="B194" s="61" t="s">
        <v>23</v>
      </c>
      <c r="C194" s="61"/>
      <c r="D194" s="61"/>
      <c r="E194" s="61"/>
      <c r="F194" s="61"/>
      <c r="G194" s="61"/>
      <c r="H194" s="61"/>
      <c r="I194" s="61"/>
      <c r="J194" s="61"/>
      <c r="K194" s="61"/>
      <c r="L194" s="62"/>
      <c r="M194" s="19">
        <v>11</v>
      </c>
      <c r="N194" s="19" t="s">
        <v>0</v>
      </c>
      <c r="O194" s="20" t="s">
        <v>0</v>
      </c>
      <c r="P194" s="21" t="s">
        <v>0</v>
      </c>
      <c r="Q194" s="38">
        <f>Q195</f>
        <v>50</v>
      </c>
      <c r="R194" s="35"/>
    </row>
    <row r="195" spans="1:248" s="28" customFormat="1" ht="12.75" customHeight="1">
      <c r="A195" s="34"/>
      <c r="B195" s="61" t="s">
        <v>20</v>
      </c>
      <c r="C195" s="61"/>
      <c r="D195" s="61"/>
      <c r="E195" s="61"/>
      <c r="F195" s="61"/>
      <c r="G195" s="61"/>
      <c r="H195" s="61"/>
      <c r="I195" s="61"/>
      <c r="J195" s="61"/>
      <c r="K195" s="61"/>
      <c r="L195" s="62"/>
      <c r="M195" s="19">
        <v>11</v>
      </c>
      <c r="N195" s="19">
        <v>1</v>
      </c>
      <c r="O195" s="20" t="s">
        <v>0</v>
      </c>
      <c r="P195" s="21" t="s">
        <v>0</v>
      </c>
      <c r="Q195" s="38">
        <f>Q196</f>
        <v>50</v>
      </c>
      <c r="R195" s="35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</row>
    <row r="196" spans="1:248" s="28" customFormat="1" ht="12.75" customHeight="1">
      <c r="A196" s="34"/>
      <c r="B196" s="61" t="s">
        <v>22</v>
      </c>
      <c r="C196" s="61"/>
      <c r="D196" s="61"/>
      <c r="E196" s="61"/>
      <c r="F196" s="61"/>
      <c r="G196" s="61"/>
      <c r="H196" s="61"/>
      <c r="I196" s="61"/>
      <c r="J196" s="61"/>
      <c r="K196" s="61"/>
      <c r="L196" s="62"/>
      <c r="M196" s="19">
        <v>11</v>
      </c>
      <c r="N196" s="19">
        <v>1</v>
      </c>
      <c r="O196" s="20" t="s">
        <v>21</v>
      </c>
      <c r="P196" s="21" t="s">
        <v>0</v>
      </c>
      <c r="Q196" s="38">
        <f>Q197</f>
        <v>50</v>
      </c>
      <c r="R196" s="35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</row>
    <row r="197" spans="1:248" s="28" customFormat="1" ht="12.75" customHeight="1">
      <c r="A197" s="34"/>
      <c r="B197" s="61" t="s">
        <v>20</v>
      </c>
      <c r="C197" s="61"/>
      <c r="D197" s="61"/>
      <c r="E197" s="61"/>
      <c r="F197" s="61"/>
      <c r="G197" s="61"/>
      <c r="H197" s="61"/>
      <c r="I197" s="61"/>
      <c r="J197" s="61"/>
      <c r="K197" s="61"/>
      <c r="L197" s="62"/>
      <c r="M197" s="19">
        <v>11</v>
      </c>
      <c r="N197" s="19">
        <v>1</v>
      </c>
      <c r="O197" s="20" t="s">
        <v>18</v>
      </c>
      <c r="P197" s="21" t="s">
        <v>0</v>
      </c>
      <c r="Q197" s="38">
        <f>Q198</f>
        <v>50</v>
      </c>
      <c r="R197" s="35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</row>
    <row r="198" spans="1:248" s="28" customFormat="1" ht="24" customHeight="1">
      <c r="A198" s="34"/>
      <c r="B198" s="61" t="s">
        <v>19</v>
      </c>
      <c r="C198" s="61"/>
      <c r="D198" s="61"/>
      <c r="E198" s="61"/>
      <c r="F198" s="61"/>
      <c r="G198" s="61"/>
      <c r="H198" s="61"/>
      <c r="I198" s="61"/>
      <c r="J198" s="61"/>
      <c r="K198" s="61"/>
      <c r="L198" s="62"/>
      <c r="M198" s="19">
        <v>11</v>
      </c>
      <c r="N198" s="19">
        <v>1</v>
      </c>
      <c r="O198" s="20" t="s">
        <v>18</v>
      </c>
      <c r="P198" s="21">
        <v>240</v>
      </c>
      <c r="Q198" s="38">
        <v>50</v>
      </c>
      <c r="R198" s="35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</row>
    <row r="199" spans="1:248" s="28" customFormat="1" ht="12.75" customHeight="1">
      <c r="A199" s="34"/>
      <c r="B199" s="61" t="s">
        <v>17</v>
      </c>
      <c r="C199" s="61"/>
      <c r="D199" s="61"/>
      <c r="E199" s="61"/>
      <c r="F199" s="61"/>
      <c r="G199" s="61"/>
      <c r="H199" s="61"/>
      <c r="I199" s="61"/>
      <c r="J199" s="61"/>
      <c r="K199" s="61"/>
      <c r="L199" s="62"/>
      <c r="M199" s="19">
        <v>13</v>
      </c>
      <c r="N199" s="19" t="s">
        <v>0</v>
      </c>
      <c r="O199" s="20" t="s">
        <v>0</v>
      </c>
      <c r="P199" s="21" t="s">
        <v>0</v>
      </c>
      <c r="Q199" s="38">
        <f>Q200</f>
        <v>41</v>
      </c>
      <c r="R199" s="35"/>
    </row>
    <row r="200" spans="1:248" s="28" customFormat="1" ht="12.75" customHeight="1">
      <c r="A200" s="34"/>
      <c r="B200" s="61" t="s">
        <v>16</v>
      </c>
      <c r="C200" s="61"/>
      <c r="D200" s="61"/>
      <c r="E200" s="61"/>
      <c r="F200" s="61"/>
      <c r="G200" s="61"/>
      <c r="H200" s="61"/>
      <c r="I200" s="61"/>
      <c r="J200" s="61"/>
      <c r="K200" s="61"/>
      <c r="L200" s="62"/>
      <c r="M200" s="19">
        <v>13</v>
      </c>
      <c r="N200" s="19">
        <v>1</v>
      </c>
      <c r="O200" s="20" t="s">
        <v>0</v>
      </c>
      <c r="P200" s="21" t="s">
        <v>0</v>
      </c>
      <c r="Q200" s="38">
        <f>Q201</f>
        <v>41</v>
      </c>
      <c r="R200" s="35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  <c r="IH200" s="17"/>
      <c r="II200" s="17"/>
      <c r="IJ200" s="17"/>
      <c r="IK200" s="17"/>
      <c r="IL200" s="17"/>
      <c r="IM200" s="17"/>
      <c r="IN200" s="17"/>
    </row>
    <row r="201" spans="1:248" s="28" customFormat="1" ht="24" customHeight="1">
      <c r="A201" s="34"/>
      <c r="B201" s="61" t="s">
        <v>11</v>
      </c>
      <c r="C201" s="61"/>
      <c r="D201" s="61"/>
      <c r="E201" s="61"/>
      <c r="F201" s="61"/>
      <c r="G201" s="61"/>
      <c r="H201" s="61"/>
      <c r="I201" s="61"/>
      <c r="J201" s="61"/>
      <c r="K201" s="61"/>
      <c r="L201" s="62"/>
      <c r="M201" s="19">
        <v>13</v>
      </c>
      <c r="N201" s="19">
        <v>1</v>
      </c>
      <c r="O201" s="20" t="s">
        <v>10</v>
      </c>
      <c r="P201" s="21" t="s">
        <v>0</v>
      </c>
      <c r="Q201" s="38">
        <f>Q202</f>
        <v>41</v>
      </c>
      <c r="R201" s="35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</row>
    <row r="202" spans="1:248" s="28" customFormat="1" ht="12.75" customHeight="1">
      <c r="A202" s="34"/>
      <c r="B202" s="61" t="s">
        <v>15</v>
      </c>
      <c r="C202" s="61"/>
      <c r="D202" s="61"/>
      <c r="E202" s="61"/>
      <c r="F202" s="61"/>
      <c r="G202" s="61"/>
      <c r="H202" s="61"/>
      <c r="I202" s="61"/>
      <c r="J202" s="61"/>
      <c r="K202" s="61"/>
      <c r="L202" s="62"/>
      <c r="M202" s="19">
        <v>13</v>
      </c>
      <c r="N202" s="19">
        <v>1</v>
      </c>
      <c r="O202" s="20" t="s">
        <v>14</v>
      </c>
      <c r="P202" s="21" t="s">
        <v>0</v>
      </c>
      <c r="Q202" s="38">
        <f>Q203</f>
        <v>41</v>
      </c>
      <c r="R202" s="35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</row>
    <row r="203" spans="1:248" s="28" customFormat="1" ht="12.75" customHeight="1">
      <c r="A203" s="34"/>
      <c r="B203" s="61" t="s">
        <v>15</v>
      </c>
      <c r="C203" s="61"/>
      <c r="D203" s="61"/>
      <c r="E203" s="61"/>
      <c r="F203" s="61"/>
      <c r="G203" s="61"/>
      <c r="H203" s="61"/>
      <c r="I203" s="61"/>
      <c r="J203" s="61"/>
      <c r="K203" s="61"/>
      <c r="L203" s="62"/>
      <c r="M203" s="19">
        <v>13</v>
      </c>
      <c r="N203" s="19">
        <v>1</v>
      </c>
      <c r="O203" s="20" t="s">
        <v>14</v>
      </c>
      <c r="P203" s="21">
        <v>730</v>
      </c>
      <c r="Q203" s="38">
        <v>41</v>
      </c>
      <c r="R203" s="35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  <c r="IH203" s="17"/>
      <c r="II203" s="17"/>
      <c r="IJ203" s="17"/>
      <c r="IK203" s="17"/>
      <c r="IL203" s="17"/>
      <c r="IM203" s="17"/>
      <c r="IN203" s="17"/>
    </row>
    <row r="204" spans="1:248" s="28" customFormat="1" ht="24" customHeight="1">
      <c r="A204" s="34"/>
      <c r="B204" s="61" t="s">
        <v>13</v>
      </c>
      <c r="C204" s="61"/>
      <c r="D204" s="61"/>
      <c r="E204" s="61"/>
      <c r="F204" s="61"/>
      <c r="G204" s="61"/>
      <c r="H204" s="61"/>
      <c r="I204" s="61"/>
      <c r="J204" s="61"/>
      <c r="K204" s="61"/>
      <c r="L204" s="62"/>
      <c r="M204" s="19">
        <v>14</v>
      </c>
      <c r="N204" s="19" t="s">
        <v>0</v>
      </c>
      <c r="O204" s="20" t="s">
        <v>0</v>
      </c>
      <c r="P204" s="21" t="s">
        <v>0</v>
      </c>
      <c r="Q204" s="38">
        <f>Q205</f>
        <v>174</v>
      </c>
      <c r="R204" s="35"/>
    </row>
    <row r="205" spans="1:248" s="28" customFormat="1" ht="12.75" customHeight="1">
      <c r="A205" s="34"/>
      <c r="B205" s="61" t="s">
        <v>12</v>
      </c>
      <c r="C205" s="61"/>
      <c r="D205" s="61"/>
      <c r="E205" s="61"/>
      <c r="F205" s="61"/>
      <c r="G205" s="61"/>
      <c r="H205" s="61"/>
      <c r="I205" s="61"/>
      <c r="J205" s="61"/>
      <c r="K205" s="61"/>
      <c r="L205" s="62"/>
      <c r="M205" s="19">
        <v>14</v>
      </c>
      <c r="N205" s="19">
        <v>3</v>
      </c>
      <c r="O205" s="20" t="s">
        <v>0</v>
      </c>
      <c r="P205" s="21" t="s">
        <v>0</v>
      </c>
      <c r="Q205" s="38">
        <f>Q206</f>
        <v>174</v>
      </c>
      <c r="R205" s="3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  <c r="IF205" s="17"/>
      <c r="IG205" s="17"/>
      <c r="IH205" s="17"/>
      <c r="II205" s="17"/>
      <c r="IJ205" s="17"/>
      <c r="IK205" s="17"/>
      <c r="IL205" s="17"/>
      <c r="IM205" s="17"/>
      <c r="IN205" s="17"/>
    </row>
    <row r="206" spans="1:248" s="28" customFormat="1" ht="24" customHeight="1">
      <c r="A206" s="34"/>
      <c r="B206" s="61" t="s">
        <v>11</v>
      </c>
      <c r="C206" s="61"/>
      <c r="D206" s="61"/>
      <c r="E206" s="61"/>
      <c r="F206" s="61"/>
      <c r="G206" s="61"/>
      <c r="H206" s="61"/>
      <c r="I206" s="61"/>
      <c r="J206" s="61"/>
      <c r="K206" s="61"/>
      <c r="L206" s="62"/>
      <c r="M206" s="19">
        <v>14</v>
      </c>
      <c r="N206" s="19">
        <v>3</v>
      </c>
      <c r="O206" s="20" t="s">
        <v>10</v>
      </c>
      <c r="P206" s="21" t="s">
        <v>0</v>
      </c>
      <c r="Q206" s="38">
        <f>Q207</f>
        <v>174</v>
      </c>
      <c r="R206" s="35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  <c r="IH206" s="17"/>
      <c r="II206" s="17"/>
      <c r="IJ206" s="17"/>
      <c r="IK206" s="17"/>
      <c r="IL206" s="17"/>
      <c r="IM206" s="17"/>
      <c r="IN206" s="17"/>
    </row>
    <row r="207" spans="1:248" s="28" customFormat="1" ht="12.75" customHeight="1">
      <c r="A207" s="34"/>
      <c r="B207" s="61" t="s">
        <v>9</v>
      </c>
      <c r="C207" s="61"/>
      <c r="D207" s="61"/>
      <c r="E207" s="61"/>
      <c r="F207" s="61"/>
      <c r="G207" s="61"/>
      <c r="H207" s="61"/>
      <c r="I207" s="61"/>
      <c r="J207" s="61"/>
      <c r="K207" s="61"/>
      <c r="L207" s="62"/>
      <c r="M207" s="19">
        <v>14</v>
      </c>
      <c r="N207" s="19">
        <v>3</v>
      </c>
      <c r="O207" s="20" t="s">
        <v>8</v>
      </c>
      <c r="P207" s="21" t="s">
        <v>0</v>
      </c>
      <c r="Q207" s="38">
        <f>Q208+Q210</f>
        <v>174</v>
      </c>
      <c r="R207" s="35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  <c r="IH207" s="17"/>
      <c r="II207" s="17"/>
      <c r="IJ207" s="17"/>
      <c r="IK207" s="17"/>
      <c r="IL207" s="17"/>
      <c r="IM207" s="17"/>
      <c r="IN207" s="17"/>
    </row>
    <row r="208" spans="1:248" s="28" customFormat="1" ht="24" hidden="1" customHeight="1">
      <c r="A208" s="34"/>
      <c r="B208" s="61" t="s">
        <v>7</v>
      </c>
      <c r="C208" s="61"/>
      <c r="D208" s="61"/>
      <c r="E208" s="61"/>
      <c r="F208" s="61"/>
      <c r="G208" s="61"/>
      <c r="H208" s="61"/>
      <c r="I208" s="61"/>
      <c r="J208" s="61"/>
      <c r="K208" s="61"/>
      <c r="L208" s="62"/>
      <c r="M208" s="19">
        <v>14</v>
      </c>
      <c r="N208" s="19">
        <v>3</v>
      </c>
      <c r="O208" s="20" t="s">
        <v>5</v>
      </c>
      <c r="P208" s="21" t="s">
        <v>0</v>
      </c>
      <c r="Q208" s="38">
        <f>Q209</f>
        <v>0</v>
      </c>
      <c r="R208" s="35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</row>
    <row r="209" spans="1:248" s="28" customFormat="1" ht="24" hidden="1" customHeight="1">
      <c r="A209" s="34"/>
      <c r="B209" s="61" t="s">
        <v>6</v>
      </c>
      <c r="C209" s="61"/>
      <c r="D209" s="61"/>
      <c r="E209" s="61"/>
      <c r="F209" s="61"/>
      <c r="G209" s="61"/>
      <c r="H209" s="61"/>
      <c r="I209" s="61"/>
      <c r="J209" s="61"/>
      <c r="K209" s="61"/>
      <c r="L209" s="62"/>
      <c r="M209" s="19">
        <v>14</v>
      </c>
      <c r="N209" s="19">
        <v>3</v>
      </c>
      <c r="O209" s="20" t="s">
        <v>5</v>
      </c>
      <c r="P209" s="21">
        <v>540</v>
      </c>
      <c r="Q209" s="38"/>
      <c r="R209" s="35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</row>
    <row r="210" spans="1:248" s="28" customFormat="1" ht="12.75" customHeight="1">
      <c r="A210" s="34"/>
      <c r="B210" s="61" t="s">
        <v>4</v>
      </c>
      <c r="C210" s="61"/>
      <c r="D210" s="61"/>
      <c r="E210" s="61"/>
      <c r="F210" s="61"/>
      <c r="G210" s="61"/>
      <c r="H210" s="61"/>
      <c r="I210" s="61"/>
      <c r="J210" s="61"/>
      <c r="K210" s="61"/>
      <c r="L210" s="62"/>
      <c r="M210" s="19">
        <v>14</v>
      </c>
      <c r="N210" s="19">
        <v>3</v>
      </c>
      <c r="O210" s="20" t="s">
        <v>2</v>
      </c>
      <c r="P210" s="21" t="s">
        <v>0</v>
      </c>
      <c r="Q210" s="38">
        <f>Q211</f>
        <v>174</v>
      </c>
      <c r="R210" s="35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</row>
    <row r="211" spans="1:248" s="28" customFormat="1" ht="24" customHeight="1" thickBot="1">
      <c r="A211" s="34"/>
      <c r="B211" s="71" t="s">
        <v>3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2"/>
      <c r="M211" s="22">
        <v>14</v>
      </c>
      <c r="N211" s="22">
        <v>3</v>
      </c>
      <c r="O211" s="23" t="s">
        <v>2</v>
      </c>
      <c r="P211" s="24">
        <v>540</v>
      </c>
      <c r="Q211" s="39">
        <v>174</v>
      </c>
      <c r="R211" s="35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</row>
    <row r="212" spans="1:248" s="28" customFormat="1" ht="17.25" customHeight="1" thickBot="1">
      <c r="A212" s="40"/>
      <c r="B212" s="4" t="s">
        <v>1</v>
      </c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2">
        <f>Q199+Q170+Q115+Q91+Q82+Q75+Q16+Q204+Q194+0.01</f>
        <v>114345.21213999999</v>
      </c>
      <c r="R212" s="1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</row>
  </sheetData>
  <mergeCells count="199">
    <mergeCell ref="B208:L208"/>
    <mergeCell ref="B209:L209"/>
    <mergeCell ref="B210:L210"/>
    <mergeCell ref="B211:L211"/>
    <mergeCell ref="B100:L100"/>
    <mergeCell ref="B138:L138"/>
    <mergeCell ref="B202:L202"/>
    <mergeCell ref="B203:L203"/>
    <mergeCell ref="B204:L204"/>
    <mergeCell ref="B205:L205"/>
    <mergeCell ref="B206:L206"/>
    <mergeCell ref="B207:L207"/>
    <mergeCell ref="B196:L196"/>
    <mergeCell ref="B197:L197"/>
    <mergeCell ref="B198:L198"/>
    <mergeCell ref="B199:L199"/>
    <mergeCell ref="B200:L200"/>
    <mergeCell ref="B201:L201"/>
    <mergeCell ref="B190:L190"/>
    <mergeCell ref="B191:L191"/>
    <mergeCell ref="B192:L192"/>
    <mergeCell ref="B193:L193"/>
    <mergeCell ref="B194:L194"/>
    <mergeCell ref="B195:L195"/>
    <mergeCell ref="B184:L184"/>
    <mergeCell ref="B185:L185"/>
    <mergeCell ref="B186:L186"/>
    <mergeCell ref="B187:L187"/>
    <mergeCell ref="B188:L188"/>
    <mergeCell ref="B189:L189"/>
    <mergeCell ref="B178:L178"/>
    <mergeCell ref="B179:L179"/>
    <mergeCell ref="B180:L180"/>
    <mergeCell ref="B181:L181"/>
    <mergeCell ref="B182:L182"/>
    <mergeCell ref="B183:L183"/>
    <mergeCell ref="B172:L172"/>
    <mergeCell ref="B173:L173"/>
    <mergeCell ref="B174:L174"/>
    <mergeCell ref="B175:L175"/>
    <mergeCell ref="B176:L176"/>
    <mergeCell ref="B177:L177"/>
    <mergeCell ref="B166:L166"/>
    <mergeCell ref="B167:L167"/>
    <mergeCell ref="B168:L168"/>
    <mergeCell ref="B169:L169"/>
    <mergeCell ref="B170:L170"/>
    <mergeCell ref="B171:L171"/>
    <mergeCell ref="B160:L160"/>
    <mergeCell ref="B161:L161"/>
    <mergeCell ref="B162:L162"/>
    <mergeCell ref="B163:L163"/>
    <mergeCell ref="B164:L164"/>
    <mergeCell ref="B165:L165"/>
    <mergeCell ref="B154:L154"/>
    <mergeCell ref="B155:L155"/>
    <mergeCell ref="B156:L156"/>
    <mergeCell ref="B157:L157"/>
    <mergeCell ref="B158:L158"/>
    <mergeCell ref="B159:L159"/>
    <mergeCell ref="B148:L148"/>
    <mergeCell ref="B149:L149"/>
    <mergeCell ref="B150:L150"/>
    <mergeCell ref="B151:L151"/>
    <mergeCell ref="B152:L152"/>
    <mergeCell ref="B153:L153"/>
    <mergeCell ref="B142:L142"/>
    <mergeCell ref="B143:L143"/>
    <mergeCell ref="B144:L144"/>
    <mergeCell ref="B145:L145"/>
    <mergeCell ref="B146:L146"/>
    <mergeCell ref="B147:L147"/>
    <mergeCell ref="B135:L135"/>
    <mergeCell ref="B136:L136"/>
    <mergeCell ref="B137:L137"/>
    <mergeCell ref="B139:L139"/>
    <mergeCell ref="B140:L140"/>
    <mergeCell ref="B141:L141"/>
    <mergeCell ref="B129:L129"/>
    <mergeCell ref="B130:L130"/>
    <mergeCell ref="B131:L131"/>
    <mergeCell ref="B132:L132"/>
    <mergeCell ref="B133:L133"/>
    <mergeCell ref="B134:L134"/>
    <mergeCell ref="B123:L123"/>
    <mergeCell ref="B124:L124"/>
    <mergeCell ref="B125:L125"/>
    <mergeCell ref="B126:L126"/>
    <mergeCell ref="B127:L127"/>
    <mergeCell ref="B128:L128"/>
    <mergeCell ref="B116:L116"/>
    <mergeCell ref="B117:L117"/>
    <mergeCell ref="B118:L118"/>
    <mergeCell ref="B119:L119"/>
    <mergeCell ref="B121:L121"/>
    <mergeCell ref="B122:L122"/>
    <mergeCell ref="B120:L120"/>
    <mergeCell ref="B110:L110"/>
    <mergeCell ref="B111:L111"/>
    <mergeCell ref="B112:L112"/>
    <mergeCell ref="B113:L113"/>
    <mergeCell ref="B114:L114"/>
    <mergeCell ref="B115:L115"/>
    <mergeCell ref="B104:L104"/>
    <mergeCell ref="B105:L105"/>
    <mergeCell ref="B106:L106"/>
    <mergeCell ref="B107:L107"/>
    <mergeCell ref="B108:L108"/>
    <mergeCell ref="B109:L109"/>
    <mergeCell ref="B97:L97"/>
    <mergeCell ref="B98:L98"/>
    <mergeCell ref="B99:L99"/>
    <mergeCell ref="B101:L101"/>
    <mergeCell ref="B102:L102"/>
    <mergeCell ref="B103:L103"/>
    <mergeCell ref="B90:L90"/>
    <mergeCell ref="B91:L91"/>
    <mergeCell ref="B92:L92"/>
    <mergeCell ref="B93:L93"/>
    <mergeCell ref="B94:L94"/>
    <mergeCell ref="B95:L95"/>
    <mergeCell ref="B96:L96"/>
    <mergeCell ref="B84:L84"/>
    <mergeCell ref="B85:L85"/>
    <mergeCell ref="B86:L86"/>
    <mergeCell ref="B87:L87"/>
    <mergeCell ref="B88:L88"/>
    <mergeCell ref="B89:L89"/>
    <mergeCell ref="B78:L78"/>
    <mergeCell ref="B79:L79"/>
    <mergeCell ref="B80:L80"/>
    <mergeCell ref="B81:L81"/>
    <mergeCell ref="B82:L82"/>
    <mergeCell ref="B83:L83"/>
    <mergeCell ref="B72:L72"/>
    <mergeCell ref="B73:L73"/>
    <mergeCell ref="B74:L74"/>
    <mergeCell ref="B75:L75"/>
    <mergeCell ref="B76:L76"/>
    <mergeCell ref="B77:L77"/>
    <mergeCell ref="B66:L66"/>
    <mergeCell ref="B67:L67"/>
    <mergeCell ref="B68:L68"/>
    <mergeCell ref="B69:L69"/>
    <mergeCell ref="B70:L70"/>
    <mergeCell ref="B71:L71"/>
    <mergeCell ref="B60:L60"/>
    <mergeCell ref="B61:L61"/>
    <mergeCell ref="B62:L62"/>
    <mergeCell ref="B63:L63"/>
    <mergeCell ref="B64:L64"/>
    <mergeCell ref="B65:L65"/>
    <mergeCell ref="B54:L54"/>
    <mergeCell ref="B55:L55"/>
    <mergeCell ref="B56:L56"/>
    <mergeCell ref="B57:L57"/>
    <mergeCell ref="B58:L58"/>
    <mergeCell ref="B59:L59"/>
    <mergeCell ref="B49:L49"/>
    <mergeCell ref="B50:L50"/>
    <mergeCell ref="B51:L51"/>
    <mergeCell ref="B52:L52"/>
    <mergeCell ref="B53:L53"/>
    <mergeCell ref="B43:L43"/>
    <mergeCell ref="B44:L44"/>
    <mergeCell ref="B45:L45"/>
    <mergeCell ref="B46:L46"/>
    <mergeCell ref="B47:L47"/>
    <mergeCell ref="B48:L48"/>
    <mergeCell ref="B37:L37"/>
    <mergeCell ref="B38:L38"/>
    <mergeCell ref="B39:L39"/>
    <mergeCell ref="B40:L40"/>
    <mergeCell ref="B41:L41"/>
    <mergeCell ref="B42:L42"/>
    <mergeCell ref="B31:L31"/>
    <mergeCell ref="B32:L32"/>
    <mergeCell ref="B33:L33"/>
    <mergeCell ref="B34:L34"/>
    <mergeCell ref="B35:L35"/>
    <mergeCell ref="B36:L36"/>
    <mergeCell ref="B28:L28"/>
    <mergeCell ref="B29:L29"/>
    <mergeCell ref="B30:L30"/>
    <mergeCell ref="B19:L19"/>
    <mergeCell ref="B20:L20"/>
    <mergeCell ref="B21:L21"/>
    <mergeCell ref="B22:L22"/>
    <mergeCell ref="B23:L23"/>
    <mergeCell ref="B24:L24"/>
    <mergeCell ref="A9:Q9"/>
    <mergeCell ref="M12:P13"/>
    <mergeCell ref="Q12:Q14"/>
    <mergeCell ref="B16:L16"/>
    <mergeCell ref="B17:L17"/>
    <mergeCell ref="B18:L18"/>
    <mergeCell ref="B25:L25"/>
    <mergeCell ref="B26:L26"/>
    <mergeCell ref="B27:L27"/>
  </mergeCells>
  <pageMargins left="0.39370078740157483" right="0.39370078740157483" top="0.39370078740157483" bottom="0.39370078740157483" header="0.51181102362204722" footer="0.51181102362204722"/>
  <pageSetup paperSize="9" scale="90" fitToHeight="6" orientation="portrait" r:id="rId1"/>
  <headerFooter alignWithMargins="0"/>
  <rowBreaks count="3" manualBreakCount="3">
    <brk id="35" max="16" man="1"/>
    <brk id="71" max="16" man="1"/>
    <brk id="12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июль</vt:lpstr>
      <vt:lpstr>июль!Заголовки_для_печати</vt:lpstr>
      <vt:lpstr>июль!Область_печати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filina-pc</dc:creator>
  <cp:lastModifiedBy>Юля</cp:lastModifiedBy>
  <cp:lastPrinted>2018-07-16T11:30:22Z</cp:lastPrinted>
  <dcterms:created xsi:type="dcterms:W3CDTF">2017-11-01T11:22:49Z</dcterms:created>
  <dcterms:modified xsi:type="dcterms:W3CDTF">2018-07-22T13:48:44Z</dcterms:modified>
</cp:coreProperties>
</file>