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60" windowWidth="15480" windowHeight="11640" activeTab="0"/>
  </bookViews>
  <sheets>
    <sheet name="июль" sheetId="7" r:id="rId1"/>
  </sheets>
  <definedNames>
    <definedName name="_xlnm.Print_Area" localSheetId="0">'июль'!$A$1:$R$223</definedName>
    <definedName name="_xlnm.Print_Titles" localSheetId="0">'июль'!$15:$15</definedName>
  </definedNames>
  <calcPr calcId="124519"/>
</workbook>
</file>

<file path=xl/sharedStrings.xml><?xml version="1.0" encoding="utf-8"?>
<sst xmlns="http://schemas.openxmlformats.org/spreadsheetml/2006/main" count="719" uniqueCount="192">
  <si>
    <t/>
  </si>
  <si>
    <t>ИТОГО:</t>
  </si>
  <si>
    <t>0300902000</t>
  </si>
  <si>
    <t>Исполнение полномочий контрольно-счетного органа (Иные межбюджетные трансферты)</t>
  </si>
  <si>
    <t>Исполнение полномочий контрольно-счетного органа</t>
  </si>
  <si>
    <t>0300901000</t>
  </si>
  <si>
    <t>Формирование, утверждение, исполнение бюджета поселения и контроль за использованием данного бюджета (Иные межбюджетные трансферты)</t>
  </si>
  <si>
    <t>Формирование, утверждение, исполнение бюджета поселения и контроль за использованием данного бюджета</t>
  </si>
  <si>
    <t>0300900000</t>
  </si>
  <si>
    <t>Межбюджетные трансферты</t>
  </si>
  <si>
    <t>0300000000</t>
  </si>
  <si>
    <t>Реализация государственных (муниципальных) функций, связанных с государственным (муниципальным) управлением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</si>
  <si>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</si>
  <si>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</si>
  <si>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0300700000</t>
  </si>
  <si>
    <t>Обслуживание муниципального долга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</si>
  <si>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</si>
  <si>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</si>
  <si>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1100100000</t>
  </si>
  <si>
    <t>Иные закупки товаров, работ и услуг для обеспечения государственных (муниципальных) нужд</t>
  </si>
  <si>
    <t>Физическая культура</t>
  </si>
  <si>
    <t>1100000000</t>
  </si>
  <si>
    <t>Физкультура и спорт</t>
  </si>
  <si>
    <t>ФИЗИЧЕСКАЯ КУЛЬТУРА И СПОРТ</t>
  </si>
  <si>
    <t>05003S3250</t>
  </si>
  <si>
    <t>Софинансирование расходов на реализацию мероприятий государственной программы Республики Карелия "Развитие культуры" (на частичную компенсацию дополнительных расходов на повышение оплаты труда работников муниципальных учреждений культуры) (Расходы на выплаты персоналу казенных учреждений)</t>
  </si>
  <si>
    <t>Софинансирование расходов на реализацию мероприятий государственной программы Республики Карелия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</si>
  <si>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0500343250</t>
  </si>
  <si>
    <t>Реализация мероприятий государственной программы Республики Карелия "Развитие культуры" (на частичную компенсацию дополнительных расходов на повышение оплаты труда работников муниципальных учреждений культуры) (Расходы на выплаты персоналу казенных учреждений)</t>
  </si>
  <si>
    <t>Реализация мероприятий государственной программы Республики Карелия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</si>
  <si>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0500300000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</si>
  <si>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</si>
  <si>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</si>
  <si>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Расходы на выплаты персоналу казенных учреждений</t>
  </si>
  <si>
    <t>Обеспечение деятельности библиотек</t>
  </si>
  <si>
    <t>05002L5580</t>
  </si>
  <si>
    <t>Реализация мероприятий по обеспечению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(Иные закупки товаров, работ и услуг для обеспечения государственных (муниципальных) нужд)</t>
  </si>
  <si>
    <t>Реализация мероприятий по обеспечению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</si>
  <si>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0500200000</t>
  </si>
  <si>
    <t>Обеспечение деятельности домов культуры, культурно-библиотечных-досуговых центров</t>
  </si>
  <si>
    <t>0500000000</t>
  </si>
  <si>
    <t>Осуществление деятельности в области культуры</t>
  </si>
  <si>
    <t>Культура</t>
  </si>
  <si>
    <t>КУЛЬТУРА, КИНЕМАТОГРАФИЯ</t>
  </si>
  <si>
    <t>Реализация мероприятий по поддержке обустройства мест массового отдыха населения (городских парков) (Иные закупки товаров, работ и услуг для обеспечения государственных (муниципальных) нужд)</t>
  </si>
  <si>
    <t>Реализация мероприятий по поддержке обустройства мест массового отдыха населения (городских парков)</t>
  </si>
  <si>
    <t>Реализация мероприятий по формированию современной городской среды (Иные закупки товаров, работ и услуг для обеспечения государственных (муниципальных) нужд)</t>
  </si>
  <si>
    <t>Реализация мероприятий по формированию современной городской среды</t>
  </si>
  <si>
    <t>Реализация мероприятий по формированию современной городской среды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</si>
  <si>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7900400000</t>
  </si>
  <si>
    <t>Муниципальная целевая программа "Благоустройство территории Лахденпохского городского поселения и ремонт муниципального имущества на 2017-2018 годы»</t>
  </si>
  <si>
    <t>7900000000</t>
  </si>
  <si>
    <t>Муниципальные целевые программы</t>
  </si>
  <si>
    <t>0900500000</t>
  </si>
  <si>
    <t>Прочие мероприятия в области благоустройства</t>
  </si>
  <si>
    <t>0900400000</t>
  </si>
  <si>
    <t>Уличное освещение</t>
  </si>
  <si>
    <t>0900300000</t>
  </si>
  <si>
    <t>Содержание мест захоронений</t>
  </si>
  <si>
    <t>0900000000</t>
  </si>
  <si>
    <t>Осуществление деятельности в области жилищно-коммунального хозяйства</t>
  </si>
  <si>
    <t>0300600000</t>
  </si>
  <si>
    <t>Резервные средства</t>
  </si>
  <si>
    <t>Резервные средства для обеспечения планируемых расходных обязательств Лахденпохского городского поселения</t>
  </si>
  <si>
    <t>Благоустройство</t>
  </si>
  <si>
    <t>7900500000</t>
  </si>
  <si>
    <t>Программа комплексного развития систем коммунальной инфраструктуры Лахденпохского городского поселения на 2017-2018 годы</t>
  </si>
  <si>
    <t>0900200000</t>
  </si>
  <si>
    <t>Коммунальное хозяйство</t>
  </si>
  <si>
    <t>09001S9602</t>
  </si>
  <si>
    <t>Софинансирование мероприятий по переселению граждан из аварийного жилищного фонда с учетом необходимости развития малоэтажного строительства (Бюджетные инвестиции)</t>
  </si>
  <si>
    <t>Софинансирование мероприятий по переселению граждан из аварийного жилищного фонда с учетом необходимости развития малоэтажного строительства</t>
  </si>
  <si>
    <t>0900110000</t>
  </si>
  <si>
    <t>Взносы в фонд капитального ремонта (Иные закупки товаров, работ и услуг для обеспечения государственных (муниципальных) нужд)</t>
  </si>
  <si>
    <t>Взносы в фонд капитального ремонта</t>
  </si>
  <si>
    <t>0900109502</t>
  </si>
  <si>
    <t>0900100000</t>
  </si>
  <si>
    <t>Исполнение судебных актов</t>
  </si>
  <si>
    <t>Осуществление деятельности в области жилищного хозяйства</t>
  </si>
  <si>
    <t>0300800000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</si>
  <si>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</t>
  </si>
  <si>
    <t>Жилищное хозяйство</t>
  </si>
  <si>
    <t>ЖИЛИЩНО-КОММУНАЛЬНОЕ ХОЗЯЙСТВО</t>
  </si>
  <si>
    <t>79006S3180</t>
  </si>
  <si>
    <t>Софинансирование расходов на реализацию мероприятий государственной программы Республики Карелия "Развитие транспортной системы" (Иные закупки товаров, работ и услуг для обеспечения государственных (муниципальных) нужд)</t>
  </si>
  <si>
    <t>Софинансирование расходов на реализацию мероприятий государственной программы Республики Карелия "Развитие транспортной системы"</t>
  </si>
  <si>
    <t>7900643180</t>
  </si>
  <si>
    <t>Реализация мероприятий государственной программы Республики Карелия "Развитие транспортной системы" (Иные закупки товаров, работ и услуг для обеспечения государственных (муниципальных) нужд)</t>
  </si>
  <si>
    <t>Реализация мероприятий государственной программы Республики Карелия "Развитие транспортной системы"</t>
  </si>
  <si>
    <t>7900600000</t>
  </si>
  <si>
    <t>Долгосрочная целевая программа Лахденпохского городского поселения "Развитие автомобильных дорог общего пользования местного значения Лахденпохского городского поселения на 2017-2018 годы»</t>
  </si>
  <si>
    <t>1000143180</t>
  </si>
  <si>
    <t>1000100000</t>
  </si>
  <si>
    <t>Содержание и ремонт дорог</t>
  </si>
  <si>
    <t>1000000000</t>
  </si>
  <si>
    <t>Дорожное хозяйство (дорожные фонды)</t>
  </si>
  <si>
    <t>НАЦИОНАЛЬНАЯ ЭКОНОМИКА</t>
  </si>
  <si>
    <t>7900700000</t>
  </si>
  <si>
    <t>Муниципальная целевая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«Лахденпохское городское поселение на 2015-2019 годы»</t>
  </si>
  <si>
    <t>Обеспечение пожарной безопасности</t>
  </si>
  <si>
    <t>0301500000</t>
  </si>
  <si>
    <t>Мероприятия в области предупреждения и ликвидации последствий чрезвычайных ситуаций и в области гражданской обороны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</si>
  <si>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</si>
  <si>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</si>
  <si>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0300151180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</si>
  <si>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</si>
  <si>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>Осуществление первичного воинского учета на территориях, где отсутствуют военные комиссариаты</t>
  </si>
  <si>
    <t>0300100000</t>
  </si>
  <si>
    <t>Исполнение переданных государственных полномочий</t>
  </si>
  <si>
    <t>Мобилизационная и вневойсковая подготовка</t>
  </si>
  <si>
    <t>НАЦИОНАЛЬНАЯ ОБОРОНА</t>
  </si>
  <si>
    <t>0300400000</t>
  </si>
  <si>
    <t>Представительские расходы, связанные с управлением</t>
  </si>
  <si>
    <t>0300200000</t>
  </si>
  <si>
    <t>Учреждения, оказывающие обеспечивающие услуги</t>
  </si>
  <si>
    <t>Другие общегосударственные вопросы</t>
  </si>
  <si>
    <t>0200300000</t>
  </si>
  <si>
    <t>Резервный фонд администрации Лахденпохского городского поселения по предупреждению и ликвидации чрезвычайных ситуаций и последствий стихийных бедствий</t>
  </si>
  <si>
    <t>0200000000</t>
  </si>
  <si>
    <t>Резервные фонды исполнительных органов власти</t>
  </si>
  <si>
    <t>Резервные фонды</t>
  </si>
  <si>
    <t>0301100000</t>
  </si>
  <si>
    <t>Специальные расходы</t>
  </si>
  <si>
    <t>Обеспечение проведения выборов и референдумов</t>
  </si>
  <si>
    <t>0300142140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</si>
  <si>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 (Иные закупки товаров, работ и услуг для обеспечения государственных (муниципальных) нужд)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</si>
  <si>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</si>
  <si>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0100300000</t>
  </si>
  <si>
    <t>Расходы на выплаты персоналу государственных (муниципальных) органов</t>
  </si>
  <si>
    <t>Глава Администрации</t>
  </si>
  <si>
    <t>0100200000</t>
  </si>
  <si>
    <t>Центральный аппарат</t>
  </si>
  <si>
    <t>0100000000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</si>
  <si>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</si>
  <si>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</si>
  <si>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</si>
  <si>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0100100000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</si>
  <si>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</si>
  <si>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</si>
  <si>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</si>
  <si>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</t>
  </si>
  <si>
    <t>тыс. рублей</t>
  </si>
  <si>
    <t>к решению Совета Лахденпохского городского поселения</t>
  </si>
  <si>
    <t>о внесении изменений и дополнений в решение</t>
  </si>
  <si>
    <t>XXXXXV сессии III созыва Совета Лахденпохского городского</t>
  </si>
  <si>
    <t>поселения XXXXXV/ №  370 - III от 23.12.2016 г. "О бюджете</t>
  </si>
  <si>
    <t>Лахденпохского городского поселения на 2018 год"</t>
  </si>
  <si>
    <t>Реализация мероприятий государственной программы Республики Карелия «Эффективное управление региональными и муниципальными финансами в Республике Карелия» (в целях частичной компенсации расходов на повышение оплаты труда работников бюджетной сферы)</t>
  </si>
  <si>
    <t>Реализация мероприятий государственной программы Республики Карелия «Эффективное управление региональными и муниципальными финансами в Республике Карелия» (в целях частичной компенсации расходов на повышение оплаты труда работников бюджетной сферы) (Расходы на выплаты персоналу государственных (муниципальных) органов)</t>
  </si>
  <si>
    <t xml:space="preserve">Софинансирование расходов на реализацию мероприятий государственной программы Республики Карелия «Эффективное управление региональными и муниципальными финансами в Республике Карелия» (в целях частичной компенсации расходов на повышение оплаты труда работников бюджетной сферы)        </t>
  </si>
  <si>
    <t>Софинансирование расходов на реализацию мероприятий государственной программы Республики Карелия «Эффективное управление региональными и муниципальными финансами в Республике Карелия» (в целях частичной компенсации расходов на повышение оплаты труда работников бюджетной сферы)  (Расходы на выплаты персоналу государственных (муниципальных) органов)</t>
  </si>
  <si>
    <t>01001S3170</t>
  </si>
  <si>
    <t>0100243170</t>
  </si>
  <si>
    <t>01002S3170</t>
  </si>
  <si>
    <t>Реализация мероприятий государственной программы Республики Карелия «Эффективное управление региональными и муниципальными финансами в Республике Карелия» (в целях частичной компенсации расходов на повышение оплаты труда работников бюджетной сферы) (Расходы на выплаты персоналу казенных учреждений)</t>
  </si>
  <si>
    <t>Софинансирование расходов на реализацию мероприятий государственной программы Республики Карелия «Эффективное управление региональными и муниципальными финансами в Республике Карелия» (в целях частичной компенсации расходов на повышение оплаты труда работников бюджетной сферы)  (Расходы на выплаты персоналу казенных учреждений)</t>
  </si>
  <si>
    <t>0300243170</t>
  </si>
  <si>
    <t>03002S3170</t>
  </si>
  <si>
    <t>0500343170</t>
  </si>
  <si>
    <t>05003S3170</t>
  </si>
  <si>
    <t>10001S3180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</si>
  <si>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</si>
  <si>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(Бюджетные инвестиции)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</si>
  <si>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</si>
  <si>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</si>
  <si>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Муниципальная программа «Формирование современной городской среды на территории Лахденпохского городского поселения на 2018-2022  годы» в рамках реализации приоритетного проекта «Формирование комфортной городской среды»</t>
  </si>
  <si>
    <t>Основное мероприятие "Благоустройство общественных территорий Лахденпохского городского поселения"</t>
  </si>
  <si>
    <t>79201L5550</t>
  </si>
  <si>
    <t>Основное мероприятие "Благоустройство мест массового отдыха населения (городских парков) на территории Лахденпохского городского поселения"</t>
  </si>
  <si>
    <t>79203L5600</t>
  </si>
  <si>
    <t>79202L5550</t>
  </si>
  <si>
    <t>Основное мероприятие" Благоустройство дворовых территорий многоквартирных домов Лахденпохского городского поселения"</t>
  </si>
  <si>
    <t>Реализация мероприятий на поддержку местных инициатив граждан, проживающих в муниципальных образованиях</t>
  </si>
  <si>
    <t>Реализация мероприятий на поддержку местных инициатив граждан, проживающих в муниципальных образованиях(Иные закупки товаров, работ и услуг для обеспечения государственных (муниципальных) нужд)</t>
  </si>
  <si>
    <t>Софинансирование расходов на реализацию мероприятий на поддержку местных инициатив граждан, проживающих в муниципальных образованиях</t>
  </si>
  <si>
    <t>Софинансирование расходов на реализацию мероприятий на поддержку местных инициатив граждан, проживающих в муниципальных образованиях (Иные закупки товаров, работ и услуг для обеспечения государственных (муниципальных) нужд)</t>
  </si>
  <si>
    <t>от ____      2018 года № __________</t>
  </si>
  <si>
    <t>Код</t>
  </si>
  <si>
    <t>на 2018 год</t>
  </si>
  <si>
    <t>Сумма на год</t>
  </si>
  <si>
    <t>Администрация Лахденпохского городского поселения</t>
  </si>
  <si>
    <t>032</t>
  </si>
  <si>
    <t>Совет Лахденпохского городского поселения</t>
  </si>
  <si>
    <t>раздела</t>
  </si>
  <si>
    <t>подраздела</t>
  </si>
  <si>
    <t>целевой статьи</t>
  </si>
  <si>
    <t>группы (группы и подгруппы) вида расходов</t>
  </si>
  <si>
    <t>Приложение 3</t>
  </si>
  <si>
    <t>Ведомственная структура расходов бюджета Лахденпохского городского поселения по главным распорядителям бюджетных средств, разделам, подразделам и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2018 год</t>
  </si>
  <si>
    <t>главного распорядителя средств бюджета Лахденпохского городского поселения</t>
  </si>
  <si>
    <t>09005S3140</t>
  </si>
  <si>
    <t>033</t>
  </si>
</sst>
</file>

<file path=xl/styles.xml><?xml version="1.0" encoding="utf-8"?>
<styleSheet xmlns="http://schemas.openxmlformats.org/spreadsheetml/2006/main">
  <numFmts count="7">
    <numFmt numFmtId="164" formatCode="#,##0.00;[Red]\-#,##0.00"/>
    <numFmt numFmtId="165" formatCode="#,##0.00;[Red]\-#,##0.00;0.00"/>
    <numFmt numFmtId="166" formatCode="000"/>
    <numFmt numFmtId="167" formatCode="0000000000"/>
    <numFmt numFmtId="168" formatCode="00"/>
    <numFmt numFmtId="169" formatCode="0000"/>
    <numFmt numFmtId="170" formatCode="#,##0.00_ ;[Red]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6">
    <xf numFmtId="0" fontId="0" fillId="0" borderId="0" xfId="0"/>
    <xf numFmtId="0" fontId="1" fillId="0" borderId="0" xfId="20" applyNumberFormat="1" applyFont="1" applyFill="1" applyAlignment="1" applyProtection="1">
      <alignment/>
      <protection hidden="1"/>
    </xf>
    <xf numFmtId="164" fontId="2" fillId="0" borderId="1" xfId="20" applyNumberFormat="1" applyFont="1" applyFill="1" applyBorder="1" applyAlignment="1" applyProtection="1">
      <alignment/>
      <protection hidden="1"/>
    </xf>
    <xf numFmtId="0" fontId="2" fillId="0" borderId="2" xfId="20" applyNumberFormat="1" applyFont="1" applyFill="1" applyBorder="1" applyAlignment="1" applyProtection="1">
      <alignment/>
      <protection hidden="1"/>
    </xf>
    <xf numFmtId="0" fontId="1" fillId="0" borderId="0" xfId="20" applyFill="1">
      <alignment/>
      <protection/>
    </xf>
    <xf numFmtId="0" fontId="1" fillId="0" borderId="0" xfId="20" applyFill="1" applyProtection="1">
      <alignment/>
      <protection hidden="1"/>
    </xf>
    <xf numFmtId="166" fontId="3" fillId="0" borderId="3" xfId="20" applyNumberFormat="1" applyFont="1" applyFill="1" applyBorder="1" applyAlignment="1" applyProtection="1">
      <alignment horizontal="right"/>
      <protection hidden="1"/>
    </xf>
    <xf numFmtId="0" fontId="1" fillId="0" borderId="0" xfId="20" applyFill="1" applyBorder="1">
      <alignment/>
      <protection/>
    </xf>
    <xf numFmtId="0" fontId="1" fillId="0" borderId="0" xfId="20" applyFill="1" applyBorder="1" applyProtection="1">
      <alignment/>
      <protection hidden="1"/>
    </xf>
    <xf numFmtId="0" fontId="2" fillId="0" borderId="0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Border="1" applyAlignment="1" applyProtection="1">
      <alignment/>
      <protection hidden="1"/>
    </xf>
    <xf numFmtId="165" fontId="3" fillId="0" borderId="4" xfId="20" applyNumberFormat="1" applyFont="1" applyFill="1" applyBorder="1" applyAlignment="1" applyProtection="1">
      <alignment/>
      <protection hidden="1"/>
    </xf>
    <xf numFmtId="165" fontId="3" fillId="0" borderId="5" xfId="20" applyNumberFormat="1" applyFont="1" applyFill="1" applyBorder="1" applyAlignment="1" applyProtection="1">
      <alignment/>
      <protection hidden="1"/>
    </xf>
    <xf numFmtId="0" fontId="2" fillId="0" borderId="6" xfId="20" applyNumberFormat="1" applyFont="1" applyFill="1" applyBorder="1" applyAlignment="1" applyProtection="1">
      <alignment/>
      <protection hidden="1"/>
    </xf>
    <xf numFmtId="165" fontId="3" fillId="0" borderId="0" xfId="2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>
      <alignment horizontal="right"/>
    </xf>
    <xf numFmtId="0" fontId="1" fillId="0" borderId="0" xfId="20" applyFont="1" applyFill="1" applyBorder="1" applyAlignment="1" applyProtection="1">
      <alignment horizontal="right"/>
      <protection hidden="1"/>
    </xf>
    <xf numFmtId="0" fontId="6" fillId="0" borderId="0" xfId="21" applyFont="1" applyFill="1" applyBorder="1" applyAlignment="1" applyProtection="1">
      <alignment horizontal="right"/>
      <protection hidden="1"/>
    </xf>
    <xf numFmtId="0" fontId="6" fillId="0" borderId="0" xfId="20" applyFont="1" applyFill="1" applyBorder="1" applyAlignment="1" applyProtection="1">
      <alignment horizontal="right"/>
      <protection hidden="1"/>
    </xf>
    <xf numFmtId="0" fontId="5" fillId="0" borderId="0" xfId="20" applyNumberFormat="1" applyFont="1" applyFill="1" applyBorder="1" applyAlignment="1" applyProtection="1">
      <alignment horizontal="center" wrapText="1"/>
      <protection hidden="1"/>
    </xf>
    <xf numFmtId="0" fontId="1" fillId="0" borderId="0" xfId="20" applyFill="1" applyAlignment="1">
      <alignment horizontal="left"/>
      <protection/>
    </xf>
    <xf numFmtId="168" fontId="3" fillId="0" borderId="3" xfId="20" applyNumberFormat="1" applyFont="1" applyFill="1" applyBorder="1" applyAlignment="1" applyProtection="1">
      <alignment/>
      <protection hidden="1"/>
    </xf>
    <xf numFmtId="0" fontId="3" fillId="0" borderId="2" xfId="20" applyNumberFormat="1" applyFont="1" applyFill="1" applyBorder="1" applyAlignment="1" applyProtection="1">
      <alignment/>
      <protection hidden="1"/>
    </xf>
    <xf numFmtId="49" fontId="3" fillId="0" borderId="3" xfId="20" applyNumberFormat="1" applyFont="1" applyFill="1" applyBorder="1" applyAlignment="1" applyProtection="1">
      <alignment horizontal="right"/>
      <protection hidden="1"/>
    </xf>
    <xf numFmtId="166" fontId="3" fillId="0" borderId="3" xfId="20" applyNumberFormat="1" applyFont="1" applyFill="1" applyBorder="1" applyAlignment="1" applyProtection="1">
      <alignment/>
      <protection hidden="1"/>
    </xf>
    <xf numFmtId="49" fontId="3" fillId="0" borderId="3" xfId="20" applyNumberFormat="1" applyFont="1" applyFill="1" applyBorder="1" applyAlignment="1" applyProtection="1">
      <alignment horizontal="right" wrapText="1"/>
      <protection hidden="1"/>
    </xf>
    <xf numFmtId="0" fontId="2" fillId="0" borderId="7" xfId="20" applyNumberFormat="1" applyFont="1" applyFill="1" applyBorder="1" applyAlignment="1" applyProtection="1">
      <alignment horizontal="center" vertical="top" wrapText="1"/>
      <protection hidden="1"/>
    </xf>
    <xf numFmtId="0" fontId="2" fillId="0" borderId="8" xfId="20" applyNumberFormat="1" applyFont="1" applyFill="1" applyBorder="1" applyAlignment="1" applyProtection="1">
      <alignment horizontal="center" vertical="top" wrapText="1"/>
      <protection hidden="1"/>
    </xf>
    <xf numFmtId="0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49" fontId="3" fillId="0" borderId="9" xfId="20" applyNumberFormat="1" applyFont="1" applyFill="1" applyBorder="1" applyAlignment="1" applyProtection="1">
      <alignment horizontal="right"/>
      <protection hidden="1"/>
    </xf>
    <xf numFmtId="0" fontId="2" fillId="0" borderId="9" xfId="20" applyNumberFormat="1" applyFont="1" applyFill="1" applyBorder="1" applyAlignment="1" applyProtection="1">
      <alignment horizontal="center"/>
      <protection hidden="1"/>
    </xf>
    <xf numFmtId="0" fontId="2" fillId="0" borderId="10" xfId="20" applyNumberFormat="1" applyFont="1" applyFill="1" applyBorder="1" applyAlignment="1" applyProtection="1">
      <alignment horizontal="centerContinuous"/>
      <protection hidden="1"/>
    </xf>
    <xf numFmtId="0" fontId="2" fillId="0" borderId="11" xfId="20" applyNumberFormat="1" applyFont="1" applyFill="1" applyBorder="1" applyAlignment="1" applyProtection="1">
      <alignment horizontal="centerContinuous"/>
      <protection hidden="1"/>
    </xf>
    <xf numFmtId="0" fontId="1" fillId="0" borderId="11" xfId="20" applyNumberFormat="1" applyFont="1" applyFill="1" applyBorder="1" applyAlignment="1" applyProtection="1">
      <alignment horizontal="centerContinuous"/>
      <protection hidden="1"/>
    </xf>
    <xf numFmtId="0" fontId="2" fillId="0" borderId="12" xfId="20" applyNumberFormat="1" applyFont="1" applyFill="1" applyBorder="1" applyAlignment="1" applyProtection="1">
      <alignment horizontal="centerContinuous"/>
      <protection hidden="1"/>
    </xf>
    <xf numFmtId="0" fontId="2" fillId="0" borderId="13" xfId="20" applyNumberFormat="1" applyFont="1" applyFill="1" applyBorder="1" applyAlignment="1" applyProtection="1">
      <alignment horizontal="centerContinuous"/>
      <protection hidden="1"/>
    </xf>
    <xf numFmtId="170" fontId="2" fillId="0" borderId="14" xfId="20" applyNumberFormat="1" applyFont="1" applyFill="1" applyBorder="1" applyAlignment="1" applyProtection="1">
      <alignment horizontal="right"/>
      <protection hidden="1"/>
    </xf>
    <xf numFmtId="0" fontId="1" fillId="0" borderId="0" xfId="20" applyFill="1" applyBorder="1" applyAlignment="1">
      <alignment horizontal="center"/>
      <protection/>
    </xf>
    <xf numFmtId="0" fontId="1" fillId="0" borderId="0" xfId="20" applyFill="1" applyBorder="1" applyAlignment="1" applyProtection="1">
      <alignment horizontal="center"/>
      <protection hidden="1"/>
    </xf>
    <xf numFmtId="0" fontId="2" fillId="0" borderId="0" xfId="20" applyNumberFormat="1" applyFont="1" applyFill="1" applyBorder="1" applyAlignment="1" applyProtection="1">
      <alignment horizontal="center"/>
      <protection hidden="1"/>
    </xf>
    <xf numFmtId="0" fontId="2" fillId="0" borderId="11" xfId="20" applyNumberFormat="1" applyFont="1" applyFill="1" applyBorder="1" applyAlignment="1" applyProtection="1">
      <alignment horizontal="center"/>
      <protection hidden="1"/>
    </xf>
    <xf numFmtId="167" fontId="3" fillId="0" borderId="3" xfId="20" applyNumberFormat="1" applyFont="1" applyFill="1" applyBorder="1" applyAlignment="1" applyProtection="1">
      <alignment horizontal="center"/>
      <protection hidden="1"/>
    </xf>
    <xf numFmtId="49" fontId="3" fillId="0" borderId="3" xfId="20" applyNumberFormat="1" applyFont="1" applyFill="1" applyBorder="1" applyAlignment="1" applyProtection="1">
      <alignment horizontal="center"/>
      <protection hidden="1"/>
    </xf>
    <xf numFmtId="167" fontId="3" fillId="0" borderId="3" xfId="20" applyNumberFormat="1" applyFont="1" applyFill="1" applyBorder="1" applyAlignment="1">
      <alignment horizontal="center"/>
      <protection/>
    </xf>
    <xf numFmtId="0" fontId="1" fillId="0" borderId="0" xfId="20" applyFill="1" applyAlignment="1">
      <alignment horizontal="center"/>
      <protection/>
    </xf>
    <xf numFmtId="168" fontId="3" fillId="0" borderId="15" xfId="20" applyNumberFormat="1" applyFont="1" applyFill="1" applyBorder="1" applyAlignment="1" applyProtection="1">
      <alignment/>
      <protection hidden="1"/>
    </xf>
    <xf numFmtId="169" fontId="3" fillId="0" borderId="16" xfId="20" applyNumberFormat="1" applyFont="1" applyFill="1" applyBorder="1" applyAlignment="1" applyProtection="1">
      <alignment wrapText="1"/>
      <protection hidden="1"/>
    </xf>
    <xf numFmtId="169" fontId="3" fillId="0" borderId="3" xfId="20" applyNumberFormat="1" applyFont="1" applyFill="1" applyBorder="1" applyAlignment="1" applyProtection="1">
      <alignment wrapText="1"/>
      <protection hidden="1"/>
    </xf>
    <xf numFmtId="169" fontId="3" fillId="0" borderId="16" xfId="20" applyNumberFormat="1" applyFont="1" applyFill="1" applyBorder="1" applyAlignment="1" applyProtection="1">
      <alignment vertical="center" wrapText="1"/>
      <protection hidden="1"/>
    </xf>
    <xf numFmtId="169" fontId="3" fillId="0" borderId="3" xfId="20" applyNumberFormat="1" applyFont="1" applyFill="1" applyBorder="1" applyAlignment="1" applyProtection="1">
      <alignment vertical="center" wrapText="1"/>
      <protection hidden="1"/>
    </xf>
    <xf numFmtId="166" fontId="3" fillId="0" borderId="16" xfId="20" applyNumberFormat="1" applyFont="1" applyFill="1" applyBorder="1" applyAlignment="1" applyProtection="1">
      <alignment wrapText="1"/>
      <protection hidden="1"/>
    </xf>
    <xf numFmtId="166" fontId="3" fillId="0" borderId="3" xfId="20" applyNumberFormat="1" applyFont="1" applyFill="1" applyBorder="1" applyAlignment="1" applyProtection="1">
      <alignment wrapText="1"/>
      <protection hidden="1"/>
    </xf>
    <xf numFmtId="0" fontId="1" fillId="0" borderId="17" xfId="20" applyNumberFormat="1" applyFont="1" applyFill="1" applyBorder="1" applyAlignment="1" applyProtection="1">
      <alignment horizontal="left"/>
      <protection hidden="1"/>
    </xf>
    <xf numFmtId="0" fontId="1" fillId="0" borderId="18" xfId="20" applyNumberFormat="1" applyFont="1" applyFill="1" applyBorder="1" applyAlignment="1" applyProtection="1">
      <alignment horizontal="left"/>
      <protection hidden="1"/>
    </xf>
    <xf numFmtId="0" fontId="1" fillId="0" borderId="19" xfId="20" applyNumberFormat="1" applyFont="1" applyFill="1" applyBorder="1" applyAlignment="1" applyProtection="1">
      <alignment horizontal="left"/>
      <protection hidden="1"/>
    </xf>
    <xf numFmtId="169" fontId="3" fillId="0" borderId="16" xfId="20" applyNumberFormat="1" applyFont="1" applyFill="1" applyBorder="1" applyAlignment="1" applyProtection="1">
      <alignment horizontal="left" wrapText="1"/>
      <protection hidden="1"/>
    </xf>
    <xf numFmtId="169" fontId="3" fillId="0" borderId="3" xfId="20" applyNumberFormat="1" applyFont="1" applyFill="1" applyBorder="1" applyAlignment="1" applyProtection="1">
      <alignment horizontal="left" wrapText="1"/>
      <protection hidden="1"/>
    </xf>
    <xf numFmtId="169" fontId="3" fillId="0" borderId="20" xfId="20" applyNumberFormat="1" applyFont="1" applyFill="1" applyBorder="1" applyAlignment="1" applyProtection="1">
      <alignment wrapText="1"/>
      <protection hidden="1"/>
    </xf>
    <xf numFmtId="169" fontId="3" fillId="0" borderId="4" xfId="20" applyNumberFormat="1" applyFont="1" applyFill="1" applyBorder="1" applyAlignment="1" applyProtection="1">
      <alignment wrapText="1"/>
      <protection hidden="1"/>
    </xf>
    <xf numFmtId="169" fontId="3" fillId="0" borderId="21" xfId="20" applyNumberFormat="1" applyFont="1" applyFill="1" applyBorder="1" applyAlignment="1" applyProtection="1">
      <alignment wrapText="1"/>
      <protection hidden="1"/>
    </xf>
    <xf numFmtId="0" fontId="5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20" applyNumberFormat="1" applyFont="1" applyFill="1" applyBorder="1" applyAlignment="1" applyProtection="1">
      <alignment horizontal="center" vertical="center"/>
      <protection hidden="1"/>
    </xf>
    <xf numFmtId="0" fontId="2" fillId="0" borderId="23" xfId="20" applyNumberFormat="1" applyFont="1" applyFill="1" applyBorder="1" applyAlignment="1" applyProtection="1">
      <alignment horizontal="center" vertical="center"/>
      <protection hidden="1"/>
    </xf>
    <xf numFmtId="0" fontId="2" fillId="0" borderId="24" xfId="20" applyNumberFormat="1" applyFont="1" applyFill="1" applyBorder="1" applyAlignment="1" applyProtection="1">
      <alignment horizontal="center" vertical="center"/>
      <protection hidden="1"/>
    </xf>
    <xf numFmtId="0" fontId="2" fillId="0" borderId="2" xfId="20" applyNumberFormat="1" applyFont="1" applyFill="1" applyBorder="1" applyAlignment="1" applyProtection="1">
      <alignment horizontal="center" vertical="center"/>
      <protection hidden="1"/>
    </xf>
    <xf numFmtId="0" fontId="2" fillId="0" borderId="0" xfId="20" applyNumberFormat="1" applyFont="1" applyFill="1" applyBorder="1" applyAlignment="1" applyProtection="1">
      <alignment horizontal="center" vertical="center"/>
      <protection hidden="1"/>
    </xf>
    <xf numFmtId="0" fontId="2" fillId="0" borderId="25" xfId="20" applyNumberFormat="1" applyFont="1" applyFill="1" applyBorder="1" applyAlignment="1" applyProtection="1">
      <alignment horizontal="center" vertical="center"/>
      <protection hidden="1"/>
    </xf>
    <xf numFmtId="0" fontId="2" fillId="0" borderId="6" xfId="20" applyNumberFormat="1" applyFont="1" applyFill="1" applyBorder="1" applyAlignment="1" applyProtection="1">
      <alignment horizontal="center" vertical="center"/>
      <protection hidden="1"/>
    </xf>
    <xf numFmtId="0" fontId="2" fillId="0" borderId="26" xfId="20" applyNumberFormat="1" applyFont="1" applyFill="1" applyBorder="1" applyAlignment="1" applyProtection="1">
      <alignment horizontal="center" vertical="center"/>
      <protection hidden="1"/>
    </xf>
    <xf numFmtId="0" fontId="2" fillId="0" borderId="27" xfId="20" applyNumberFormat="1" applyFont="1" applyFill="1" applyBorder="1" applyAlignment="1" applyProtection="1">
      <alignment horizontal="center" vertical="center"/>
      <protection hidden="1"/>
    </xf>
    <xf numFmtId="0" fontId="2" fillId="0" borderId="28" xfId="20" applyNumberFormat="1" applyFont="1" applyFill="1" applyBorder="1" applyAlignment="1" applyProtection="1">
      <alignment horizontal="center" vertical="center"/>
      <protection hidden="1"/>
    </xf>
    <xf numFmtId="0" fontId="2" fillId="0" borderId="3" xfId="20" applyNumberFormat="1" applyFont="1" applyFill="1" applyBorder="1" applyAlignment="1" applyProtection="1">
      <alignment horizontal="center" vertical="center"/>
      <protection hidden="1"/>
    </xf>
    <xf numFmtId="0" fontId="2" fillId="0" borderId="29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20" applyNumberFormat="1" applyFont="1" applyFill="1" applyBorder="1" applyAlignment="1" applyProtection="1">
      <alignment horizontal="left"/>
      <protection hidden="1"/>
    </xf>
    <xf numFmtId="0" fontId="3" fillId="0" borderId="9" xfId="20" applyNumberFormat="1" applyFont="1" applyFill="1" applyBorder="1" applyAlignment="1" applyProtection="1">
      <alignment horizontal="left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tmp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23"/>
  <sheetViews>
    <sheetView showGridLines="0" tabSelected="1" view="pageBreakPreview" zoomScaleSheetLayoutView="100" workbookViewId="0" topLeftCell="B134">
      <selection activeCell="B138" sqref="A135:XFD138"/>
    </sheetView>
  </sheetViews>
  <sheetFormatPr defaultColWidth="9.140625" defaultRowHeight="15"/>
  <cols>
    <col min="1" max="1" width="1.421875" style="4" hidden="1" customWidth="1"/>
    <col min="2" max="2" width="0.85546875" style="4" customWidth="1"/>
    <col min="3" max="3" width="0.71875" style="4" customWidth="1"/>
    <col min="4" max="7" width="0.5625" style="4" customWidth="1"/>
    <col min="8" max="8" width="0.71875" style="4" customWidth="1"/>
    <col min="9" max="9" width="9.140625" style="4" customWidth="1"/>
    <col min="10" max="10" width="0.71875" style="4" customWidth="1"/>
    <col min="11" max="11" width="0.5625" style="4" customWidth="1"/>
    <col min="12" max="12" width="41.421875" style="4" customWidth="1"/>
    <col min="13" max="13" width="16.00390625" style="4" customWidth="1"/>
    <col min="14" max="14" width="5.8515625" style="4" customWidth="1"/>
    <col min="15" max="15" width="7.00390625" style="4" customWidth="1"/>
    <col min="16" max="16" width="10.8515625" style="44" customWidth="1"/>
    <col min="17" max="17" width="10.421875" style="4" customWidth="1"/>
    <col min="18" max="18" width="15.00390625" style="4" customWidth="1"/>
    <col min="19" max="19" width="3.8515625" style="4" hidden="1" customWidth="1"/>
    <col min="20" max="20" width="5.8515625" style="7" customWidth="1"/>
    <col min="21" max="249" width="9.140625" style="4" customWidth="1"/>
    <col min="250" max="16384" width="9.140625" style="4" customWidth="1"/>
  </cols>
  <sheetData>
    <row r="1" spans="16:19" s="7" customFormat="1" ht="15">
      <c r="P1" s="37"/>
      <c r="R1" s="17" t="s">
        <v>187</v>
      </c>
      <c r="S1" s="4"/>
    </row>
    <row r="2" spans="16:19" s="7" customFormat="1" ht="15">
      <c r="P2" s="37"/>
      <c r="R2" s="18" t="s">
        <v>142</v>
      </c>
      <c r="S2" s="4"/>
    </row>
    <row r="3" spans="16:19" s="7" customFormat="1" ht="15">
      <c r="P3" s="37"/>
      <c r="R3" s="18" t="s">
        <v>143</v>
      </c>
      <c r="S3" s="4"/>
    </row>
    <row r="4" spans="16:19" s="7" customFormat="1" ht="15">
      <c r="P4" s="37"/>
      <c r="R4" s="18" t="s">
        <v>144</v>
      </c>
      <c r="S4" s="4"/>
    </row>
    <row r="5" spans="1:19" s="7" customFormat="1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38"/>
      <c r="Q5" s="8"/>
      <c r="R5" s="18" t="s">
        <v>145</v>
      </c>
      <c r="S5" s="5"/>
    </row>
    <row r="6" spans="1:19" s="7" customFormat="1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38"/>
      <c r="Q6" s="8"/>
      <c r="R6" s="18" t="s">
        <v>146</v>
      </c>
      <c r="S6" s="5"/>
    </row>
    <row r="7" spans="1:19" s="7" customFormat="1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38"/>
      <c r="Q7" s="8"/>
      <c r="R7" s="18" t="s">
        <v>176</v>
      </c>
      <c r="S7" s="5"/>
    </row>
    <row r="8" spans="1:19" s="7" customFormat="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38"/>
      <c r="Q8" s="8"/>
      <c r="R8" s="15"/>
      <c r="S8" s="5"/>
    </row>
    <row r="9" spans="1:19" s="7" customFormat="1" ht="51" customHeight="1">
      <c r="A9" s="60" t="s">
        <v>188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5"/>
    </row>
    <row r="10" spans="1:19" s="7" customFormat="1" ht="12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5"/>
    </row>
    <row r="11" spans="1:19" s="7" customFormat="1" ht="12.75" customHeight="1" thickBot="1">
      <c r="A11" s="9"/>
      <c r="B11" s="9"/>
      <c r="C11" s="9"/>
      <c r="D11" s="9"/>
      <c r="E11" s="9"/>
      <c r="F11" s="9"/>
      <c r="G11" s="9"/>
      <c r="H11" s="9"/>
      <c r="I11" s="8"/>
      <c r="J11" s="9"/>
      <c r="K11" s="9"/>
      <c r="L11" s="9"/>
      <c r="M11" s="9"/>
      <c r="N11" s="9"/>
      <c r="O11" s="9"/>
      <c r="P11" s="39"/>
      <c r="Q11" s="9"/>
      <c r="R11" s="16" t="s">
        <v>141</v>
      </c>
      <c r="S11" s="5"/>
    </row>
    <row r="12" spans="1:19" s="7" customFormat="1" ht="18" customHeight="1">
      <c r="A12" s="3"/>
      <c r="B12" s="61" t="s">
        <v>140</v>
      </c>
      <c r="C12" s="62"/>
      <c r="D12" s="62"/>
      <c r="E12" s="62"/>
      <c r="F12" s="62"/>
      <c r="G12" s="62"/>
      <c r="H12" s="62"/>
      <c r="I12" s="62"/>
      <c r="J12" s="62"/>
      <c r="K12" s="62"/>
      <c r="L12" s="63"/>
      <c r="M12" s="70" t="s">
        <v>177</v>
      </c>
      <c r="N12" s="70"/>
      <c r="O12" s="70"/>
      <c r="P12" s="70"/>
      <c r="Q12" s="70"/>
      <c r="R12" s="72" t="s">
        <v>179</v>
      </c>
      <c r="S12" s="9"/>
    </row>
    <row r="13" spans="1:19" s="7" customFormat="1" ht="12.75" customHeight="1">
      <c r="A13" s="3"/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6"/>
      <c r="M13" s="71"/>
      <c r="N13" s="71"/>
      <c r="O13" s="71"/>
      <c r="P13" s="71"/>
      <c r="Q13" s="71"/>
      <c r="R13" s="73"/>
      <c r="S13" s="9"/>
    </row>
    <row r="14" spans="1:19" s="7" customFormat="1" ht="84" customHeight="1" thickBot="1">
      <c r="A14" s="3"/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9"/>
      <c r="M14" s="26" t="s">
        <v>189</v>
      </c>
      <c r="N14" s="27" t="s">
        <v>183</v>
      </c>
      <c r="O14" s="27" t="s">
        <v>184</v>
      </c>
      <c r="P14" s="27" t="s">
        <v>185</v>
      </c>
      <c r="Q14" s="27" t="s">
        <v>186</v>
      </c>
      <c r="R14" s="28" t="s">
        <v>178</v>
      </c>
      <c r="S14" s="9"/>
    </row>
    <row r="15" spans="1:19" s="7" customFormat="1" ht="12.75" customHeight="1" thickBot="1">
      <c r="A15" s="3"/>
      <c r="B15" s="35">
        <v>1</v>
      </c>
      <c r="C15" s="31"/>
      <c r="D15" s="32"/>
      <c r="E15" s="32"/>
      <c r="F15" s="32"/>
      <c r="G15" s="32"/>
      <c r="H15" s="32"/>
      <c r="I15" s="32"/>
      <c r="J15" s="32"/>
      <c r="K15" s="32"/>
      <c r="L15" s="33"/>
      <c r="M15" s="32">
        <v>2</v>
      </c>
      <c r="N15" s="32">
        <v>3</v>
      </c>
      <c r="O15" s="32">
        <v>4</v>
      </c>
      <c r="P15" s="40">
        <v>5</v>
      </c>
      <c r="Q15" s="32">
        <v>6</v>
      </c>
      <c r="R15" s="34">
        <v>7</v>
      </c>
      <c r="S15" s="9"/>
    </row>
    <row r="16" spans="1:19" s="7" customFormat="1" ht="12.75" customHeight="1">
      <c r="A16" s="3"/>
      <c r="B16" s="74" t="s">
        <v>180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29" t="s">
        <v>181</v>
      </c>
      <c r="N16" s="30"/>
      <c r="O16" s="30"/>
      <c r="P16" s="30"/>
      <c r="Q16" s="30"/>
      <c r="R16" s="36">
        <f>R17+R76+R83+R92+R116+R170+R194+R199+R204</f>
        <v>114073.80423999998</v>
      </c>
      <c r="S16" s="9"/>
    </row>
    <row r="17" spans="1:19" s="7" customFormat="1" ht="12.75" customHeight="1">
      <c r="A17" s="22"/>
      <c r="B17" s="46" t="s">
        <v>139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25" t="s">
        <v>181</v>
      </c>
      <c r="N17" s="21">
        <v>1</v>
      </c>
      <c r="O17" s="21" t="s">
        <v>0</v>
      </c>
      <c r="P17" s="41" t="s">
        <v>0</v>
      </c>
      <c r="Q17" s="6" t="s">
        <v>0</v>
      </c>
      <c r="R17" s="12">
        <f>R18+R28+R39+R52+R56+R60</f>
        <v>12495.598</v>
      </c>
      <c r="S17" s="10"/>
    </row>
    <row r="18" spans="1:19" s="7" customFormat="1" ht="24" customHeight="1">
      <c r="A18" s="22"/>
      <c r="B18" s="46" t="s">
        <v>138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23" t="s">
        <v>181</v>
      </c>
      <c r="N18" s="21">
        <v>1</v>
      </c>
      <c r="O18" s="21">
        <v>2</v>
      </c>
      <c r="P18" s="41" t="s">
        <v>0</v>
      </c>
      <c r="Q18" s="6" t="s">
        <v>0</v>
      </c>
      <c r="R18" s="12">
        <f>R19</f>
        <v>904.518</v>
      </c>
      <c r="S18" s="10"/>
    </row>
    <row r="19" spans="1:19" s="7" customFormat="1" ht="24" customHeight="1">
      <c r="A19" s="22"/>
      <c r="B19" s="46" t="s">
        <v>133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25" t="s">
        <v>181</v>
      </c>
      <c r="N19" s="21">
        <v>1</v>
      </c>
      <c r="O19" s="21">
        <v>2</v>
      </c>
      <c r="P19" s="41" t="s">
        <v>132</v>
      </c>
      <c r="Q19" s="6" t="s">
        <v>0</v>
      </c>
      <c r="R19" s="12">
        <f>R20+R22+R25</f>
        <v>904.518</v>
      </c>
      <c r="S19" s="10"/>
    </row>
    <row r="20" spans="1:19" s="7" customFormat="1" ht="12.75" customHeight="1">
      <c r="A20" s="22"/>
      <c r="B20" s="46" t="s">
        <v>137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23" t="s">
        <v>181</v>
      </c>
      <c r="N20" s="21">
        <v>1</v>
      </c>
      <c r="O20" s="21">
        <v>2</v>
      </c>
      <c r="P20" s="41" t="s">
        <v>136</v>
      </c>
      <c r="Q20" s="6" t="s">
        <v>0</v>
      </c>
      <c r="R20" s="12">
        <f>R21</f>
        <v>869.7</v>
      </c>
      <c r="S20" s="10"/>
    </row>
    <row r="21" spans="1:19" s="7" customFormat="1" ht="24" customHeight="1">
      <c r="A21" s="22"/>
      <c r="B21" s="46" t="s">
        <v>128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25" t="s">
        <v>181</v>
      </c>
      <c r="N21" s="21">
        <v>1</v>
      </c>
      <c r="O21" s="21">
        <v>2</v>
      </c>
      <c r="P21" s="41" t="s">
        <v>136</v>
      </c>
      <c r="Q21" s="6">
        <v>120</v>
      </c>
      <c r="R21" s="12">
        <v>869.7</v>
      </c>
      <c r="S21" s="10"/>
    </row>
    <row r="22" spans="1:19" s="7" customFormat="1" ht="57" customHeight="1">
      <c r="A22" s="22"/>
      <c r="B22" s="48" t="s">
        <v>147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23" t="s">
        <v>181</v>
      </c>
      <c r="N22" s="21">
        <v>1</v>
      </c>
      <c r="O22" s="21">
        <v>2</v>
      </c>
      <c r="P22" s="41">
        <v>100143170</v>
      </c>
      <c r="Q22" s="6" t="s">
        <v>0</v>
      </c>
      <c r="R22" s="12">
        <f>R23</f>
        <v>31.336</v>
      </c>
      <c r="S22" s="10"/>
    </row>
    <row r="23" spans="1:19" s="7" customFormat="1" ht="12.75" customHeight="1" hidden="1">
      <c r="A23" s="22"/>
      <c r="B23" s="46" t="s">
        <v>137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25" t="s">
        <v>181</v>
      </c>
      <c r="N23" s="21">
        <v>1</v>
      </c>
      <c r="O23" s="21">
        <v>2</v>
      </c>
      <c r="P23" s="41">
        <v>300943170</v>
      </c>
      <c r="Q23" s="6" t="s">
        <v>0</v>
      </c>
      <c r="R23" s="12">
        <f>R24</f>
        <v>31.336</v>
      </c>
      <c r="S23" s="10"/>
    </row>
    <row r="24" spans="1:19" s="7" customFormat="1" ht="60.75" customHeight="1">
      <c r="A24" s="22"/>
      <c r="B24" s="48" t="s">
        <v>148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23" t="s">
        <v>181</v>
      </c>
      <c r="N24" s="21">
        <v>1</v>
      </c>
      <c r="O24" s="21">
        <v>2</v>
      </c>
      <c r="P24" s="41">
        <v>100143170</v>
      </c>
      <c r="Q24" s="6">
        <v>120</v>
      </c>
      <c r="R24" s="12">
        <v>31.336</v>
      </c>
      <c r="S24" s="10"/>
    </row>
    <row r="25" spans="1:19" s="7" customFormat="1" ht="57" customHeight="1">
      <c r="A25" s="22"/>
      <c r="B25" s="48" t="s">
        <v>149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25" t="s">
        <v>181</v>
      </c>
      <c r="N25" s="21">
        <v>1</v>
      </c>
      <c r="O25" s="21">
        <v>2</v>
      </c>
      <c r="P25" s="41" t="s">
        <v>151</v>
      </c>
      <c r="Q25" s="6" t="s">
        <v>0</v>
      </c>
      <c r="R25" s="12">
        <f>R26</f>
        <v>3.482</v>
      </c>
      <c r="S25" s="10"/>
    </row>
    <row r="26" spans="1:19" s="7" customFormat="1" ht="12.75" customHeight="1" hidden="1">
      <c r="A26" s="22"/>
      <c r="B26" s="46" t="s">
        <v>137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23" t="s">
        <v>181</v>
      </c>
      <c r="N26" s="21">
        <v>1</v>
      </c>
      <c r="O26" s="21">
        <v>2</v>
      </c>
      <c r="P26" s="41">
        <v>300943170</v>
      </c>
      <c r="Q26" s="6" t="s">
        <v>0</v>
      </c>
      <c r="R26" s="12">
        <f>R27</f>
        <v>3.482</v>
      </c>
      <c r="S26" s="10"/>
    </row>
    <row r="27" spans="1:19" s="7" customFormat="1" ht="74.25" customHeight="1">
      <c r="A27" s="22"/>
      <c r="B27" s="48" t="s">
        <v>150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25" t="s">
        <v>181</v>
      </c>
      <c r="N27" s="21">
        <v>1</v>
      </c>
      <c r="O27" s="21">
        <v>2</v>
      </c>
      <c r="P27" s="41" t="s">
        <v>151</v>
      </c>
      <c r="Q27" s="6">
        <v>120</v>
      </c>
      <c r="R27" s="12">
        <v>3.482</v>
      </c>
      <c r="S27" s="10"/>
    </row>
    <row r="28" spans="1:19" s="7" customFormat="1" ht="35.25" customHeight="1" hidden="1">
      <c r="A28" s="22"/>
      <c r="B28" s="46" t="s">
        <v>135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23" t="s">
        <v>181</v>
      </c>
      <c r="N28" s="21">
        <v>1</v>
      </c>
      <c r="O28" s="21">
        <v>3</v>
      </c>
      <c r="P28" s="41" t="s">
        <v>0</v>
      </c>
      <c r="Q28" s="6" t="s">
        <v>0</v>
      </c>
      <c r="R28" s="12">
        <f>R29</f>
        <v>0</v>
      </c>
      <c r="S28" s="10"/>
    </row>
    <row r="29" spans="1:19" s="7" customFormat="1" ht="24" customHeight="1" hidden="1">
      <c r="A29" s="22"/>
      <c r="B29" s="46" t="s">
        <v>133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25" t="s">
        <v>181</v>
      </c>
      <c r="N29" s="21">
        <v>1</v>
      </c>
      <c r="O29" s="21">
        <v>3</v>
      </c>
      <c r="P29" s="41" t="s">
        <v>132</v>
      </c>
      <c r="Q29" s="6" t="s">
        <v>0</v>
      </c>
      <c r="R29" s="12">
        <f>R30</f>
        <v>0</v>
      </c>
      <c r="S29" s="10"/>
    </row>
    <row r="30" spans="1:19" s="7" customFormat="1" ht="12.75" customHeight="1" hidden="1">
      <c r="A30" s="22"/>
      <c r="B30" s="46" t="s">
        <v>131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23" t="s">
        <v>181</v>
      </c>
      <c r="N30" s="21">
        <v>1</v>
      </c>
      <c r="O30" s="21">
        <v>3</v>
      </c>
      <c r="P30" s="41" t="s">
        <v>130</v>
      </c>
      <c r="Q30" s="6" t="s">
        <v>0</v>
      </c>
      <c r="R30" s="12">
        <f>R31+R38+R32+R35</f>
        <v>0</v>
      </c>
      <c r="S30" s="10"/>
    </row>
    <row r="31" spans="1:19" s="7" customFormat="1" ht="24" customHeight="1" hidden="1">
      <c r="A31" s="22"/>
      <c r="B31" s="46" t="s">
        <v>128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25" t="s">
        <v>181</v>
      </c>
      <c r="N31" s="21">
        <v>1</v>
      </c>
      <c r="O31" s="21">
        <v>3</v>
      </c>
      <c r="P31" s="41" t="s">
        <v>130</v>
      </c>
      <c r="Q31" s="6">
        <v>120</v>
      </c>
      <c r="R31" s="12"/>
      <c r="S31" s="10"/>
    </row>
    <row r="32" spans="1:19" s="7" customFormat="1" ht="57" customHeight="1" hidden="1">
      <c r="A32" s="22"/>
      <c r="B32" s="48" t="s">
        <v>147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23" t="s">
        <v>181</v>
      </c>
      <c r="N32" s="21">
        <v>1</v>
      </c>
      <c r="O32" s="21">
        <v>3</v>
      </c>
      <c r="P32" s="41" t="str">
        <f>P34</f>
        <v>0100243170</v>
      </c>
      <c r="Q32" s="6" t="s">
        <v>0</v>
      </c>
      <c r="R32" s="12">
        <f>R33</f>
        <v>0</v>
      </c>
      <c r="S32" s="10"/>
    </row>
    <row r="33" spans="1:19" s="7" customFormat="1" ht="12.75" customHeight="1" hidden="1">
      <c r="A33" s="22"/>
      <c r="B33" s="46" t="s">
        <v>137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25" t="s">
        <v>181</v>
      </c>
      <c r="N33" s="21">
        <v>1</v>
      </c>
      <c r="O33" s="21">
        <v>3</v>
      </c>
      <c r="P33" s="41">
        <v>300943170</v>
      </c>
      <c r="Q33" s="6" t="s">
        <v>0</v>
      </c>
      <c r="R33" s="12">
        <f>R34</f>
        <v>0</v>
      </c>
      <c r="S33" s="10"/>
    </row>
    <row r="34" spans="1:19" ht="60.75" customHeight="1" hidden="1">
      <c r="A34" s="22"/>
      <c r="B34" s="48" t="s">
        <v>148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23" t="s">
        <v>181</v>
      </c>
      <c r="N34" s="21">
        <v>1</v>
      </c>
      <c r="O34" s="21">
        <v>3</v>
      </c>
      <c r="P34" s="42" t="s">
        <v>152</v>
      </c>
      <c r="Q34" s="6">
        <v>120</v>
      </c>
      <c r="R34" s="12"/>
      <c r="S34" s="10"/>
    </row>
    <row r="35" spans="1:19" ht="57" customHeight="1" hidden="1">
      <c r="A35" s="22"/>
      <c r="B35" s="48" t="s">
        <v>149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25" t="s">
        <v>181</v>
      </c>
      <c r="N35" s="21">
        <v>1</v>
      </c>
      <c r="O35" s="21">
        <v>3</v>
      </c>
      <c r="P35" s="41" t="str">
        <f>P37</f>
        <v>01002S3170</v>
      </c>
      <c r="Q35" s="6" t="s">
        <v>0</v>
      </c>
      <c r="R35" s="12">
        <f>R36</f>
        <v>0</v>
      </c>
      <c r="S35" s="10"/>
    </row>
    <row r="36" spans="1:19" ht="12.75" customHeight="1" hidden="1">
      <c r="A36" s="22"/>
      <c r="B36" s="46" t="s">
        <v>137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23" t="s">
        <v>181</v>
      </c>
      <c r="N36" s="21">
        <v>1</v>
      </c>
      <c r="O36" s="21">
        <v>3</v>
      </c>
      <c r="P36" s="41">
        <v>300943170</v>
      </c>
      <c r="Q36" s="6" t="s">
        <v>0</v>
      </c>
      <c r="R36" s="12">
        <f>R37</f>
        <v>0</v>
      </c>
      <c r="S36" s="10"/>
    </row>
    <row r="37" spans="1:19" ht="74.25" customHeight="1" hidden="1">
      <c r="A37" s="22"/>
      <c r="B37" s="48" t="s">
        <v>150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25" t="s">
        <v>181</v>
      </c>
      <c r="N37" s="21">
        <v>1</v>
      </c>
      <c r="O37" s="21">
        <v>3</v>
      </c>
      <c r="P37" s="42" t="s">
        <v>153</v>
      </c>
      <c r="Q37" s="6">
        <v>120</v>
      </c>
      <c r="R37" s="12"/>
      <c r="S37" s="10"/>
    </row>
    <row r="38" spans="1:19" ht="12.75" customHeight="1" hidden="1">
      <c r="A38" s="22"/>
      <c r="B38" s="46" t="s">
        <v>31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23" t="s">
        <v>181</v>
      </c>
      <c r="N38" s="21">
        <v>1</v>
      </c>
      <c r="O38" s="21">
        <v>3</v>
      </c>
      <c r="P38" s="41" t="s">
        <v>130</v>
      </c>
      <c r="Q38" s="6">
        <v>850</v>
      </c>
      <c r="R38" s="12"/>
      <c r="S38" s="10"/>
    </row>
    <row r="39" spans="1:20" ht="35.25" customHeight="1">
      <c r="A39" s="22"/>
      <c r="B39" s="46" t="s">
        <v>134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25" t="s">
        <v>181</v>
      </c>
      <c r="N39" s="21">
        <v>1</v>
      </c>
      <c r="O39" s="21">
        <v>4</v>
      </c>
      <c r="P39" s="41" t="s">
        <v>0</v>
      </c>
      <c r="Q39" s="6" t="s">
        <v>0</v>
      </c>
      <c r="R39" s="12">
        <f>R40+R46+R48</f>
        <v>6838.4</v>
      </c>
      <c r="S39" s="11"/>
      <c r="T39" s="14"/>
    </row>
    <row r="40" spans="1:19" ht="24" customHeight="1">
      <c r="A40" s="22"/>
      <c r="B40" s="46" t="s">
        <v>133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23" t="s">
        <v>181</v>
      </c>
      <c r="N40" s="21">
        <v>1</v>
      </c>
      <c r="O40" s="21">
        <v>4</v>
      </c>
      <c r="P40" s="41" t="s">
        <v>132</v>
      </c>
      <c r="Q40" s="6" t="s">
        <v>0</v>
      </c>
      <c r="R40" s="12">
        <f>R41</f>
        <v>6836.4</v>
      </c>
      <c r="S40" s="10"/>
    </row>
    <row r="41" spans="1:19" ht="12.75" customHeight="1">
      <c r="A41" s="22"/>
      <c r="B41" s="46" t="s">
        <v>131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25" t="s">
        <v>181</v>
      </c>
      <c r="N41" s="21">
        <v>1</v>
      </c>
      <c r="O41" s="21">
        <v>4</v>
      </c>
      <c r="P41" s="41" t="s">
        <v>130</v>
      </c>
      <c r="Q41" s="6" t="s">
        <v>0</v>
      </c>
      <c r="R41" s="12">
        <f>R42+R43+R44+R45</f>
        <v>6836.4</v>
      </c>
      <c r="S41" s="10"/>
    </row>
    <row r="42" spans="1:19" ht="24" customHeight="1">
      <c r="A42" s="22"/>
      <c r="B42" s="46" t="s">
        <v>128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23" t="s">
        <v>181</v>
      </c>
      <c r="N42" s="21">
        <v>1</v>
      </c>
      <c r="O42" s="21">
        <v>4</v>
      </c>
      <c r="P42" s="41" t="s">
        <v>130</v>
      </c>
      <c r="Q42" s="6">
        <v>120</v>
      </c>
      <c r="R42" s="12">
        <v>4737</v>
      </c>
      <c r="S42" s="10"/>
    </row>
    <row r="43" spans="1:19" ht="24" customHeight="1">
      <c r="A43" s="22"/>
      <c r="B43" s="46" t="s">
        <v>19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25" t="s">
        <v>181</v>
      </c>
      <c r="N43" s="21">
        <v>1</v>
      </c>
      <c r="O43" s="21">
        <v>4</v>
      </c>
      <c r="P43" s="41">
        <v>100200000</v>
      </c>
      <c r="Q43" s="6">
        <v>240</v>
      </c>
      <c r="R43" s="12">
        <f>1571.9+70+54+153.5+200</f>
        <v>2049.4</v>
      </c>
      <c r="S43" s="10"/>
    </row>
    <row r="44" spans="1:19" ht="24" customHeight="1" hidden="1">
      <c r="A44" s="22"/>
      <c r="B44" s="46" t="s">
        <v>32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23" t="s">
        <v>181</v>
      </c>
      <c r="N44" s="21">
        <v>1</v>
      </c>
      <c r="O44" s="21">
        <v>4</v>
      </c>
      <c r="P44" s="41" t="s">
        <v>130</v>
      </c>
      <c r="Q44" s="6">
        <v>320</v>
      </c>
      <c r="R44" s="12">
        <v>0</v>
      </c>
      <c r="S44" s="10"/>
    </row>
    <row r="45" spans="1:19" ht="12.75" customHeight="1">
      <c r="A45" s="22"/>
      <c r="B45" s="46" t="s">
        <v>31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25" t="s">
        <v>181</v>
      </c>
      <c r="N45" s="21">
        <v>1</v>
      </c>
      <c r="O45" s="21">
        <v>4</v>
      </c>
      <c r="P45" s="41" t="s">
        <v>130</v>
      </c>
      <c r="Q45" s="6">
        <v>850</v>
      </c>
      <c r="R45" s="12">
        <v>50</v>
      </c>
      <c r="S45" s="10"/>
    </row>
    <row r="46" spans="1:19" ht="12.75" customHeight="1" hidden="1">
      <c r="A46" s="22"/>
      <c r="B46" s="46" t="s">
        <v>129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23" t="s">
        <v>181</v>
      </c>
      <c r="N46" s="21">
        <v>1</v>
      </c>
      <c r="O46" s="21">
        <v>4</v>
      </c>
      <c r="P46" s="41" t="s">
        <v>127</v>
      </c>
      <c r="Q46" s="6" t="s">
        <v>0</v>
      </c>
      <c r="R46" s="12">
        <f>R47</f>
        <v>0</v>
      </c>
      <c r="S46" s="10"/>
    </row>
    <row r="47" spans="1:19" ht="24" customHeight="1" hidden="1">
      <c r="A47" s="22"/>
      <c r="B47" s="46" t="s">
        <v>128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25" t="s">
        <v>181</v>
      </c>
      <c r="N47" s="21">
        <v>1</v>
      </c>
      <c r="O47" s="21">
        <v>4</v>
      </c>
      <c r="P47" s="41" t="s">
        <v>127</v>
      </c>
      <c r="Q47" s="6">
        <v>120</v>
      </c>
      <c r="R47" s="12">
        <v>0</v>
      </c>
      <c r="S47" s="10"/>
    </row>
    <row r="48" spans="1:19" ht="24" customHeight="1">
      <c r="A48" s="22"/>
      <c r="B48" s="46" t="s">
        <v>11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23" t="s">
        <v>181</v>
      </c>
      <c r="N48" s="21">
        <v>1</v>
      </c>
      <c r="O48" s="21">
        <v>4</v>
      </c>
      <c r="P48" s="41" t="s">
        <v>10</v>
      </c>
      <c r="Q48" s="6" t="s">
        <v>0</v>
      </c>
      <c r="R48" s="12">
        <f>R49</f>
        <v>2</v>
      </c>
      <c r="S48" s="10"/>
    </row>
    <row r="49" spans="1:19" ht="12.75" customHeight="1">
      <c r="A49" s="22"/>
      <c r="B49" s="46" t="s">
        <v>108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25" t="s">
        <v>181</v>
      </c>
      <c r="N49" s="21">
        <v>1</v>
      </c>
      <c r="O49" s="21">
        <v>4</v>
      </c>
      <c r="P49" s="41" t="s">
        <v>107</v>
      </c>
      <c r="Q49" s="6" t="s">
        <v>0</v>
      </c>
      <c r="R49" s="12">
        <f>R50</f>
        <v>2</v>
      </c>
      <c r="S49" s="10"/>
    </row>
    <row r="50" spans="1:19" s="7" customFormat="1" ht="46.5" customHeight="1">
      <c r="A50" s="22"/>
      <c r="B50" s="46" t="s">
        <v>126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23" t="s">
        <v>181</v>
      </c>
      <c r="N50" s="21">
        <v>1</v>
      </c>
      <c r="O50" s="21">
        <v>4</v>
      </c>
      <c r="P50" s="41" t="s">
        <v>124</v>
      </c>
      <c r="Q50" s="6" t="s">
        <v>0</v>
      </c>
      <c r="R50" s="12">
        <f>R51</f>
        <v>2</v>
      </c>
      <c r="S50" s="10"/>
    </row>
    <row r="51" spans="1:19" s="7" customFormat="1" ht="69" customHeight="1">
      <c r="A51" s="22"/>
      <c r="B51" s="46" t="s">
        <v>125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25" t="s">
        <v>181</v>
      </c>
      <c r="N51" s="21">
        <v>1</v>
      </c>
      <c r="O51" s="21">
        <v>4</v>
      </c>
      <c r="P51" s="41" t="s">
        <v>124</v>
      </c>
      <c r="Q51" s="6">
        <v>240</v>
      </c>
      <c r="R51" s="12">
        <v>2</v>
      </c>
      <c r="S51" s="10"/>
    </row>
    <row r="52" spans="1:19" s="7" customFormat="1" ht="12.75" customHeight="1">
      <c r="A52" s="22"/>
      <c r="B52" s="46" t="s">
        <v>123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23" t="s">
        <v>181</v>
      </c>
      <c r="N52" s="21">
        <v>1</v>
      </c>
      <c r="O52" s="21">
        <v>7</v>
      </c>
      <c r="P52" s="41" t="s">
        <v>0</v>
      </c>
      <c r="Q52" s="6" t="s">
        <v>0</v>
      </c>
      <c r="R52" s="12">
        <f>R53</f>
        <v>453.36</v>
      </c>
      <c r="S52" s="10"/>
    </row>
    <row r="53" spans="1:19" s="7" customFormat="1" ht="24" customHeight="1">
      <c r="A53" s="22"/>
      <c r="B53" s="46" t="s">
        <v>11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25" t="s">
        <v>181</v>
      </c>
      <c r="N53" s="21">
        <v>1</v>
      </c>
      <c r="O53" s="21">
        <v>7</v>
      </c>
      <c r="P53" s="41" t="s">
        <v>10</v>
      </c>
      <c r="Q53" s="6" t="s">
        <v>0</v>
      </c>
      <c r="R53" s="12">
        <f>R54</f>
        <v>453.36</v>
      </c>
      <c r="S53" s="10"/>
    </row>
    <row r="54" spans="1:19" s="7" customFormat="1" ht="12.75" customHeight="1">
      <c r="A54" s="22"/>
      <c r="B54" s="46" t="s">
        <v>123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23" t="s">
        <v>181</v>
      </c>
      <c r="N54" s="21">
        <v>1</v>
      </c>
      <c r="O54" s="21">
        <v>7</v>
      </c>
      <c r="P54" s="41" t="s">
        <v>121</v>
      </c>
      <c r="Q54" s="6" t="s">
        <v>0</v>
      </c>
      <c r="R54" s="12">
        <f>R55</f>
        <v>453.36</v>
      </c>
      <c r="S54" s="10"/>
    </row>
    <row r="55" spans="1:19" s="7" customFormat="1" ht="12.75" customHeight="1">
      <c r="A55" s="22"/>
      <c r="B55" s="46" t="s">
        <v>122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23" t="s">
        <v>181</v>
      </c>
      <c r="N55" s="21">
        <v>1</v>
      </c>
      <c r="O55" s="21">
        <v>7</v>
      </c>
      <c r="P55" s="41" t="s">
        <v>121</v>
      </c>
      <c r="Q55" s="6">
        <v>880</v>
      </c>
      <c r="R55" s="12">
        <v>453.36</v>
      </c>
      <c r="S55" s="10"/>
    </row>
    <row r="56" spans="1:19" s="7" customFormat="1" ht="12.75" customHeight="1">
      <c r="A56" s="22"/>
      <c r="B56" s="46" t="s">
        <v>120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25" t="s">
        <v>181</v>
      </c>
      <c r="N56" s="21">
        <v>1</v>
      </c>
      <c r="O56" s="21">
        <v>11</v>
      </c>
      <c r="P56" s="41" t="s">
        <v>0</v>
      </c>
      <c r="Q56" s="6" t="s">
        <v>0</v>
      </c>
      <c r="R56" s="12">
        <f>R57</f>
        <v>200</v>
      </c>
      <c r="S56" s="10"/>
    </row>
    <row r="57" spans="1:19" s="7" customFormat="1" ht="12.75" customHeight="1">
      <c r="A57" s="22"/>
      <c r="B57" s="46" t="s">
        <v>119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23" t="s">
        <v>181</v>
      </c>
      <c r="N57" s="21">
        <v>1</v>
      </c>
      <c r="O57" s="21">
        <v>11</v>
      </c>
      <c r="P57" s="41" t="s">
        <v>118</v>
      </c>
      <c r="Q57" s="6" t="s">
        <v>0</v>
      </c>
      <c r="R57" s="12">
        <f>R58</f>
        <v>200</v>
      </c>
      <c r="S57" s="10"/>
    </row>
    <row r="58" spans="1:19" s="7" customFormat="1" ht="35.25" customHeight="1">
      <c r="A58" s="22"/>
      <c r="B58" s="46" t="s">
        <v>117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25" t="s">
        <v>181</v>
      </c>
      <c r="N58" s="21">
        <v>1</v>
      </c>
      <c r="O58" s="21">
        <v>11</v>
      </c>
      <c r="P58" s="41" t="s">
        <v>116</v>
      </c>
      <c r="Q58" s="6" t="s">
        <v>0</v>
      </c>
      <c r="R58" s="12">
        <f>R59</f>
        <v>200</v>
      </c>
      <c r="S58" s="10"/>
    </row>
    <row r="59" spans="1:19" s="7" customFormat="1" ht="12.75" customHeight="1">
      <c r="A59" s="22"/>
      <c r="B59" s="46" t="s">
        <v>62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23" t="s">
        <v>181</v>
      </c>
      <c r="N59" s="21">
        <v>1</v>
      </c>
      <c r="O59" s="21">
        <v>11</v>
      </c>
      <c r="P59" s="41" t="s">
        <v>116</v>
      </c>
      <c r="Q59" s="6">
        <v>870</v>
      </c>
      <c r="R59" s="12">
        <v>200</v>
      </c>
      <c r="S59" s="10"/>
    </row>
    <row r="60" spans="1:19" s="7" customFormat="1" ht="12.75" customHeight="1">
      <c r="A60" s="22"/>
      <c r="B60" s="46" t="s">
        <v>115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25" t="s">
        <v>181</v>
      </c>
      <c r="N60" s="21">
        <v>1</v>
      </c>
      <c r="O60" s="21">
        <v>13</v>
      </c>
      <c r="P60" s="41" t="s">
        <v>0</v>
      </c>
      <c r="Q60" s="6" t="s">
        <v>0</v>
      </c>
      <c r="R60" s="12">
        <f>R61</f>
        <v>4099.32</v>
      </c>
      <c r="S60" s="10"/>
    </row>
    <row r="61" spans="1:19" s="7" customFormat="1" ht="24" customHeight="1">
      <c r="A61" s="22"/>
      <c r="B61" s="46" t="s">
        <v>11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23" t="s">
        <v>181</v>
      </c>
      <c r="N61" s="21">
        <v>1</v>
      </c>
      <c r="O61" s="21">
        <v>13</v>
      </c>
      <c r="P61" s="41" t="s">
        <v>10</v>
      </c>
      <c r="Q61" s="6" t="s">
        <v>0</v>
      </c>
      <c r="R61" s="12">
        <f>R62+R72+R74</f>
        <v>4099.32</v>
      </c>
      <c r="S61" s="10"/>
    </row>
    <row r="62" spans="1:19" s="7" customFormat="1" ht="12.75" customHeight="1">
      <c r="A62" s="22"/>
      <c r="B62" s="46" t="s">
        <v>114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25" t="s">
        <v>181</v>
      </c>
      <c r="N62" s="21">
        <v>1</v>
      </c>
      <c r="O62" s="21">
        <v>13</v>
      </c>
      <c r="P62" s="41" t="s">
        <v>113</v>
      </c>
      <c r="Q62" s="6" t="s">
        <v>0</v>
      </c>
      <c r="R62" s="12">
        <f>R63+R70+R71+R66+R69</f>
        <v>3779.3199999999997</v>
      </c>
      <c r="S62" s="10"/>
    </row>
    <row r="63" spans="1:19" s="7" customFormat="1" ht="12.75" customHeight="1">
      <c r="A63" s="22"/>
      <c r="B63" s="46" t="s">
        <v>33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23" t="s">
        <v>181</v>
      </c>
      <c r="N63" s="21">
        <v>1</v>
      </c>
      <c r="O63" s="21">
        <v>13</v>
      </c>
      <c r="P63" s="41" t="s">
        <v>113</v>
      </c>
      <c r="Q63" s="6">
        <v>110</v>
      </c>
      <c r="R63" s="12">
        <f>2045.6+247.4</f>
        <v>2293</v>
      </c>
      <c r="S63" s="10"/>
    </row>
    <row r="64" spans="1:19" s="7" customFormat="1" ht="57" customHeight="1">
      <c r="A64" s="22"/>
      <c r="B64" s="48" t="s">
        <v>147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25" t="s">
        <v>181</v>
      </c>
      <c r="N64" s="21">
        <v>1</v>
      </c>
      <c r="O64" s="21">
        <v>13</v>
      </c>
      <c r="P64" s="41" t="str">
        <f>P66</f>
        <v>0300243170</v>
      </c>
      <c r="Q64" s="6" t="s">
        <v>0</v>
      </c>
      <c r="R64" s="12">
        <f>R65</f>
        <v>73.664</v>
      </c>
      <c r="S64" s="10"/>
    </row>
    <row r="65" spans="1:19" s="7" customFormat="1" ht="12.75" customHeight="1" hidden="1">
      <c r="A65" s="22"/>
      <c r="B65" s="46" t="s">
        <v>137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23" t="s">
        <v>181</v>
      </c>
      <c r="N65" s="21">
        <v>1</v>
      </c>
      <c r="O65" s="21">
        <v>3</v>
      </c>
      <c r="P65" s="41">
        <v>300943170</v>
      </c>
      <c r="Q65" s="6" t="s">
        <v>0</v>
      </c>
      <c r="R65" s="12">
        <f>R66</f>
        <v>73.664</v>
      </c>
      <c r="S65" s="10"/>
    </row>
    <row r="66" spans="1:19" s="7" customFormat="1" ht="60.75" customHeight="1">
      <c r="A66" s="22"/>
      <c r="B66" s="48" t="s">
        <v>154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25" t="s">
        <v>181</v>
      </c>
      <c r="N66" s="21">
        <v>1</v>
      </c>
      <c r="O66" s="21">
        <v>13</v>
      </c>
      <c r="P66" s="42" t="s">
        <v>156</v>
      </c>
      <c r="Q66" s="6">
        <v>110</v>
      </c>
      <c r="R66" s="12">
        <v>73.664</v>
      </c>
      <c r="S66" s="10"/>
    </row>
    <row r="67" spans="1:19" s="7" customFormat="1" ht="57" customHeight="1">
      <c r="A67" s="22"/>
      <c r="B67" s="48" t="s">
        <v>149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23" t="s">
        <v>181</v>
      </c>
      <c r="N67" s="21">
        <v>1</v>
      </c>
      <c r="O67" s="21">
        <v>13</v>
      </c>
      <c r="P67" s="41" t="str">
        <f>P69</f>
        <v>03002S3170</v>
      </c>
      <c r="Q67" s="6" t="s">
        <v>0</v>
      </c>
      <c r="R67" s="12">
        <f>R68</f>
        <v>8.185</v>
      </c>
      <c r="S67" s="10"/>
    </row>
    <row r="68" spans="1:19" s="7" customFormat="1" ht="12.75" customHeight="1" hidden="1">
      <c r="A68" s="22"/>
      <c r="B68" s="46" t="s">
        <v>137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25" t="s">
        <v>181</v>
      </c>
      <c r="N68" s="21">
        <v>1</v>
      </c>
      <c r="O68" s="21">
        <v>3</v>
      </c>
      <c r="P68" s="41">
        <v>300943170</v>
      </c>
      <c r="Q68" s="6" t="s">
        <v>0</v>
      </c>
      <c r="R68" s="12">
        <f>R69</f>
        <v>8.185</v>
      </c>
      <c r="S68" s="10"/>
    </row>
    <row r="69" spans="1:19" s="7" customFormat="1" ht="74.25" customHeight="1">
      <c r="A69" s="22"/>
      <c r="B69" s="48" t="s">
        <v>155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23" t="s">
        <v>181</v>
      </c>
      <c r="N69" s="21">
        <v>1</v>
      </c>
      <c r="O69" s="21">
        <v>13</v>
      </c>
      <c r="P69" s="42" t="s">
        <v>157</v>
      </c>
      <c r="Q69" s="6">
        <v>110</v>
      </c>
      <c r="R69" s="12">
        <v>8.185</v>
      </c>
      <c r="S69" s="10"/>
    </row>
    <row r="70" spans="1:19" s="7" customFormat="1" ht="24" customHeight="1">
      <c r="A70" s="22"/>
      <c r="B70" s="46" t="s">
        <v>19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25" t="s">
        <v>181</v>
      </c>
      <c r="N70" s="21">
        <v>1</v>
      </c>
      <c r="O70" s="21">
        <v>13</v>
      </c>
      <c r="P70" s="41" t="s">
        <v>113</v>
      </c>
      <c r="Q70" s="6">
        <v>240</v>
      </c>
      <c r="R70" s="12">
        <f>423.3+50+98+253.373+579</f>
        <v>1403.673</v>
      </c>
      <c r="S70" s="10"/>
    </row>
    <row r="71" spans="1:19" s="7" customFormat="1" ht="12.75" customHeight="1">
      <c r="A71" s="22"/>
      <c r="B71" s="46" t="s">
        <v>31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23" t="s">
        <v>181</v>
      </c>
      <c r="N71" s="21">
        <v>1</v>
      </c>
      <c r="O71" s="21">
        <v>13</v>
      </c>
      <c r="P71" s="41" t="s">
        <v>113</v>
      </c>
      <c r="Q71" s="6">
        <v>850</v>
      </c>
      <c r="R71" s="12">
        <v>0.798</v>
      </c>
      <c r="S71" s="10"/>
    </row>
    <row r="72" spans="1:19" s="7" customFormat="1" ht="12.75" customHeight="1">
      <c r="A72" s="22"/>
      <c r="B72" s="46" t="s">
        <v>112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25" t="s">
        <v>181</v>
      </c>
      <c r="N72" s="21">
        <v>1</v>
      </c>
      <c r="O72" s="21">
        <v>13</v>
      </c>
      <c r="P72" s="41" t="s">
        <v>111</v>
      </c>
      <c r="Q72" s="6" t="s">
        <v>0</v>
      </c>
      <c r="R72" s="12">
        <f>R73</f>
        <v>100</v>
      </c>
      <c r="S72" s="10"/>
    </row>
    <row r="73" spans="1:19" s="7" customFormat="1" ht="24" customHeight="1">
      <c r="A73" s="22"/>
      <c r="B73" s="46" t="s">
        <v>19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23" t="s">
        <v>181</v>
      </c>
      <c r="N73" s="21">
        <v>1</v>
      </c>
      <c r="O73" s="21">
        <v>13</v>
      </c>
      <c r="P73" s="41" t="s">
        <v>111</v>
      </c>
      <c r="Q73" s="6">
        <v>240</v>
      </c>
      <c r="R73" s="12">
        <f>50+50</f>
        <v>100</v>
      </c>
      <c r="S73" s="10"/>
    </row>
    <row r="74" spans="1:19" s="7" customFormat="1" ht="24" customHeight="1">
      <c r="A74" s="22"/>
      <c r="B74" s="46" t="s">
        <v>63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25" t="s">
        <v>181</v>
      </c>
      <c r="N74" s="21">
        <v>1</v>
      </c>
      <c r="O74" s="21">
        <v>13</v>
      </c>
      <c r="P74" s="41" t="s">
        <v>61</v>
      </c>
      <c r="Q74" s="6" t="s">
        <v>0</v>
      </c>
      <c r="R74" s="12">
        <f>R75</f>
        <v>220</v>
      </c>
      <c r="S74" s="10"/>
    </row>
    <row r="75" spans="1:19" s="7" customFormat="1" ht="12.75" customHeight="1">
      <c r="A75" s="22"/>
      <c r="B75" s="46" t="s">
        <v>62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23" t="s">
        <v>181</v>
      </c>
      <c r="N75" s="21">
        <v>1</v>
      </c>
      <c r="O75" s="21">
        <v>13</v>
      </c>
      <c r="P75" s="41" t="s">
        <v>61</v>
      </c>
      <c r="Q75" s="6">
        <v>870</v>
      </c>
      <c r="R75" s="12">
        <f>300+142-142-50-30</f>
        <v>220</v>
      </c>
      <c r="S75" s="10"/>
    </row>
    <row r="76" spans="1:19" s="7" customFormat="1" ht="12.75" customHeight="1">
      <c r="A76" s="22"/>
      <c r="B76" s="46" t="s">
        <v>110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25" t="s">
        <v>181</v>
      </c>
      <c r="N76" s="21">
        <v>2</v>
      </c>
      <c r="O76" s="21" t="s">
        <v>0</v>
      </c>
      <c r="P76" s="41" t="s">
        <v>0</v>
      </c>
      <c r="Q76" s="6" t="s">
        <v>0</v>
      </c>
      <c r="R76" s="12">
        <f>R77</f>
        <v>405</v>
      </c>
      <c r="S76" s="10"/>
    </row>
    <row r="77" spans="1:19" s="7" customFormat="1" ht="12.75" customHeight="1">
      <c r="A77" s="22"/>
      <c r="B77" s="46" t="s">
        <v>109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23" t="s">
        <v>181</v>
      </c>
      <c r="N77" s="21">
        <v>2</v>
      </c>
      <c r="O77" s="21">
        <v>3</v>
      </c>
      <c r="P77" s="41" t="s">
        <v>0</v>
      </c>
      <c r="Q77" s="6" t="s">
        <v>0</v>
      </c>
      <c r="R77" s="12">
        <f>R78</f>
        <v>405</v>
      </c>
      <c r="S77" s="10"/>
    </row>
    <row r="78" spans="1:19" s="7" customFormat="1" ht="24" customHeight="1">
      <c r="A78" s="22"/>
      <c r="B78" s="46" t="s">
        <v>11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25" t="s">
        <v>181</v>
      </c>
      <c r="N78" s="21">
        <v>2</v>
      </c>
      <c r="O78" s="21">
        <v>3</v>
      </c>
      <c r="P78" s="41" t="s">
        <v>10</v>
      </c>
      <c r="Q78" s="6" t="s">
        <v>0</v>
      </c>
      <c r="R78" s="12">
        <f>R79</f>
        <v>405</v>
      </c>
      <c r="S78" s="10"/>
    </row>
    <row r="79" spans="1:19" s="7" customFormat="1" ht="12.75" customHeight="1">
      <c r="A79" s="22"/>
      <c r="B79" s="46" t="s">
        <v>108</v>
      </c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23" t="s">
        <v>181</v>
      </c>
      <c r="N79" s="21">
        <v>2</v>
      </c>
      <c r="O79" s="21">
        <v>3</v>
      </c>
      <c r="P79" s="41" t="s">
        <v>107</v>
      </c>
      <c r="Q79" s="6" t="s">
        <v>0</v>
      </c>
      <c r="R79" s="12">
        <f>R80</f>
        <v>405</v>
      </c>
      <c r="S79" s="10"/>
    </row>
    <row r="80" spans="1:19" s="7" customFormat="1" ht="24" customHeight="1">
      <c r="A80" s="22"/>
      <c r="B80" s="46" t="s">
        <v>106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25" t="s">
        <v>181</v>
      </c>
      <c r="N80" s="21">
        <v>2</v>
      </c>
      <c r="O80" s="21">
        <v>3</v>
      </c>
      <c r="P80" s="41" t="s">
        <v>104</v>
      </c>
      <c r="Q80" s="6" t="s">
        <v>0</v>
      </c>
      <c r="R80" s="12">
        <f>R81+R82</f>
        <v>405</v>
      </c>
      <c r="S80" s="10"/>
    </row>
    <row r="81" spans="1:19" s="7" customFormat="1" ht="35.25" customHeight="1">
      <c r="A81" s="22"/>
      <c r="B81" s="46" t="s">
        <v>105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23" t="s">
        <v>181</v>
      </c>
      <c r="N81" s="21">
        <v>2</v>
      </c>
      <c r="O81" s="21">
        <v>3</v>
      </c>
      <c r="P81" s="41" t="s">
        <v>104</v>
      </c>
      <c r="Q81" s="6">
        <v>120</v>
      </c>
      <c r="R81" s="12">
        <v>340</v>
      </c>
      <c r="S81" s="10"/>
    </row>
    <row r="82" spans="1:19" s="7" customFormat="1" ht="35.25" customHeight="1">
      <c r="A82" s="22"/>
      <c r="B82" s="46" t="s">
        <v>19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25" t="s">
        <v>181</v>
      </c>
      <c r="N82" s="21">
        <v>2</v>
      </c>
      <c r="O82" s="21">
        <v>3</v>
      </c>
      <c r="P82" s="41" t="s">
        <v>104</v>
      </c>
      <c r="Q82" s="6">
        <v>240</v>
      </c>
      <c r="R82" s="12">
        <v>65</v>
      </c>
      <c r="S82" s="10"/>
    </row>
    <row r="83" spans="1:19" s="7" customFormat="1" ht="24" customHeight="1">
      <c r="A83" s="22"/>
      <c r="B83" s="46" t="s">
        <v>103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23" t="s">
        <v>181</v>
      </c>
      <c r="N83" s="21">
        <v>3</v>
      </c>
      <c r="O83" s="21" t="s">
        <v>0</v>
      </c>
      <c r="P83" s="41" t="s">
        <v>0</v>
      </c>
      <c r="Q83" s="6" t="s">
        <v>0</v>
      </c>
      <c r="R83" s="12">
        <f>R84+R88</f>
        <v>209.5</v>
      </c>
      <c r="S83" s="10"/>
    </row>
    <row r="84" spans="1:19" s="7" customFormat="1" ht="24" customHeight="1" hidden="1">
      <c r="A84" s="22"/>
      <c r="B84" s="46" t="s">
        <v>102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25" t="s">
        <v>181</v>
      </c>
      <c r="N84" s="21">
        <v>3</v>
      </c>
      <c r="O84" s="21">
        <v>9</v>
      </c>
      <c r="P84" s="41" t="s">
        <v>0</v>
      </c>
      <c r="Q84" s="6" t="s">
        <v>0</v>
      </c>
      <c r="R84" s="12">
        <f>R85</f>
        <v>0</v>
      </c>
      <c r="S84" s="10"/>
    </row>
    <row r="85" spans="1:19" s="7" customFormat="1" ht="24" customHeight="1" hidden="1">
      <c r="A85" s="22"/>
      <c r="B85" s="46" t="s">
        <v>11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23" t="s">
        <v>181</v>
      </c>
      <c r="N85" s="21">
        <v>3</v>
      </c>
      <c r="O85" s="21">
        <v>9</v>
      </c>
      <c r="P85" s="41" t="s">
        <v>10</v>
      </c>
      <c r="Q85" s="6" t="s">
        <v>0</v>
      </c>
      <c r="R85" s="12">
        <f>R86</f>
        <v>0</v>
      </c>
      <c r="S85" s="10"/>
    </row>
    <row r="86" spans="1:19" s="7" customFormat="1" ht="24" customHeight="1" hidden="1">
      <c r="A86" s="22"/>
      <c r="B86" s="46" t="s">
        <v>101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25" t="s">
        <v>181</v>
      </c>
      <c r="N86" s="21">
        <v>3</v>
      </c>
      <c r="O86" s="21">
        <v>9</v>
      </c>
      <c r="P86" s="41" t="s">
        <v>100</v>
      </c>
      <c r="Q86" s="6" t="s">
        <v>0</v>
      </c>
      <c r="R86" s="12">
        <f>R87</f>
        <v>0</v>
      </c>
      <c r="S86" s="10"/>
    </row>
    <row r="87" spans="1:19" s="7" customFormat="1" ht="24" customHeight="1" hidden="1">
      <c r="A87" s="22"/>
      <c r="B87" s="46" t="s">
        <v>19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23" t="s">
        <v>181</v>
      </c>
      <c r="N87" s="21">
        <v>3</v>
      </c>
      <c r="O87" s="21">
        <v>9</v>
      </c>
      <c r="P87" s="41" t="s">
        <v>100</v>
      </c>
      <c r="Q87" s="6">
        <v>240</v>
      </c>
      <c r="R87" s="12"/>
      <c r="S87" s="10"/>
    </row>
    <row r="88" spans="1:19" s="7" customFormat="1" ht="12.75" customHeight="1">
      <c r="A88" s="22"/>
      <c r="B88" s="46" t="s">
        <v>99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25" t="s">
        <v>181</v>
      </c>
      <c r="N88" s="21">
        <v>3</v>
      </c>
      <c r="O88" s="21">
        <v>10</v>
      </c>
      <c r="P88" s="41" t="s">
        <v>0</v>
      </c>
      <c r="Q88" s="6" t="s">
        <v>0</v>
      </c>
      <c r="R88" s="12">
        <f>R89</f>
        <v>209.5</v>
      </c>
      <c r="S88" s="10"/>
    </row>
    <row r="89" spans="1:19" s="7" customFormat="1" ht="12.75" customHeight="1">
      <c r="A89" s="22"/>
      <c r="B89" s="46" t="s">
        <v>52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23" t="s">
        <v>181</v>
      </c>
      <c r="N89" s="21">
        <v>3</v>
      </c>
      <c r="O89" s="21">
        <v>10</v>
      </c>
      <c r="P89" s="41" t="s">
        <v>51</v>
      </c>
      <c r="Q89" s="6" t="s">
        <v>0</v>
      </c>
      <c r="R89" s="12">
        <f>R90</f>
        <v>209.5</v>
      </c>
      <c r="S89" s="10"/>
    </row>
    <row r="90" spans="1:19" s="7" customFormat="1" ht="56.25" customHeight="1">
      <c r="A90" s="22"/>
      <c r="B90" s="46" t="s">
        <v>98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25" t="s">
        <v>181</v>
      </c>
      <c r="N90" s="21">
        <v>3</v>
      </c>
      <c r="O90" s="21">
        <v>10</v>
      </c>
      <c r="P90" s="41" t="s">
        <v>97</v>
      </c>
      <c r="Q90" s="6" t="s">
        <v>0</v>
      </c>
      <c r="R90" s="12">
        <f>R91</f>
        <v>209.5</v>
      </c>
      <c r="S90" s="10"/>
    </row>
    <row r="91" spans="1:19" s="7" customFormat="1" ht="24" customHeight="1">
      <c r="A91" s="22"/>
      <c r="B91" s="46" t="s">
        <v>19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23" t="s">
        <v>181</v>
      </c>
      <c r="N91" s="21">
        <v>3</v>
      </c>
      <c r="O91" s="21">
        <v>10</v>
      </c>
      <c r="P91" s="41" t="s">
        <v>97</v>
      </c>
      <c r="Q91" s="6">
        <v>240</v>
      </c>
      <c r="R91" s="12">
        <v>209.5</v>
      </c>
      <c r="S91" s="10"/>
    </row>
    <row r="92" spans="1:19" s="7" customFormat="1" ht="12.75" customHeight="1">
      <c r="A92" s="22"/>
      <c r="B92" s="46" t="s">
        <v>96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25" t="s">
        <v>181</v>
      </c>
      <c r="N92" s="21">
        <v>4</v>
      </c>
      <c r="O92" s="21" t="s">
        <v>0</v>
      </c>
      <c r="P92" s="41" t="s">
        <v>0</v>
      </c>
      <c r="Q92" s="6" t="s">
        <v>0</v>
      </c>
      <c r="R92" s="12">
        <f>R93</f>
        <v>15594.8611</v>
      </c>
      <c r="S92" s="10"/>
    </row>
    <row r="93" spans="1:19" s="7" customFormat="1" ht="12.75" customHeight="1">
      <c r="A93" s="22"/>
      <c r="B93" s="46" t="s">
        <v>95</v>
      </c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23" t="s">
        <v>181</v>
      </c>
      <c r="N93" s="21">
        <v>4</v>
      </c>
      <c r="O93" s="21">
        <v>9</v>
      </c>
      <c r="P93" s="41" t="s">
        <v>0</v>
      </c>
      <c r="Q93" s="6" t="s">
        <v>0</v>
      </c>
      <c r="R93" s="12">
        <f>R94+R98+R109+R112+R114</f>
        <v>15594.8611</v>
      </c>
      <c r="S93" s="10"/>
    </row>
    <row r="94" spans="1:19" s="7" customFormat="1" ht="24" customHeight="1">
      <c r="A94" s="22"/>
      <c r="B94" s="46" t="s">
        <v>11</v>
      </c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25" t="s">
        <v>181</v>
      </c>
      <c r="N94" s="21">
        <v>4</v>
      </c>
      <c r="O94" s="21">
        <v>9</v>
      </c>
      <c r="P94" s="41" t="s">
        <v>10</v>
      </c>
      <c r="Q94" s="6" t="s">
        <v>0</v>
      </c>
      <c r="R94" s="12">
        <f>R95</f>
        <v>5419.3611</v>
      </c>
      <c r="S94" s="10"/>
    </row>
    <row r="95" spans="1:19" s="7" customFormat="1" ht="58.5" customHeight="1">
      <c r="A95" s="22"/>
      <c r="B95" s="46" t="s">
        <v>80</v>
      </c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23" t="s">
        <v>181</v>
      </c>
      <c r="N95" s="21">
        <v>4</v>
      </c>
      <c r="O95" s="21">
        <v>9</v>
      </c>
      <c r="P95" s="41" t="s">
        <v>79</v>
      </c>
      <c r="Q95" s="6" t="s">
        <v>0</v>
      </c>
      <c r="R95" s="12">
        <f>R96+R97</f>
        <v>5419.3611</v>
      </c>
      <c r="S95" s="10"/>
    </row>
    <row r="96" spans="1:19" s="7" customFormat="1" ht="24" customHeight="1">
      <c r="A96" s="22"/>
      <c r="B96" s="46" t="s">
        <v>19</v>
      </c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25" t="s">
        <v>181</v>
      </c>
      <c r="N96" s="21">
        <v>4</v>
      </c>
      <c r="O96" s="21">
        <v>9</v>
      </c>
      <c r="P96" s="41" t="s">
        <v>79</v>
      </c>
      <c r="Q96" s="6">
        <v>240</v>
      </c>
      <c r="R96" s="12">
        <f>2500+2700</f>
        <v>5200</v>
      </c>
      <c r="S96" s="10"/>
    </row>
    <row r="97" spans="1:19" s="7" customFormat="1" ht="12.75" customHeight="1">
      <c r="A97" s="22"/>
      <c r="B97" s="46" t="s">
        <v>77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25" t="s">
        <v>191</v>
      </c>
      <c r="N97" s="21">
        <v>4</v>
      </c>
      <c r="O97" s="21">
        <v>9</v>
      </c>
      <c r="P97" s="41">
        <v>300800000</v>
      </c>
      <c r="Q97" s="6">
        <v>830</v>
      </c>
      <c r="R97" s="12">
        <v>219.3611</v>
      </c>
      <c r="S97" s="10"/>
    </row>
    <row r="98" spans="1:19" ht="12.75" customHeight="1">
      <c r="A98" s="22"/>
      <c r="B98" s="46" t="s">
        <v>95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23" t="s">
        <v>181</v>
      </c>
      <c r="N98" s="21">
        <v>4</v>
      </c>
      <c r="O98" s="21">
        <v>9</v>
      </c>
      <c r="P98" s="41" t="s">
        <v>94</v>
      </c>
      <c r="Q98" s="6" t="s">
        <v>0</v>
      </c>
      <c r="R98" s="12">
        <f>R99</f>
        <v>7941</v>
      </c>
      <c r="S98" s="10"/>
    </row>
    <row r="99" spans="1:19" ht="12.75" customHeight="1">
      <c r="A99" s="22"/>
      <c r="B99" s="46" t="s">
        <v>93</v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25" t="s">
        <v>181</v>
      </c>
      <c r="N99" s="21">
        <v>4</v>
      </c>
      <c r="O99" s="21">
        <v>9</v>
      </c>
      <c r="P99" s="41" t="s">
        <v>92</v>
      </c>
      <c r="Q99" s="6" t="s">
        <v>0</v>
      </c>
      <c r="R99" s="12">
        <f>R100+R105+R108+R102+R101</f>
        <v>7941</v>
      </c>
      <c r="S99" s="10"/>
    </row>
    <row r="100" spans="1:19" ht="24" customHeight="1">
      <c r="A100" s="22"/>
      <c r="B100" s="46" t="s">
        <v>19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23" t="s">
        <v>181</v>
      </c>
      <c r="N100" s="21">
        <v>4</v>
      </c>
      <c r="O100" s="21">
        <v>9</v>
      </c>
      <c r="P100" s="41" t="s">
        <v>92</v>
      </c>
      <c r="Q100" s="6">
        <v>240</v>
      </c>
      <c r="R100" s="12">
        <f>3371</f>
        <v>3371</v>
      </c>
      <c r="S100" s="10"/>
    </row>
    <row r="101" spans="1:19" s="7" customFormat="1" ht="12.75" customHeight="1" hidden="1">
      <c r="A101" s="22"/>
      <c r="B101" s="46" t="s">
        <v>77</v>
      </c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25" t="s">
        <v>181</v>
      </c>
      <c r="N101" s="45">
        <v>4</v>
      </c>
      <c r="O101" s="45">
        <v>9</v>
      </c>
      <c r="P101" s="41">
        <v>1000100000</v>
      </c>
      <c r="Q101" s="6">
        <v>830</v>
      </c>
      <c r="R101" s="12"/>
      <c r="S101" s="10"/>
    </row>
    <row r="102" spans="1:19" ht="16.5" customHeight="1">
      <c r="A102" s="22"/>
      <c r="B102" s="46" t="s">
        <v>31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25" t="s">
        <v>181</v>
      </c>
      <c r="N102" s="21">
        <v>4</v>
      </c>
      <c r="O102" s="21">
        <v>9</v>
      </c>
      <c r="P102" s="41">
        <v>1000100000</v>
      </c>
      <c r="Q102" s="6">
        <v>850</v>
      </c>
      <c r="R102" s="12">
        <v>50</v>
      </c>
      <c r="S102" s="10"/>
    </row>
    <row r="103" spans="1:19" ht="24" customHeight="1" hidden="1">
      <c r="A103" s="22"/>
      <c r="B103" s="46" t="s">
        <v>88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23" t="s">
        <v>181</v>
      </c>
      <c r="N103" s="21">
        <v>4</v>
      </c>
      <c r="O103" s="21">
        <v>9</v>
      </c>
      <c r="P103" s="41" t="s">
        <v>91</v>
      </c>
      <c r="Q103" s="6" t="s">
        <v>0</v>
      </c>
      <c r="R103" s="12">
        <v>0</v>
      </c>
      <c r="S103" s="10"/>
    </row>
    <row r="104" spans="1:19" ht="35.25" customHeight="1" hidden="1">
      <c r="A104" s="22"/>
      <c r="B104" s="46" t="s">
        <v>87</v>
      </c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25" t="s">
        <v>181</v>
      </c>
      <c r="N104" s="21">
        <v>4</v>
      </c>
      <c r="O104" s="21">
        <v>9</v>
      </c>
      <c r="P104" s="41" t="s">
        <v>91</v>
      </c>
      <c r="Q104" s="6">
        <v>240</v>
      </c>
      <c r="R104" s="12">
        <v>0</v>
      </c>
      <c r="S104" s="10"/>
    </row>
    <row r="105" spans="1:19" ht="24" customHeight="1">
      <c r="A105" s="22"/>
      <c r="B105" s="46" t="s">
        <v>88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23" t="s">
        <v>181</v>
      </c>
      <c r="N105" s="21">
        <v>4</v>
      </c>
      <c r="O105" s="21">
        <v>9</v>
      </c>
      <c r="P105" s="41">
        <v>1000143180</v>
      </c>
      <c r="Q105" s="6" t="s">
        <v>0</v>
      </c>
      <c r="R105" s="12">
        <f>R106</f>
        <v>3616</v>
      </c>
      <c r="S105" s="10"/>
    </row>
    <row r="106" spans="1:19" ht="35.25" customHeight="1">
      <c r="A106" s="22"/>
      <c r="B106" s="46" t="s">
        <v>87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25" t="s">
        <v>181</v>
      </c>
      <c r="N106" s="21">
        <v>4</v>
      </c>
      <c r="O106" s="21">
        <v>9</v>
      </c>
      <c r="P106" s="41">
        <v>1000143180</v>
      </c>
      <c r="Q106" s="6">
        <v>240</v>
      </c>
      <c r="R106" s="12">
        <v>3616</v>
      </c>
      <c r="S106" s="10"/>
    </row>
    <row r="107" spans="1:19" ht="35.25" customHeight="1">
      <c r="A107" s="22"/>
      <c r="B107" s="46" t="s">
        <v>85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23" t="s">
        <v>181</v>
      </c>
      <c r="N107" s="21">
        <v>4</v>
      </c>
      <c r="O107" s="21">
        <v>9</v>
      </c>
      <c r="P107" s="41" t="s">
        <v>160</v>
      </c>
      <c r="Q107" s="6" t="s">
        <v>0</v>
      </c>
      <c r="R107" s="12">
        <f>R108</f>
        <v>904</v>
      </c>
      <c r="S107" s="10"/>
    </row>
    <row r="108" spans="1:19" ht="46.5" customHeight="1">
      <c r="A108" s="22"/>
      <c r="B108" s="46" t="s">
        <v>84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25" t="s">
        <v>181</v>
      </c>
      <c r="N108" s="21">
        <v>4</v>
      </c>
      <c r="O108" s="21">
        <v>9</v>
      </c>
      <c r="P108" s="41" t="s">
        <v>160</v>
      </c>
      <c r="Q108" s="6">
        <v>240</v>
      </c>
      <c r="R108" s="12">
        <v>904</v>
      </c>
      <c r="S108" s="10"/>
    </row>
    <row r="109" spans="1:19" ht="12.75" customHeight="1">
      <c r="A109" s="22"/>
      <c r="B109" s="46" t="s">
        <v>52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23" t="s">
        <v>181</v>
      </c>
      <c r="N109" s="21">
        <v>4</v>
      </c>
      <c r="O109" s="21">
        <v>9</v>
      </c>
      <c r="P109" s="41" t="s">
        <v>51</v>
      </c>
      <c r="Q109" s="6" t="s">
        <v>0</v>
      </c>
      <c r="R109" s="12">
        <f>R110</f>
        <v>2234.5</v>
      </c>
      <c r="S109" s="10"/>
    </row>
    <row r="110" spans="1:20" ht="35.25" customHeight="1">
      <c r="A110" s="22"/>
      <c r="B110" s="46" t="s">
        <v>90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25" t="s">
        <v>181</v>
      </c>
      <c r="N110" s="21">
        <v>4</v>
      </c>
      <c r="O110" s="21">
        <v>9</v>
      </c>
      <c r="P110" s="41" t="s">
        <v>89</v>
      </c>
      <c r="Q110" s="6" t="s">
        <v>0</v>
      </c>
      <c r="R110" s="12">
        <f>R111</f>
        <v>2234.5</v>
      </c>
      <c r="S110" s="11"/>
      <c r="T110" s="14"/>
    </row>
    <row r="111" spans="1:19" ht="24" customHeight="1">
      <c r="A111" s="22"/>
      <c r="B111" s="46" t="s">
        <v>19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23" t="s">
        <v>181</v>
      </c>
      <c r="N111" s="21">
        <v>4</v>
      </c>
      <c r="O111" s="21">
        <v>9</v>
      </c>
      <c r="P111" s="41" t="s">
        <v>89</v>
      </c>
      <c r="Q111" s="6">
        <v>240</v>
      </c>
      <c r="R111" s="12">
        <v>2234.5</v>
      </c>
      <c r="S111" s="10"/>
    </row>
    <row r="112" spans="1:19" ht="24" customHeight="1" hidden="1">
      <c r="A112" s="22"/>
      <c r="B112" s="46" t="s">
        <v>88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25" t="s">
        <v>181</v>
      </c>
      <c r="N112" s="21">
        <v>4</v>
      </c>
      <c r="O112" s="21">
        <v>9</v>
      </c>
      <c r="P112" s="41" t="s">
        <v>86</v>
      </c>
      <c r="Q112" s="6" t="s">
        <v>0</v>
      </c>
      <c r="R112" s="12">
        <f>R113</f>
        <v>0</v>
      </c>
      <c r="S112" s="10"/>
    </row>
    <row r="113" spans="1:19" ht="35.25" customHeight="1" hidden="1">
      <c r="A113" s="22"/>
      <c r="B113" s="46" t="s">
        <v>87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23" t="s">
        <v>181</v>
      </c>
      <c r="N113" s="21">
        <v>4</v>
      </c>
      <c r="O113" s="21">
        <v>9</v>
      </c>
      <c r="P113" s="41">
        <v>7900643180</v>
      </c>
      <c r="Q113" s="6">
        <v>240</v>
      </c>
      <c r="R113" s="12">
        <v>0</v>
      </c>
      <c r="S113" s="10"/>
    </row>
    <row r="114" spans="1:19" ht="35.25" customHeight="1" hidden="1">
      <c r="A114" s="22"/>
      <c r="B114" s="46" t="s">
        <v>85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25" t="s">
        <v>181</v>
      </c>
      <c r="N114" s="21">
        <v>4</v>
      </c>
      <c r="O114" s="21">
        <v>9</v>
      </c>
      <c r="P114" s="41" t="s">
        <v>83</v>
      </c>
      <c r="Q114" s="6" t="s">
        <v>0</v>
      </c>
      <c r="R114" s="12">
        <f>R115</f>
        <v>0</v>
      </c>
      <c r="S114" s="10"/>
    </row>
    <row r="115" spans="1:19" ht="46.5" customHeight="1" hidden="1">
      <c r="A115" s="22"/>
      <c r="B115" s="46" t="s">
        <v>84</v>
      </c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23" t="s">
        <v>181</v>
      </c>
      <c r="N115" s="21">
        <v>4</v>
      </c>
      <c r="O115" s="21">
        <v>9</v>
      </c>
      <c r="P115" s="41" t="s">
        <v>83</v>
      </c>
      <c r="Q115" s="6">
        <v>240</v>
      </c>
      <c r="R115" s="12">
        <v>0</v>
      </c>
      <c r="S115" s="10"/>
    </row>
    <row r="116" spans="1:20" ht="12.75" customHeight="1">
      <c r="A116" s="22"/>
      <c r="B116" s="46" t="s">
        <v>82</v>
      </c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25" t="s">
        <v>181</v>
      </c>
      <c r="N116" s="21">
        <v>5</v>
      </c>
      <c r="O116" s="21" t="s">
        <v>0</v>
      </c>
      <c r="P116" s="41" t="s">
        <v>0</v>
      </c>
      <c r="Q116" s="6" t="s">
        <v>0</v>
      </c>
      <c r="R116" s="12">
        <f>R117+R135+R142-0.01</f>
        <v>79824.91713999999</v>
      </c>
      <c r="S116" s="11"/>
      <c r="T116" s="14"/>
    </row>
    <row r="117" spans="1:19" ht="12.75" customHeight="1">
      <c r="A117" s="22"/>
      <c r="B117" s="46" t="s">
        <v>81</v>
      </c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23" t="s">
        <v>181</v>
      </c>
      <c r="N117" s="21">
        <v>5</v>
      </c>
      <c r="O117" s="21">
        <v>1</v>
      </c>
      <c r="P117" s="41" t="s">
        <v>0</v>
      </c>
      <c r="Q117" s="6" t="s">
        <v>0</v>
      </c>
      <c r="R117" s="12">
        <f>R118+R122+R131</f>
        <v>62489.4915</v>
      </c>
      <c r="S117" s="10"/>
    </row>
    <row r="118" spans="1:19" ht="24" customHeight="1">
      <c r="A118" s="22"/>
      <c r="B118" s="46" t="s">
        <v>11</v>
      </c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25" t="s">
        <v>181</v>
      </c>
      <c r="N118" s="21">
        <v>5</v>
      </c>
      <c r="O118" s="21">
        <v>1</v>
      </c>
      <c r="P118" s="41" t="s">
        <v>10</v>
      </c>
      <c r="Q118" s="6" t="s">
        <v>0</v>
      </c>
      <c r="R118" s="12">
        <f>R119</f>
        <v>2753.39898</v>
      </c>
      <c r="S118" s="10"/>
    </row>
    <row r="119" spans="1:19" ht="57.75" customHeight="1">
      <c r="A119" s="22"/>
      <c r="B119" s="46" t="s">
        <v>80</v>
      </c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23" t="s">
        <v>181</v>
      </c>
      <c r="N119" s="21">
        <v>5</v>
      </c>
      <c r="O119" s="21">
        <v>1</v>
      </c>
      <c r="P119" s="41" t="s">
        <v>79</v>
      </c>
      <c r="Q119" s="6" t="s">
        <v>0</v>
      </c>
      <c r="R119" s="12">
        <f>R120+R121</f>
        <v>2753.39898</v>
      </c>
      <c r="S119" s="10"/>
    </row>
    <row r="120" spans="1:19" ht="24" customHeight="1">
      <c r="A120" s="22"/>
      <c r="B120" s="46" t="s">
        <v>19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25" t="s">
        <v>181</v>
      </c>
      <c r="N120" s="21">
        <v>5</v>
      </c>
      <c r="O120" s="21">
        <v>1</v>
      </c>
      <c r="P120" s="41">
        <v>300800000</v>
      </c>
      <c r="Q120" s="6">
        <v>240</v>
      </c>
      <c r="R120" s="12">
        <f>4616.2-904-174.35391-50-0.325-33.302-361.2-4.33399-12.28612-338</f>
        <v>2738.39898</v>
      </c>
      <c r="S120" s="10"/>
    </row>
    <row r="121" spans="1:19" s="7" customFormat="1" ht="12.75" customHeight="1">
      <c r="A121" s="22"/>
      <c r="B121" s="57" t="s">
        <v>77</v>
      </c>
      <c r="C121" s="58"/>
      <c r="D121" s="58"/>
      <c r="E121" s="58"/>
      <c r="F121" s="58"/>
      <c r="G121" s="58"/>
      <c r="H121" s="58"/>
      <c r="I121" s="58"/>
      <c r="J121" s="58"/>
      <c r="K121" s="58"/>
      <c r="L121" s="59"/>
      <c r="M121" s="25" t="s">
        <v>181</v>
      </c>
      <c r="N121" s="21">
        <v>5</v>
      </c>
      <c r="O121" s="21">
        <v>1</v>
      </c>
      <c r="P121" s="41">
        <v>300800000</v>
      </c>
      <c r="Q121" s="6">
        <v>830</v>
      </c>
      <c r="R121" s="12">
        <v>15</v>
      </c>
      <c r="S121" s="10"/>
    </row>
    <row r="122" spans="1:19" ht="24" customHeight="1">
      <c r="A122" s="22"/>
      <c r="B122" s="46" t="s">
        <v>60</v>
      </c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23" t="s">
        <v>181</v>
      </c>
      <c r="N122" s="21">
        <v>5</v>
      </c>
      <c r="O122" s="21">
        <v>1</v>
      </c>
      <c r="P122" s="41" t="s">
        <v>59</v>
      </c>
      <c r="Q122" s="6" t="s">
        <v>0</v>
      </c>
      <c r="R122" s="12">
        <f>R123</f>
        <v>58641.99252</v>
      </c>
      <c r="S122" s="10"/>
    </row>
    <row r="123" spans="1:19" ht="12.75" customHeight="1">
      <c r="A123" s="22"/>
      <c r="B123" s="46" t="s">
        <v>78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25" t="s">
        <v>181</v>
      </c>
      <c r="N123" s="21">
        <v>5</v>
      </c>
      <c r="O123" s="21">
        <v>1</v>
      </c>
      <c r="P123" s="41" t="s">
        <v>76</v>
      </c>
      <c r="Q123" s="6" t="s">
        <v>0</v>
      </c>
      <c r="R123" s="12">
        <f>R124+R125+R126+R127+R129</f>
        <v>58641.99252</v>
      </c>
      <c r="S123" s="10"/>
    </row>
    <row r="124" spans="1:19" s="7" customFormat="1" ht="24" customHeight="1">
      <c r="A124" s="22"/>
      <c r="B124" s="46" t="s">
        <v>19</v>
      </c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23" t="s">
        <v>181</v>
      </c>
      <c r="N124" s="21">
        <v>5</v>
      </c>
      <c r="O124" s="21">
        <v>1</v>
      </c>
      <c r="P124" s="41">
        <v>900100000</v>
      </c>
      <c r="Q124" s="6">
        <v>240</v>
      </c>
      <c r="R124" s="12">
        <f>950+162.72479-98-70-54-50-196.853-51-54-50+4.33399+338+400</f>
        <v>1231.2057799999998</v>
      </c>
      <c r="S124" s="10"/>
    </row>
    <row r="125" spans="1:19" s="7" customFormat="1" ht="12.75" customHeight="1">
      <c r="A125" s="22"/>
      <c r="B125" s="46" t="s">
        <v>77</v>
      </c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25" t="s">
        <v>181</v>
      </c>
      <c r="N125" s="21">
        <v>5</v>
      </c>
      <c r="O125" s="21">
        <v>1</v>
      </c>
      <c r="P125" s="41" t="s">
        <v>76</v>
      </c>
      <c r="Q125" s="6">
        <v>830</v>
      </c>
      <c r="R125" s="12">
        <f>679.9+11.62912+12.28612+50</f>
        <v>753.8152399999999</v>
      </c>
      <c r="S125" s="10"/>
    </row>
    <row r="126" spans="1:19" s="7" customFormat="1" ht="12.75" customHeight="1">
      <c r="A126" s="22"/>
      <c r="B126" s="46" t="s">
        <v>31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23" t="s">
        <v>181</v>
      </c>
      <c r="N126" s="21">
        <v>5</v>
      </c>
      <c r="O126" s="21">
        <v>1</v>
      </c>
      <c r="P126" s="41">
        <v>900100000</v>
      </c>
      <c r="Q126" s="6">
        <v>850</v>
      </c>
      <c r="R126" s="12">
        <f>50+51+54+50+30-50</f>
        <v>185</v>
      </c>
      <c r="S126" s="10"/>
    </row>
    <row r="127" spans="1:19" ht="72.75" customHeight="1">
      <c r="A127" s="22"/>
      <c r="B127" s="48" t="s">
        <v>164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25" t="s">
        <v>181</v>
      </c>
      <c r="N127" s="21">
        <v>5</v>
      </c>
      <c r="O127" s="21">
        <v>1</v>
      </c>
      <c r="P127" s="41" t="s">
        <v>75</v>
      </c>
      <c r="Q127" s="6" t="s">
        <v>0</v>
      </c>
      <c r="R127" s="12">
        <f>R128</f>
        <v>42353.97863</v>
      </c>
      <c r="S127" s="10"/>
    </row>
    <row r="128" spans="1:19" ht="72" customHeight="1">
      <c r="A128" s="22"/>
      <c r="B128" s="46" t="s">
        <v>163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23" t="s">
        <v>181</v>
      </c>
      <c r="N128" s="21">
        <v>5</v>
      </c>
      <c r="O128" s="21">
        <v>1</v>
      </c>
      <c r="P128" s="41" t="s">
        <v>75</v>
      </c>
      <c r="Q128" s="6">
        <v>410</v>
      </c>
      <c r="R128" s="12">
        <v>42353.97863</v>
      </c>
      <c r="S128" s="10"/>
    </row>
    <row r="129" spans="1:19" ht="44.25" customHeight="1">
      <c r="A129" s="22"/>
      <c r="B129" s="46" t="s">
        <v>161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25" t="s">
        <v>181</v>
      </c>
      <c r="N129" s="21">
        <v>5</v>
      </c>
      <c r="O129" s="21">
        <v>1</v>
      </c>
      <c r="P129" s="41">
        <v>900109602</v>
      </c>
      <c r="Q129" s="6" t="s">
        <v>0</v>
      </c>
      <c r="R129" s="12">
        <f>R130</f>
        <v>14117.99287</v>
      </c>
      <c r="S129" s="10"/>
    </row>
    <row r="130" spans="1:19" ht="61.5" customHeight="1">
      <c r="A130" s="22"/>
      <c r="B130" s="48" t="s">
        <v>162</v>
      </c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23" t="s">
        <v>181</v>
      </c>
      <c r="N130" s="21">
        <v>5</v>
      </c>
      <c r="O130" s="21">
        <v>1</v>
      </c>
      <c r="P130" s="41">
        <v>900109602</v>
      </c>
      <c r="Q130" s="6">
        <v>410</v>
      </c>
      <c r="R130" s="12">
        <v>14117.99287</v>
      </c>
      <c r="S130" s="10"/>
    </row>
    <row r="131" spans="1:19" ht="12.75" customHeight="1">
      <c r="A131" s="22"/>
      <c r="B131" s="46" t="s">
        <v>74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25" t="s">
        <v>181</v>
      </c>
      <c r="N131" s="21">
        <v>5</v>
      </c>
      <c r="O131" s="21">
        <v>1</v>
      </c>
      <c r="P131" s="41" t="s">
        <v>72</v>
      </c>
      <c r="Q131" s="6" t="s">
        <v>0</v>
      </c>
      <c r="R131" s="12">
        <f>R132</f>
        <v>1094.1</v>
      </c>
      <c r="S131" s="10"/>
    </row>
    <row r="132" spans="1:19" ht="24" customHeight="1">
      <c r="A132" s="22"/>
      <c r="B132" s="46" t="s">
        <v>73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23" t="s">
        <v>181</v>
      </c>
      <c r="N132" s="21">
        <v>5</v>
      </c>
      <c r="O132" s="21">
        <v>1</v>
      </c>
      <c r="P132" s="41" t="s">
        <v>72</v>
      </c>
      <c r="Q132" s="6">
        <v>240</v>
      </c>
      <c r="R132" s="12">
        <v>1094.1</v>
      </c>
      <c r="S132" s="10"/>
    </row>
    <row r="133" spans="1:19" ht="35.25" customHeight="1" hidden="1">
      <c r="A133" s="22"/>
      <c r="B133" s="46" t="s">
        <v>71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25" t="s">
        <v>181</v>
      </c>
      <c r="N133" s="21">
        <v>5</v>
      </c>
      <c r="O133" s="21">
        <v>1</v>
      </c>
      <c r="P133" s="41" t="s">
        <v>69</v>
      </c>
      <c r="Q133" s="6" t="s">
        <v>0</v>
      </c>
      <c r="R133" s="12">
        <f>R134</f>
        <v>0</v>
      </c>
      <c r="S133" s="10"/>
    </row>
    <row r="134" spans="1:249" s="7" customFormat="1" ht="35.25" customHeight="1">
      <c r="A134" s="22"/>
      <c r="B134" s="46" t="s">
        <v>70</v>
      </c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23" t="s">
        <v>181</v>
      </c>
      <c r="N134" s="21">
        <v>5</v>
      </c>
      <c r="O134" s="21">
        <v>1</v>
      </c>
      <c r="P134" s="41" t="s">
        <v>69</v>
      </c>
      <c r="Q134" s="6">
        <v>410</v>
      </c>
      <c r="R134" s="12"/>
      <c r="S134" s="10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</row>
    <row r="135" spans="1:249" s="7" customFormat="1" ht="12.75" customHeight="1">
      <c r="A135" s="22"/>
      <c r="B135" s="46" t="s">
        <v>68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25" t="s">
        <v>181</v>
      </c>
      <c r="N135" s="21">
        <v>5</v>
      </c>
      <c r="O135" s="21">
        <v>2</v>
      </c>
      <c r="P135" s="41" t="s">
        <v>0</v>
      </c>
      <c r="Q135" s="6" t="s">
        <v>0</v>
      </c>
      <c r="R135" s="12">
        <f>R136+R140</f>
        <v>6294.98264</v>
      </c>
      <c r="S135" s="10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</row>
    <row r="136" spans="1:249" s="7" customFormat="1" ht="29.25" customHeight="1">
      <c r="A136" s="22"/>
      <c r="B136" s="46" t="s">
        <v>11</v>
      </c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25" t="s">
        <v>181</v>
      </c>
      <c r="N136" s="21">
        <v>5</v>
      </c>
      <c r="O136" s="21">
        <v>2</v>
      </c>
      <c r="P136" s="41">
        <v>300000000</v>
      </c>
      <c r="Q136" s="6" t="s">
        <v>0</v>
      </c>
      <c r="R136" s="12">
        <f>R138</f>
        <v>5694.98264</v>
      </c>
      <c r="S136" s="10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</row>
    <row r="137" spans="1:249" s="7" customFormat="1" ht="24" customHeight="1" hidden="1">
      <c r="A137" s="22"/>
      <c r="B137" s="57" t="s">
        <v>19</v>
      </c>
      <c r="C137" s="58"/>
      <c r="D137" s="58"/>
      <c r="E137" s="58"/>
      <c r="F137" s="58"/>
      <c r="G137" s="58"/>
      <c r="H137" s="58"/>
      <c r="I137" s="58"/>
      <c r="J137" s="58"/>
      <c r="K137" s="58"/>
      <c r="L137" s="59"/>
      <c r="M137" s="23" t="s">
        <v>181</v>
      </c>
      <c r="N137" s="21">
        <v>5</v>
      </c>
      <c r="O137" s="21">
        <v>2</v>
      </c>
      <c r="P137" s="41" t="s">
        <v>67</v>
      </c>
      <c r="Q137" s="6">
        <v>240</v>
      </c>
      <c r="R137" s="12">
        <v>0</v>
      </c>
      <c r="S137" s="10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</row>
    <row r="138" spans="1:249" s="7" customFormat="1" ht="60.75" customHeight="1">
      <c r="A138" s="22"/>
      <c r="B138" s="46" t="s">
        <v>80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23" t="s">
        <v>181</v>
      </c>
      <c r="N138" s="21">
        <v>5</v>
      </c>
      <c r="O138" s="21">
        <v>2</v>
      </c>
      <c r="P138" s="41">
        <v>300800000</v>
      </c>
      <c r="Q138" s="6">
        <v>850</v>
      </c>
      <c r="R138" s="12">
        <v>5694.98264</v>
      </c>
      <c r="S138" s="10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</row>
    <row r="139" spans="1:249" s="7" customFormat="1" ht="12.75" customHeight="1">
      <c r="A139" s="22"/>
      <c r="B139" s="46" t="s">
        <v>52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25" t="s">
        <v>181</v>
      </c>
      <c r="N139" s="21">
        <v>5</v>
      </c>
      <c r="O139" s="21">
        <v>2</v>
      </c>
      <c r="P139" s="41" t="s">
        <v>51</v>
      </c>
      <c r="Q139" s="6" t="s">
        <v>0</v>
      </c>
      <c r="R139" s="12">
        <f>R140</f>
        <v>600</v>
      </c>
      <c r="S139" s="10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</row>
    <row r="140" spans="1:249" s="7" customFormat="1" ht="24" customHeight="1">
      <c r="A140" s="22"/>
      <c r="B140" s="46" t="s">
        <v>66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23" t="s">
        <v>181</v>
      </c>
      <c r="N140" s="21">
        <v>5</v>
      </c>
      <c r="O140" s="21">
        <v>2</v>
      </c>
      <c r="P140" s="41" t="s">
        <v>65</v>
      </c>
      <c r="Q140" s="6" t="s">
        <v>0</v>
      </c>
      <c r="R140" s="12">
        <f>R141</f>
        <v>600</v>
      </c>
      <c r="S140" s="10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</row>
    <row r="141" spans="1:249" s="7" customFormat="1" ht="24" customHeight="1">
      <c r="A141" s="22"/>
      <c r="B141" s="46" t="s">
        <v>19</v>
      </c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25" t="s">
        <v>181</v>
      </c>
      <c r="N141" s="21">
        <v>5</v>
      </c>
      <c r="O141" s="21">
        <v>2</v>
      </c>
      <c r="P141" s="41" t="s">
        <v>65</v>
      </c>
      <c r="Q141" s="6">
        <v>240</v>
      </c>
      <c r="R141" s="12">
        <v>600</v>
      </c>
      <c r="S141" s="10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</row>
    <row r="142" spans="1:249" s="7" customFormat="1" ht="12.75" customHeight="1">
      <c r="A142" s="22"/>
      <c r="B142" s="46" t="s">
        <v>64</v>
      </c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23" t="s">
        <v>181</v>
      </c>
      <c r="N142" s="21">
        <v>5</v>
      </c>
      <c r="O142" s="21">
        <v>3</v>
      </c>
      <c r="P142" s="41" t="s">
        <v>0</v>
      </c>
      <c r="Q142" s="6" t="s">
        <v>0</v>
      </c>
      <c r="R142" s="12">
        <f>R146+R157</f>
        <v>11040.453000000001</v>
      </c>
      <c r="S142" s="10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</row>
    <row r="143" spans="1:249" s="7" customFormat="1" ht="24" customHeight="1" hidden="1">
      <c r="A143" s="22"/>
      <c r="B143" s="46" t="s">
        <v>11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25" t="s">
        <v>181</v>
      </c>
      <c r="N143" s="21">
        <v>5</v>
      </c>
      <c r="O143" s="21">
        <v>3</v>
      </c>
      <c r="P143" s="41" t="s">
        <v>10</v>
      </c>
      <c r="Q143" s="6" t="s">
        <v>0</v>
      </c>
      <c r="R143" s="12">
        <v>0</v>
      </c>
      <c r="S143" s="10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</row>
    <row r="144" spans="1:249" s="7" customFormat="1" ht="24" customHeight="1" hidden="1">
      <c r="A144" s="22"/>
      <c r="B144" s="46" t="s">
        <v>63</v>
      </c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23" t="s">
        <v>181</v>
      </c>
      <c r="N144" s="21">
        <v>5</v>
      </c>
      <c r="O144" s="21">
        <v>3</v>
      </c>
      <c r="P144" s="41" t="s">
        <v>61</v>
      </c>
      <c r="Q144" s="6" t="s">
        <v>0</v>
      </c>
      <c r="R144" s="12">
        <v>0</v>
      </c>
      <c r="S144" s="10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</row>
    <row r="145" spans="1:249" s="7" customFormat="1" ht="12.75" customHeight="1" hidden="1">
      <c r="A145" s="22"/>
      <c r="B145" s="46" t="s">
        <v>62</v>
      </c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25" t="s">
        <v>181</v>
      </c>
      <c r="N145" s="21">
        <v>5</v>
      </c>
      <c r="O145" s="21">
        <v>3</v>
      </c>
      <c r="P145" s="41" t="s">
        <v>61</v>
      </c>
      <c r="Q145" s="6">
        <v>870</v>
      </c>
      <c r="R145" s="12">
        <v>0</v>
      </c>
      <c r="S145" s="10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</row>
    <row r="146" spans="1:249" s="7" customFormat="1" ht="24" customHeight="1">
      <c r="A146" s="22"/>
      <c r="B146" s="46" t="s">
        <v>60</v>
      </c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23" t="s">
        <v>181</v>
      </c>
      <c r="N146" s="21">
        <v>5</v>
      </c>
      <c r="O146" s="21">
        <v>3</v>
      </c>
      <c r="P146" s="41" t="s">
        <v>59</v>
      </c>
      <c r="Q146" s="6" t="s">
        <v>0</v>
      </c>
      <c r="R146" s="12">
        <f>R147+R149+R151+R153+R155</f>
        <v>6812.753000000001</v>
      </c>
      <c r="S146" s="10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</row>
    <row r="147" spans="1:249" s="7" customFormat="1" ht="12.75" customHeight="1">
      <c r="A147" s="22"/>
      <c r="B147" s="46" t="s">
        <v>58</v>
      </c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25" t="s">
        <v>181</v>
      </c>
      <c r="N147" s="21">
        <v>5</v>
      </c>
      <c r="O147" s="21">
        <v>3</v>
      </c>
      <c r="P147" s="41" t="s">
        <v>57</v>
      </c>
      <c r="Q147" s="6" t="s">
        <v>0</v>
      </c>
      <c r="R147" s="12">
        <f>R148</f>
        <v>288.9</v>
      </c>
      <c r="S147" s="10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</row>
    <row r="148" spans="1:249" s="7" customFormat="1" ht="24" customHeight="1">
      <c r="A148" s="22"/>
      <c r="B148" s="46" t="s">
        <v>19</v>
      </c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23" t="s">
        <v>181</v>
      </c>
      <c r="N148" s="21">
        <v>5</v>
      </c>
      <c r="O148" s="21">
        <v>3</v>
      </c>
      <c r="P148" s="41" t="s">
        <v>57</v>
      </c>
      <c r="Q148" s="6">
        <v>240</v>
      </c>
      <c r="R148" s="12">
        <v>288.9</v>
      </c>
      <c r="S148" s="10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</row>
    <row r="149" spans="1:249" s="7" customFormat="1" ht="12.75" customHeight="1">
      <c r="A149" s="22"/>
      <c r="B149" s="46" t="s">
        <v>56</v>
      </c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25" t="s">
        <v>181</v>
      </c>
      <c r="N149" s="21">
        <v>5</v>
      </c>
      <c r="O149" s="21">
        <v>3</v>
      </c>
      <c r="P149" s="41" t="s">
        <v>55</v>
      </c>
      <c r="Q149" s="6" t="s">
        <v>0</v>
      </c>
      <c r="R149" s="12">
        <f>R150</f>
        <v>2600</v>
      </c>
      <c r="S149" s="10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</row>
    <row r="150" spans="1:249" s="7" customFormat="1" ht="24" customHeight="1">
      <c r="A150" s="22"/>
      <c r="B150" s="46" t="s">
        <v>19</v>
      </c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23" t="s">
        <v>181</v>
      </c>
      <c r="N150" s="21">
        <v>5</v>
      </c>
      <c r="O150" s="21">
        <v>3</v>
      </c>
      <c r="P150" s="41" t="s">
        <v>55</v>
      </c>
      <c r="Q150" s="6">
        <v>240</v>
      </c>
      <c r="R150" s="12">
        <f>2000+600</f>
        <v>2600</v>
      </c>
      <c r="S150" s="10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</row>
    <row r="151" spans="1:249" s="7" customFormat="1" ht="12.75" customHeight="1">
      <c r="A151" s="22"/>
      <c r="B151" s="46" t="s">
        <v>54</v>
      </c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25" t="s">
        <v>181</v>
      </c>
      <c r="N151" s="21">
        <v>5</v>
      </c>
      <c r="O151" s="21">
        <v>3</v>
      </c>
      <c r="P151" s="41" t="s">
        <v>53</v>
      </c>
      <c r="Q151" s="6" t="s">
        <v>0</v>
      </c>
      <c r="R151" s="12">
        <f>R152</f>
        <v>2723.853</v>
      </c>
      <c r="S151" s="10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</row>
    <row r="152" spans="1:19" s="7" customFormat="1" ht="24" customHeight="1">
      <c r="A152" s="22"/>
      <c r="B152" s="46" t="s">
        <v>19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23" t="s">
        <v>181</v>
      </c>
      <c r="N152" s="21">
        <v>5</v>
      </c>
      <c r="O152" s="21">
        <v>3</v>
      </c>
      <c r="P152" s="41">
        <v>900500000</v>
      </c>
      <c r="Q152" s="6">
        <v>240</v>
      </c>
      <c r="R152" s="12">
        <f>2527+196.853</f>
        <v>2723.853</v>
      </c>
      <c r="S152" s="10"/>
    </row>
    <row r="153" spans="1:249" s="7" customFormat="1" ht="28.5" customHeight="1">
      <c r="A153" s="22"/>
      <c r="B153" s="46" t="s">
        <v>172</v>
      </c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25" t="s">
        <v>181</v>
      </c>
      <c r="N153" s="21">
        <v>5</v>
      </c>
      <c r="O153" s="21">
        <v>3</v>
      </c>
      <c r="P153" s="41">
        <v>900543140</v>
      </c>
      <c r="Q153" s="6" t="s">
        <v>0</v>
      </c>
      <c r="R153" s="12">
        <f>R154</f>
        <v>657.6</v>
      </c>
      <c r="S153" s="10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</row>
    <row r="154" spans="1:249" s="7" customFormat="1" ht="38.25" customHeight="1">
      <c r="A154" s="22"/>
      <c r="B154" s="46" t="s">
        <v>173</v>
      </c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23" t="s">
        <v>181</v>
      </c>
      <c r="N154" s="21">
        <v>5</v>
      </c>
      <c r="O154" s="21">
        <v>3</v>
      </c>
      <c r="P154" s="41">
        <v>900543140</v>
      </c>
      <c r="Q154" s="6">
        <v>240</v>
      </c>
      <c r="R154" s="12">
        <v>657.6</v>
      </c>
      <c r="S154" s="10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</row>
    <row r="155" spans="1:249" s="7" customFormat="1" ht="35.25" customHeight="1">
      <c r="A155" s="22"/>
      <c r="B155" s="46" t="s">
        <v>174</v>
      </c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25" t="s">
        <v>181</v>
      </c>
      <c r="N155" s="21">
        <v>5</v>
      </c>
      <c r="O155" s="21">
        <v>3</v>
      </c>
      <c r="P155" s="41" t="s">
        <v>190</v>
      </c>
      <c r="Q155" s="6" t="s">
        <v>0</v>
      </c>
      <c r="R155" s="12">
        <f>R156</f>
        <v>542.4</v>
      </c>
      <c r="S155" s="10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</row>
    <row r="156" spans="1:249" s="7" customFormat="1" ht="44.25" customHeight="1">
      <c r="A156" s="22"/>
      <c r="B156" s="46" t="s">
        <v>175</v>
      </c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23" t="s">
        <v>181</v>
      </c>
      <c r="N156" s="21">
        <v>5</v>
      </c>
      <c r="O156" s="21">
        <v>3</v>
      </c>
      <c r="P156" s="41" t="s">
        <v>190</v>
      </c>
      <c r="Q156" s="6">
        <v>240</v>
      </c>
      <c r="R156" s="12">
        <f>361.2+181.2</f>
        <v>542.4</v>
      </c>
      <c r="S156" s="10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</row>
    <row r="157" spans="1:249" s="7" customFormat="1" ht="12.75" customHeight="1">
      <c r="A157" s="22"/>
      <c r="B157" s="46" t="s">
        <v>52</v>
      </c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25" t="s">
        <v>181</v>
      </c>
      <c r="N157" s="21">
        <v>5</v>
      </c>
      <c r="O157" s="21">
        <v>3</v>
      </c>
      <c r="P157" s="41" t="s">
        <v>51</v>
      </c>
      <c r="Q157" s="6" t="s">
        <v>0</v>
      </c>
      <c r="R157" s="12">
        <f>R158+R160</f>
        <v>4227.700000000001</v>
      </c>
      <c r="S157" s="10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</row>
    <row r="158" spans="1:249" s="7" customFormat="1" ht="35.25" customHeight="1">
      <c r="A158" s="22"/>
      <c r="B158" s="46" t="s">
        <v>50</v>
      </c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23" t="s">
        <v>181</v>
      </c>
      <c r="N158" s="21">
        <v>5</v>
      </c>
      <c r="O158" s="21">
        <v>3</v>
      </c>
      <c r="P158" s="41" t="s">
        <v>49</v>
      </c>
      <c r="Q158" s="6" t="s">
        <v>0</v>
      </c>
      <c r="R158" s="12">
        <f>R159</f>
        <v>2035</v>
      </c>
      <c r="S158" s="10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</row>
    <row r="159" spans="1:249" s="7" customFormat="1" ht="24" customHeight="1">
      <c r="A159" s="22"/>
      <c r="B159" s="46" t="s">
        <v>19</v>
      </c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25" t="s">
        <v>181</v>
      </c>
      <c r="N159" s="21">
        <v>5</v>
      </c>
      <c r="O159" s="21">
        <v>3</v>
      </c>
      <c r="P159" s="41" t="s">
        <v>49</v>
      </c>
      <c r="Q159" s="6">
        <v>240</v>
      </c>
      <c r="R159" s="12">
        <f>1435+600</f>
        <v>2035</v>
      </c>
      <c r="S159" s="10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</row>
    <row r="160" spans="1:249" s="7" customFormat="1" ht="48.75" customHeight="1">
      <c r="A160" s="22"/>
      <c r="B160" s="46" t="s">
        <v>165</v>
      </c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23" t="s">
        <v>181</v>
      </c>
      <c r="N160" s="21">
        <v>5</v>
      </c>
      <c r="O160" s="21">
        <v>3</v>
      </c>
      <c r="P160" s="41">
        <v>7920000000</v>
      </c>
      <c r="Q160" s="6" t="s">
        <v>0</v>
      </c>
      <c r="R160" s="12">
        <f>R161+R164+R167</f>
        <v>2192.7000000000003</v>
      </c>
      <c r="S160" s="10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</row>
    <row r="161" spans="1:249" s="7" customFormat="1" ht="24.75" customHeight="1">
      <c r="A161" s="22"/>
      <c r="B161" s="55" t="s">
        <v>166</v>
      </c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25" t="s">
        <v>181</v>
      </c>
      <c r="N161" s="21">
        <v>5</v>
      </c>
      <c r="O161" s="21">
        <v>3</v>
      </c>
      <c r="P161" s="41">
        <v>7920100000</v>
      </c>
      <c r="Q161" s="6" t="s">
        <v>0</v>
      </c>
      <c r="R161" s="12">
        <f>R162</f>
        <v>766.7</v>
      </c>
      <c r="S161" s="10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</row>
    <row r="162" spans="1:249" s="7" customFormat="1" ht="18.75" customHeight="1">
      <c r="A162" s="22"/>
      <c r="B162" s="46" t="s">
        <v>47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23" t="s">
        <v>181</v>
      </c>
      <c r="N162" s="21">
        <v>5</v>
      </c>
      <c r="O162" s="21">
        <v>3</v>
      </c>
      <c r="P162" s="41" t="s">
        <v>167</v>
      </c>
      <c r="Q162" s="6" t="s">
        <v>0</v>
      </c>
      <c r="R162" s="12">
        <f>R163</f>
        <v>766.7</v>
      </c>
      <c r="S162" s="10"/>
      <c r="U162" s="4"/>
      <c r="V162" s="20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</row>
    <row r="163" spans="1:249" s="7" customFormat="1" ht="32.25" customHeight="1">
      <c r="A163" s="22"/>
      <c r="B163" s="46" t="s">
        <v>46</v>
      </c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25" t="s">
        <v>181</v>
      </c>
      <c r="N163" s="21">
        <v>5</v>
      </c>
      <c r="O163" s="21">
        <v>3</v>
      </c>
      <c r="P163" s="41" t="s">
        <v>167</v>
      </c>
      <c r="Q163" s="6">
        <v>240</v>
      </c>
      <c r="R163" s="12">
        <f>624.7+142</f>
        <v>766.7</v>
      </c>
      <c r="S163" s="10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</row>
    <row r="164" spans="1:249" s="7" customFormat="1" ht="30.75" customHeight="1">
      <c r="A164" s="22"/>
      <c r="B164" s="55" t="s">
        <v>171</v>
      </c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23" t="s">
        <v>181</v>
      </c>
      <c r="N164" s="21">
        <v>5</v>
      </c>
      <c r="O164" s="21">
        <v>3</v>
      </c>
      <c r="P164" s="41">
        <v>7920200000</v>
      </c>
      <c r="Q164" s="6" t="s">
        <v>0</v>
      </c>
      <c r="R164" s="12">
        <f>R165</f>
        <v>1249.4</v>
      </c>
      <c r="S164" s="10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</row>
    <row r="165" spans="1:249" s="7" customFormat="1" ht="32.25" customHeight="1">
      <c r="A165" s="22"/>
      <c r="B165" s="46" t="s">
        <v>47</v>
      </c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25" t="s">
        <v>181</v>
      </c>
      <c r="N165" s="21">
        <v>5</v>
      </c>
      <c r="O165" s="21">
        <v>3</v>
      </c>
      <c r="P165" s="41" t="s">
        <v>170</v>
      </c>
      <c r="Q165" s="6" t="s">
        <v>0</v>
      </c>
      <c r="R165" s="12">
        <f>R166</f>
        <v>1249.4</v>
      </c>
      <c r="S165" s="10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</row>
    <row r="166" spans="1:249" s="7" customFormat="1" ht="51" customHeight="1">
      <c r="A166" s="22"/>
      <c r="B166" s="55" t="s">
        <v>48</v>
      </c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23" t="s">
        <v>181</v>
      </c>
      <c r="N166" s="21">
        <v>5</v>
      </c>
      <c r="O166" s="21">
        <v>3</v>
      </c>
      <c r="P166" s="41" t="s">
        <v>170</v>
      </c>
      <c r="Q166" s="6">
        <v>810</v>
      </c>
      <c r="R166" s="12">
        <v>1249.4</v>
      </c>
      <c r="S166" s="10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</row>
    <row r="167" spans="1:249" s="7" customFormat="1" ht="32.25" customHeight="1">
      <c r="A167" s="22"/>
      <c r="B167" s="46" t="s">
        <v>168</v>
      </c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25" t="s">
        <v>181</v>
      </c>
      <c r="N167" s="21">
        <v>5</v>
      </c>
      <c r="O167" s="21">
        <v>3</v>
      </c>
      <c r="P167" s="41">
        <v>7920300000</v>
      </c>
      <c r="Q167" s="6" t="s">
        <v>0</v>
      </c>
      <c r="R167" s="12">
        <f>R168</f>
        <v>176.6</v>
      </c>
      <c r="S167" s="10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</row>
    <row r="168" spans="1:249" s="7" customFormat="1" ht="32.25" customHeight="1">
      <c r="A168" s="22"/>
      <c r="B168" s="46" t="s">
        <v>45</v>
      </c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23" t="s">
        <v>181</v>
      </c>
      <c r="N168" s="21">
        <v>5</v>
      </c>
      <c r="O168" s="21">
        <v>3</v>
      </c>
      <c r="P168" s="41" t="s">
        <v>169</v>
      </c>
      <c r="Q168" s="6" t="s">
        <v>0</v>
      </c>
      <c r="R168" s="12">
        <f>R169</f>
        <v>176.6</v>
      </c>
      <c r="S168" s="10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</row>
    <row r="169" spans="1:249" s="7" customFormat="1" ht="32.25" customHeight="1">
      <c r="A169" s="22"/>
      <c r="B169" s="46" t="s">
        <v>44</v>
      </c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25" t="s">
        <v>181</v>
      </c>
      <c r="N169" s="21">
        <v>5</v>
      </c>
      <c r="O169" s="21">
        <v>3</v>
      </c>
      <c r="P169" s="41" t="s">
        <v>169</v>
      </c>
      <c r="Q169" s="6">
        <v>240</v>
      </c>
      <c r="R169" s="12">
        <v>176.6</v>
      </c>
      <c r="S169" s="10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</row>
    <row r="170" spans="1:19" s="7" customFormat="1" ht="12.75" customHeight="1">
      <c r="A170" s="22"/>
      <c r="B170" s="46" t="s">
        <v>43</v>
      </c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23" t="s">
        <v>181</v>
      </c>
      <c r="N170" s="21">
        <v>8</v>
      </c>
      <c r="O170" s="21" t="s">
        <v>0</v>
      </c>
      <c r="P170" s="41" t="s">
        <v>0</v>
      </c>
      <c r="Q170" s="6" t="s">
        <v>0</v>
      </c>
      <c r="R170" s="12">
        <f>R171</f>
        <v>5278.928000000001</v>
      </c>
      <c r="S170" s="10"/>
    </row>
    <row r="171" spans="1:249" s="7" customFormat="1" ht="12.75" customHeight="1">
      <c r="A171" s="22"/>
      <c r="B171" s="46" t="s">
        <v>42</v>
      </c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25" t="s">
        <v>181</v>
      </c>
      <c r="N171" s="21">
        <v>8</v>
      </c>
      <c r="O171" s="21">
        <v>1</v>
      </c>
      <c r="P171" s="41" t="s">
        <v>0</v>
      </c>
      <c r="Q171" s="6" t="s">
        <v>0</v>
      </c>
      <c r="R171" s="12">
        <f>R172</f>
        <v>5278.928000000001</v>
      </c>
      <c r="S171" s="10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</row>
    <row r="172" spans="1:249" s="7" customFormat="1" ht="12.75" customHeight="1">
      <c r="A172" s="22"/>
      <c r="B172" s="46" t="s">
        <v>41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23" t="s">
        <v>181</v>
      </c>
      <c r="N172" s="21">
        <v>8</v>
      </c>
      <c r="O172" s="21">
        <v>1</v>
      </c>
      <c r="P172" s="41" t="s">
        <v>40</v>
      </c>
      <c r="Q172" s="6" t="s">
        <v>0</v>
      </c>
      <c r="R172" s="12">
        <f>R173+R179</f>
        <v>5278.928000000001</v>
      </c>
      <c r="S172" s="10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</row>
    <row r="173" spans="1:249" s="7" customFormat="1" ht="24" customHeight="1">
      <c r="A173" s="22"/>
      <c r="B173" s="46" t="s">
        <v>39</v>
      </c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25" t="s">
        <v>181</v>
      </c>
      <c r="N173" s="21">
        <v>8</v>
      </c>
      <c r="O173" s="21">
        <v>1</v>
      </c>
      <c r="P173" s="41" t="s">
        <v>38</v>
      </c>
      <c r="Q173" s="6" t="s">
        <v>0</v>
      </c>
      <c r="R173" s="12">
        <f>R174+R175+R176</f>
        <v>79.40772999999999</v>
      </c>
      <c r="S173" s="10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</row>
    <row r="174" spans="1:249" s="7" customFormat="1" ht="12.75" customHeight="1">
      <c r="A174" s="22"/>
      <c r="B174" s="46" t="s">
        <v>33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23" t="s">
        <v>181</v>
      </c>
      <c r="N174" s="21">
        <v>8</v>
      </c>
      <c r="O174" s="21">
        <v>1</v>
      </c>
      <c r="P174" s="41" t="s">
        <v>38</v>
      </c>
      <c r="Q174" s="6">
        <v>110</v>
      </c>
      <c r="R174" s="12">
        <f>109.6-1-32.63928</f>
        <v>75.96072</v>
      </c>
      <c r="S174" s="10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</row>
    <row r="175" spans="1:249" s="7" customFormat="1" ht="24" customHeight="1">
      <c r="A175" s="22"/>
      <c r="B175" s="46" t="s">
        <v>19</v>
      </c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25" t="s">
        <v>181</v>
      </c>
      <c r="N175" s="21">
        <v>8</v>
      </c>
      <c r="O175" s="21">
        <v>1</v>
      </c>
      <c r="P175" s="41" t="s">
        <v>38</v>
      </c>
      <c r="Q175" s="6">
        <v>240</v>
      </c>
      <c r="R175" s="12">
        <f>10-7.4984</f>
        <v>2.5016</v>
      </c>
      <c r="S175" s="10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</row>
    <row r="176" spans="1:249" s="7" customFormat="1" ht="12.75" customHeight="1">
      <c r="A176" s="22"/>
      <c r="B176" s="46" t="s">
        <v>31</v>
      </c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23" t="s">
        <v>181</v>
      </c>
      <c r="N176" s="21">
        <v>8</v>
      </c>
      <c r="O176" s="21">
        <v>1</v>
      </c>
      <c r="P176" s="41" t="s">
        <v>38</v>
      </c>
      <c r="Q176" s="6">
        <v>850</v>
      </c>
      <c r="R176" s="12">
        <f>0.1+1-0.15459</f>
        <v>0.9454100000000001</v>
      </c>
      <c r="S176" s="10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</row>
    <row r="177" spans="1:249" s="7" customFormat="1" ht="48.75" customHeight="1" hidden="1">
      <c r="A177" s="22"/>
      <c r="B177" s="46" t="s">
        <v>37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25" t="s">
        <v>181</v>
      </c>
      <c r="N177" s="21">
        <v>8</v>
      </c>
      <c r="O177" s="21">
        <v>1</v>
      </c>
      <c r="P177" s="41" t="s">
        <v>35</v>
      </c>
      <c r="Q177" s="6" t="s">
        <v>0</v>
      </c>
      <c r="R177" s="12">
        <f>R178</f>
        <v>0</v>
      </c>
      <c r="S177" s="10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</row>
    <row r="178" spans="1:249" s="7" customFormat="1" ht="57" customHeight="1" hidden="1">
      <c r="A178" s="22"/>
      <c r="B178" s="46" t="s">
        <v>36</v>
      </c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23" t="s">
        <v>181</v>
      </c>
      <c r="N178" s="21">
        <v>8</v>
      </c>
      <c r="O178" s="21">
        <v>1</v>
      </c>
      <c r="P178" s="41" t="s">
        <v>35</v>
      </c>
      <c r="Q178" s="6">
        <v>240</v>
      </c>
      <c r="R178" s="12">
        <v>0</v>
      </c>
      <c r="S178" s="10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</row>
    <row r="179" spans="1:249" s="7" customFormat="1" ht="12.75" customHeight="1">
      <c r="A179" s="22"/>
      <c r="B179" s="46" t="s">
        <v>34</v>
      </c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25" t="s">
        <v>181</v>
      </c>
      <c r="N179" s="21">
        <v>8</v>
      </c>
      <c r="O179" s="21">
        <v>1</v>
      </c>
      <c r="P179" s="41" t="s">
        <v>30</v>
      </c>
      <c r="Q179" s="6" t="s">
        <v>0</v>
      </c>
      <c r="R179" s="12">
        <f>R180+R181+R182+R183+R184+R186+R188+R191</f>
        <v>5199.520270000001</v>
      </c>
      <c r="S179" s="10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</row>
    <row r="180" spans="1:19" s="7" customFormat="1" ht="12.75" customHeight="1">
      <c r="A180" s="22"/>
      <c r="B180" s="46" t="s">
        <v>33</v>
      </c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23" t="s">
        <v>181</v>
      </c>
      <c r="N180" s="21">
        <v>8</v>
      </c>
      <c r="O180" s="21">
        <v>1</v>
      </c>
      <c r="P180" s="41">
        <v>500300000</v>
      </c>
      <c r="Q180" s="6">
        <v>110</v>
      </c>
      <c r="R180" s="12">
        <f>3134-134.858-16.96-190</f>
        <v>2792.182</v>
      </c>
      <c r="S180" s="10"/>
    </row>
    <row r="181" spans="1:19" s="7" customFormat="1" ht="24" customHeight="1">
      <c r="A181" s="22"/>
      <c r="B181" s="46" t="s">
        <v>19</v>
      </c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25" t="s">
        <v>181</v>
      </c>
      <c r="N181" s="21">
        <v>8</v>
      </c>
      <c r="O181" s="21">
        <v>1</v>
      </c>
      <c r="P181" s="41" t="s">
        <v>30</v>
      </c>
      <c r="Q181" s="6">
        <v>240</v>
      </c>
      <c r="R181" s="12">
        <f>660.6+40.29227-20</f>
        <v>680.89227</v>
      </c>
      <c r="S181" s="10"/>
    </row>
    <row r="182" spans="1:249" s="7" customFormat="1" ht="24" customHeight="1">
      <c r="A182" s="22"/>
      <c r="B182" s="46" t="s">
        <v>32</v>
      </c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23" t="s">
        <v>181</v>
      </c>
      <c r="N182" s="21">
        <v>8</v>
      </c>
      <c r="O182" s="21">
        <v>1</v>
      </c>
      <c r="P182" s="41" t="s">
        <v>30</v>
      </c>
      <c r="Q182" s="6">
        <v>320</v>
      </c>
      <c r="R182" s="12">
        <v>190</v>
      </c>
      <c r="S182" s="10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</row>
    <row r="183" spans="1:249" s="7" customFormat="1" ht="12.75" customHeight="1">
      <c r="A183" s="22"/>
      <c r="B183" s="46" t="s">
        <v>31</v>
      </c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25" t="s">
        <v>181</v>
      </c>
      <c r="N183" s="21">
        <v>8</v>
      </c>
      <c r="O183" s="21">
        <v>1</v>
      </c>
      <c r="P183" s="41" t="s">
        <v>30</v>
      </c>
      <c r="Q183" s="6">
        <v>850</v>
      </c>
      <c r="R183" s="12">
        <f>16.96+20</f>
        <v>36.96</v>
      </c>
      <c r="S183" s="10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</row>
    <row r="184" spans="1:19" s="7" customFormat="1" ht="45" customHeight="1">
      <c r="A184" s="22"/>
      <c r="B184" s="46" t="s">
        <v>29</v>
      </c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23" t="s">
        <v>181</v>
      </c>
      <c r="N184" s="21">
        <v>8</v>
      </c>
      <c r="O184" s="21">
        <v>1</v>
      </c>
      <c r="P184" s="41" t="s">
        <v>27</v>
      </c>
      <c r="Q184" s="6" t="s">
        <v>0</v>
      </c>
      <c r="R184" s="12">
        <f>R185</f>
        <v>1213.719</v>
      </c>
      <c r="S184" s="10"/>
    </row>
    <row r="185" spans="1:19" s="7" customFormat="1" ht="57" customHeight="1">
      <c r="A185" s="22"/>
      <c r="B185" s="46" t="s">
        <v>28</v>
      </c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25" t="s">
        <v>181</v>
      </c>
      <c r="N185" s="21">
        <v>8</v>
      </c>
      <c r="O185" s="21">
        <v>1</v>
      </c>
      <c r="P185" s="41" t="s">
        <v>27</v>
      </c>
      <c r="Q185" s="6">
        <v>110</v>
      </c>
      <c r="R185" s="12">
        <v>1213.719</v>
      </c>
      <c r="S185" s="10"/>
    </row>
    <row r="186" spans="1:19" s="7" customFormat="1" ht="48" customHeight="1">
      <c r="A186" s="22"/>
      <c r="B186" s="46" t="s">
        <v>26</v>
      </c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23" t="s">
        <v>181</v>
      </c>
      <c r="N186" s="21">
        <v>8</v>
      </c>
      <c r="O186" s="21">
        <v>1</v>
      </c>
      <c r="P186" s="41" t="s">
        <v>24</v>
      </c>
      <c r="Q186" s="6" t="s">
        <v>0</v>
      </c>
      <c r="R186" s="12">
        <f>R187</f>
        <v>134.858</v>
      </c>
      <c r="S186" s="10"/>
    </row>
    <row r="187" spans="1:19" s="7" customFormat="1" ht="58.5" customHeight="1">
      <c r="A187" s="22"/>
      <c r="B187" s="46" t="s">
        <v>25</v>
      </c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25" t="s">
        <v>181</v>
      </c>
      <c r="N187" s="21">
        <v>8</v>
      </c>
      <c r="O187" s="21">
        <v>1</v>
      </c>
      <c r="P187" s="41" t="s">
        <v>24</v>
      </c>
      <c r="Q187" s="6">
        <v>110</v>
      </c>
      <c r="R187" s="12">
        <v>134.858</v>
      </c>
      <c r="S187" s="10"/>
    </row>
    <row r="188" spans="1:249" s="7" customFormat="1" ht="57" customHeight="1">
      <c r="A188" s="22"/>
      <c r="B188" s="48" t="s">
        <v>147</v>
      </c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23" t="s">
        <v>181</v>
      </c>
      <c r="N188" s="21">
        <v>8</v>
      </c>
      <c r="O188" s="21">
        <v>1</v>
      </c>
      <c r="P188" s="41" t="str">
        <f>P190</f>
        <v>0500343170</v>
      </c>
      <c r="Q188" s="6" t="s">
        <v>0</v>
      </c>
      <c r="R188" s="12">
        <f>R190</f>
        <v>135.818</v>
      </c>
      <c r="S188" s="10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</row>
    <row r="189" spans="1:249" s="7" customFormat="1" ht="12.75" customHeight="1" hidden="1">
      <c r="A189" s="22"/>
      <c r="B189" s="46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25"/>
      <c r="N189" s="21"/>
      <c r="O189" s="21"/>
      <c r="P189" s="41"/>
      <c r="Q189" s="6"/>
      <c r="R189" s="12"/>
      <c r="S189" s="10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</row>
    <row r="190" spans="1:249" s="7" customFormat="1" ht="60.75" customHeight="1">
      <c r="A190" s="22"/>
      <c r="B190" s="48" t="s">
        <v>154</v>
      </c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23" t="s">
        <v>181</v>
      </c>
      <c r="N190" s="21">
        <v>8</v>
      </c>
      <c r="O190" s="21">
        <v>1</v>
      </c>
      <c r="P190" s="42" t="s">
        <v>158</v>
      </c>
      <c r="Q190" s="6">
        <v>110</v>
      </c>
      <c r="R190" s="12">
        <v>135.818</v>
      </c>
      <c r="S190" s="10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</row>
    <row r="191" spans="1:249" s="7" customFormat="1" ht="57" customHeight="1">
      <c r="A191" s="22"/>
      <c r="B191" s="48" t="s">
        <v>149</v>
      </c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25" t="s">
        <v>181</v>
      </c>
      <c r="N191" s="21">
        <v>8</v>
      </c>
      <c r="O191" s="21">
        <v>1</v>
      </c>
      <c r="P191" s="41" t="str">
        <f>P193</f>
        <v>05003S3170</v>
      </c>
      <c r="Q191" s="6" t="s">
        <v>0</v>
      </c>
      <c r="R191" s="12">
        <f>R193</f>
        <v>15.091</v>
      </c>
      <c r="S191" s="10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</row>
    <row r="192" spans="1:249" s="7" customFormat="1" ht="12.75" customHeight="1" hidden="1">
      <c r="A192" s="22"/>
      <c r="B192" s="46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23"/>
      <c r="N192" s="21"/>
      <c r="O192" s="21"/>
      <c r="P192" s="41"/>
      <c r="Q192" s="6"/>
      <c r="R192" s="12"/>
      <c r="S192" s="10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</row>
    <row r="193" spans="1:249" s="7" customFormat="1" ht="74.25" customHeight="1">
      <c r="A193" s="22"/>
      <c r="B193" s="48" t="s">
        <v>155</v>
      </c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25" t="s">
        <v>181</v>
      </c>
      <c r="N193" s="21">
        <v>8</v>
      </c>
      <c r="O193" s="21">
        <v>1</v>
      </c>
      <c r="P193" s="42" t="s">
        <v>159</v>
      </c>
      <c r="Q193" s="6">
        <v>110</v>
      </c>
      <c r="R193" s="12">
        <v>15.091</v>
      </c>
      <c r="S193" s="10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</row>
    <row r="194" spans="1:19" s="7" customFormat="1" ht="12.75" customHeight="1">
      <c r="A194" s="22"/>
      <c r="B194" s="46" t="s">
        <v>23</v>
      </c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23" t="s">
        <v>181</v>
      </c>
      <c r="N194" s="21">
        <v>11</v>
      </c>
      <c r="O194" s="21" t="s">
        <v>0</v>
      </c>
      <c r="P194" s="41" t="s">
        <v>0</v>
      </c>
      <c r="Q194" s="6" t="s">
        <v>0</v>
      </c>
      <c r="R194" s="12">
        <f>R195</f>
        <v>50</v>
      </c>
      <c r="S194" s="10"/>
    </row>
    <row r="195" spans="1:249" s="7" customFormat="1" ht="12.75" customHeight="1">
      <c r="A195" s="22"/>
      <c r="B195" s="46" t="s">
        <v>20</v>
      </c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25" t="s">
        <v>181</v>
      </c>
      <c r="N195" s="21">
        <v>11</v>
      </c>
      <c r="O195" s="21">
        <v>1</v>
      </c>
      <c r="P195" s="41" t="s">
        <v>0</v>
      </c>
      <c r="Q195" s="6" t="s">
        <v>0</v>
      </c>
      <c r="R195" s="12">
        <f>R196</f>
        <v>50</v>
      </c>
      <c r="S195" s="10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</row>
    <row r="196" spans="1:249" s="7" customFormat="1" ht="12.75" customHeight="1">
      <c r="A196" s="22"/>
      <c r="B196" s="46" t="s">
        <v>22</v>
      </c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23" t="s">
        <v>181</v>
      </c>
      <c r="N196" s="21">
        <v>11</v>
      </c>
      <c r="O196" s="21">
        <v>1</v>
      </c>
      <c r="P196" s="41" t="s">
        <v>21</v>
      </c>
      <c r="Q196" s="6" t="s">
        <v>0</v>
      </c>
      <c r="R196" s="12">
        <f>R197</f>
        <v>50</v>
      </c>
      <c r="S196" s="10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</row>
    <row r="197" spans="1:249" s="7" customFormat="1" ht="12.75" customHeight="1">
      <c r="A197" s="22"/>
      <c r="B197" s="46" t="s">
        <v>20</v>
      </c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25" t="s">
        <v>181</v>
      </c>
      <c r="N197" s="21">
        <v>11</v>
      </c>
      <c r="O197" s="21">
        <v>1</v>
      </c>
      <c r="P197" s="41" t="s">
        <v>18</v>
      </c>
      <c r="Q197" s="6" t="s">
        <v>0</v>
      </c>
      <c r="R197" s="12">
        <f>R198</f>
        <v>50</v>
      </c>
      <c r="S197" s="10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</row>
    <row r="198" spans="1:249" s="7" customFormat="1" ht="24" customHeight="1">
      <c r="A198" s="22"/>
      <c r="B198" s="46" t="s">
        <v>19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23" t="s">
        <v>181</v>
      </c>
      <c r="N198" s="21">
        <v>11</v>
      </c>
      <c r="O198" s="21">
        <v>1</v>
      </c>
      <c r="P198" s="41" t="s">
        <v>18</v>
      </c>
      <c r="Q198" s="6">
        <v>240</v>
      </c>
      <c r="R198" s="12">
        <v>50</v>
      </c>
      <c r="S198" s="10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</row>
    <row r="199" spans="1:19" s="7" customFormat="1" ht="12.75" customHeight="1">
      <c r="A199" s="22"/>
      <c r="B199" s="46" t="s">
        <v>17</v>
      </c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25" t="s">
        <v>181</v>
      </c>
      <c r="N199" s="21">
        <v>13</v>
      </c>
      <c r="O199" s="21" t="s">
        <v>0</v>
      </c>
      <c r="P199" s="41" t="s">
        <v>0</v>
      </c>
      <c r="Q199" s="6" t="s">
        <v>0</v>
      </c>
      <c r="R199" s="12">
        <f>R200</f>
        <v>41</v>
      </c>
      <c r="S199" s="10"/>
    </row>
    <row r="200" spans="1:249" s="7" customFormat="1" ht="12.75" customHeight="1">
      <c r="A200" s="22"/>
      <c r="B200" s="46" t="s">
        <v>16</v>
      </c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23" t="s">
        <v>181</v>
      </c>
      <c r="N200" s="21">
        <v>13</v>
      </c>
      <c r="O200" s="21">
        <v>1</v>
      </c>
      <c r="P200" s="41" t="s">
        <v>0</v>
      </c>
      <c r="Q200" s="6" t="s">
        <v>0</v>
      </c>
      <c r="R200" s="12">
        <f>R201</f>
        <v>41</v>
      </c>
      <c r="S200" s="10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</row>
    <row r="201" spans="1:249" s="7" customFormat="1" ht="24" customHeight="1">
      <c r="A201" s="22"/>
      <c r="B201" s="46" t="s">
        <v>11</v>
      </c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25" t="s">
        <v>181</v>
      </c>
      <c r="N201" s="21">
        <v>13</v>
      </c>
      <c r="O201" s="21">
        <v>1</v>
      </c>
      <c r="P201" s="41" t="s">
        <v>10</v>
      </c>
      <c r="Q201" s="6" t="s">
        <v>0</v>
      </c>
      <c r="R201" s="12">
        <f>R202</f>
        <v>41</v>
      </c>
      <c r="S201" s="10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</row>
    <row r="202" spans="1:249" s="7" customFormat="1" ht="12.75" customHeight="1">
      <c r="A202" s="22"/>
      <c r="B202" s="46" t="s">
        <v>15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23" t="s">
        <v>181</v>
      </c>
      <c r="N202" s="21">
        <v>13</v>
      </c>
      <c r="O202" s="21">
        <v>1</v>
      </c>
      <c r="P202" s="41" t="s">
        <v>14</v>
      </c>
      <c r="Q202" s="6" t="s">
        <v>0</v>
      </c>
      <c r="R202" s="12">
        <f>R203</f>
        <v>41</v>
      </c>
      <c r="S202" s="10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</row>
    <row r="203" spans="1:249" s="7" customFormat="1" ht="12.75" customHeight="1">
      <c r="A203" s="22"/>
      <c r="B203" s="46" t="s">
        <v>15</v>
      </c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25" t="s">
        <v>181</v>
      </c>
      <c r="N203" s="21">
        <v>13</v>
      </c>
      <c r="O203" s="21">
        <v>1</v>
      </c>
      <c r="P203" s="41" t="s">
        <v>14</v>
      </c>
      <c r="Q203" s="6">
        <v>730</v>
      </c>
      <c r="R203" s="12">
        <v>41</v>
      </c>
      <c r="S203" s="10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</row>
    <row r="204" spans="1:19" s="7" customFormat="1" ht="24" customHeight="1">
      <c r="A204" s="22"/>
      <c r="B204" s="46" t="s">
        <v>13</v>
      </c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25" t="s">
        <v>181</v>
      </c>
      <c r="N204" s="21">
        <v>14</v>
      </c>
      <c r="O204" s="21" t="s">
        <v>0</v>
      </c>
      <c r="P204" s="41" t="s">
        <v>0</v>
      </c>
      <c r="Q204" s="6" t="s">
        <v>0</v>
      </c>
      <c r="R204" s="12">
        <f>R205</f>
        <v>174</v>
      </c>
      <c r="S204" s="10"/>
    </row>
    <row r="205" spans="1:249" s="7" customFormat="1" ht="12.75" customHeight="1">
      <c r="A205" s="22"/>
      <c r="B205" s="46" t="s">
        <v>12</v>
      </c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23" t="s">
        <v>181</v>
      </c>
      <c r="N205" s="21">
        <v>14</v>
      </c>
      <c r="O205" s="21">
        <v>3</v>
      </c>
      <c r="P205" s="41" t="s">
        <v>0</v>
      </c>
      <c r="Q205" s="6" t="s">
        <v>0</v>
      </c>
      <c r="R205" s="12">
        <f>R206</f>
        <v>174</v>
      </c>
      <c r="S205" s="10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</row>
    <row r="206" spans="1:249" s="7" customFormat="1" ht="24" customHeight="1">
      <c r="A206" s="22"/>
      <c r="B206" s="46" t="s">
        <v>11</v>
      </c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25" t="s">
        <v>181</v>
      </c>
      <c r="N206" s="21">
        <v>14</v>
      </c>
      <c r="O206" s="21">
        <v>3</v>
      </c>
      <c r="P206" s="41" t="s">
        <v>10</v>
      </c>
      <c r="Q206" s="6" t="s">
        <v>0</v>
      </c>
      <c r="R206" s="12">
        <f>R207</f>
        <v>174</v>
      </c>
      <c r="S206" s="10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</row>
    <row r="207" spans="1:249" s="7" customFormat="1" ht="12.75" customHeight="1">
      <c r="A207" s="22"/>
      <c r="B207" s="46" t="s">
        <v>9</v>
      </c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25" t="s">
        <v>181</v>
      </c>
      <c r="N207" s="21">
        <v>14</v>
      </c>
      <c r="O207" s="21">
        <v>3</v>
      </c>
      <c r="P207" s="41" t="s">
        <v>8</v>
      </c>
      <c r="Q207" s="6" t="s">
        <v>0</v>
      </c>
      <c r="R207" s="12">
        <f>R208+R210</f>
        <v>174</v>
      </c>
      <c r="S207" s="10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</row>
    <row r="208" spans="1:249" s="7" customFormat="1" ht="24" customHeight="1" hidden="1">
      <c r="A208" s="22"/>
      <c r="B208" s="46" t="s">
        <v>7</v>
      </c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23" t="s">
        <v>181</v>
      </c>
      <c r="N208" s="21">
        <v>14</v>
      </c>
      <c r="O208" s="21">
        <v>3</v>
      </c>
      <c r="P208" s="41" t="s">
        <v>5</v>
      </c>
      <c r="Q208" s="6" t="s">
        <v>0</v>
      </c>
      <c r="R208" s="12">
        <f>R209</f>
        <v>0</v>
      </c>
      <c r="S208" s="10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</row>
    <row r="209" spans="1:249" s="7" customFormat="1" ht="24" customHeight="1" hidden="1">
      <c r="A209" s="22"/>
      <c r="B209" s="46" t="s">
        <v>6</v>
      </c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25" t="s">
        <v>181</v>
      </c>
      <c r="N209" s="21">
        <v>14</v>
      </c>
      <c r="O209" s="21">
        <v>3</v>
      </c>
      <c r="P209" s="41" t="s">
        <v>5</v>
      </c>
      <c r="Q209" s="6">
        <v>540</v>
      </c>
      <c r="R209" s="12"/>
      <c r="S209" s="10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</row>
    <row r="210" spans="1:249" s="7" customFormat="1" ht="12.75" customHeight="1">
      <c r="A210" s="22"/>
      <c r="B210" s="46" t="s">
        <v>4</v>
      </c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25" t="s">
        <v>181</v>
      </c>
      <c r="N210" s="21">
        <v>14</v>
      </c>
      <c r="O210" s="21">
        <v>3</v>
      </c>
      <c r="P210" s="41" t="s">
        <v>2</v>
      </c>
      <c r="Q210" s="6" t="s">
        <v>0</v>
      </c>
      <c r="R210" s="12">
        <f>R211</f>
        <v>174</v>
      </c>
      <c r="S210" s="10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</row>
    <row r="211" spans="1:249" s="7" customFormat="1" ht="24" customHeight="1">
      <c r="A211" s="22"/>
      <c r="B211" s="46" t="s">
        <v>3</v>
      </c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23" t="s">
        <v>181</v>
      </c>
      <c r="N211" s="21">
        <v>14</v>
      </c>
      <c r="O211" s="21">
        <v>3</v>
      </c>
      <c r="P211" s="41" t="s">
        <v>2</v>
      </c>
      <c r="Q211" s="6">
        <v>540</v>
      </c>
      <c r="R211" s="12">
        <v>174</v>
      </c>
      <c r="S211" s="10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</row>
    <row r="212" spans="2:18" ht="15">
      <c r="B212" s="50" t="s">
        <v>182</v>
      </c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24">
        <v>42</v>
      </c>
      <c r="N212" s="21" t="s">
        <v>0</v>
      </c>
      <c r="O212" s="21" t="s">
        <v>0</v>
      </c>
      <c r="P212" s="41" t="s">
        <v>0</v>
      </c>
      <c r="Q212" s="6" t="s">
        <v>0</v>
      </c>
      <c r="R212" s="12">
        <f>R213</f>
        <v>271.40000000000003</v>
      </c>
    </row>
    <row r="213" spans="2:18" ht="15">
      <c r="B213" s="50" t="s">
        <v>139</v>
      </c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24">
        <v>42</v>
      </c>
      <c r="N213" s="21">
        <v>1</v>
      </c>
      <c r="O213" s="21" t="s">
        <v>0</v>
      </c>
      <c r="P213" s="41" t="s">
        <v>0</v>
      </c>
      <c r="Q213" s="6" t="s">
        <v>0</v>
      </c>
      <c r="R213" s="12">
        <f>R214</f>
        <v>271.40000000000003</v>
      </c>
    </row>
    <row r="214" spans="2:18" ht="15">
      <c r="B214" s="50" t="s">
        <v>135</v>
      </c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24">
        <v>42</v>
      </c>
      <c r="N214" s="21">
        <v>1</v>
      </c>
      <c r="O214" s="21">
        <v>3</v>
      </c>
      <c r="P214" s="41" t="s">
        <v>0</v>
      </c>
      <c r="Q214" s="6" t="s">
        <v>0</v>
      </c>
      <c r="R214" s="12">
        <f>R215</f>
        <v>271.40000000000003</v>
      </c>
    </row>
    <row r="215" spans="2:18" ht="15">
      <c r="B215" s="50" t="s">
        <v>133</v>
      </c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24">
        <v>42</v>
      </c>
      <c r="N215" s="21">
        <v>1</v>
      </c>
      <c r="O215" s="21">
        <v>3</v>
      </c>
      <c r="P215" s="41" t="s">
        <v>132</v>
      </c>
      <c r="Q215" s="6" t="s">
        <v>0</v>
      </c>
      <c r="R215" s="12">
        <f>R216</f>
        <v>271.40000000000003</v>
      </c>
    </row>
    <row r="216" spans="2:18" ht="15">
      <c r="B216" s="50" t="s">
        <v>131</v>
      </c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24">
        <v>42</v>
      </c>
      <c r="N216" s="21">
        <v>1</v>
      </c>
      <c r="O216" s="21">
        <v>3</v>
      </c>
      <c r="P216" s="41" t="s">
        <v>130</v>
      </c>
      <c r="Q216" s="6" t="s">
        <v>0</v>
      </c>
      <c r="R216" s="12">
        <f>R217+R222+R219+R221</f>
        <v>271.40000000000003</v>
      </c>
    </row>
    <row r="217" spans="2:18" ht="15">
      <c r="B217" s="50" t="s">
        <v>128</v>
      </c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24">
        <v>42</v>
      </c>
      <c r="N217" s="21">
        <v>1</v>
      </c>
      <c r="O217" s="21">
        <v>3</v>
      </c>
      <c r="P217" s="41" t="s">
        <v>130</v>
      </c>
      <c r="Q217" s="6">
        <v>120</v>
      </c>
      <c r="R217" s="12">
        <v>225</v>
      </c>
    </row>
    <row r="218" spans="2:18" ht="15">
      <c r="B218" s="48" t="s">
        <v>147</v>
      </c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24">
        <v>42</v>
      </c>
      <c r="N218" s="21">
        <v>1</v>
      </c>
      <c r="O218" s="21">
        <v>3</v>
      </c>
      <c r="P218" s="41">
        <v>100243170</v>
      </c>
      <c r="Q218" s="6" t="s">
        <v>0</v>
      </c>
      <c r="R218" s="12">
        <f>R219+R224</f>
        <v>39.63</v>
      </c>
    </row>
    <row r="219" spans="2:18" ht="15">
      <c r="B219" s="48" t="s">
        <v>148</v>
      </c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24">
        <v>42</v>
      </c>
      <c r="N219" s="21">
        <v>1</v>
      </c>
      <c r="O219" s="21">
        <v>3</v>
      </c>
      <c r="P219" s="43">
        <v>100243170</v>
      </c>
      <c r="Q219" s="6">
        <v>120</v>
      </c>
      <c r="R219" s="12">
        <v>39.63</v>
      </c>
    </row>
    <row r="220" spans="2:18" ht="15">
      <c r="B220" s="48" t="s">
        <v>149</v>
      </c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24">
        <v>42</v>
      </c>
      <c r="N220" s="21">
        <v>1</v>
      </c>
      <c r="O220" s="21">
        <v>3</v>
      </c>
      <c r="P220" s="41" t="str">
        <f>P221</f>
        <v>01002S3170</v>
      </c>
      <c r="Q220" s="6" t="s">
        <v>0</v>
      </c>
      <c r="R220" s="12">
        <f>R221+R226</f>
        <v>6.54</v>
      </c>
    </row>
    <row r="221" spans="2:18" ht="15">
      <c r="B221" s="48" t="s">
        <v>150</v>
      </c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24">
        <v>42</v>
      </c>
      <c r="N221" s="21">
        <v>1</v>
      </c>
      <c r="O221" s="21">
        <v>3</v>
      </c>
      <c r="P221" s="41" t="s">
        <v>153</v>
      </c>
      <c r="Q221" s="6">
        <v>120</v>
      </c>
      <c r="R221" s="12">
        <v>6.54</v>
      </c>
    </row>
    <row r="222" spans="2:18" ht="15">
      <c r="B222" s="50" t="s">
        <v>31</v>
      </c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24">
        <v>42</v>
      </c>
      <c r="N222" s="21">
        <v>1</v>
      </c>
      <c r="O222" s="21">
        <v>3</v>
      </c>
      <c r="P222" s="41" t="s">
        <v>130</v>
      </c>
      <c r="Q222" s="6">
        <v>850</v>
      </c>
      <c r="R222" s="12">
        <v>0.23</v>
      </c>
    </row>
    <row r="223" spans="1:249" s="7" customFormat="1" ht="17.25" customHeight="1" thickBot="1">
      <c r="A223" s="13"/>
      <c r="B223" s="52" t="s">
        <v>1</v>
      </c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4"/>
      <c r="R223" s="2">
        <f>R212+R16+0.01</f>
        <v>114345.21423999997</v>
      </c>
      <c r="S223" s="1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</row>
  </sheetData>
  <mergeCells count="212">
    <mergeCell ref="A9:R9"/>
    <mergeCell ref="B12:L14"/>
    <mergeCell ref="M12:Q13"/>
    <mergeCell ref="R12:R13"/>
    <mergeCell ref="B16:L16"/>
    <mergeCell ref="B17:L17"/>
    <mergeCell ref="B24:L24"/>
    <mergeCell ref="B25:L25"/>
    <mergeCell ref="B26:L26"/>
    <mergeCell ref="B27:L27"/>
    <mergeCell ref="B28:L28"/>
    <mergeCell ref="B29:L29"/>
    <mergeCell ref="B18:L18"/>
    <mergeCell ref="B19:L19"/>
    <mergeCell ref="B20:L20"/>
    <mergeCell ref="B21:L21"/>
    <mergeCell ref="B22:L22"/>
    <mergeCell ref="B23:L23"/>
    <mergeCell ref="B36:L36"/>
    <mergeCell ref="B37:L37"/>
    <mergeCell ref="B38:L38"/>
    <mergeCell ref="B39:L39"/>
    <mergeCell ref="B40:L40"/>
    <mergeCell ref="B41:L41"/>
    <mergeCell ref="B30:L30"/>
    <mergeCell ref="B31:L31"/>
    <mergeCell ref="B32:L32"/>
    <mergeCell ref="B33:L33"/>
    <mergeCell ref="B34:L34"/>
    <mergeCell ref="B35:L35"/>
    <mergeCell ref="B48:L48"/>
    <mergeCell ref="B49:L49"/>
    <mergeCell ref="B50:L50"/>
    <mergeCell ref="B51:L51"/>
    <mergeCell ref="B52:L52"/>
    <mergeCell ref="B53:L53"/>
    <mergeCell ref="B42:L42"/>
    <mergeCell ref="B43:L43"/>
    <mergeCell ref="B44:L44"/>
    <mergeCell ref="B45:L45"/>
    <mergeCell ref="B46:L46"/>
    <mergeCell ref="B47:L47"/>
    <mergeCell ref="B59:L59"/>
    <mergeCell ref="B60:L60"/>
    <mergeCell ref="B61:L61"/>
    <mergeCell ref="B62:L62"/>
    <mergeCell ref="B63:L63"/>
    <mergeCell ref="B64:L64"/>
    <mergeCell ref="B54:L54"/>
    <mergeCell ref="B55:L55"/>
    <mergeCell ref="B56:L56"/>
    <mergeCell ref="B57:L57"/>
    <mergeCell ref="B58:L58"/>
    <mergeCell ref="B71:L71"/>
    <mergeCell ref="B72:L72"/>
    <mergeCell ref="B73:L73"/>
    <mergeCell ref="B74:L74"/>
    <mergeCell ref="B75:L75"/>
    <mergeCell ref="B76:L76"/>
    <mergeCell ref="B65:L65"/>
    <mergeCell ref="B66:L66"/>
    <mergeCell ref="B67:L67"/>
    <mergeCell ref="B68:L68"/>
    <mergeCell ref="B69:L69"/>
    <mergeCell ref="B70:L70"/>
    <mergeCell ref="B83:L83"/>
    <mergeCell ref="B84:L84"/>
    <mergeCell ref="B85:L85"/>
    <mergeCell ref="B86:L86"/>
    <mergeCell ref="B87:L87"/>
    <mergeCell ref="B88:L88"/>
    <mergeCell ref="B77:L77"/>
    <mergeCell ref="B78:L78"/>
    <mergeCell ref="B79:L79"/>
    <mergeCell ref="B80:L80"/>
    <mergeCell ref="B81:L81"/>
    <mergeCell ref="B82:L82"/>
    <mergeCell ref="B95:L95"/>
    <mergeCell ref="B96:L96"/>
    <mergeCell ref="B98:L98"/>
    <mergeCell ref="B99:L99"/>
    <mergeCell ref="B100:L100"/>
    <mergeCell ref="B102:L102"/>
    <mergeCell ref="B89:L89"/>
    <mergeCell ref="B90:L90"/>
    <mergeCell ref="B91:L91"/>
    <mergeCell ref="B92:L92"/>
    <mergeCell ref="B93:L93"/>
    <mergeCell ref="B94:L94"/>
    <mergeCell ref="B101:L101"/>
    <mergeCell ref="B97:L97"/>
    <mergeCell ref="B109:L109"/>
    <mergeCell ref="B110:L110"/>
    <mergeCell ref="B111:L111"/>
    <mergeCell ref="B112:L112"/>
    <mergeCell ref="B113:L113"/>
    <mergeCell ref="B114:L114"/>
    <mergeCell ref="B103:L103"/>
    <mergeCell ref="B104:L104"/>
    <mergeCell ref="B105:L105"/>
    <mergeCell ref="B106:L106"/>
    <mergeCell ref="B107:L107"/>
    <mergeCell ref="B108:L108"/>
    <mergeCell ref="B122:L122"/>
    <mergeCell ref="B123:L123"/>
    <mergeCell ref="B124:L124"/>
    <mergeCell ref="B125:L125"/>
    <mergeCell ref="B126:L126"/>
    <mergeCell ref="B127:L127"/>
    <mergeCell ref="B115:L115"/>
    <mergeCell ref="B116:L116"/>
    <mergeCell ref="B117:L117"/>
    <mergeCell ref="B118:L118"/>
    <mergeCell ref="B119:L119"/>
    <mergeCell ref="B120:L120"/>
    <mergeCell ref="B121:L121"/>
    <mergeCell ref="B134:L134"/>
    <mergeCell ref="B135:L135"/>
    <mergeCell ref="B136:L136"/>
    <mergeCell ref="B137:L137"/>
    <mergeCell ref="B139:L139"/>
    <mergeCell ref="B128:L128"/>
    <mergeCell ref="B129:L129"/>
    <mergeCell ref="B130:L130"/>
    <mergeCell ref="B131:L131"/>
    <mergeCell ref="B132:L132"/>
    <mergeCell ref="B133:L133"/>
    <mergeCell ref="B138:L138"/>
    <mergeCell ref="B146:L146"/>
    <mergeCell ref="B147:L147"/>
    <mergeCell ref="B148:L148"/>
    <mergeCell ref="B149:L149"/>
    <mergeCell ref="B150:L150"/>
    <mergeCell ref="B151:L151"/>
    <mergeCell ref="B140:L140"/>
    <mergeCell ref="B141:L141"/>
    <mergeCell ref="B142:L142"/>
    <mergeCell ref="B143:L143"/>
    <mergeCell ref="B144:L144"/>
    <mergeCell ref="B145:L145"/>
    <mergeCell ref="B158:L158"/>
    <mergeCell ref="B159:L159"/>
    <mergeCell ref="B160:L160"/>
    <mergeCell ref="B161:L161"/>
    <mergeCell ref="B162:L162"/>
    <mergeCell ref="B163:L163"/>
    <mergeCell ref="B152:L152"/>
    <mergeCell ref="B153:L153"/>
    <mergeCell ref="B154:L154"/>
    <mergeCell ref="B155:L155"/>
    <mergeCell ref="B156:L156"/>
    <mergeCell ref="B157:L157"/>
    <mergeCell ref="B170:L170"/>
    <mergeCell ref="B171:L171"/>
    <mergeCell ref="B172:L172"/>
    <mergeCell ref="B173:L173"/>
    <mergeCell ref="B174:L174"/>
    <mergeCell ref="B175:L175"/>
    <mergeCell ref="B164:L164"/>
    <mergeCell ref="B165:L165"/>
    <mergeCell ref="B166:L166"/>
    <mergeCell ref="B167:L167"/>
    <mergeCell ref="B168:L168"/>
    <mergeCell ref="B169:L169"/>
    <mergeCell ref="B182:L182"/>
    <mergeCell ref="B183:L183"/>
    <mergeCell ref="B184:L184"/>
    <mergeCell ref="B185:L185"/>
    <mergeCell ref="B186:L186"/>
    <mergeCell ref="B187:L187"/>
    <mergeCell ref="B176:L176"/>
    <mergeCell ref="B177:L177"/>
    <mergeCell ref="B178:L178"/>
    <mergeCell ref="B179:L179"/>
    <mergeCell ref="B180:L180"/>
    <mergeCell ref="B181:L181"/>
    <mergeCell ref="B194:L194"/>
    <mergeCell ref="B195:L195"/>
    <mergeCell ref="B196:L196"/>
    <mergeCell ref="B197:L197"/>
    <mergeCell ref="B198:L198"/>
    <mergeCell ref="B199:L199"/>
    <mergeCell ref="B188:L188"/>
    <mergeCell ref="B189:L189"/>
    <mergeCell ref="B190:L190"/>
    <mergeCell ref="B191:L191"/>
    <mergeCell ref="B192:L192"/>
    <mergeCell ref="B193:L193"/>
    <mergeCell ref="B218:L218"/>
    <mergeCell ref="B219:L219"/>
    <mergeCell ref="B220:L220"/>
    <mergeCell ref="B221:L221"/>
    <mergeCell ref="B222:L222"/>
    <mergeCell ref="B223:Q223"/>
    <mergeCell ref="B212:L212"/>
    <mergeCell ref="B213:L213"/>
    <mergeCell ref="B214:L214"/>
    <mergeCell ref="B215:L215"/>
    <mergeCell ref="B216:L216"/>
    <mergeCell ref="B217:L217"/>
    <mergeCell ref="B206:L206"/>
    <mergeCell ref="B207:L207"/>
    <mergeCell ref="B208:L208"/>
    <mergeCell ref="B209:L209"/>
    <mergeCell ref="B210:L210"/>
    <mergeCell ref="B211:L211"/>
    <mergeCell ref="B200:L200"/>
    <mergeCell ref="B201:L201"/>
    <mergeCell ref="B202:L202"/>
    <mergeCell ref="B203:L203"/>
    <mergeCell ref="B204:L204"/>
    <mergeCell ref="B205:L205"/>
  </mergeCells>
  <printOptions/>
  <pageMargins left="0.3937007874015748" right="0.3937007874015748" top="0.3937007874015748" bottom="0.3937007874015748" header="0.5118110236220472" footer="0.5118110236220472"/>
  <pageSetup fitToHeight="4" fitToWidth="4" horizontalDpi="600" verticalDpi="600" orientation="portrait" paperSize="9" scale="67" r:id="rId1"/>
  <rowBreaks count="3" manualBreakCount="3">
    <brk id="37" max="16383" man="1"/>
    <brk id="82" max="16383" man="1"/>
    <brk id="1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filina-pc</dc:creator>
  <cp:keywords/>
  <dc:description/>
  <cp:lastModifiedBy>Юля</cp:lastModifiedBy>
  <cp:lastPrinted>2018-07-16T11:31:46Z</cp:lastPrinted>
  <dcterms:created xsi:type="dcterms:W3CDTF">2017-11-01T11:22:49Z</dcterms:created>
  <dcterms:modified xsi:type="dcterms:W3CDTF">2018-07-22T13:29:10Z</dcterms:modified>
  <cp:category/>
  <cp:version/>
  <cp:contentType/>
  <cp:contentStatus/>
</cp:coreProperties>
</file>