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ДК'!$10:$10</definedName>
  </definedNames>
  <calcPr fullCalcOnLoad="1"/>
</workbook>
</file>

<file path=xl/sharedStrings.xml><?xml version="1.0" encoding="utf-8"?>
<sst xmlns="http://schemas.openxmlformats.org/spreadsheetml/2006/main" count="95" uniqueCount="47">
  <si>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</si>
  <si>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</si>
  <si>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</si>
  <si>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</si>
  <si>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2014 г.</t>
  </si>
  <si>
    <t>2015 г.</t>
  </si>
  <si>
    <t>2016 г.</t>
  </si>
  <si>
    <t>2017 г.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</si>
  <si>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</si>
  <si>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</si>
  <si>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</si>
  <si>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</si>
  <si>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</si>
  <si>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</si>
  <si>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</si>
  <si>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</si>
  <si>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</si>
  <si>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</si>
  <si>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</si>
  <si>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</si>
  <si>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</si>
  <si>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</si>
  <si>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</si>
  <si>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</si>
  <si>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</si>
  <si>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</si>
  <si>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</si>
  <si>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</si>
  <si>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</si>
  <si>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</si>
  <si>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</si>
  <si>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</si>
  <si>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</si>
  <si>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</si>
  <si>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</si>
  <si>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</si>
  <si>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</si>
  <si>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>2013 г.
факт</t>
  </si>
  <si>
    <t>2014 -
2016 гг.</t>
  </si>
  <si>
    <t>2014 -
2018 гг.</t>
  </si>
  <si>
    <t>Приложение № 1</t>
  </si>
  <si>
    <t>* - прирост фонда оплаты труда с начислениями к 2013 г.</t>
  </si>
  <si>
    <t>Показатели (нормативы) реализации Плана мероприятий ("дорожной карты"), направленных на повышение эффективности сферы культуры в Иркутском районном муниицпальном образовании</t>
  </si>
  <si>
    <t>Молодежное муницицпальное образование</t>
  </si>
  <si>
    <t xml:space="preserve">к постановлению администрации </t>
  </si>
  <si>
    <t>Молодежного муниципального образования</t>
  </si>
  <si>
    <t>от "22" апреля 2015 г. № 085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</si>
</sst>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u val="single"/>
      <sz val="20"/>
      <color indexed="12"/>
      <name val="Calibri"/>
      <family val="2"/>
    </font>
    <font>
      <b/>
      <sz val="16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7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4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49" fontId="0" fillId="11" borderId="3">
      <alignment horizontal="left" vertical="top"/>
      <protection/>
    </xf>
    <xf numFmtId="49" fontId="13" fillId="0" borderId="3">
      <alignment horizontal="left" vertical="top"/>
      <protection/>
    </xf>
    <xf numFmtId="0" fontId="15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4" applyNumberFormat="0" applyFill="0" applyAlignment="0" applyProtection="0"/>
    <xf numFmtId="0" fontId="17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15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5" borderId="3">
      <alignment horizontal="left" vertical="top" wrapText="1"/>
      <protection/>
    </xf>
    <xf numFmtId="0" fontId="0" fillId="26" borderId="3">
      <alignment horizontal="left" vertical="top" wrapText="1"/>
      <protection/>
    </xf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0" fillId="0" borderId="0">
      <alignment horizontal="left" vertical="top"/>
      <protection/>
    </xf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9" applyNumberFormat="0" applyFill="0" applyAlignment="0" applyProtection="0"/>
    <xf numFmtId="0" fontId="22" fillId="28" borderId="11" applyNumberFormat="0" applyAlignment="0" applyProtection="0"/>
    <xf numFmtId="0" fontId="21" fillId="28" borderId="11" applyNumberFormat="0" applyAlignment="0" applyProtection="0"/>
    <xf numFmtId="0" fontId="22" fillId="28" borderId="11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15" borderId="12" applyNumberFormat="0">
      <alignment horizontal="right" vertical="top"/>
      <protection/>
    </xf>
    <xf numFmtId="0" fontId="0" fillId="2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5" borderId="12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9" borderId="13" applyNumberFormat="0" applyFont="0" applyAlignment="0" applyProtection="0"/>
    <xf numFmtId="0" fontId="12" fillId="29" borderId="13" applyNumberFormat="0" applyFont="0" applyAlignment="0" applyProtection="0"/>
    <xf numFmtId="0" fontId="0" fillId="29" borderId="1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14" borderId="3">
      <alignment horizontal="left" vertical="top" wrapText="1"/>
      <protection/>
    </xf>
    <xf numFmtId="49" fontId="30" fillId="0" borderId="3">
      <alignment horizontal="left" vertical="top" wrapText="1"/>
      <protection/>
    </xf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27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3" fontId="6" fillId="0" borderId="0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39" fillId="0" borderId="0" xfId="94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1" fillId="0" borderId="15" xfId="141" applyNumberFormat="1" applyFont="1" applyFill="1" applyBorder="1" applyAlignment="1">
      <alignment horizontal="center" vertical="center"/>
      <protection/>
    </xf>
    <xf numFmtId="167" fontId="1" fillId="0" borderId="15" xfId="0" applyNumberFormat="1" applyFont="1" applyFill="1" applyBorder="1" applyAlignment="1">
      <alignment horizontal="center" vertical="center"/>
    </xf>
    <xf numFmtId="165" fontId="1" fillId="0" borderId="15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64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39"/>
  <sheetViews>
    <sheetView tabSelected="1" view="pageBreakPreview" zoomScaleSheetLayoutView="100" workbookViewId="0" topLeftCell="B1">
      <selection activeCell="I5" sqref="I5"/>
    </sheetView>
  </sheetViews>
  <sheetFormatPr defaultColWidth="9.140625" defaultRowHeight="15"/>
  <cols>
    <col min="1" max="1" width="5.140625" style="37" customWidth="1"/>
    <col min="2" max="2" width="64.421875" style="1" customWidth="1"/>
    <col min="3" max="3" width="11.140625" style="1" customWidth="1"/>
    <col min="4" max="4" width="15.28125" style="17" customWidth="1"/>
    <col min="5" max="5" width="14.0039062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8:11" ht="15.75" customHeight="1">
      <c r="H1" s="60" t="s">
        <v>40</v>
      </c>
      <c r="I1" s="60"/>
      <c r="J1" s="60"/>
      <c r="K1" s="60"/>
    </row>
    <row r="2" spans="8:11" ht="15.75" customHeight="1">
      <c r="H2" s="30"/>
      <c r="I2" s="60" t="s">
        <v>44</v>
      </c>
      <c r="J2" s="60"/>
      <c r="K2" s="60"/>
    </row>
    <row r="3" spans="8:11" ht="15.75">
      <c r="H3" s="60" t="s">
        <v>45</v>
      </c>
      <c r="I3" s="60"/>
      <c r="J3" s="60"/>
      <c r="K3" s="60"/>
    </row>
    <row r="4" spans="8:11" ht="15.75" customHeight="1">
      <c r="H4" s="45"/>
      <c r="I4" s="60" t="s">
        <v>46</v>
      </c>
      <c r="J4" s="60"/>
      <c r="K4" s="60"/>
    </row>
    <row r="6" spans="1:11" ht="14.25" customHeight="1">
      <c r="A6" s="32"/>
      <c r="B6" s="31"/>
      <c r="C6" s="20"/>
      <c r="D6" s="20"/>
      <c r="E6" s="20"/>
      <c r="F6" s="20"/>
      <c r="G6" s="30"/>
      <c r="H6" s="46"/>
      <c r="I6" s="45"/>
      <c r="J6" s="45"/>
      <c r="K6" s="45"/>
    </row>
    <row r="7" spans="1:11" ht="43.5" customHeight="1">
      <c r="A7" s="33"/>
      <c r="B7" s="63" t="s">
        <v>42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47.25" customHeight="1">
      <c r="A8" s="34"/>
      <c r="B8" s="22" t="s">
        <v>25</v>
      </c>
      <c r="C8" s="64" t="s">
        <v>43</v>
      </c>
      <c r="D8" s="64"/>
      <c r="E8" s="64"/>
      <c r="F8" s="64"/>
      <c r="G8" s="64"/>
      <c r="H8" s="64"/>
      <c r="I8" s="64"/>
      <c r="J8" s="64"/>
      <c r="K8" s="21"/>
    </row>
    <row r="9" spans="1:11" ht="28.5" customHeight="1">
      <c r="A9" s="34"/>
      <c r="B9" s="22" t="s">
        <v>0</v>
      </c>
      <c r="C9" s="65" t="s">
        <v>1</v>
      </c>
      <c r="D9" s="65"/>
      <c r="E9" s="65"/>
      <c r="F9" s="65"/>
      <c r="G9" s="21"/>
      <c r="H9" s="21"/>
      <c r="I9" s="21"/>
      <c r="J9" s="21"/>
      <c r="K9" s="21"/>
    </row>
    <row r="10" spans="1:12" ht="31.5">
      <c r="A10" s="35"/>
      <c r="B10" s="2" t="s">
        <v>2</v>
      </c>
      <c r="C10" s="2" t="s">
        <v>3</v>
      </c>
      <c r="D10" s="39" t="s">
        <v>37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9" t="s">
        <v>38</v>
      </c>
      <c r="K10" s="39" t="s">
        <v>39</v>
      </c>
      <c r="L10" s="38"/>
    </row>
    <row r="11" spans="1:11" ht="47.25">
      <c r="A11" s="35">
        <v>1</v>
      </c>
      <c r="B11" s="3" t="s">
        <v>9</v>
      </c>
      <c r="C11" s="4" t="s">
        <v>10</v>
      </c>
      <c r="D11" s="47">
        <f aca="true" t="shared" si="0" ref="D11:I11">D12/D13</f>
        <v>2212.3809523809523</v>
      </c>
      <c r="E11" s="47">
        <f>E12/E13</f>
        <v>2001.2244897959183</v>
      </c>
      <c r="F11" s="47">
        <f t="shared" si="0"/>
        <v>2562</v>
      </c>
      <c r="G11" s="47">
        <f t="shared" si="0"/>
        <v>2677.25</v>
      </c>
      <c r="H11" s="47">
        <f t="shared" si="0"/>
        <v>2797.75</v>
      </c>
      <c r="I11" s="47">
        <f t="shared" si="0"/>
        <v>2797.75</v>
      </c>
      <c r="J11" s="4" t="s">
        <v>10</v>
      </c>
      <c r="K11" s="4" t="s">
        <v>10</v>
      </c>
    </row>
    <row r="12" spans="1:11" ht="25.5" customHeight="1">
      <c r="A12" s="35">
        <v>2</v>
      </c>
      <c r="B12" s="3" t="s">
        <v>11</v>
      </c>
      <c r="C12" s="4" t="s">
        <v>10</v>
      </c>
      <c r="D12" s="48">
        <f aca="true" t="shared" si="1" ref="D12:I12">D14</f>
        <v>9292</v>
      </c>
      <c r="E12" s="48">
        <f t="shared" si="1"/>
        <v>9806</v>
      </c>
      <c r="F12" s="48">
        <f t="shared" si="1"/>
        <v>10248</v>
      </c>
      <c r="G12" s="48">
        <f t="shared" si="1"/>
        <v>10709</v>
      </c>
      <c r="H12" s="48">
        <f t="shared" si="1"/>
        <v>11191</v>
      </c>
      <c r="I12" s="48">
        <f t="shared" si="1"/>
        <v>11191</v>
      </c>
      <c r="J12" s="4" t="s">
        <v>10</v>
      </c>
      <c r="K12" s="4" t="s">
        <v>10</v>
      </c>
    </row>
    <row r="13" spans="1:11" ht="31.5">
      <c r="A13" s="35">
        <v>3</v>
      </c>
      <c r="B13" s="3" t="s">
        <v>12</v>
      </c>
      <c r="C13" s="4">
        <v>5</v>
      </c>
      <c r="D13" s="24">
        <v>4.2</v>
      </c>
      <c r="E13" s="24">
        <v>4.9</v>
      </c>
      <c r="F13" s="10">
        <v>4</v>
      </c>
      <c r="G13" s="10">
        <v>4</v>
      </c>
      <c r="H13" s="10">
        <v>4</v>
      </c>
      <c r="I13" s="10">
        <v>4</v>
      </c>
      <c r="J13" s="4" t="s">
        <v>10</v>
      </c>
      <c r="K13" s="4" t="s">
        <v>10</v>
      </c>
    </row>
    <row r="14" spans="1:11" ht="31.5">
      <c r="A14" s="35">
        <v>4</v>
      </c>
      <c r="B14" s="3" t="s">
        <v>36</v>
      </c>
      <c r="C14" s="42">
        <v>8565</v>
      </c>
      <c r="D14" s="19">
        <v>9292</v>
      </c>
      <c r="E14" s="43">
        <v>9806</v>
      </c>
      <c r="F14" s="43">
        <v>10248</v>
      </c>
      <c r="G14" s="43">
        <v>10709</v>
      </c>
      <c r="H14" s="43">
        <v>11191</v>
      </c>
      <c r="I14" s="43">
        <v>11191</v>
      </c>
      <c r="J14" s="4" t="s">
        <v>10</v>
      </c>
      <c r="K14" s="4" t="s">
        <v>10</v>
      </c>
    </row>
    <row r="15" spans="1:11" ht="47.25">
      <c r="A15" s="35">
        <v>5</v>
      </c>
      <c r="B15" s="3" t="s">
        <v>13</v>
      </c>
      <c r="C15" s="26" t="s">
        <v>10</v>
      </c>
      <c r="D15" s="18"/>
      <c r="E15" s="18"/>
      <c r="F15" s="18"/>
      <c r="G15" s="18"/>
      <c r="H15" s="18"/>
      <c r="I15" s="18"/>
      <c r="J15" s="4" t="s">
        <v>10</v>
      </c>
      <c r="K15" s="4" t="s">
        <v>10</v>
      </c>
    </row>
    <row r="16" spans="1:11" ht="47.25">
      <c r="A16" s="35">
        <v>6</v>
      </c>
      <c r="B16" s="3" t="s">
        <v>14</v>
      </c>
      <c r="C16" s="4" t="s">
        <v>10</v>
      </c>
      <c r="D16" s="49">
        <v>53</v>
      </c>
      <c r="E16" s="50">
        <v>59</v>
      </c>
      <c r="F16" s="51">
        <v>65</v>
      </c>
      <c r="G16" s="51">
        <v>74</v>
      </c>
      <c r="H16" s="51">
        <v>85</v>
      </c>
      <c r="I16" s="51">
        <v>100</v>
      </c>
      <c r="J16" s="4" t="s">
        <v>10</v>
      </c>
      <c r="K16" s="4" t="s">
        <v>10</v>
      </c>
    </row>
    <row r="17" spans="1:11" s="29" customFormat="1" ht="47.25">
      <c r="A17" s="18">
        <v>7</v>
      </c>
      <c r="B17" s="12" t="s">
        <v>22</v>
      </c>
      <c r="C17" s="18" t="s">
        <v>23</v>
      </c>
      <c r="D17" s="52">
        <v>70.3</v>
      </c>
      <c r="E17" s="52">
        <v>70.3</v>
      </c>
      <c r="F17" s="52">
        <v>73.7</v>
      </c>
      <c r="G17" s="52">
        <v>82.4</v>
      </c>
      <c r="H17" s="52">
        <v>100</v>
      </c>
      <c r="I17" s="52">
        <v>100</v>
      </c>
      <c r="J17" s="18" t="s">
        <v>10</v>
      </c>
      <c r="K17" s="18" t="s">
        <v>10</v>
      </c>
    </row>
    <row r="18" spans="1:11" ht="21.75" customHeight="1">
      <c r="A18" s="35">
        <v>8</v>
      </c>
      <c r="B18" s="3" t="s">
        <v>24</v>
      </c>
      <c r="C18" s="4" t="s">
        <v>10</v>
      </c>
      <c r="D18" s="52">
        <v>61</v>
      </c>
      <c r="E18" s="53">
        <v>64.9</v>
      </c>
      <c r="F18" s="53">
        <v>64.4</v>
      </c>
      <c r="G18" s="53">
        <v>82.4</v>
      </c>
      <c r="H18" s="53">
        <v>91.2</v>
      </c>
      <c r="I18" s="53">
        <v>100</v>
      </c>
      <c r="J18" s="4" t="s">
        <v>10</v>
      </c>
      <c r="K18" s="4" t="s">
        <v>10</v>
      </c>
    </row>
    <row r="19" spans="1:11" ht="31.5">
      <c r="A19" s="18">
        <v>9</v>
      </c>
      <c r="B19" s="3" t="s">
        <v>15</v>
      </c>
      <c r="C19" s="54">
        <v>25365</v>
      </c>
      <c r="D19" s="55">
        <v>29229.4</v>
      </c>
      <c r="E19" s="55">
        <v>31823.3</v>
      </c>
      <c r="F19" s="55">
        <v>34704.7</v>
      </c>
      <c r="G19" s="55">
        <v>39238.9</v>
      </c>
      <c r="H19" s="56">
        <v>44274</v>
      </c>
      <c r="I19" s="56">
        <v>49298</v>
      </c>
      <c r="J19" s="4" t="s">
        <v>10</v>
      </c>
      <c r="K19" s="4" t="s">
        <v>10</v>
      </c>
    </row>
    <row r="20" spans="1:11" ht="18.75">
      <c r="A20" s="35">
        <v>10</v>
      </c>
      <c r="B20" s="3" t="s">
        <v>16</v>
      </c>
      <c r="C20" s="4" t="s">
        <v>10</v>
      </c>
      <c r="D20" s="48">
        <f aca="true" t="shared" si="2" ref="D20:I20">D19/C19*100</f>
        <v>115.23516656810567</v>
      </c>
      <c r="E20" s="48">
        <f t="shared" si="2"/>
        <v>108.8742841112031</v>
      </c>
      <c r="F20" s="48">
        <f t="shared" si="2"/>
        <v>109.05437211100042</v>
      </c>
      <c r="G20" s="48">
        <f t="shared" si="2"/>
        <v>113.06508916659706</v>
      </c>
      <c r="H20" s="48">
        <f t="shared" si="2"/>
        <v>112.83190915137784</v>
      </c>
      <c r="I20" s="48">
        <f t="shared" si="2"/>
        <v>111.34751773049645</v>
      </c>
      <c r="J20" s="4" t="s">
        <v>10</v>
      </c>
      <c r="K20" s="4" t="s">
        <v>10</v>
      </c>
    </row>
    <row r="21" spans="1:11" ht="31.5">
      <c r="A21" s="18">
        <v>11</v>
      </c>
      <c r="B21" s="3" t="s">
        <v>17</v>
      </c>
      <c r="C21" s="10">
        <v>13433</v>
      </c>
      <c r="D21" s="10">
        <v>15400</v>
      </c>
      <c r="E21" s="24">
        <v>19438</v>
      </c>
      <c r="F21" s="55">
        <v>21022.1</v>
      </c>
      <c r="G21" s="55">
        <v>30431</v>
      </c>
      <c r="H21" s="55">
        <v>38002.7</v>
      </c>
      <c r="I21" s="55">
        <v>46398.1</v>
      </c>
      <c r="J21" s="4" t="s">
        <v>10</v>
      </c>
      <c r="K21" s="4" t="s">
        <v>10</v>
      </c>
    </row>
    <row r="22" spans="1:11" ht="18.75">
      <c r="A22" s="35">
        <v>12</v>
      </c>
      <c r="B22" s="3" t="s">
        <v>16</v>
      </c>
      <c r="C22" s="4" t="s">
        <v>10</v>
      </c>
      <c r="D22" s="48">
        <f aca="true" t="shared" si="3" ref="D22:I22">D21/C21*100</f>
        <v>114.64304325169358</v>
      </c>
      <c r="E22" s="48">
        <f t="shared" si="3"/>
        <v>126.2207792207792</v>
      </c>
      <c r="F22" s="48">
        <f t="shared" si="3"/>
        <v>108.1495009774668</v>
      </c>
      <c r="G22" s="48">
        <f t="shared" si="3"/>
        <v>144.7571841062501</v>
      </c>
      <c r="H22" s="48">
        <f t="shared" si="3"/>
        <v>124.88153527652722</v>
      </c>
      <c r="I22" s="48">
        <f t="shared" si="3"/>
        <v>122.09158822925741</v>
      </c>
      <c r="J22" s="4" t="s">
        <v>10</v>
      </c>
      <c r="K22" s="4" t="s">
        <v>10</v>
      </c>
    </row>
    <row r="23" spans="1:11" ht="31.5">
      <c r="A23" s="18">
        <v>13</v>
      </c>
      <c r="B23" s="3" t="s">
        <v>18</v>
      </c>
      <c r="C23" s="4" t="s">
        <v>10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" t="s">
        <v>10</v>
      </c>
      <c r="K23" s="4" t="s">
        <v>10</v>
      </c>
    </row>
    <row r="24" spans="1:11" s="13" customFormat="1" ht="22.5" customHeight="1">
      <c r="A24" s="35">
        <v>14</v>
      </c>
      <c r="B24" s="12" t="s">
        <v>19</v>
      </c>
      <c r="C24" s="57">
        <v>1.302</v>
      </c>
      <c r="D24" s="57">
        <v>1.302</v>
      </c>
      <c r="E24" s="57">
        <v>1.302</v>
      </c>
      <c r="F24" s="57">
        <v>1.302</v>
      </c>
      <c r="G24" s="57">
        <v>1.302</v>
      </c>
      <c r="H24" s="57">
        <v>1.302</v>
      </c>
      <c r="I24" s="57">
        <v>1.302</v>
      </c>
      <c r="J24" s="4" t="s">
        <v>10</v>
      </c>
      <c r="K24" s="4" t="s">
        <v>10</v>
      </c>
    </row>
    <row r="25" spans="1:11" s="13" customFormat="1" ht="22.5" customHeight="1">
      <c r="A25" s="18">
        <v>15</v>
      </c>
      <c r="B25" s="12" t="s">
        <v>26</v>
      </c>
      <c r="C25" s="23">
        <v>48.8</v>
      </c>
      <c r="D25" s="55">
        <f aca="true" t="shared" si="4" ref="D25:I25">D13*D21*12*D24/1000</f>
        <v>1010.56032</v>
      </c>
      <c r="E25" s="55">
        <f t="shared" si="4"/>
        <v>1488.1266288000004</v>
      </c>
      <c r="F25" s="55">
        <f t="shared" si="4"/>
        <v>1313.7971616</v>
      </c>
      <c r="G25" s="55">
        <f t="shared" si="4"/>
        <v>1901.8157760000001</v>
      </c>
      <c r="H25" s="55">
        <f t="shared" si="4"/>
        <v>2375.0167392</v>
      </c>
      <c r="I25" s="55">
        <f t="shared" si="4"/>
        <v>2899.6956576000002</v>
      </c>
      <c r="J25" s="55">
        <f>SUM(E25:G25)</f>
        <v>4703.7395664000005</v>
      </c>
      <c r="K25" s="55">
        <f>SUM(E25:I25)</f>
        <v>9978.451963200001</v>
      </c>
    </row>
    <row r="26" spans="1:11" s="13" customFormat="1" ht="31.5">
      <c r="A26" s="35">
        <v>16</v>
      </c>
      <c r="B26" s="12" t="s">
        <v>27</v>
      </c>
      <c r="C26" s="2" t="s">
        <v>10</v>
      </c>
      <c r="D26" s="55">
        <f>D25-C25</f>
        <v>961.7603200000001</v>
      </c>
      <c r="E26" s="55">
        <f>E25-$D25</f>
        <v>477.56630880000034</v>
      </c>
      <c r="F26" s="55">
        <f>F25-$D25</f>
        <v>303.23684159999993</v>
      </c>
      <c r="G26" s="55">
        <f>G25-$D25</f>
        <v>891.2554560000001</v>
      </c>
      <c r="H26" s="55">
        <f>H25-$D25</f>
        <v>1364.4564191999998</v>
      </c>
      <c r="I26" s="55">
        <f>I25-$D25</f>
        <v>1889.1353376000002</v>
      </c>
      <c r="J26" s="55">
        <f>SUM(E26:G26)</f>
        <v>1672.0586064000004</v>
      </c>
      <c r="K26" s="55">
        <f>SUM(E26:I26)</f>
        <v>4925.6503632</v>
      </c>
    </row>
    <row r="27" spans="1:11" s="13" customFormat="1" ht="18.75">
      <c r="A27" s="18">
        <v>17</v>
      </c>
      <c r="B27" s="12" t="s">
        <v>20</v>
      </c>
      <c r="C27" s="5"/>
      <c r="D27" s="6"/>
      <c r="E27" s="7"/>
      <c r="F27" s="7"/>
      <c r="G27" s="7"/>
      <c r="H27" s="7"/>
      <c r="I27" s="7"/>
      <c r="J27" s="8"/>
      <c r="K27" s="9"/>
    </row>
    <row r="28" spans="1:11" s="13" customFormat="1" ht="47.25">
      <c r="A28" s="35">
        <v>18</v>
      </c>
      <c r="B28" s="25" t="s">
        <v>28</v>
      </c>
      <c r="C28" s="2" t="s">
        <v>10</v>
      </c>
      <c r="D28" s="55">
        <f aca="true" t="shared" si="5" ref="D28:I28">D26-D33</f>
        <v>961.7603200000001</v>
      </c>
      <c r="E28" s="55">
        <f t="shared" si="5"/>
        <v>477.56630880000034</v>
      </c>
      <c r="F28" s="55">
        <f t="shared" si="5"/>
        <v>303.23684159999993</v>
      </c>
      <c r="G28" s="55">
        <f t="shared" si="5"/>
        <v>891.2554560000001</v>
      </c>
      <c r="H28" s="55">
        <f t="shared" si="5"/>
        <v>1364.4564191999998</v>
      </c>
      <c r="I28" s="55">
        <f t="shared" si="5"/>
        <v>1889.1353376000002</v>
      </c>
      <c r="J28" s="55">
        <f aca="true" t="shared" si="6" ref="J28:J35">SUM(E28:G28)</f>
        <v>1672.0586064000004</v>
      </c>
      <c r="K28" s="55">
        <f aca="true" t="shared" si="7" ref="K28:K35">SUM(E28:I28)</f>
        <v>4925.6503632</v>
      </c>
    </row>
    <row r="29" spans="1:11" s="13" customFormat="1" ht="31.5">
      <c r="A29" s="18">
        <v>19</v>
      </c>
      <c r="B29" s="25" t="s">
        <v>29</v>
      </c>
      <c r="C29" s="2" t="s">
        <v>10</v>
      </c>
      <c r="D29" s="55">
        <f aca="true" t="shared" si="8" ref="D29:I29">SUM(D30:D32)</f>
        <v>192.48767999999993</v>
      </c>
      <c r="E29" s="55">
        <v>0</v>
      </c>
      <c r="F29" s="55">
        <f t="shared" si="8"/>
        <v>65.68985808000006</v>
      </c>
      <c r="G29" s="55">
        <f t="shared" si="8"/>
        <v>95.09078880000008</v>
      </c>
      <c r="H29" s="55">
        <f t="shared" si="8"/>
        <v>118.7508369600001</v>
      </c>
      <c r="I29" s="55">
        <f t="shared" si="8"/>
        <v>144.98478288000013</v>
      </c>
      <c r="J29" s="55">
        <f t="shared" si="6"/>
        <v>160.78064688000015</v>
      </c>
      <c r="K29" s="55">
        <f t="shared" si="7"/>
        <v>424.5162667200004</v>
      </c>
    </row>
    <row r="30" spans="1:11" s="13" customFormat="1" ht="15.75">
      <c r="A30" s="35">
        <v>20</v>
      </c>
      <c r="B30" s="25" t="s">
        <v>31</v>
      </c>
      <c r="C30" s="2" t="s">
        <v>10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6"/>
        <v>0</v>
      </c>
      <c r="K30" s="24">
        <f t="shared" si="7"/>
        <v>0</v>
      </c>
    </row>
    <row r="31" spans="1:11" s="13" customFormat="1" ht="31.5">
      <c r="A31" s="18">
        <v>21</v>
      </c>
      <c r="B31" s="25" t="s">
        <v>30</v>
      </c>
      <c r="C31" s="2" t="s">
        <v>10</v>
      </c>
      <c r="D31" s="55">
        <f>($C$13-D13)*D21*D24*12/1000</f>
        <v>192.48767999999993</v>
      </c>
      <c r="E31" s="55">
        <f>($D$13-E13)*E21*E24*12/1000</f>
        <v>-212.5895184000001</v>
      </c>
      <c r="F31" s="55">
        <f>($D$13-F13)*F21*F24*12/1000</f>
        <v>65.68985808000006</v>
      </c>
      <c r="G31" s="55">
        <f>($D$13-G13)*G21*G24*12/1000</f>
        <v>95.09078880000008</v>
      </c>
      <c r="H31" s="55">
        <f>($D$13-H13)*H21*H24*12/1000</f>
        <v>118.7508369600001</v>
      </c>
      <c r="I31" s="55">
        <f>($D$13-I13)*I21*I24*12/1000</f>
        <v>144.98478288000013</v>
      </c>
      <c r="J31" s="55">
        <f t="shared" si="6"/>
        <v>-51.808871519999926</v>
      </c>
      <c r="K31" s="55">
        <f t="shared" si="7"/>
        <v>211.92674832000029</v>
      </c>
    </row>
    <row r="32" spans="1:11" s="13" customFormat="1" ht="31.5">
      <c r="A32" s="35">
        <v>22</v>
      </c>
      <c r="B32" s="25" t="s">
        <v>33</v>
      </c>
      <c r="C32" s="2" t="s">
        <v>10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0">
        <f t="shared" si="6"/>
        <v>0</v>
      </c>
      <c r="K32" s="24">
        <f t="shared" si="7"/>
        <v>0</v>
      </c>
    </row>
    <row r="33" spans="1:11" s="13" customFormat="1" ht="24" customHeight="1">
      <c r="A33" s="18">
        <v>23</v>
      </c>
      <c r="B33" s="12" t="s">
        <v>32</v>
      </c>
      <c r="C33" s="2" t="s">
        <v>10</v>
      </c>
      <c r="D33" s="58">
        <f aca="true" t="shared" si="9" ref="D33:I33">D26*D23/100</f>
        <v>0</v>
      </c>
      <c r="E33" s="58">
        <f t="shared" si="9"/>
        <v>0</v>
      </c>
      <c r="F33" s="58">
        <f t="shared" si="9"/>
        <v>0</v>
      </c>
      <c r="G33" s="58">
        <f t="shared" si="9"/>
        <v>0</v>
      </c>
      <c r="H33" s="58">
        <f t="shared" si="9"/>
        <v>0</v>
      </c>
      <c r="I33" s="58">
        <f t="shared" si="9"/>
        <v>0</v>
      </c>
      <c r="J33" s="54">
        <f t="shared" si="6"/>
        <v>0</v>
      </c>
      <c r="K33" s="55">
        <f t="shared" si="7"/>
        <v>0</v>
      </c>
    </row>
    <row r="34" spans="1:11" s="13" customFormat="1" ht="47.25">
      <c r="A34" s="35">
        <v>24</v>
      </c>
      <c r="B34" s="12" t="s">
        <v>34</v>
      </c>
      <c r="C34" s="2" t="s">
        <v>10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0">
        <f>SUM(E34:G34)</f>
        <v>0</v>
      </c>
      <c r="K34" s="24">
        <f>SUM(E34:I34)</f>
        <v>0</v>
      </c>
    </row>
    <row r="35" spans="1:11" s="13" customFormat="1" ht="31.5">
      <c r="A35" s="18">
        <v>25</v>
      </c>
      <c r="B35" s="12" t="s">
        <v>35</v>
      </c>
      <c r="C35" s="2" t="s">
        <v>10</v>
      </c>
      <c r="D35" s="54">
        <f aca="true" t="shared" si="10" ref="D35:I35">SUM(D28,D33,D34)</f>
        <v>961.7603200000001</v>
      </c>
      <c r="E35" s="54">
        <f>SUM(E28,E33,E34)</f>
        <v>477.56630880000034</v>
      </c>
      <c r="F35" s="54">
        <f t="shared" si="10"/>
        <v>303.23684159999993</v>
      </c>
      <c r="G35" s="54">
        <f t="shared" si="10"/>
        <v>891.2554560000001</v>
      </c>
      <c r="H35" s="54">
        <f t="shared" si="10"/>
        <v>1364.4564191999998</v>
      </c>
      <c r="I35" s="54">
        <f t="shared" si="10"/>
        <v>1889.1353376000002</v>
      </c>
      <c r="J35" s="54">
        <f t="shared" si="6"/>
        <v>1672.0586064000004</v>
      </c>
      <c r="K35" s="55">
        <f t="shared" si="7"/>
        <v>4925.6503632</v>
      </c>
    </row>
    <row r="36" spans="1:11" s="13" customFormat="1" ht="31.5">
      <c r="A36" s="18">
        <v>26</v>
      </c>
      <c r="B36" s="3" t="s">
        <v>21</v>
      </c>
      <c r="C36" s="2" t="s">
        <v>10</v>
      </c>
      <c r="D36" s="55">
        <f aca="true" t="shared" si="11" ref="D36:I36">D13</f>
        <v>4.2</v>
      </c>
      <c r="E36" s="55">
        <f t="shared" si="11"/>
        <v>4.9</v>
      </c>
      <c r="F36" s="55">
        <f t="shared" si="11"/>
        <v>4</v>
      </c>
      <c r="G36" s="55">
        <f t="shared" si="11"/>
        <v>4</v>
      </c>
      <c r="H36" s="55">
        <f t="shared" si="11"/>
        <v>4</v>
      </c>
      <c r="I36" s="55">
        <f t="shared" si="11"/>
        <v>4</v>
      </c>
      <c r="J36" s="59" t="s">
        <v>10</v>
      </c>
      <c r="K36" s="59" t="s">
        <v>10</v>
      </c>
    </row>
    <row r="37" spans="1:11" s="13" customFormat="1" ht="21" customHeight="1">
      <c r="A37" s="61" t="s">
        <v>41</v>
      </c>
      <c r="B37" s="62"/>
      <c r="C37" s="62"/>
      <c r="D37" s="14"/>
      <c r="E37" s="14"/>
      <c r="F37" s="14"/>
      <c r="G37" s="14"/>
      <c r="H37" s="14"/>
      <c r="I37" s="14"/>
      <c r="J37" s="27"/>
      <c r="K37" s="27"/>
    </row>
    <row r="38" spans="1:11" s="13" customFormat="1" ht="18.75">
      <c r="A38" s="36"/>
      <c r="D38" s="15"/>
      <c r="E38" s="28"/>
      <c r="F38" s="28"/>
      <c r="G38" s="28"/>
      <c r="H38" s="28"/>
      <c r="I38" s="16"/>
      <c r="K38" s="40"/>
    </row>
    <row r="39" spans="1:11" s="13" customFormat="1" ht="18.75">
      <c r="A39" s="36"/>
      <c r="B39" s="40"/>
      <c r="C39" s="40"/>
      <c r="D39" s="41"/>
      <c r="F39" s="40"/>
      <c r="G39" s="16"/>
      <c r="H39" s="16"/>
      <c r="I39" s="16"/>
      <c r="K39" s="40"/>
    </row>
  </sheetData>
  <sheetProtection/>
  <mergeCells count="8">
    <mergeCell ref="H3:K3"/>
    <mergeCell ref="I2:K2"/>
    <mergeCell ref="H1:K1"/>
    <mergeCell ref="I4:K4"/>
    <mergeCell ref="A37:C37"/>
    <mergeCell ref="B7:K7"/>
    <mergeCell ref="C8:J8"/>
    <mergeCell ref="C9:F9"/>
  </mergeCells>
  <conditionalFormatting sqref="D36:I36 D12:I22 D25:K26 D28:K29 C24:I24 D31:K31">
    <cfRule type="cellIs" priority="10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0" r:id="rId1"/>
  <ignoredErrors>
    <ignoredError sqref="J30:K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2015-04-22T06:53:14Z</cp:lastPrinted>
  <dcterms:created xsi:type="dcterms:W3CDTF">2014-04-15T09:16:04Z</dcterms:created>
  <dcterms:modified xsi:type="dcterms:W3CDTF">2015-04-22T07:06:40Z</dcterms:modified>
  <cp:category/>
  <cp:version/>
  <cp:contentType/>
  <cp:contentStatus/>
</cp:coreProperties>
</file>