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tabRatio="857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<sst xmlns="http://schemas.openxmlformats.org/spreadsheetml/2006/main" count="414" uniqueCount="112">
  <si>
    <t xml:space="preserve">Распределение бюджетных ассигнований по разделам, подразделам, целевым статьям и видам расходов местного бюджета классификации расходов бюджетов бюджетной классификации Российской Федерации
в ведомственной структуре расходов местного бюджета на 2020 год
</t>
  </si>
  <si>
    <t>Код главного распоря-дителя бюджет-ных средств</t>
  </si>
  <si>
    <t xml:space="preserve">Наименование главного распорядителя средств районного бюджета, раздела, подраздела, целевой статьи, вида расходов </t>
  </si>
  <si>
    <t>Рз</t>
  </si>
  <si>
    <t>ПР</t>
  </si>
  <si>
    <t>ЦСР</t>
  </si>
  <si>
    <t>ВР</t>
  </si>
  <si>
    <t xml:space="preserve">Сумма,  тыс.  рублей </t>
  </si>
  <si>
    <t xml:space="preserve">всего </t>
  </si>
  <si>
    <t>в том числе средства вышестоящих бюджетов</t>
  </si>
  <si>
    <t>263</t>
  </si>
  <si>
    <t>Администрация сельского поселения Лопатино муниципального района Волжский Самарской области</t>
  </si>
  <si>
    <r>
      <t xml:space="preserve">Функционирование высшего должностного лица </t>
    </r>
    <r>
      <rPr>
        <sz val="14"/>
        <rFont val="Times New Roman"/>
        <family val="1"/>
      </rPr>
      <t>субъекта Российской Федерации и муниципального образования</t>
    </r>
  </si>
  <si>
    <t>01</t>
  </si>
  <si>
    <t>02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</si>
  <si>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</si>
  <si>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90 1 0000000</t>
  </si>
  <si>
    <t>Расходы на выплаты персоналу государственных(муниципальных)органов</t>
  </si>
  <si>
    <t>120</t>
  </si>
  <si>
    <r>
      <t xml:space="preserve">Функционирование законодательных (представительных) органов государственной власти и </t>
    </r>
    <r>
      <rPr>
        <b/>
        <u val="single"/>
        <sz val="13"/>
        <rFont val="Times New Roman"/>
        <family val="1"/>
      </rPr>
      <t>представительных органов муниципальных образований</t>
    </r>
  </si>
  <si>
    <t>03</t>
  </si>
  <si>
    <r>
      <t>Функционирование</t>
    </r>
    <r>
      <rPr>
        <sz val="14"/>
        <rFont val="Times New Roman"/>
        <family val="1"/>
      </rPr>
      <t xml:space="preserve"> Правительства Российской Федерации, высших исполнительных органов государственной власти субъектов Российской Федерации,</t>
    </r>
    <r>
      <rPr>
        <b/>
        <u val="single"/>
        <sz val="14"/>
        <rFont val="Times New Roman"/>
        <family val="1"/>
      </rPr>
      <t xml:space="preserve"> местных администраций</t>
    </r>
  </si>
  <si>
    <t>04</t>
  </si>
  <si>
    <t>Иные закупки товаров,работ и услуг для обеспечения государственных(муниципальных) нужд</t>
  </si>
  <si>
    <t>240</t>
  </si>
  <si>
    <t>Уплата налогов, сборов и иных платежей</t>
  </si>
  <si>
    <t>850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</si>
  <si>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</si>
  <si>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</si>
  <si>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</si>
  <si>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</si>
  <si>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</si>
  <si>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</si>
  <si>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прочая закупка товаров,работ и услуг для обеспечения государственных муниципальных нужд</t>
  </si>
  <si>
    <t>Иные межбюджетные трансферты</t>
  </si>
  <si>
    <t>540</t>
  </si>
  <si>
    <t>Субсидии бюджетным учреждениям</t>
  </si>
  <si>
    <t>610</t>
  </si>
  <si>
    <t xml:space="preserve"> </t>
  </si>
  <si>
    <t>Исполнение судебных актов Российской Федерации и мировых соглашений по возмещению причиненного вреда</t>
  </si>
  <si>
    <t>0 1</t>
  </si>
  <si>
    <t>830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</si>
  <si>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</si>
  <si>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</si>
  <si>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</si>
  <si>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</si>
  <si>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</si>
  <si>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Общеэкономические вопросы</t>
  </si>
  <si>
    <t>Непрограммные направления расходов местного бюджета в области национальной экономики</t>
  </si>
  <si>
    <t>90 4 0000000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</si>
  <si>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</si>
  <si>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</si>
  <si>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</si>
  <si>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</si>
  <si>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Проведение работ по уничтожению карантинных сорняков на территории сельского поселения Лопатино</t>
  </si>
  <si>
    <t>90400S4380</t>
  </si>
  <si>
    <t>244</t>
  </si>
  <si>
    <t>Транспорт</t>
  </si>
  <si>
    <t>08</t>
  </si>
  <si>
    <t>Муниципальная программа "Развитие транспортных пассажирских перевозок в сельском поселении Лопатино муниципального района Волжский Самарской области на 2019-2021 годы"</t>
  </si>
  <si>
    <t>78 0 0000000</t>
  </si>
  <si>
    <t>Дорожное хозяйство</t>
  </si>
  <si>
    <t>Непрограммные направления расходов местного бюджета в области дорожного хозяйства</t>
  </si>
  <si>
    <t>80 3 0000000</t>
  </si>
  <si>
    <t>подпрограмма по строительству, модернизации, ремонта и содержания дорог общего пользования, в том числе дорог в поселениях (за исключением дорог федерального значения)в рамках реализации муниципальной программы "Осуществление дорожной деятельности в сельском поселении Лопатино муниципального района Волжский Самарской области</t>
  </si>
  <si>
    <t>Другие вопросы в области национальной экономики</t>
  </si>
  <si>
    <t>12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</si>
  <si>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</si>
  <si>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</si>
  <si>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905 0 000000</t>
  </si>
  <si>
    <t>Коммунальное хозяйство</t>
  </si>
  <si>
    <t>90 5 0000000</t>
  </si>
  <si>
    <t>Благоустройство</t>
  </si>
  <si>
    <t>Подпрограмма по уличному освещению в рамках реализации программы "Развитие благоустройства населенных пунктов сельского поселения Лопатино муниципального района Волжский Самарской области на 2019-2021гг."</t>
  </si>
  <si>
    <t>76 1 0000000</t>
  </si>
  <si>
    <t>Подпрограмма по содержанию дорог в рамках реализации программы "Развитие благоустройства населенных пунктов сельского поселения Лопатино муниципального района Волжский Самарской области на 2019-2021гг."</t>
  </si>
  <si>
    <t>76 2 0000000</t>
  </si>
  <si>
    <t>Подпрограмма по озеленению в рамках реализации программы "Развитие благоустройства населенных пунктов сельского поселения Лопатино муниципального района Волжский Самарской области на 2019-2021гг."</t>
  </si>
  <si>
    <t>76 3 0000000</t>
  </si>
  <si>
    <t>Подпрограмма по содержанию мест захоронения в рамках реализации программы "Развитие благоустройства населенных пунктов сельского поселения Лопатино муниципального района Волжский Самарской области на 2019-2021гг."</t>
  </si>
  <si>
    <t>76 4 0000000</t>
  </si>
  <si>
    <t>Подпрограмма Прочие мероприятия в рамках реализации программы "Развитие благоустройства населенных пунктов сельского поселения Лопатино муниципального района Волжский Самарской области на 2019-2021гг."</t>
  </si>
  <si>
    <t>76 5 0000000</t>
  </si>
  <si>
    <t>9050000000</t>
  </si>
  <si>
    <t>Молодежная политика и оздоровление детей</t>
  </si>
  <si>
    <t>07</t>
  </si>
  <si>
    <t>Непрограммные направления расходов местного бюджета в сфере образования</t>
  </si>
  <si>
    <t>90 7 0000000</t>
  </si>
  <si>
    <t>Культура</t>
  </si>
  <si>
    <t>Непрограммные направления расходов местного бюджета в области культуры и кинематографии</t>
  </si>
  <si>
    <t>90 8 0000000</t>
  </si>
  <si>
    <t>9080000000</t>
  </si>
  <si>
    <t>Другие вопросы в области социальной политики</t>
  </si>
  <si>
    <t>10</t>
  </si>
  <si>
    <t>06</t>
  </si>
  <si>
    <t>Муниципальная программа сельского поселения Лопатино "Поддержка граждан сельского поселения Лопатино муниципального района Волжский Самарской области, оказавшихся в трудной жизненной ситуации"</t>
  </si>
  <si>
    <t>79 0 0000000</t>
  </si>
  <si>
    <t>Социальные выплаты гражданам, кроме публичных нормативных социальных выплат в рамках реализации  муниципальной программы сельского поселения Лопатино "Поддержка граждан сельского поселения Лопатино муниципального района Волжский Самарской области,оказавшихся в трудной жизненной ситуации"</t>
  </si>
  <si>
    <t>321</t>
  </si>
  <si>
    <t>Подпрограмма профилактики наркомании и токсикомании  в рамках реализации  муниципальной программы сельского поселения Лопатино "Поддержка граждан сельского поселения Лопатино муниципального района Волжский Самарской области,оказавшихся в трудной жизненной ситуации"</t>
  </si>
  <si>
    <t>79 1 0000000</t>
  </si>
  <si>
    <t>Подпрограмма профилактики терроризма и экстремизма в рамках реализации  муниципальной программы сельского поселения Лопатино "Поддержка граждан сельского поселения Лопатино муниципального района Волжский Самарской области,оказавшихся в трудной жизненной ситуации"</t>
  </si>
  <si>
    <t>79 2 0000000</t>
  </si>
  <si>
    <t>Физическая культура</t>
  </si>
  <si>
    <t>Программа "Развитие физической культуры и спорта в сельском поселении Лопатино муниципального района Волжский Самарской области на 2019-2021гг."</t>
  </si>
  <si>
    <t>77 0 0000000</t>
  </si>
  <si>
    <t>общий объем условно утвержденных расходов</t>
  </si>
  <si>
    <t>Обеспечение проведения выборов и референдумов</t>
  </si>
  <si>
    <t>880</t>
  </si>
  <si>
    <t>Организация и проведение выборов депутатов</t>
  </si>
  <si>
    <t>7610000000</t>
  </si>
  <si>
    <t>Межбюджетные трасферты, предоставляемые в бюджеты муниципального района в соответствии с заключенными соглашениями о передаче органам местного самоуправления муниципального района полномочий органов местного самоуправления поселений в рамках непрограммных направлений расходов местного бюджета в сфере жилищно-коммунального хозяйства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</si>
</sst>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  <numFmt numFmtId="166" formatCode="0.0"/>
  </numFmts>
  <fonts count="51">
    <font>
      <sz val="10"/>
      <name val="Arial"/>
      <family val="2"/>
    </font>
    <font>
      <sz val="1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 Cyr"/>
      <family val="1"/>
    </font>
    <font>
      <sz val="13"/>
      <color indexed="8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33" applyFill="1">
      <alignment/>
      <protection/>
    </xf>
    <xf numFmtId="0" fontId="1" fillId="0" borderId="0" xfId="33" applyFill="1" applyAlignment="1">
      <alignment horizontal="center"/>
      <protection/>
    </xf>
    <xf numFmtId="49" fontId="1" fillId="0" borderId="0" xfId="33" applyNumberFormat="1" applyFill="1" applyAlignment="1">
      <alignment horizontal="center"/>
      <protection/>
    </xf>
    <xf numFmtId="164" fontId="1" fillId="0" borderId="0" xfId="33" applyNumberFormat="1" applyFill="1">
      <alignment/>
      <protection/>
    </xf>
    <xf numFmtId="3" fontId="3" fillId="0" borderId="0" xfId="33" applyNumberFormat="1" applyFont="1" applyFill="1" applyAlignment="1">
      <alignment/>
      <protection/>
    </xf>
    <xf numFmtId="164" fontId="3" fillId="0" borderId="0" xfId="33" applyNumberFormat="1" applyFont="1" applyFill="1" applyAlignment="1">
      <alignment/>
      <protection/>
    </xf>
    <xf numFmtId="164" fontId="2" fillId="0" borderId="0" xfId="33" applyNumberFormat="1" applyFont="1" applyFill="1">
      <alignment/>
      <protection/>
    </xf>
    <xf numFmtId="0" fontId="5" fillId="0" borderId="0" xfId="33" applyFont="1" applyFill="1" applyAlignment="1">
      <alignment wrapText="1"/>
      <protection/>
    </xf>
    <xf numFmtId="164" fontId="5" fillId="0" borderId="0" xfId="33" applyNumberFormat="1" applyFont="1" applyFill="1" applyAlignment="1">
      <alignment wrapText="1"/>
      <protection/>
    </xf>
    <xf numFmtId="49" fontId="8" fillId="0" borderId="0" xfId="33" applyNumberFormat="1" applyFont="1" applyFill="1" applyBorder="1" applyAlignment="1">
      <alignment horizontal="center" vertical="top"/>
      <protection/>
    </xf>
    <xf numFmtId="49" fontId="6" fillId="0" borderId="0" xfId="33" applyNumberFormat="1" applyFont="1" applyFill="1" applyBorder="1" applyAlignment="1">
      <alignment horizontal="left" vertical="top" wrapText="1"/>
      <protection/>
    </xf>
    <xf numFmtId="164" fontId="8" fillId="0" borderId="0" xfId="33" applyNumberFormat="1" applyFont="1" applyFill="1" applyBorder="1" applyAlignment="1" applyProtection="1">
      <alignment horizontal="right" vertical="top"/>
      <protection locked="0"/>
    </xf>
    <xf numFmtId="49" fontId="3" fillId="0" borderId="0" xfId="33" applyNumberFormat="1" applyFont="1" applyFill="1" applyBorder="1" applyAlignment="1">
      <alignment horizontal="center" vertical="top"/>
      <protection/>
    </xf>
    <xf numFmtId="164" fontId="10" fillId="0" borderId="0" xfId="33" applyNumberFormat="1" applyFont="1" applyFill="1" applyBorder="1" applyAlignment="1">
      <alignment horizontal="right" vertical="top"/>
      <protection/>
    </xf>
    <xf numFmtId="165" fontId="3" fillId="0" borderId="0" xfId="33" applyNumberFormat="1" applyFont="1" applyFill="1" applyBorder="1" applyAlignment="1" applyProtection="1">
      <alignment horizontal="right" vertical="top"/>
      <protection locked="0"/>
    </xf>
    <xf numFmtId="0" fontId="10" fillId="0" borderId="0" xfId="33" applyNumberFormat="1" applyFont="1" applyFill="1" applyBorder="1" applyAlignment="1">
      <alignment horizontal="left" vertical="top" wrapText="1"/>
      <protection/>
    </xf>
    <xf numFmtId="164" fontId="3" fillId="0" borderId="0" xfId="33" applyNumberFormat="1" applyFont="1" applyFill="1" applyBorder="1" applyAlignment="1">
      <alignment horizontal="right" vertical="top"/>
      <protection/>
    </xf>
    <xf numFmtId="0" fontId="10" fillId="0" borderId="0" xfId="33" applyFont="1" applyFill="1" applyBorder="1" applyAlignment="1">
      <alignment horizontal="left" wrapText="1"/>
      <protection/>
    </xf>
    <xf numFmtId="164" fontId="3" fillId="0" borderId="0" xfId="33" applyNumberFormat="1" applyFont="1" applyFill="1" applyBorder="1" applyAlignment="1" applyProtection="1">
      <alignment horizontal="right" vertical="top"/>
      <protection locked="0"/>
    </xf>
    <xf numFmtId="49" fontId="10" fillId="0" borderId="0" xfId="33" applyNumberFormat="1" applyFont="1" applyFill="1" applyBorder="1" applyAlignment="1">
      <alignment horizontal="left" vertical="top" wrapText="1"/>
      <protection/>
    </xf>
    <xf numFmtId="166" fontId="3" fillId="0" borderId="0" xfId="33" applyNumberFormat="1" applyFont="1" applyFill="1" applyBorder="1" applyAlignment="1">
      <alignment horizontal="center" vertical="top"/>
      <protection/>
    </xf>
    <xf numFmtId="165" fontId="3" fillId="0" borderId="0" xfId="33" applyNumberFormat="1" applyFont="1" applyFill="1" applyBorder="1" applyAlignment="1" applyProtection="1">
      <alignment horizontal="center" vertical="top"/>
      <protection locked="0"/>
    </xf>
    <xf numFmtId="164" fontId="3" fillId="0" borderId="0" xfId="33" applyNumberFormat="1" applyFont="1" applyFill="1" applyBorder="1" applyAlignment="1" applyProtection="1">
      <alignment horizontal="center" vertical="top"/>
      <protection locked="0"/>
    </xf>
    <xf numFmtId="0" fontId="2" fillId="0" borderId="0" xfId="33" applyFont="1" applyFill="1">
      <alignment/>
      <protection/>
    </xf>
    <xf numFmtId="164" fontId="12" fillId="0" borderId="0" xfId="33" applyNumberFormat="1" applyFont="1" applyFill="1" applyAlignment="1">
      <alignment horizontal="right" vertical="top"/>
      <protection/>
    </xf>
    <xf numFmtId="0" fontId="2" fillId="0" borderId="0" xfId="33" applyFont="1" applyFill="1" applyAlignment="1">
      <alignment horizontal="right" vertical="top"/>
      <protection/>
    </xf>
    <xf numFmtId="164" fontId="2" fillId="0" borderId="0" xfId="33" applyNumberFormat="1" applyFont="1" applyFill="1" applyAlignment="1">
      <alignment horizontal="right" vertical="top"/>
      <protection/>
    </xf>
    <xf numFmtId="0" fontId="3" fillId="0" borderId="0" xfId="33" applyNumberFormat="1" applyFont="1" applyFill="1" applyBorder="1" applyAlignment="1">
      <alignment horizontal="center" vertical="top"/>
      <protection/>
    </xf>
    <xf numFmtId="0" fontId="13" fillId="0" borderId="0" xfId="33" applyFont="1" applyFill="1" applyBorder="1" applyAlignment="1">
      <alignment horizontal="left" wrapText="1"/>
      <protection/>
    </xf>
    <xf numFmtId="165" fontId="2" fillId="0" borderId="0" xfId="33" applyNumberFormat="1" applyFont="1" applyFill="1" applyAlignment="1">
      <alignment horizontal="right" vertical="top"/>
      <protection/>
    </xf>
    <xf numFmtId="0" fontId="10" fillId="0" borderId="0" xfId="33" applyFont="1" applyFill="1" applyBorder="1" applyAlignment="1">
      <alignment wrapText="1"/>
      <protection/>
    </xf>
    <xf numFmtId="0" fontId="2" fillId="0" borderId="0" xfId="33" applyFont="1" applyFill="1" applyAlignment="1">
      <alignment horizontal="center"/>
      <protection/>
    </xf>
    <xf numFmtId="49" fontId="2" fillId="0" borderId="0" xfId="33" applyNumberFormat="1" applyFont="1" applyFill="1" applyAlignment="1">
      <alignment horizontal="center"/>
      <protection/>
    </xf>
    <xf numFmtId="164" fontId="14" fillId="0" borderId="0" xfId="33" applyNumberFormat="1" applyFont="1" applyFill="1">
      <alignment/>
      <protection/>
    </xf>
    <xf numFmtId="0" fontId="50" fillId="0" borderId="0" xfId="33" applyFont="1" applyFill="1">
      <alignment/>
      <protection/>
    </xf>
    <xf numFmtId="0" fontId="1" fillId="0" borderId="0" xfId="33" applyFont="1" applyFill="1">
      <alignment/>
      <protection/>
    </xf>
    <xf numFmtId="164" fontId="4" fillId="0" borderId="0" xfId="33" applyNumberFormat="1" applyFont="1" applyFill="1">
      <alignment/>
      <protection/>
    </xf>
    <xf numFmtId="164" fontId="14" fillId="0" borderId="0" xfId="33" applyNumberFormat="1" applyFont="1" applyFill="1" applyAlignment="1">
      <alignment horizontal="center"/>
      <protection/>
    </xf>
    <xf numFmtId="0" fontId="9" fillId="0" borderId="0" xfId="33" applyFont="1" applyFill="1" applyAlignment="1">
      <alignment horizontal="left" vertical="top" wrapText="1"/>
      <protection/>
    </xf>
    <xf numFmtId="49" fontId="9" fillId="0" borderId="0" xfId="33" applyNumberFormat="1" applyFont="1" applyFill="1" applyBorder="1" applyAlignment="1">
      <alignment horizontal="left" vertical="top" wrapText="1"/>
      <protection/>
    </xf>
    <xf numFmtId="0" fontId="6" fillId="0" borderId="0" xfId="33" applyFont="1" applyFill="1" applyBorder="1" applyAlignment="1">
      <alignment horizontal="left" wrapText="1"/>
      <protection/>
    </xf>
    <xf numFmtId="0" fontId="10" fillId="0" borderId="0" xfId="33" applyFont="1" applyFill="1" applyBorder="1" applyAlignment="1">
      <alignment horizontal="left" vertical="top" wrapText="1"/>
      <protection/>
    </xf>
    <xf numFmtId="49" fontId="3" fillId="0" borderId="0" xfId="33" applyNumberFormat="1" applyFont="1" applyFill="1" applyBorder="1" applyAlignment="1">
      <alignment horizontal="center" vertical="center" shrinkToFit="1"/>
      <protection/>
    </xf>
    <xf numFmtId="164" fontId="3" fillId="0" borderId="0" xfId="33" applyNumberFormat="1" applyFont="1" applyFill="1" applyBorder="1" applyAlignment="1" applyProtection="1">
      <alignment horizontal="right" vertical="center" shrinkToFit="1"/>
      <protection locked="0"/>
    </xf>
    <xf numFmtId="49" fontId="3" fillId="0" borderId="0" xfId="33" applyNumberFormat="1" applyFont="1" applyFill="1" applyBorder="1" applyAlignment="1" applyProtection="1">
      <alignment horizontal="right" vertical="center" shrinkToFit="1"/>
      <protection locked="0"/>
    </xf>
    <xf numFmtId="0" fontId="6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top" wrapText="1"/>
      <protection/>
    </xf>
    <xf numFmtId="0" fontId="6" fillId="0" borderId="10" xfId="33" applyNumberFormat="1" applyFont="1" applyFill="1" applyBorder="1" applyAlignment="1">
      <alignment horizontal="center" vertical="top" wrapText="1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80" zoomScaleNormal="80" zoomScalePageLayoutView="0" workbookViewId="0" topLeftCell="A1">
      <selection activeCell="M80" sqref="M80"/>
    </sheetView>
  </sheetViews>
  <sheetFormatPr defaultColWidth="9.7109375" defaultRowHeight="12.75"/>
  <cols>
    <col min="1" max="1" width="6.140625" style="1" customWidth="1"/>
    <col min="2" max="2" width="54.00390625" style="1" customWidth="1"/>
    <col min="3" max="3" width="4.140625" style="2" customWidth="1"/>
    <col min="4" max="4" width="5.57421875" style="2" customWidth="1"/>
    <col min="5" max="5" width="15.140625" style="2" customWidth="1"/>
    <col min="6" max="6" width="5.140625" style="3" customWidth="1"/>
    <col min="7" max="7" width="17.57421875" style="1" customWidth="1"/>
    <col min="8" max="8" width="5.7109375" style="1" customWidth="1"/>
    <col min="9" max="9" width="15.421875" style="4" customWidth="1"/>
    <col min="10" max="10" width="9.7109375" style="1" customWidth="1"/>
    <col min="11" max="11" width="15.28125" style="34" customWidth="1"/>
    <col min="12" max="12" width="10.7109375" style="1" customWidth="1"/>
    <col min="13" max="13" width="9.7109375" style="1" customWidth="1"/>
    <col min="14" max="14" width="39.57421875" style="1" customWidth="1"/>
    <col min="15" max="16384" width="9.7109375" style="1" customWidth="1"/>
  </cols>
  <sheetData>
    <row r="1" spans="6:8" ht="0.75" customHeight="1">
      <c r="F1" s="5"/>
      <c r="G1" s="5"/>
      <c r="H1" s="6"/>
    </row>
    <row r="2" spans="1:11" s="8" customFormat="1" ht="126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K2" s="9"/>
    </row>
    <row r="3" spans="1:11" s="8" customFormat="1" ht="16.5" customHeight="1">
      <c r="A3" s="49" t="s">
        <v>1</v>
      </c>
      <c r="B3" s="50" t="s">
        <v>2</v>
      </c>
      <c r="C3" s="46" t="s">
        <v>3</v>
      </c>
      <c r="D3" s="46" t="s">
        <v>4</v>
      </c>
      <c r="E3" s="46" t="s">
        <v>5</v>
      </c>
      <c r="F3" s="51" t="s">
        <v>6</v>
      </c>
      <c r="G3" s="49" t="s">
        <v>7</v>
      </c>
      <c r="H3" s="49"/>
      <c r="I3" s="49"/>
      <c r="K3" s="9"/>
    </row>
    <row r="4" spans="1:11" s="8" customFormat="1" ht="12.75" customHeight="1">
      <c r="A4" s="49"/>
      <c r="B4" s="50"/>
      <c r="C4" s="46"/>
      <c r="D4" s="46"/>
      <c r="E4" s="46"/>
      <c r="F4" s="46"/>
      <c r="G4" s="46" t="s">
        <v>8</v>
      </c>
      <c r="H4" s="47" t="s">
        <v>9</v>
      </c>
      <c r="I4" s="47"/>
      <c r="K4" s="9"/>
    </row>
    <row r="5" spans="1:11" s="8" customFormat="1" ht="56.25" customHeight="1">
      <c r="A5" s="49"/>
      <c r="B5" s="50"/>
      <c r="C5" s="46"/>
      <c r="D5" s="46"/>
      <c r="E5" s="46"/>
      <c r="F5" s="46"/>
      <c r="G5" s="46"/>
      <c r="H5" s="47"/>
      <c r="I5" s="47"/>
      <c r="K5" s="9"/>
    </row>
    <row r="6" spans="1:9" ht="62.25" customHeight="1">
      <c r="A6" s="10" t="s">
        <v>10</v>
      </c>
      <c r="B6" s="11" t="s">
        <v>11</v>
      </c>
      <c r="C6" s="10"/>
      <c r="D6" s="10"/>
      <c r="E6" s="10"/>
      <c r="F6" s="10"/>
      <c r="G6" s="12">
        <f>G7+G10+G13+G21+G24+G30+G32+G35+G38+G42+G45+G49+G52+G56+G59+G62+G67+G88+G93+G98+G85+G18</f>
        <v>1395227.8085299998</v>
      </c>
      <c r="H6" s="12"/>
      <c r="I6" s="12">
        <f>I7+I10+I13+I21+I24+I30+I32+I35+I38+I42+I45+I49+I52+I56+I59+I62+I67+I85+I88+I93+I98</f>
        <v>911285.76854</v>
      </c>
    </row>
    <row r="7" spans="1:9" ht="53.25">
      <c r="A7" s="13"/>
      <c r="B7" s="39" t="s">
        <v>12</v>
      </c>
      <c r="C7" s="13" t="s">
        <v>13</v>
      </c>
      <c r="D7" s="13" t="s">
        <v>14</v>
      </c>
      <c r="E7" s="13"/>
      <c r="F7" s="13"/>
      <c r="G7" s="14">
        <f>G8</f>
        <v>1107.284</v>
      </c>
      <c r="H7" s="15"/>
      <c r="I7" s="14"/>
    </row>
    <row r="8" spans="1:9" ht="125.25" customHeight="1">
      <c r="A8" s="13"/>
      <c r="B8" s="16" t="s">
        <v>15</v>
      </c>
      <c r="C8" s="13" t="s">
        <v>13</v>
      </c>
      <c r="D8" s="13" t="s">
        <v>14</v>
      </c>
      <c r="E8" s="13" t="s">
        <v>16</v>
      </c>
      <c r="F8" s="13"/>
      <c r="G8" s="17">
        <f>G9</f>
        <v>1107.284</v>
      </c>
      <c r="H8" s="15"/>
      <c r="I8" s="17">
        <f>I9</f>
        <v>0</v>
      </c>
    </row>
    <row r="9" spans="1:9" ht="33">
      <c r="A9" s="13"/>
      <c r="B9" s="18" t="s">
        <v>17</v>
      </c>
      <c r="C9" s="13" t="s">
        <v>13</v>
      </c>
      <c r="D9" s="13" t="s">
        <v>14</v>
      </c>
      <c r="E9" s="13" t="s">
        <v>16</v>
      </c>
      <c r="F9" s="13" t="s">
        <v>18</v>
      </c>
      <c r="G9" s="14">
        <v>1107.284</v>
      </c>
      <c r="H9" s="15"/>
      <c r="I9" s="19"/>
    </row>
    <row r="10" spans="1:9" ht="66.75">
      <c r="A10" s="13"/>
      <c r="B10" s="20" t="s">
        <v>19</v>
      </c>
      <c r="C10" s="21" t="s">
        <v>13</v>
      </c>
      <c r="D10" s="21" t="s">
        <v>20</v>
      </c>
      <c r="E10" s="13"/>
      <c r="F10" s="13"/>
      <c r="G10" s="17">
        <f>G11</f>
        <v>794.588</v>
      </c>
      <c r="H10" s="22"/>
      <c r="I10" s="17">
        <f>I11</f>
        <v>0</v>
      </c>
    </row>
    <row r="11" spans="1:9" ht="117">
      <c r="A11" s="13"/>
      <c r="B11" s="16" t="s">
        <v>15</v>
      </c>
      <c r="C11" s="21" t="s">
        <v>13</v>
      </c>
      <c r="D11" s="21" t="s">
        <v>20</v>
      </c>
      <c r="E11" s="13" t="s">
        <v>16</v>
      </c>
      <c r="F11" s="13"/>
      <c r="G11" s="17">
        <f>G12</f>
        <v>794.588</v>
      </c>
      <c r="H11" s="22"/>
      <c r="I11" s="17">
        <f>I12</f>
        <v>0</v>
      </c>
    </row>
    <row r="12" spans="1:9" ht="33">
      <c r="A12" s="13"/>
      <c r="B12" s="18" t="s">
        <v>17</v>
      </c>
      <c r="C12" s="21" t="s">
        <v>13</v>
      </c>
      <c r="D12" s="21" t="s">
        <v>20</v>
      </c>
      <c r="E12" s="13" t="s">
        <v>16</v>
      </c>
      <c r="F12" s="13" t="s">
        <v>18</v>
      </c>
      <c r="G12" s="17">
        <f>834.588-40</f>
        <v>794.588</v>
      </c>
      <c r="H12" s="22"/>
      <c r="I12" s="23">
        <v>0</v>
      </c>
    </row>
    <row r="13" spans="1:9" ht="89.25">
      <c r="A13" s="13"/>
      <c r="B13" s="40" t="s">
        <v>21</v>
      </c>
      <c r="C13" s="21" t="s">
        <v>13</v>
      </c>
      <c r="D13" s="21" t="s">
        <v>22</v>
      </c>
      <c r="E13" s="13"/>
      <c r="F13" s="13"/>
      <c r="G13" s="19">
        <f>G14</f>
        <v>9644.59</v>
      </c>
      <c r="H13" s="15"/>
      <c r="I13" s="19">
        <v>0</v>
      </c>
    </row>
    <row r="14" spans="1:9" ht="138" customHeight="1">
      <c r="A14" s="13"/>
      <c r="B14" s="16" t="s">
        <v>15</v>
      </c>
      <c r="C14" s="21" t="s">
        <v>13</v>
      </c>
      <c r="D14" s="21" t="s">
        <v>22</v>
      </c>
      <c r="E14" s="13" t="s">
        <v>16</v>
      </c>
      <c r="F14" s="13"/>
      <c r="G14" s="17">
        <f>G15+G16+G17</f>
        <v>9644.59</v>
      </c>
      <c r="H14" s="15"/>
      <c r="I14" s="17">
        <v>0</v>
      </c>
    </row>
    <row r="15" spans="1:9" ht="33">
      <c r="A15" s="13"/>
      <c r="B15" s="18" t="s">
        <v>17</v>
      </c>
      <c r="C15" s="21" t="s">
        <v>13</v>
      </c>
      <c r="D15" s="21" t="s">
        <v>22</v>
      </c>
      <c r="E15" s="13" t="s">
        <v>16</v>
      </c>
      <c r="F15" s="13" t="s">
        <v>18</v>
      </c>
      <c r="G15" s="19">
        <v>7130.538</v>
      </c>
      <c r="H15" s="15"/>
      <c r="I15" s="19">
        <v>0</v>
      </c>
    </row>
    <row r="16" spans="1:9" ht="50.25">
      <c r="A16" s="13"/>
      <c r="B16" s="18" t="s">
        <v>23</v>
      </c>
      <c r="C16" s="21" t="s">
        <v>13</v>
      </c>
      <c r="D16" s="21" t="s">
        <v>22</v>
      </c>
      <c r="E16" s="13" t="s">
        <v>16</v>
      </c>
      <c r="F16" s="13" t="s">
        <v>24</v>
      </c>
      <c r="G16" s="19">
        <f>2261.352+114.7+25+38</f>
        <v>2439.0519999999997</v>
      </c>
      <c r="H16" s="15"/>
      <c r="I16" s="19">
        <v>0</v>
      </c>
    </row>
    <row r="17" spans="1:9" ht="18">
      <c r="A17" s="13"/>
      <c r="B17" s="18" t="s">
        <v>25</v>
      </c>
      <c r="C17" s="21" t="s">
        <v>13</v>
      </c>
      <c r="D17" s="21" t="s">
        <v>22</v>
      </c>
      <c r="E17" s="13" t="s">
        <v>16</v>
      </c>
      <c r="F17" s="13" t="s">
        <v>26</v>
      </c>
      <c r="G17" s="19">
        <f>100-25</f>
        <v>75</v>
      </c>
      <c r="H17" s="15"/>
      <c r="I17" s="19">
        <v>0</v>
      </c>
    </row>
    <row r="18" spans="1:9" ht="33">
      <c r="A18" s="13"/>
      <c r="B18" s="41" t="s">
        <v>107</v>
      </c>
      <c r="C18" s="21" t="s">
        <v>13</v>
      </c>
      <c r="D18" s="13" t="s">
        <v>85</v>
      </c>
      <c r="E18" s="13"/>
      <c r="F18" s="13"/>
      <c r="G18" s="19">
        <f>G19+G20</f>
        <v>1700</v>
      </c>
      <c r="H18" s="15"/>
      <c r="I18" s="19"/>
    </row>
    <row r="19" spans="1:9" ht="18">
      <c r="A19" s="13"/>
      <c r="B19" s="18"/>
      <c r="C19" s="21" t="s">
        <v>13</v>
      </c>
      <c r="D19" s="13" t="s">
        <v>85</v>
      </c>
      <c r="E19" s="13" t="s">
        <v>16</v>
      </c>
      <c r="F19" s="13"/>
      <c r="G19" s="19"/>
      <c r="H19" s="15"/>
      <c r="I19" s="19"/>
    </row>
    <row r="20" spans="1:9" ht="18">
      <c r="A20" s="13"/>
      <c r="B20" s="18" t="s">
        <v>109</v>
      </c>
      <c r="C20" s="21" t="s">
        <v>13</v>
      </c>
      <c r="D20" s="13" t="s">
        <v>85</v>
      </c>
      <c r="E20" s="13" t="s">
        <v>16</v>
      </c>
      <c r="F20" s="13" t="s">
        <v>108</v>
      </c>
      <c r="G20" s="19">
        <f>1200+500</f>
        <v>1700</v>
      </c>
      <c r="H20" s="15"/>
      <c r="I20" s="19"/>
    </row>
    <row r="21" spans="1:9" ht="33.75" customHeight="1">
      <c r="A21" s="13"/>
      <c r="B21" s="42" t="s">
        <v>27</v>
      </c>
      <c r="C21" s="13" t="s">
        <v>13</v>
      </c>
      <c r="D21" s="13" t="s">
        <v>28</v>
      </c>
      <c r="E21" s="13"/>
      <c r="F21" s="13"/>
      <c r="G21" s="19">
        <f>G22</f>
        <v>100</v>
      </c>
      <c r="H21" s="15"/>
      <c r="I21" s="19">
        <v>0</v>
      </c>
    </row>
    <row r="22" spans="1:9" ht="117">
      <c r="A22" s="13"/>
      <c r="B22" s="18" t="s">
        <v>15</v>
      </c>
      <c r="C22" s="13" t="s">
        <v>13</v>
      </c>
      <c r="D22" s="13" t="s">
        <v>28</v>
      </c>
      <c r="E22" s="13" t="s">
        <v>16</v>
      </c>
      <c r="F22" s="13"/>
      <c r="G22" s="19">
        <f>G23</f>
        <v>100</v>
      </c>
      <c r="H22" s="15"/>
      <c r="I22" s="19">
        <v>0</v>
      </c>
    </row>
    <row r="23" spans="1:9" ht="18">
      <c r="A23" s="24"/>
      <c r="B23" s="18" t="s">
        <v>29</v>
      </c>
      <c r="C23" s="13" t="s">
        <v>13</v>
      </c>
      <c r="D23" s="13" t="s">
        <v>28</v>
      </c>
      <c r="E23" s="13" t="s">
        <v>16</v>
      </c>
      <c r="F23" s="13" t="s">
        <v>30</v>
      </c>
      <c r="G23" s="25">
        <v>100</v>
      </c>
      <c r="H23" s="26"/>
      <c r="I23" s="27">
        <v>0</v>
      </c>
    </row>
    <row r="24" spans="1:9" ht="18">
      <c r="A24" s="13"/>
      <c r="B24" s="20" t="s">
        <v>31</v>
      </c>
      <c r="C24" s="13" t="s">
        <v>13</v>
      </c>
      <c r="D24" s="13" t="s">
        <v>32</v>
      </c>
      <c r="E24" s="13"/>
      <c r="F24" s="13"/>
      <c r="G24" s="19">
        <f>G25</f>
        <v>15941.245</v>
      </c>
      <c r="H24" s="15"/>
      <c r="I24" s="19">
        <f>I25</f>
        <v>0</v>
      </c>
    </row>
    <row r="25" spans="1:9" ht="117">
      <c r="A25" s="13"/>
      <c r="B25" s="16" t="s">
        <v>15</v>
      </c>
      <c r="C25" s="13" t="s">
        <v>13</v>
      </c>
      <c r="D25" s="13" t="s">
        <v>32</v>
      </c>
      <c r="E25" s="13" t="s">
        <v>16</v>
      </c>
      <c r="F25" s="13"/>
      <c r="G25" s="19">
        <f>G26+G27+G28+G29</f>
        <v>15941.245</v>
      </c>
      <c r="H25" s="15"/>
      <c r="I25" s="19">
        <v>0</v>
      </c>
    </row>
    <row r="26" spans="1:9" ht="50.25">
      <c r="A26" s="13"/>
      <c r="B26" s="16" t="s">
        <v>33</v>
      </c>
      <c r="C26" s="13" t="s">
        <v>13</v>
      </c>
      <c r="D26" s="13" t="s">
        <v>32</v>
      </c>
      <c r="E26" s="13" t="s">
        <v>16</v>
      </c>
      <c r="F26" s="13" t="s">
        <v>24</v>
      </c>
      <c r="G26" s="19">
        <v>1659.78</v>
      </c>
      <c r="H26" s="15"/>
      <c r="I26" s="19">
        <v>0</v>
      </c>
    </row>
    <row r="27" spans="1:9" ht="18">
      <c r="A27" s="13"/>
      <c r="B27" s="16" t="s">
        <v>34</v>
      </c>
      <c r="C27" s="13" t="s">
        <v>13</v>
      </c>
      <c r="D27" s="13" t="s">
        <v>32</v>
      </c>
      <c r="E27" s="13" t="s">
        <v>16</v>
      </c>
      <c r="F27" s="13" t="s">
        <v>35</v>
      </c>
      <c r="G27" s="19">
        <v>103</v>
      </c>
      <c r="H27" s="15"/>
      <c r="I27" s="19"/>
    </row>
    <row r="28" spans="1:9" ht="18">
      <c r="A28" s="13"/>
      <c r="B28" s="20" t="s">
        <v>36</v>
      </c>
      <c r="C28" s="13" t="s">
        <v>13</v>
      </c>
      <c r="D28" s="13" t="s">
        <v>32</v>
      </c>
      <c r="E28" s="13" t="s">
        <v>16</v>
      </c>
      <c r="F28" s="13" t="s">
        <v>37</v>
      </c>
      <c r="G28" s="19">
        <v>14178.465</v>
      </c>
      <c r="H28" s="15"/>
      <c r="I28" s="19" t="s">
        <v>38</v>
      </c>
    </row>
    <row r="29" spans="1:14" ht="54.75" customHeight="1">
      <c r="A29" s="13"/>
      <c r="B29" s="18" t="s">
        <v>39</v>
      </c>
      <c r="C29" s="21" t="s">
        <v>40</v>
      </c>
      <c r="D29" s="28">
        <v>13</v>
      </c>
      <c r="E29" s="13" t="s">
        <v>16</v>
      </c>
      <c r="F29" s="13" t="s">
        <v>41</v>
      </c>
      <c r="G29" s="19">
        <v>0</v>
      </c>
      <c r="H29" s="15"/>
      <c r="I29" s="19">
        <v>0</v>
      </c>
      <c r="N29" s="4"/>
    </row>
    <row r="30" spans="1:9" ht="117">
      <c r="A30" s="13"/>
      <c r="B30" s="18" t="s">
        <v>15</v>
      </c>
      <c r="C30" s="13" t="s">
        <v>14</v>
      </c>
      <c r="D30" s="13" t="s">
        <v>20</v>
      </c>
      <c r="E30" s="13" t="s">
        <v>16</v>
      </c>
      <c r="F30" s="13"/>
      <c r="G30" s="19">
        <v>640.86</v>
      </c>
      <c r="H30" s="15"/>
      <c r="I30" s="19">
        <v>640.86</v>
      </c>
    </row>
    <row r="31" spans="1:9" ht="33">
      <c r="A31" s="13"/>
      <c r="B31" s="18" t="s">
        <v>17</v>
      </c>
      <c r="C31" s="13" t="s">
        <v>14</v>
      </c>
      <c r="D31" s="13" t="s">
        <v>20</v>
      </c>
      <c r="E31" s="13" t="s">
        <v>16</v>
      </c>
      <c r="F31" s="13" t="s">
        <v>18</v>
      </c>
      <c r="G31" s="19">
        <v>640.86</v>
      </c>
      <c r="H31" s="15"/>
      <c r="I31" s="19">
        <v>640.86</v>
      </c>
    </row>
    <row r="32" spans="1:9" ht="50.25">
      <c r="A32" s="13"/>
      <c r="B32" s="20" t="s">
        <v>42</v>
      </c>
      <c r="C32" s="21" t="s">
        <v>20</v>
      </c>
      <c r="D32" s="21" t="s">
        <v>43</v>
      </c>
      <c r="E32" s="13"/>
      <c r="F32" s="13"/>
      <c r="G32" s="19">
        <f>G33</f>
        <v>315.1</v>
      </c>
      <c r="H32" s="15"/>
      <c r="I32" s="19">
        <f>I33</f>
        <v>0</v>
      </c>
    </row>
    <row r="33" spans="1:9" ht="117">
      <c r="A33" s="13"/>
      <c r="B33" s="16" t="s">
        <v>15</v>
      </c>
      <c r="C33" s="21" t="s">
        <v>20</v>
      </c>
      <c r="D33" s="21" t="s">
        <v>43</v>
      </c>
      <c r="E33" s="13" t="s">
        <v>16</v>
      </c>
      <c r="F33" s="13"/>
      <c r="G33" s="17">
        <f>G34</f>
        <v>315.1</v>
      </c>
      <c r="H33" s="15"/>
      <c r="I33" s="17">
        <f>I34</f>
        <v>0</v>
      </c>
    </row>
    <row r="34" spans="1:9" ht="50.25">
      <c r="A34" s="13"/>
      <c r="B34" s="18" t="s">
        <v>23</v>
      </c>
      <c r="C34" s="21" t="s">
        <v>20</v>
      </c>
      <c r="D34" s="21" t="s">
        <v>43</v>
      </c>
      <c r="E34" s="13" t="s">
        <v>16</v>
      </c>
      <c r="F34" s="13" t="s">
        <v>24</v>
      </c>
      <c r="G34" s="19">
        <f>313.1+2</f>
        <v>315.1</v>
      </c>
      <c r="H34" s="15"/>
      <c r="I34" s="19">
        <v>0</v>
      </c>
    </row>
    <row r="35" spans="1:9" ht="18">
      <c r="A35" s="13"/>
      <c r="B35" s="20" t="s">
        <v>44</v>
      </c>
      <c r="C35" s="21" t="s">
        <v>20</v>
      </c>
      <c r="D35" s="28">
        <v>10</v>
      </c>
      <c r="E35" s="13"/>
      <c r="F35" s="13"/>
      <c r="G35" s="19">
        <f>G36</f>
        <v>324</v>
      </c>
      <c r="H35" s="15"/>
      <c r="I35" s="19">
        <f>I36</f>
        <v>0</v>
      </c>
    </row>
    <row r="36" spans="1:9" ht="117">
      <c r="A36" s="13"/>
      <c r="B36" s="16" t="s">
        <v>15</v>
      </c>
      <c r="C36" s="21" t="s">
        <v>20</v>
      </c>
      <c r="D36" s="28">
        <v>10</v>
      </c>
      <c r="E36" s="13" t="s">
        <v>16</v>
      </c>
      <c r="F36" s="13"/>
      <c r="G36" s="17">
        <f>G37</f>
        <v>324</v>
      </c>
      <c r="H36" s="15"/>
      <c r="I36" s="17">
        <f>I37</f>
        <v>0</v>
      </c>
    </row>
    <row r="37" spans="1:9" ht="50.25">
      <c r="A37" s="13"/>
      <c r="B37" s="18" t="s">
        <v>23</v>
      </c>
      <c r="C37" s="21" t="s">
        <v>20</v>
      </c>
      <c r="D37" s="28">
        <v>10</v>
      </c>
      <c r="E37" s="13" t="s">
        <v>16</v>
      </c>
      <c r="F37" s="13" t="s">
        <v>24</v>
      </c>
      <c r="G37" s="19">
        <v>324</v>
      </c>
      <c r="H37" s="15"/>
      <c r="I37" s="19">
        <v>0</v>
      </c>
    </row>
    <row r="38" spans="1:9" ht="39.75" customHeight="1">
      <c r="A38" s="13"/>
      <c r="B38" s="18" t="s">
        <v>45</v>
      </c>
      <c r="C38" s="13" t="s">
        <v>20</v>
      </c>
      <c r="D38" s="13" t="s">
        <v>46</v>
      </c>
      <c r="E38" s="13"/>
      <c r="F38" s="13"/>
      <c r="G38" s="19">
        <f>G39</f>
        <v>275</v>
      </c>
      <c r="H38" s="15"/>
      <c r="I38" s="19">
        <f>I39</f>
        <v>0</v>
      </c>
    </row>
    <row r="39" spans="1:9" ht="117">
      <c r="A39" s="13"/>
      <c r="B39" s="16" t="s">
        <v>15</v>
      </c>
      <c r="C39" s="13" t="s">
        <v>20</v>
      </c>
      <c r="D39" s="13" t="s">
        <v>46</v>
      </c>
      <c r="E39" s="13" t="s">
        <v>16</v>
      </c>
      <c r="F39" s="13"/>
      <c r="G39" s="19">
        <f>G40+G41</f>
        <v>275</v>
      </c>
      <c r="H39" s="15"/>
      <c r="I39" s="19">
        <f>I41</f>
        <v>0</v>
      </c>
    </row>
    <row r="40" spans="1:9" ht="33">
      <c r="A40" s="13"/>
      <c r="B40" s="18" t="s">
        <v>17</v>
      </c>
      <c r="C40" s="13" t="s">
        <v>20</v>
      </c>
      <c r="D40" s="13" t="s">
        <v>46</v>
      </c>
      <c r="E40" s="13">
        <v>9010000000</v>
      </c>
      <c r="F40" s="13" t="s">
        <v>18</v>
      </c>
      <c r="G40" s="19">
        <v>210</v>
      </c>
      <c r="H40" s="15"/>
      <c r="I40" s="19">
        <v>0</v>
      </c>
    </row>
    <row r="41" spans="1:9" ht="50.25">
      <c r="A41" s="13"/>
      <c r="B41" s="18" t="s">
        <v>23</v>
      </c>
      <c r="C41" s="13" t="s">
        <v>20</v>
      </c>
      <c r="D41" s="13" t="s">
        <v>46</v>
      </c>
      <c r="E41" s="13" t="s">
        <v>16</v>
      </c>
      <c r="F41" s="13" t="s">
        <v>24</v>
      </c>
      <c r="G41" s="19">
        <v>65</v>
      </c>
      <c r="H41" s="15"/>
      <c r="I41" s="19">
        <v>0</v>
      </c>
    </row>
    <row r="42" spans="1:9" ht="18">
      <c r="A42" s="13"/>
      <c r="B42" s="20" t="s">
        <v>47</v>
      </c>
      <c r="C42" s="43" t="s">
        <v>22</v>
      </c>
      <c r="D42" s="43" t="s">
        <v>13</v>
      </c>
      <c r="E42" s="43"/>
      <c r="F42" s="43"/>
      <c r="G42" s="44">
        <f>G43</f>
        <v>101</v>
      </c>
      <c r="H42" s="45"/>
      <c r="I42" s="44">
        <f>I43</f>
        <v>0</v>
      </c>
    </row>
    <row r="43" spans="1:9" ht="33">
      <c r="A43" s="13"/>
      <c r="B43" s="20" t="s">
        <v>48</v>
      </c>
      <c r="C43" s="13" t="s">
        <v>22</v>
      </c>
      <c r="D43" s="13" t="s">
        <v>13</v>
      </c>
      <c r="E43" s="13" t="s">
        <v>49</v>
      </c>
      <c r="F43" s="13"/>
      <c r="G43" s="17">
        <f>G44</f>
        <v>101</v>
      </c>
      <c r="H43" s="15"/>
      <c r="I43" s="17">
        <f>I44</f>
        <v>0</v>
      </c>
    </row>
    <row r="44" spans="1:9" ht="50.25">
      <c r="A44" s="13"/>
      <c r="B44" s="18" t="s">
        <v>23</v>
      </c>
      <c r="C44" s="13" t="s">
        <v>22</v>
      </c>
      <c r="D44" s="13" t="s">
        <v>13</v>
      </c>
      <c r="E44" s="13" t="s">
        <v>49</v>
      </c>
      <c r="F44" s="13" t="s">
        <v>24</v>
      </c>
      <c r="G44" s="19">
        <v>101</v>
      </c>
      <c r="H44" s="15"/>
      <c r="I44" s="19"/>
    </row>
    <row r="45" spans="1:9" ht="18">
      <c r="A45" s="24"/>
      <c r="B45" s="29" t="s">
        <v>50</v>
      </c>
      <c r="C45" s="13" t="s">
        <v>22</v>
      </c>
      <c r="D45" s="13" t="s">
        <v>51</v>
      </c>
      <c r="E45" s="13"/>
      <c r="F45" s="13"/>
      <c r="G45" s="27">
        <f>G46</f>
        <v>230.22</v>
      </c>
      <c r="H45" s="30"/>
      <c r="I45" s="27">
        <f>I46</f>
        <v>130.22</v>
      </c>
    </row>
    <row r="46" spans="1:9" ht="36" customHeight="1">
      <c r="A46" s="24"/>
      <c r="B46" s="29" t="s">
        <v>48</v>
      </c>
      <c r="C46" s="13" t="s">
        <v>22</v>
      </c>
      <c r="D46" s="13" t="s">
        <v>51</v>
      </c>
      <c r="E46" s="13" t="s">
        <v>49</v>
      </c>
      <c r="F46" s="13"/>
      <c r="G46" s="27">
        <f>G47+G48</f>
        <v>230.22</v>
      </c>
      <c r="H46" s="27"/>
      <c r="I46" s="27">
        <f>I47+I48</f>
        <v>130.22</v>
      </c>
    </row>
    <row r="47" spans="1:9" ht="51">
      <c r="A47" s="24"/>
      <c r="B47" s="18" t="s">
        <v>52</v>
      </c>
      <c r="C47" s="13" t="s">
        <v>22</v>
      </c>
      <c r="D47" s="13" t="s">
        <v>51</v>
      </c>
      <c r="E47" s="13" t="s">
        <v>49</v>
      </c>
      <c r="F47" s="13" t="s">
        <v>53</v>
      </c>
      <c r="G47" s="27">
        <v>100</v>
      </c>
      <c r="H47" s="30"/>
      <c r="I47" s="27">
        <v>0</v>
      </c>
    </row>
    <row r="48" spans="1:9" ht="50.25">
      <c r="A48" s="13"/>
      <c r="B48" s="18" t="s">
        <v>54</v>
      </c>
      <c r="C48" s="13" t="s">
        <v>22</v>
      </c>
      <c r="D48" s="13" t="s">
        <v>51</v>
      </c>
      <c r="E48" s="13" t="s">
        <v>55</v>
      </c>
      <c r="F48" s="13" t="s">
        <v>56</v>
      </c>
      <c r="G48" s="27">
        <v>130.22</v>
      </c>
      <c r="H48" s="30"/>
      <c r="I48" s="27">
        <v>130.22</v>
      </c>
    </row>
    <row r="49" spans="1:9" ht="18">
      <c r="A49" s="13"/>
      <c r="B49" s="18" t="s">
        <v>57</v>
      </c>
      <c r="C49" s="13" t="s">
        <v>22</v>
      </c>
      <c r="D49" s="13" t="s">
        <v>58</v>
      </c>
      <c r="E49" s="13"/>
      <c r="F49" s="13"/>
      <c r="G49" s="19">
        <f>G50+G51</f>
        <v>900</v>
      </c>
      <c r="H49" s="19"/>
      <c r="I49" s="19">
        <f>I50</f>
        <v>0</v>
      </c>
    </row>
    <row r="50" spans="1:9" ht="84">
      <c r="A50" s="13"/>
      <c r="B50" s="18" t="s">
        <v>59</v>
      </c>
      <c r="C50" s="13" t="s">
        <v>22</v>
      </c>
      <c r="D50" s="13" t="s">
        <v>58</v>
      </c>
      <c r="E50" s="13" t="s">
        <v>60</v>
      </c>
      <c r="F50" s="13" t="s">
        <v>56</v>
      </c>
      <c r="G50" s="19">
        <v>100</v>
      </c>
      <c r="H50" s="15"/>
      <c r="I50" s="19">
        <v>0</v>
      </c>
    </row>
    <row r="51" spans="1:9" ht="18">
      <c r="A51" s="13"/>
      <c r="B51" s="20" t="s">
        <v>36</v>
      </c>
      <c r="C51" s="13" t="s">
        <v>22</v>
      </c>
      <c r="D51" s="13" t="s">
        <v>58</v>
      </c>
      <c r="E51" s="13" t="s">
        <v>60</v>
      </c>
      <c r="F51" s="13" t="s">
        <v>37</v>
      </c>
      <c r="G51" s="19">
        <v>800</v>
      </c>
      <c r="H51" s="15"/>
      <c r="I51" s="19" t="s">
        <v>38</v>
      </c>
    </row>
    <row r="52" spans="1:9" ht="18">
      <c r="A52" s="13"/>
      <c r="B52" s="18" t="s">
        <v>61</v>
      </c>
      <c r="C52" s="13" t="s">
        <v>22</v>
      </c>
      <c r="D52" s="13" t="s">
        <v>43</v>
      </c>
      <c r="E52" s="13" t="s">
        <v>38</v>
      </c>
      <c r="F52" s="13"/>
      <c r="G52" s="19">
        <f>G53+G54+G55</f>
        <v>993260.2779</v>
      </c>
      <c r="H52" s="15"/>
      <c r="I52" s="19">
        <f>I53+I54+I55</f>
        <v>907435.83296</v>
      </c>
    </row>
    <row r="53" spans="1:9" ht="33">
      <c r="A53" s="13"/>
      <c r="B53" s="29" t="s">
        <v>62</v>
      </c>
      <c r="C53" s="13" t="s">
        <v>22</v>
      </c>
      <c r="D53" s="13" t="s">
        <v>43</v>
      </c>
      <c r="E53" s="13" t="s">
        <v>49</v>
      </c>
      <c r="F53" s="13" t="s">
        <v>24</v>
      </c>
      <c r="G53" s="19">
        <v>600</v>
      </c>
      <c r="H53" s="15"/>
      <c r="I53" s="19">
        <v>0</v>
      </c>
    </row>
    <row r="54" spans="1:9" ht="50.25">
      <c r="A54" s="13"/>
      <c r="B54" s="18" t="s">
        <v>23</v>
      </c>
      <c r="C54" s="13" t="s">
        <v>22</v>
      </c>
      <c r="D54" s="13" t="s">
        <v>43</v>
      </c>
      <c r="E54" s="13" t="s">
        <v>63</v>
      </c>
      <c r="F54" s="13" t="s">
        <v>24</v>
      </c>
      <c r="G54" s="19">
        <f>870+85000+2975-74.2761+25000+853.15407</f>
        <v>114623.87797</v>
      </c>
      <c r="H54" s="15"/>
      <c r="I54" s="19">
        <f>85000+25000</f>
        <v>110000</v>
      </c>
    </row>
    <row r="55" spans="1:9" ht="134.25">
      <c r="A55" s="13"/>
      <c r="B55" s="18" t="s">
        <v>64</v>
      </c>
      <c r="C55" s="13" t="s">
        <v>22</v>
      </c>
      <c r="D55" s="13" t="s">
        <v>43</v>
      </c>
      <c r="E55" s="13" t="s">
        <v>63</v>
      </c>
      <c r="F55" s="13" t="s">
        <v>35</v>
      </c>
      <c r="G55" s="19">
        <f>669274.92774+27228.51268+275.03549+25000+100000+511.89245+68583.81+69.20632+6851.4253-101.04842-10003.7939+3412.61634-12965-101.18407</f>
        <v>878036.39993</v>
      </c>
      <c r="H55" s="15"/>
      <c r="I55" s="19">
        <f>26748.739+100000+337143.98564+11562.95209+71029.57+30869.55233+189627.25+43418.7839-12965</f>
        <v>797435.83296</v>
      </c>
    </row>
    <row r="56" spans="1:9" ht="33">
      <c r="A56" s="13"/>
      <c r="B56" s="20" t="s">
        <v>65</v>
      </c>
      <c r="C56" s="43" t="s">
        <v>22</v>
      </c>
      <c r="D56" s="43" t="s">
        <v>66</v>
      </c>
      <c r="E56" s="43"/>
      <c r="F56" s="43"/>
      <c r="G56" s="44">
        <f>G57</f>
        <v>1722.21189</v>
      </c>
      <c r="H56" s="45"/>
      <c r="I56" s="44">
        <f>I57</f>
        <v>1116.84326</v>
      </c>
    </row>
    <row r="57" spans="1:9" ht="33">
      <c r="A57" s="13"/>
      <c r="B57" s="20" t="s">
        <v>48</v>
      </c>
      <c r="C57" s="13" t="s">
        <v>22</v>
      </c>
      <c r="D57" s="13" t="s">
        <v>66</v>
      </c>
      <c r="E57" s="13" t="s">
        <v>49</v>
      </c>
      <c r="F57" s="13"/>
      <c r="G57" s="17">
        <f>G58</f>
        <v>1722.21189</v>
      </c>
      <c r="H57" s="15"/>
      <c r="I57" s="17">
        <f>I58</f>
        <v>1116.84326</v>
      </c>
    </row>
    <row r="58" spans="1:11" ht="50.25">
      <c r="A58" s="13"/>
      <c r="B58" s="18" t="s">
        <v>23</v>
      </c>
      <c r="C58" s="13" t="s">
        <v>22</v>
      </c>
      <c r="D58" s="13" t="s">
        <v>66</v>
      </c>
      <c r="E58" s="13" t="s">
        <v>49</v>
      </c>
      <c r="F58" s="13" t="s">
        <v>24</v>
      </c>
      <c r="G58" s="19">
        <f>350+1116.84326+255.36863</f>
        <v>1722.21189</v>
      </c>
      <c r="H58" s="15"/>
      <c r="I58" s="19">
        <f>1116.84326</f>
        <v>1116.84326</v>
      </c>
      <c r="K58" s="38"/>
    </row>
    <row r="59" spans="1:9" ht="18">
      <c r="A59" s="13"/>
      <c r="B59" s="18" t="s">
        <v>67</v>
      </c>
      <c r="C59" s="13" t="s">
        <v>51</v>
      </c>
      <c r="D59" s="13" t="s">
        <v>13</v>
      </c>
      <c r="E59" s="13" t="s">
        <v>38</v>
      </c>
      <c r="F59" s="13"/>
      <c r="G59" s="19">
        <f>G60</f>
        <v>1650</v>
      </c>
      <c r="H59" s="15"/>
      <c r="I59" s="19">
        <v>0</v>
      </c>
    </row>
    <row r="60" spans="1:9" ht="50.25">
      <c r="A60" s="13"/>
      <c r="B60" s="18" t="s">
        <v>68</v>
      </c>
      <c r="C60" s="13" t="s">
        <v>51</v>
      </c>
      <c r="D60" s="13" t="s">
        <v>13</v>
      </c>
      <c r="E60" s="13" t="s">
        <v>69</v>
      </c>
      <c r="F60" s="13"/>
      <c r="G60" s="19">
        <f>G61</f>
        <v>1650</v>
      </c>
      <c r="H60" s="15"/>
      <c r="I60" s="19"/>
    </row>
    <row r="61" spans="1:9" ht="50.25">
      <c r="A61" s="13"/>
      <c r="B61" s="18" t="s">
        <v>23</v>
      </c>
      <c r="C61" s="13" t="s">
        <v>51</v>
      </c>
      <c r="D61" s="13" t="s">
        <v>13</v>
      </c>
      <c r="E61" s="13" t="s">
        <v>69</v>
      </c>
      <c r="F61" s="13" t="s">
        <v>24</v>
      </c>
      <c r="G61" s="19">
        <v>1650</v>
      </c>
      <c r="H61" s="15"/>
      <c r="I61" s="19">
        <v>0</v>
      </c>
    </row>
    <row r="62" spans="1:9" ht="18">
      <c r="A62" s="13"/>
      <c r="B62" s="18" t="s">
        <v>70</v>
      </c>
      <c r="C62" s="13" t="s">
        <v>51</v>
      </c>
      <c r="D62" s="13" t="s">
        <v>14</v>
      </c>
      <c r="E62" s="13"/>
      <c r="F62" s="13"/>
      <c r="G62" s="19">
        <f>G63</f>
        <v>317032.756</v>
      </c>
      <c r="H62" s="19"/>
      <c r="I62" s="19">
        <f>I63</f>
        <v>0</v>
      </c>
    </row>
    <row r="63" spans="1:9" ht="50.25">
      <c r="A63" s="13"/>
      <c r="B63" s="18" t="s">
        <v>68</v>
      </c>
      <c r="C63" s="13" t="s">
        <v>51</v>
      </c>
      <c r="D63" s="13" t="s">
        <v>14</v>
      </c>
      <c r="E63" s="13" t="s">
        <v>71</v>
      </c>
      <c r="F63" s="13"/>
      <c r="G63" s="19">
        <f>G64+G66+G65</f>
        <v>317032.756</v>
      </c>
      <c r="H63" s="15"/>
      <c r="I63" s="19">
        <v>0</v>
      </c>
    </row>
    <row r="64" spans="1:9" ht="50.25">
      <c r="A64" s="13"/>
      <c r="B64" s="18" t="s">
        <v>23</v>
      </c>
      <c r="C64" s="13" t="s">
        <v>51</v>
      </c>
      <c r="D64" s="13" t="s">
        <v>14</v>
      </c>
      <c r="E64" s="13" t="s">
        <v>83</v>
      </c>
      <c r="F64" s="13" t="s">
        <v>53</v>
      </c>
      <c r="G64" s="19">
        <v>2022</v>
      </c>
      <c r="H64" s="15"/>
      <c r="I64" s="19"/>
    </row>
    <row r="65" spans="1:9" ht="150.75">
      <c r="A65" s="13"/>
      <c r="B65" s="18" t="s">
        <v>111</v>
      </c>
      <c r="C65" s="13" t="s">
        <v>51</v>
      </c>
      <c r="D65" s="13" t="s">
        <v>14</v>
      </c>
      <c r="E65" s="13" t="s">
        <v>83</v>
      </c>
      <c r="F65" s="13" t="s">
        <v>35</v>
      </c>
      <c r="G65" s="19">
        <v>311858.866</v>
      </c>
      <c r="H65" s="15"/>
      <c r="I65" s="19"/>
    </row>
    <row r="66" spans="1:9" ht="50.25">
      <c r="A66" s="13"/>
      <c r="B66" s="18" t="s">
        <v>23</v>
      </c>
      <c r="C66" s="13" t="s">
        <v>51</v>
      </c>
      <c r="D66" s="13" t="s">
        <v>14</v>
      </c>
      <c r="E66" s="13" t="s">
        <v>71</v>
      </c>
      <c r="F66" s="13" t="s">
        <v>24</v>
      </c>
      <c r="G66" s="19">
        <v>3151.89</v>
      </c>
      <c r="H66" s="15"/>
      <c r="I66" s="19">
        <v>0</v>
      </c>
    </row>
    <row r="67" spans="1:9" ht="18">
      <c r="A67" s="13"/>
      <c r="B67" s="18" t="s">
        <v>72</v>
      </c>
      <c r="C67" s="13" t="s">
        <v>51</v>
      </c>
      <c r="D67" s="13" t="s">
        <v>20</v>
      </c>
      <c r="E67" s="13"/>
      <c r="F67" s="13"/>
      <c r="G67" s="12">
        <f>G68+G72+G75+G78+G80+G83</f>
        <v>31234.81974</v>
      </c>
      <c r="H67" s="19"/>
      <c r="I67" s="19">
        <f>I68</f>
        <v>1962.01232</v>
      </c>
    </row>
    <row r="68" spans="1:9" ht="84">
      <c r="A68" s="13"/>
      <c r="B68" s="18" t="s">
        <v>73</v>
      </c>
      <c r="C68" s="13" t="s">
        <v>51</v>
      </c>
      <c r="D68" s="13" t="s">
        <v>20</v>
      </c>
      <c r="E68" s="13" t="s">
        <v>74</v>
      </c>
      <c r="F68" s="13"/>
      <c r="G68" s="12">
        <f>G69+G70+G71</f>
        <v>16052.87474</v>
      </c>
      <c r="H68" s="15"/>
      <c r="I68" s="19">
        <f>I69</f>
        <v>1962.01232</v>
      </c>
    </row>
    <row r="69" spans="1:9" ht="18">
      <c r="A69" s="13"/>
      <c r="B69" s="18"/>
      <c r="C69" s="13" t="s">
        <v>51</v>
      </c>
      <c r="D69" s="13" t="s">
        <v>20</v>
      </c>
      <c r="E69" s="13" t="s">
        <v>110</v>
      </c>
      <c r="F69" s="13" t="s">
        <v>35</v>
      </c>
      <c r="G69" s="19">
        <f>1962.01232+210.21561+630.64681</f>
        <v>2802.87474</v>
      </c>
      <c r="H69" s="15"/>
      <c r="I69" s="19">
        <v>1962.01232</v>
      </c>
    </row>
    <row r="70" spans="1:9" ht="50.25">
      <c r="A70" s="13"/>
      <c r="B70" s="18" t="s">
        <v>23</v>
      </c>
      <c r="C70" s="13" t="s">
        <v>51</v>
      </c>
      <c r="D70" s="13" t="s">
        <v>20</v>
      </c>
      <c r="E70" s="13" t="s">
        <v>74</v>
      </c>
      <c r="F70" s="13" t="s">
        <v>24</v>
      </c>
      <c r="G70" s="19">
        <f>1000+250</f>
        <v>1250</v>
      </c>
      <c r="H70" s="15"/>
      <c r="I70" s="19">
        <v>0</v>
      </c>
    </row>
    <row r="71" spans="1:14" ht="18">
      <c r="A71" s="13"/>
      <c r="B71" s="20" t="s">
        <v>36</v>
      </c>
      <c r="C71" s="13" t="s">
        <v>51</v>
      </c>
      <c r="D71" s="13" t="s">
        <v>20</v>
      </c>
      <c r="E71" s="13" t="s">
        <v>74</v>
      </c>
      <c r="F71" s="13" t="s">
        <v>37</v>
      </c>
      <c r="G71" s="19">
        <v>12000</v>
      </c>
      <c r="H71" s="15"/>
      <c r="I71" s="19">
        <v>0</v>
      </c>
      <c r="N71" s="4"/>
    </row>
    <row r="72" spans="1:9" ht="84">
      <c r="A72" s="13"/>
      <c r="B72" s="18" t="s">
        <v>75</v>
      </c>
      <c r="C72" s="13" t="s">
        <v>51</v>
      </c>
      <c r="D72" s="13" t="s">
        <v>20</v>
      </c>
      <c r="E72" s="13" t="s">
        <v>76</v>
      </c>
      <c r="F72" s="13"/>
      <c r="G72" s="12">
        <f>G73+G74</f>
        <v>5100</v>
      </c>
      <c r="H72" s="15"/>
      <c r="I72" s="19">
        <v>0</v>
      </c>
    </row>
    <row r="73" spans="1:9" ht="50.25">
      <c r="A73" s="13"/>
      <c r="B73" s="18" t="s">
        <v>23</v>
      </c>
      <c r="C73" s="13" t="s">
        <v>51</v>
      </c>
      <c r="D73" s="13" t="s">
        <v>20</v>
      </c>
      <c r="E73" s="13" t="s">
        <v>76</v>
      </c>
      <c r="F73" s="13" t="s">
        <v>24</v>
      </c>
      <c r="G73" s="19">
        <v>950</v>
      </c>
      <c r="H73" s="15"/>
      <c r="I73" s="19">
        <v>0</v>
      </c>
    </row>
    <row r="74" spans="1:9" ht="18">
      <c r="A74" s="13"/>
      <c r="B74" s="20" t="s">
        <v>36</v>
      </c>
      <c r="C74" s="13" t="s">
        <v>51</v>
      </c>
      <c r="D74" s="13" t="s">
        <v>20</v>
      </c>
      <c r="E74" s="13" t="s">
        <v>76</v>
      </c>
      <c r="F74" s="13" t="s">
        <v>37</v>
      </c>
      <c r="G74" s="19">
        <v>4150</v>
      </c>
      <c r="H74" s="15"/>
      <c r="I74" s="19">
        <v>0</v>
      </c>
    </row>
    <row r="75" spans="1:9" ht="84">
      <c r="A75" s="13"/>
      <c r="B75" s="18" t="s">
        <v>77</v>
      </c>
      <c r="C75" s="13" t="s">
        <v>51</v>
      </c>
      <c r="D75" s="13" t="s">
        <v>20</v>
      </c>
      <c r="E75" s="13" t="s">
        <v>78</v>
      </c>
      <c r="F75" s="13"/>
      <c r="G75" s="12">
        <f>G76+G77</f>
        <v>127.545</v>
      </c>
      <c r="H75" s="15"/>
      <c r="I75" s="19">
        <v>0</v>
      </c>
    </row>
    <row r="76" spans="1:9" ht="50.25">
      <c r="A76" s="13"/>
      <c r="B76" s="18" t="s">
        <v>23</v>
      </c>
      <c r="C76" s="13" t="s">
        <v>51</v>
      </c>
      <c r="D76" s="13" t="s">
        <v>20</v>
      </c>
      <c r="E76" s="13" t="s">
        <v>78</v>
      </c>
      <c r="F76" s="13" t="s">
        <v>24</v>
      </c>
      <c r="G76" s="19">
        <v>127.545</v>
      </c>
      <c r="H76" s="15"/>
      <c r="I76" s="19">
        <v>0</v>
      </c>
    </row>
    <row r="77" spans="1:9" ht="18">
      <c r="A77" s="13"/>
      <c r="B77" s="20" t="s">
        <v>36</v>
      </c>
      <c r="C77" s="13" t="s">
        <v>51</v>
      </c>
      <c r="D77" s="13" t="s">
        <v>20</v>
      </c>
      <c r="E77" s="13" t="s">
        <v>78</v>
      </c>
      <c r="F77" s="13" t="s">
        <v>37</v>
      </c>
      <c r="G77" s="19">
        <f>300-300</f>
        <v>0</v>
      </c>
      <c r="H77" s="15"/>
      <c r="I77" s="19">
        <v>0</v>
      </c>
    </row>
    <row r="78" spans="1:9" ht="84">
      <c r="A78" s="13"/>
      <c r="B78" s="18" t="s">
        <v>79</v>
      </c>
      <c r="C78" s="13" t="s">
        <v>51</v>
      </c>
      <c r="D78" s="13" t="s">
        <v>20</v>
      </c>
      <c r="E78" s="13" t="s">
        <v>80</v>
      </c>
      <c r="F78" s="13"/>
      <c r="G78" s="12">
        <f>G79</f>
        <v>180</v>
      </c>
      <c r="H78" s="15"/>
      <c r="I78" s="19">
        <v>0</v>
      </c>
    </row>
    <row r="79" spans="1:9" ht="50.25">
      <c r="A79" s="13"/>
      <c r="B79" s="18" t="s">
        <v>23</v>
      </c>
      <c r="C79" s="13" t="s">
        <v>51</v>
      </c>
      <c r="D79" s="13" t="s">
        <v>20</v>
      </c>
      <c r="E79" s="13" t="s">
        <v>80</v>
      </c>
      <c r="F79" s="13" t="s">
        <v>24</v>
      </c>
      <c r="G79" s="19">
        <v>180</v>
      </c>
      <c r="H79" s="15"/>
      <c r="I79" s="19">
        <v>0</v>
      </c>
    </row>
    <row r="80" spans="1:9" ht="84">
      <c r="A80" s="13"/>
      <c r="B80" s="18" t="s">
        <v>81</v>
      </c>
      <c r="C80" s="13" t="s">
        <v>51</v>
      </c>
      <c r="D80" s="13" t="s">
        <v>20</v>
      </c>
      <c r="E80" s="13" t="s">
        <v>82</v>
      </c>
      <c r="F80" s="13"/>
      <c r="G80" s="12">
        <f>G81+G82</f>
        <v>9474.4</v>
      </c>
      <c r="H80" s="19"/>
      <c r="I80" s="19">
        <v>0</v>
      </c>
    </row>
    <row r="81" spans="1:9" ht="50.25">
      <c r="A81" s="13"/>
      <c r="B81" s="18" t="s">
        <v>23</v>
      </c>
      <c r="C81" s="13" t="s">
        <v>51</v>
      </c>
      <c r="D81" s="13" t="s">
        <v>20</v>
      </c>
      <c r="E81" s="13" t="s">
        <v>82</v>
      </c>
      <c r="F81" s="13" t="s">
        <v>24</v>
      </c>
      <c r="G81" s="19">
        <v>3073.9</v>
      </c>
      <c r="H81" s="15"/>
      <c r="I81" s="19">
        <v>0</v>
      </c>
    </row>
    <row r="82" spans="1:9" ht="18">
      <c r="A82" s="13"/>
      <c r="B82" s="20" t="s">
        <v>36</v>
      </c>
      <c r="C82" s="13" t="s">
        <v>51</v>
      </c>
      <c r="D82" s="13" t="s">
        <v>20</v>
      </c>
      <c r="E82" s="13" t="s">
        <v>82</v>
      </c>
      <c r="F82" s="13" t="s">
        <v>37</v>
      </c>
      <c r="G82" s="19">
        <f>6100.5+300</f>
        <v>6400.5</v>
      </c>
      <c r="H82" s="15"/>
      <c r="I82" s="19">
        <v>0</v>
      </c>
    </row>
    <row r="83" spans="1:9" ht="50.25">
      <c r="A83" s="13"/>
      <c r="B83" s="20" t="s">
        <v>68</v>
      </c>
      <c r="C83" s="13" t="s">
        <v>51</v>
      </c>
      <c r="D83" s="13" t="s">
        <v>20</v>
      </c>
      <c r="E83" s="13" t="s">
        <v>83</v>
      </c>
      <c r="F83" s="13" t="s">
        <v>26</v>
      </c>
      <c r="G83" s="19">
        <v>300</v>
      </c>
      <c r="H83" s="15"/>
      <c r="I83" s="19">
        <v>0</v>
      </c>
    </row>
    <row r="84" spans="1:9" ht="18">
      <c r="A84" s="13"/>
      <c r="B84" s="20" t="s">
        <v>34</v>
      </c>
      <c r="C84" s="13" t="s">
        <v>51</v>
      </c>
      <c r="D84" s="13" t="s">
        <v>20</v>
      </c>
      <c r="E84" s="13" t="s">
        <v>83</v>
      </c>
      <c r="F84" s="13" t="s">
        <v>35</v>
      </c>
      <c r="G84" s="19">
        <v>0</v>
      </c>
      <c r="H84" s="15"/>
      <c r="I84" s="19">
        <v>0</v>
      </c>
    </row>
    <row r="85" spans="2:12" ht="18">
      <c r="B85" s="20" t="s">
        <v>84</v>
      </c>
      <c r="C85" s="13" t="s">
        <v>85</v>
      </c>
      <c r="D85" s="13" t="s">
        <v>85</v>
      </c>
      <c r="E85" s="13"/>
      <c r="F85" s="13"/>
      <c r="G85" s="19">
        <f>G86</f>
        <v>80</v>
      </c>
      <c r="H85" s="15"/>
      <c r="I85" s="19">
        <f>I86</f>
        <v>0</v>
      </c>
      <c r="L85" s="4"/>
    </row>
    <row r="86" spans="1:9" ht="33">
      <c r="A86" s="13"/>
      <c r="B86" s="20" t="s">
        <v>86</v>
      </c>
      <c r="C86" s="13" t="s">
        <v>85</v>
      </c>
      <c r="D86" s="13" t="s">
        <v>85</v>
      </c>
      <c r="E86" s="13" t="s">
        <v>87</v>
      </c>
      <c r="F86" s="13"/>
      <c r="G86" s="17">
        <f>G87</f>
        <v>80</v>
      </c>
      <c r="H86" s="15"/>
      <c r="I86" s="17">
        <f>I87</f>
        <v>0</v>
      </c>
    </row>
    <row r="87" spans="1:9" ht="50.25">
      <c r="A87" s="13"/>
      <c r="B87" s="20" t="s">
        <v>23</v>
      </c>
      <c r="C87" s="13" t="s">
        <v>85</v>
      </c>
      <c r="D87" s="13" t="s">
        <v>85</v>
      </c>
      <c r="E87" s="13" t="s">
        <v>87</v>
      </c>
      <c r="F87" s="13" t="s">
        <v>24</v>
      </c>
      <c r="G87" s="19">
        <v>80</v>
      </c>
      <c r="H87" s="15"/>
      <c r="I87" s="19">
        <v>0</v>
      </c>
    </row>
    <row r="88" spans="1:9" ht="18">
      <c r="A88" s="13"/>
      <c r="B88" s="20" t="s">
        <v>88</v>
      </c>
      <c r="C88" s="13" t="s">
        <v>58</v>
      </c>
      <c r="D88" s="13" t="s">
        <v>13</v>
      </c>
      <c r="E88" s="13"/>
      <c r="F88" s="13"/>
      <c r="G88" s="19">
        <f>G89</f>
        <v>17393.856</v>
      </c>
      <c r="H88" s="15"/>
      <c r="I88" s="19">
        <f>I89</f>
        <v>0</v>
      </c>
    </row>
    <row r="89" spans="1:9" ht="33">
      <c r="A89" s="13"/>
      <c r="B89" s="20" t="s">
        <v>89</v>
      </c>
      <c r="C89" s="13" t="s">
        <v>58</v>
      </c>
      <c r="D89" s="13" t="s">
        <v>13</v>
      </c>
      <c r="E89" s="13" t="s">
        <v>90</v>
      </c>
      <c r="F89" s="13"/>
      <c r="G89" s="17">
        <f>G90+G91+G92</f>
        <v>17393.856</v>
      </c>
      <c r="H89" s="17"/>
      <c r="I89" s="17">
        <f>I90+I91+I92</f>
        <v>0</v>
      </c>
    </row>
    <row r="90" spans="1:9" ht="18">
      <c r="A90" s="13"/>
      <c r="B90" s="20" t="s">
        <v>36</v>
      </c>
      <c r="C90" s="13" t="s">
        <v>58</v>
      </c>
      <c r="D90" s="13" t="s">
        <v>13</v>
      </c>
      <c r="E90" s="13" t="s">
        <v>90</v>
      </c>
      <c r="F90" s="13" t="s">
        <v>37</v>
      </c>
      <c r="G90" s="19">
        <v>17055.892</v>
      </c>
      <c r="H90" s="15"/>
      <c r="I90" s="19">
        <v>0</v>
      </c>
    </row>
    <row r="91" spans="1:12" ht="18">
      <c r="A91" s="13"/>
      <c r="B91" s="20" t="s">
        <v>34</v>
      </c>
      <c r="C91" s="13" t="s">
        <v>58</v>
      </c>
      <c r="D91" s="13" t="s">
        <v>13</v>
      </c>
      <c r="E91" s="13" t="s">
        <v>91</v>
      </c>
      <c r="F91" s="13" t="s">
        <v>35</v>
      </c>
      <c r="G91" s="19">
        <f>59.964+48</f>
        <v>107.964</v>
      </c>
      <c r="H91" s="15"/>
      <c r="I91" s="19">
        <v>0</v>
      </c>
      <c r="J91" s="36"/>
      <c r="K91" s="37"/>
      <c r="L91" s="35"/>
    </row>
    <row r="92" spans="1:9" ht="50.25">
      <c r="A92" s="13"/>
      <c r="B92" s="18" t="s">
        <v>23</v>
      </c>
      <c r="C92" s="13" t="s">
        <v>58</v>
      </c>
      <c r="D92" s="13" t="s">
        <v>13</v>
      </c>
      <c r="E92" s="13" t="s">
        <v>90</v>
      </c>
      <c r="F92" s="13" t="s">
        <v>24</v>
      </c>
      <c r="G92" s="19">
        <f>228+2</f>
        <v>230</v>
      </c>
      <c r="H92" s="15"/>
      <c r="I92" s="19">
        <v>0</v>
      </c>
    </row>
    <row r="93" spans="1:9" ht="18">
      <c r="A93" s="24"/>
      <c r="B93" s="29" t="s">
        <v>92</v>
      </c>
      <c r="C93" s="13" t="s">
        <v>93</v>
      </c>
      <c r="D93" s="13" t="s">
        <v>94</v>
      </c>
      <c r="E93" s="13"/>
      <c r="F93" s="13"/>
      <c r="G93" s="27">
        <f>G94</f>
        <v>396</v>
      </c>
      <c r="H93" s="27"/>
      <c r="I93" s="27">
        <f>I94</f>
        <v>0</v>
      </c>
    </row>
    <row r="94" spans="1:9" ht="84">
      <c r="A94" s="24"/>
      <c r="B94" s="20" t="s">
        <v>95</v>
      </c>
      <c r="C94" s="13" t="s">
        <v>93</v>
      </c>
      <c r="D94" s="13" t="s">
        <v>94</v>
      </c>
      <c r="E94" s="13" t="s">
        <v>96</v>
      </c>
      <c r="F94" s="13"/>
      <c r="G94" s="17">
        <f>G95+G96+G97</f>
        <v>396</v>
      </c>
      <c r="H94" s="17"/>
      <c r="I94" s="17">
        <f>I95</f>
        <v>0</v>
      </c>
    </row>
    <row r="95" spans="1:9" ht="135">
      <c r="A95" s="24"/>
      <c r="B95" s="29" t="s">
        <v>97</v>
      </c>
      <c r="C95" s="13" t="s">
        <v>93</v>
      </c>
      <c r="D95" s="13" t="s">
        <v>94</v>
      </c>
      <c r="E95" s="13" t="s">
        <v>96</v>
      </c>
      <c r="F95" s="13" t="s">
        <v>98</v>
      </c>
      <c r="G95" s="17">
        <v>250</v>
      </c>
      <c r="H95" s="30"/>
      <c r="I95" s="17">
        <v>0</v>
      </c>
    </row>
    <row r="96" spans="1:9" ht="135">
      <c r="A96" s="24"/>
      <c r="B96" s="29" t="s">
        <v>99</v>
      </c>
      <c r="C96" s="13" t="s">
        <v>93</v>
      </c>
      <c r="D96" s="13" t="s">
        <v>94</v>
      </c>
      <c r="E96" s="13" t="s">
        <v>100</v>
      </c>
      <c r="F96" s="13" t="s">
        <v>56</v>
      </c>
      <c r="G96" s="17">
        <v>46</v>
      </c>
      <c r="H96" s="30"/>
      <c r="I96" s="17">
        <v>0</v>
      </c>
    </row>
    <row r="97" spans="1:9" ht="135">
      <c r="A97" s="24"/>
      <c r="B97" s="29" t="s">
        <v>101</v>
      </c>
      <c r="C97" s="13" t="s">
        <v>93</v>
      </c>
      <c r="D97" s="13" t="s">
        <v>94</v>
      </c>
      <c r="E97" s="13" t="s">
        <v>102</v>
      </c>
      <c r="F97" s="13" t="s">
        <v>56</v>
      </c>
      <c r="G97" s="17">
        <v>100</v>
      </c>
      <c r="H97" s="30"/>
      <c r="I97" s="17">
        <v>0</v>
      </c>
    </row>
    <row r="98" spans="1:9" ht="18">
      <c r="A98" s="24"/>
      <c r="B98" s="29" t="s">
        <v>103</v>
      </c>
      <c r="C98" s="13" t="s">
        <v>28</v>
      </c>
      <c r="D98" s="13" t="s">
        <v>13</v>
      </c>
      <c r="E98" s="13"/>
      <c r="F98" s="13"/>
      <c r="G98" s="27">
        <f>G99</f>
        <v>384</v>
      </c>
      <c r="H98" s="30"/>
      <c r="I98" s="27">
        <f>I99+I101</f>
        <v>0</v>
      </c>
    </row>
    <row r="99" spans="1:9" ht="85.5" customHeight="1">
      <c r="A99" s="24"/>
      <c r="B99" s="20" t="s">
        <v>104</v>
      </c>
      <c r="C99" s="13" t="s">
        <v>28</v>
      </c>
      <c r="D99" s="13" t="s">
        <v>13</v>
      </c>
      <c r="E99" s="13" t="s">
        <v>105</v>
      </c>
      <c r="F99" s="13"/>
      <c r="G99" s="27">
        <f>G100</f>
        <v>384</v>
      </c>
      <c r="H99" s="30"/>
      <c r="I99" s="27">
        <f>I100</f>
        <v>0</v>
      </c>
    </row>
    <row r="100" spans="1:9" ht="51">
      <c r="A100" s="24"/>
      <c r="B100" s="18" t="s">
        <v>23</v>
      </c>
      <c r="C100" s="13" t="s">
        <v>28</v>
      </c>
      <c r="D100" s="13" t="s">
        <v>13</v>
      </c>
      <c r="E100" s="13" t="s">
        <v>105</v>
      </c>
      <c r="F100" s="13" t="s">
        <v>24</v>
      </c>
      <c r="G100" s="27">
        <v>384</v>
      </c>
      <c r="H100" s="30"/>
      <c r="I100" s="27">
        <v>0</v>
      </c>
    </row>
    <row r="101" spans="1:9" ht="18" hidden="1">
      <c r="A101" s="24"/>
      <c r="B101" s="31" t="s">
        <v>106</v>
      </c>
      <c r="C101" s="13"/>
      <c r="D101" s="13"/>
      <c r="E101" s="21"/>
      <c r="F101" s="13"/>
      <c r="G101" s="27">
        <v>0</v>
      </c>
      <c r="H101" s="30"/>
      <c r="I101" s="27"/>
    </row>
    <row r="102" spans="1:9" ht="18">
      <c r="A102" s="24"/>
      <c r="B102" s="24"/>
      <c r="C102" s="32"/>
      <c r="D102" s="32"/>
      <c r="E102" s="32"/>
      <c r="F102" s="33"/>
      <c r="G102" s="24"/>
      <c r="H102" s="24"/>
      <c r="I102" s="7"/>
    </row>
  </sheetData>
  <sheetProtection selectLockedCells="1" selectUnlockedCells="1"/>
  <mergeCells count="10">
    <mergeCell ref="G4:G5"/>
    <mergeCell ref="H4:I5"/>
    <mergeCell ref="A2:I2"/>
    <mergeCell ref="A3:A5"/>
    <mergeCell ref="B3:B5"/>
    <mergeCell ref="C3:C5"/>
    <mergeCell ref="D3:D5"/>
    <mergeCell ref="E3:E5"/>
    <mergeCell ref="F3:F5"/>
    <mergeCell ref="G3:I3"/>
  </mergeCells>
  <printOptions/>
  <pageMargins left="0.19652777777777777" right="0.19652777777777777" top="0.5118055555555555" bottom="0.2361111111111111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Лопатино</dc:creator>
  <cp:keywords/>
  <dc:description/>
  <cp:lastModifiedBy>Лопатино</cp:lastModifiedBy>
  <cp:lastPrinted>2020-07-02T12:34:32Z</cp:lastPrinted>
  <dcterms:created xsi:type="dcterms:W3CDTF">2020-04-01T16:18:11Z</dcterms:created>
  <dcterms:modified xsi:type="dcterms:W3CDTF">2020-08-13T15:13:46Z</dcterms:modified>
  <cp:category/>
  <cp:version/>
  <cp:contentType/>
  <cp:contentStatus/>
</cp:coreProperties>
</file>