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225" windowWidth="14805" windowHeight="7890" tabRatio="903" firstSheet="3" activeTab="8"/>
  </bookViews>
  <sheets>
    <sheet name="Белохуторское сп" sheetId="22" r:id="rId1"/>
    <sheet name="Восточное сп" sheetId="42" r:id="rId2"/>
    <sheet name="Западное сп" sheetId="43" r:id="rId3"/>
    <sheet name="Коржовское сп" sheetId="44" r:id="rId4"/>
    <sheet name="Крыловское сп" sheetId="45" r:id="rId5"/>
    <sheet name="Куликовское сп" sheetId="46" r:id="rId6"/>
    <sheet name="Ленинградское сп" sheetId="47" r:id="rId7"/>
    <sheet name="Новоплатнировское сп" sheetId="48" r:id="rId8"/>
    <sheet name="Новоуманское сп" sheetId="49" r:id="rId9"/>
    <sheet name="Образцовое сп" sheetId="50" r:id="rId10"/>
    <sheet name="Первомайское сп" sheetId="51" r:id="rId11"/>
    <sheet name="Уманское сп" sheetId="52" r:id="rId12"/>
  </sheets>
  <externalReferences>
    <externalReference r:id="rId15"/>
  </externalReferences>
  <definedNames>
    <definedName name="base_month">'[1]TECHSHEET'!$K$6</definedName>
    <definedName name="base_period">'[1]TECHSHEET'!$K$7</definedName>
    <definedName name="base_year">'[1]TECHSHEET'!$K$2</definedName>
    <definedName name="LOGICAL">'[1]TECHSHEET'!$D$45:$D$46</definedName>
    <definedName name="REGION_IDX_LIMIT_MIRROR">'[1]Список МО'!$M$73</definedName>
    <definedName name="regulation_year">'[1]TECHSHEET'!$K$3</definedName>
    <definedName name="report_month">'[1]TECHSHEET'!$K$5</definedName>
    <definedName name="report_period">'[1]TECHSHEET'!$K$8</definedName>
  </definedNames>
  <calcPr calcId="114210"/>
</workbook>
</file>

<file path=xl/comments1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</commentList>
</comments>
</file>

<file path=xl/sharedStrings.xml><?xml version="1.0" encoding="utf-8"?>
<sst xmlns="http://schemas.openxmlformats.org/spreadsheetml/2006/main" count="1452" uniqueCount="99">
  <si>
    <t>ЖП</t>
  </si>
  <si>
    <t>ОДН (для МКД) или ИЗУ и НП (для ЧД)</t>
  </si>
  <si>
    <t>Жилое помещение</t>
  </si>
  <si>
    <t>Всего</t>
  </si>
  <si>
    <t>Макс. изм. платы по МО, %</t>
  </si>
  <si>
    <t>№</t>
  </si>
  <si>
    <t>Наличие / отсутствие приборов учёта</t>
  </si>
  <si>
    <t>Кол-во месяцев в периоде оказания услуги</t>
  </si>
  <si>
    <t>Тариф для населения, руб.</t>
  </si>
  <si>
    <t>ЭОТ, руб.</t>
  </si>
  <si>
    <t>Общая площадь жилых помещений, кв.м</t>
  </si>
  <si>
    <t>Число проживающих, чел.</t>
  </si>
  <si>
    <t>Объём отпуска продукции (услуг) в месяц</t>
  </si>
  <si>
    <t>Ежемесячная стоимость коммунальных услуг, руб.</t>
  </si>
  <si>
    <t>Водоснабжение, ИТОГО</t>
  </si>
  <si>
    <t>Водоотведение, ИТОГО</t>
  </si>
  <si>
    <t>Горячее водоснабжение, ИТОГО</t>
  </si>
  <si>
    <t>Отопление, ИТОГО</t>
  </si>
  <si>
    <t>5.1</t>
  </si>
  <si>
    <t>5.2</t>
  </si>
  <si>
    <t>Электроснабжение. Расчёт по зонным тарифам, ИТОГО</t>
  </si>
  <si>
    <t>Газоснабжение, ИТОГО</t>
  </si>
  <si>
    <t>6.1</t>
  </si>
  <si>
    <t>Газоснабжение. Сетевой газ, ИТОГО</t>
  </si>
  <si>
    <t>6.2</t>
  </si>
  <si>
    <t>Газоснабжение. Сжиженный газ, ИТОГО</t>
  </si>
  <si>
    <t>Поставки твёрдого топлива при наличии печного отопления, ИТОГО</t>
  </si>
  <si>
    <t>Коммунальные услуги, ИТОГО</t>
  </si>
  <si>
    <t>Тип дома (домов) МКД/ЧД</t>
  </si>
  <si>
    <t>Наименование юр. Лица</t>
  </si>
  <si>
    <t>ед. измерения</t>
  </si>
  <si>
    <t>м3</t>
  </si>
  <si>
    <t>кВтч</t>
  </si>
  <si>
    <t>пищеприготовление</t>
  </si>
  <si>
    <t>отопление</t>
  </si>
  <si>
    <t>газ. колонка</t>
  </si>
  <si>
    <t>МКД</t>
  </si>
  <si>
    <t>Гкал</t>
  </si>
  <si>
    <t>Базовый период</t>
  </si>
  <si>
    <t>Декабрь 2014</t>
  </si>
  <si>
    <t>Июль 2015</t>
  </si>
  <si>
    <t>Регулируемый период</t>
  </si>
  <si>
    <t>дневная зона с 7-00 до 23-00 часов</t>
  </si>
  <si>
    <t>ночная зона с 23-00 до 7-00 часов</t>
  </si>
  <si>
    <t>Норматив потребления услуг</t>
  </si>
  <si>
    <t>июль-декабрь 2016</t>
  </si>
  <si>
    <t>июль-декабрь 2016 / декабрь 2015</t>
  </si>
  <si>
    <t>ЧД</t>
  </si>
  <si>
    <t>Необходимо в обязательном порядке указать численность.</t>
  </si>
  <si>
    <t>Приложение 2</t>
  </si>
  <si>
    <t>к проекту постановления  "О внесении изменения  в постановление главы администрации (губернатора) Краснодарского края от 16 декабря 2015 года № 1232 «Об утверждении предельных (максимальных) индексов изменения 
размера вносимой гражданами платы за коммунальные услуги в муниципальных образованиях Краснодарского края на 2016 год»</t>
  </si>
  <si>
    <t>Численность: всего численность населения муниципального образования (чел.) _______,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_____ чел.</t>
  </si>
  <si>
    <t>при наличии</t>
  </si>
  <si>
    <t>Гкал/м3</t>
  </si>
  <si>
    <t>Электроснабжение, ИТОГО</t>
  </si>
  <si>
    <t>Электроснабжение. Расчёт по одноставочным тарифам, ИТОГО</t>
  </si>
  <si>
    <t>Глава МО</t>
  </si>
  <si>
    <t>Подпись</t>
  </si>
  <si>
    <r>
      <t>по потребителям-гражданам, проживающим</t>
    </r>
    <r>
      <rPr>
        <b/>
        <sz val="20"/>
        <color indexed="10"/>
        <rFont val="Times New Roman"/>
        <family val="1"/>
      </rPr>
      <t xml:space="preserve"> </t>
    </r>
    <r>
      <rPr>
        <b/>
        <u val="single"/>
        <sz val="20"/>
        <color indexed="10"/>
        <rFont val="Times New Roman"/>
        <family val="1"/>
      </rPr>
      <t>в  жилищном фонде</t>
    </r>
    <r>
      <rPr>
        <b/>
        <sz val="20"/>
        <rFont val="Times New Roman"/>
        <family val="1"/>
      </rPr>
      <t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 декабре 2015г.</t>
    </r>
  </si>
  <si>
    <t>ОАО "Кубаньэнергосбыт"</t>
  </si>
  <si>
    <t>кг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</si>
  <si>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Белохуторское сельское поселение Ленинградского района</t>
  </si>
  <si>
    <t>х.Белый, ул.Горького, д. 203</t>
  </si>
  <si>
    <t>ООО "ЛенВодоканал"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</si>
  <si>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Восточное сельское поселение Ленинградского района</t>
  </si>
  <si>
    <t>п.Бичевой, ул.Октярьская, д.38</t>
  </si>
  <si>
    <t>МУП ЖКХ "Восточное"</t>
  </si>
  <si>
    <t>х.Западный, ул.Светлая, 261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</si>
  <si>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Западное сельское поселение Ленинградского района</t>
  </si>
  <si>
    <t>МУП "Западное ЖКХ"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</si>
  <si>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Коржовское сельское поселение Ленинградского района</t>
  </si>
  <si>
    <t>х.Коржи, ул.Ленина, д.34</t>
  </si>
  <si>
    <t>ОАО "Заветы Ильича"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</si>
  <si>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Крыловское сельское поселение Ленинградского района</t>
  </si>
  <si>
    <t>ст.Крыловская, ул.Станичная, д.13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</si>
  <si>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Куликовское сельское поселение Ленинградского района</t>
  </si>
  <si>
    <t>х.Куликовский, ул.Октябрьская, д. 118А</t>
  </si>
  <si>
    <t>МУП ЖКХ "Коммунальщик"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</si>
  <si>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Ленинградское сельское поселение Ленинградского района</t>
  </si>
  <si>
    <t>ст.Ленинградская, ул.Юбилейная, д.75</t>
  </si>
  <si>
    <t>ст.Новоплаттинровская, ул.Школьная, д. 37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</si>
  <si>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Новоплатнировское сельское поселение Ленинградского района</t>
  </si>
  <si>
    <t>МУП "ЖКХ Новоплатнировское"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</si>
  <si>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Новоуманское сельское поселение Ленинградского района</t>
  </si>
  <si>
    <t>п.Октябрьский, ул.Полянского, д. 45</t>
  </si>
  <si>
    <t>МУПЖКХ "Октябрьский"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</si>
  <si>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Образцовое сельское поселение Ленинградского района</t>
  </si>
  <si>
    <t>п.Солнечный, ул.Полевая, д.3/3</t>
  </si>
  <si>
    <t>МУП ЖКХ "Образцовое"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</si>
  <si>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Первомайское сельское поселение Ленинградского района</t>
  </si>
  <si>
    <t>п.Звезда, ул.Новая, д. 20</t>
  </si>
  <si>
    <t>МУП ЖКХ "Первомайское"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</si>
  <si>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Уманское сельское поселение Ленинградского района</t>
  </si>
  <si>
    <t>п.Уманский, пер. Пионерский, д.10</t>
  </si>
  <si>
    <t>Глава Новоуманского сельского поселения</t>
  </si>
  <si>
    <t>Новоуманского сельского поселения</t>
  </si>
  <si>
    <t>В.А.Белик</t>
  </si>
  <si>
    <t>Численность: всего численность населения муниципального образования (чел.) 3404,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22 чел.</t>
  </si>
  <si>
    <r>
      <t>по потребителям-гражданам, проживающим</t>
    </r>
    <r>
      <rPr>
        <b/>
        <sz val="20"/>
        <color indexed="10"/>
        <rFont val="Times New Roman"/>
        <family val="1"/>
      </rPr>
      <t xml:space="preserve"> </t>
    </r>
    <r>
      <rPr>
        <b/>
        <u val="single"/>
        <sz val="20"/>
        <rFont val="Times New Roman"/>
        <family val="1"/>
      </rPr>
      <t>в</t>
    </r>
    <r>
      <rPr>
        <b/>
        <u val="single"/>
        <sz val="20"/>
        <color indexed="10"/>
        <rFont val="Times New Roman"/>
        <family val="1"/>
      </rPr>
      <t xml:space="preserve">  </t>
    </r>
    <r>
      <rPr>
        <b/>
        <u val="single"/>
        <sz val="20"/>
        <rFont val="Times New Roman"/>
        <family val="1"/>
      </rPr>
      <t>жилищном фонде</t>
    </r>
    <r>
      <rPr>
        <b/>
        <sz val="20"/>
        <rFont val="Times New Roman"/>
        <family val="1"/>
      </rPr>
      <t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 декабре 2015г.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</si>
</sst>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b/>
      <u val="single"/>
      <sz val="20"/>
      <color indexed="10"/>
      <name val="Times New Roman"/>
      <family val="1"/>
    </font>
    <font>
      <sz val="20"/>
      <color indexed="8"/>
      <name val="Calibri"/>
      <family val="2"/>
    </font>
    <font>
      <sz val="20"/>
      <name val="Times New Roman"/>
      <family val="1"/>
    </font>
    <font>
      <sz val="20"/>
      <color indexed="9"/>
      <name val="Tahoma"/>
      <family val="2"/>
    </font>
    <font>
      <sz val="20"/>
      <color indexed="18"/>
      <name val="Times New Roman"/>
      <family val="1"/>
    </font>
    <font>
      <sz val="20"/>
      <color indexed="9"/>
      <name val="Times New Roman"/>
      <family val="1"/>
    </font>
    <font>
      <sz val="36"/>
      <color indexed="10"/>
      <name val="Times New Roman"/>
      <family val="1"/>
    </font>
    <font>
      <sz val="14"/>
      <color indexed="8"/>
      <name val="Tahoma"/>
      <family val="2"/>
    </font>
    <font>
      <b/>
      <u val="single"/>
      <sz val="20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2" fillId="0" borderId="1" applyBorder="0">
      <alignment horizontal="center" vertical="center" wrapText="1"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165">
    <xf numFmtId="0" fontId="0" fillId="0" borderId="0" xfId="0"/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2" xfId="0" applyNumberFormat="1" applyFont="1" applyFill="1" applyBorder="1" applyAlignment="1" applyProtection="1">
      <alignment horizontal="left" vertical="center" wrapText="1" indent="4"/>
      <protection/>
    </xf>
    <xf numFmtId="0" fontId="7" fillId="0" borderId="0" xfId="0" applyFont="1" applyBorder="1" applyAlignment="1">
      <alignment vertical="top"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2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right" vertical="center" wrapText="1"/>
      <protection/>
    </xf>
    <xf numFmtId="2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49" fontId="15" fillId="0" borderId="0" xfId="21" applyNumberFormat="1" applyFont="1" applyFill="1" applyBorder="1" applyAlignment="1" applyProtection="1">
      <alignment horizontal="left" vertical="center" wrapText="1" indent="3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7" fillId="0" borderId="5" xfId="2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 vertical="top"/>
    </xf>
    <xf numFmtId="49" fontId="7" fillId="2" borderId="5" xfId="0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13" fillId="2" borderId="6" xfId="21" applyFont="1" applyFill="1" applyBorder="1" applyAlignment="1" applyProtection="1">
      <alignment horizontal="center" vertical="center" wrapText="1"/>
      <protection/>
    </xf>
    <xf numFmtId="0" fontId="13" fillId="2" borderId="7" xfId="21" applyFont="1" applyFill="1" applyBorder="1" applyAlignment="1" applyProtection="1">
      <alignment horizontal="center" vertical="center" wrapText="1"/>
      <protection/>
    </xf>
    <xf numFmtId="49" fontId="7" fillId="4" borderId="5" xfId="0" applyNumberFormat="1" applyFont="1" applyFill="1" applyBorder="1" applyAlignment="1" applyProtection="1" quotePrefix="1">
      <alignment vertical="center" wrapText="1"/>
      <protection/>
    </xf>
    <xf numFmtId="49" fontId="7" fillId="4" borderId="6" xfId="0" applyNumberFormat="1" applyFont="1" applyFill="1" applyBorder="1" applyAlignment="1" applyProtection="1" quotePrefix="1">
      <alignment vertical="center" wrapText="1"/>
      <protection/>
    </xf>
    <xf numFmtId="164" fontId="7" fillId="4" borderId="6" xfId="0" applyNumberFormat="1" applyFont="1" applyFill="1" applyBorder="1" applyAlignment="1" applyProtection="1" quotePrefix="1">
      <alignment vertical="center" wrapText="1"/>
      <protection/>
    </xf>
    <xf numFmtId="164" fontId="7" fillId="4" borderId="7" xfId="0" applyNumberFormat="1" applyFont="1" applyFill="1" applyBorder="1" applyAlignment="1" applyProtection="1" quotePrefix="1">
      <alignment vertical="center" wrapText="1"/>
      <protection/>
    </xf>
    <xf numFmtId="49" fontId="13" fillId="0" borderId="5" xfId="21" applyNumberFormat="1" applyFont="1" applyFill="1" applyBorder="1" applyAlignment="1" applyProtection="1">
      <alignment horizontal="center" vertical="center" wrapText="1"/>
      <protection/>
    </xf>
    <xf numFmtId="0" fontId="13" fillId="5" borderId="5" xfId="21" applyFont="1" applyFill="1" applyBorder="1" applyAlignment="1" applyProtection="1">
      <alignment vertical="center"/>
      <protection/>
    </xf>
    <xf numFmtId="0" fontId="13" fillId="5" borderId="6" xfId="21" applyFont="1" applyFill="1" applyBorder="1" applyAlignment="1" applyProtection="1">
      <alignment vertical="center"/>
      <protection/>
    </xf>
    <xf numFmtId="0" fontId="13" fillId="5" borderId="6" xfId="21" applyNumberFormat="1" applyFont="1" applyFill="1" applyBorder="1" applyAlignment="1" applyProtection="1">
      <alignment horizontal="left" vertical="center" wrapText="1"/>
      <protection/>
    </xf>
    <xf numFmtId="164" fontId="13" fillId="5" borderId="6" xfId="21" applyNumberFormat="1" applyFont="1" applyFill="1" applyBorder="1" applyAlignment="1" applyProtection="1">
      <alignment horizontal="left" vertical="center" wrapText="1"/>
      <protection/>
    </xf>
    <xf numFmtId="164" fontId="13" fillId="5" borderId="5" xfId="21" applyNumberFormat="1" applyFont="1" applyFill="1" applyBorder="1" applyAlignment="1" applyProtection="1">
      <alignment horizontal="left" vertical="center" wrapText="1"/>
      <protection/>
    </xf>
    <xf numFmtId="164" fontId="7" fillId="6" borderId="5" xfId="0" applyNumberFormat="1" applyFont="1" applyFill="1" applyBorder="1" applyAlignment="1" applyProtection="1">
      <alignment horizontal="center" vertical="center" wrapText="1"/>
      <protection/>
    </xf>
    <xf numFmtId="164" fontId="13" fillId="5" borderId="8" xfId="21" applyNumberFormat="1" applyFont="1" applyFill="1" applyBorder="1" applyAlignment="1" applyProtection="1">
      <alignment horizontal="left" vertical="center" wrapText="1"/>
      <protection/>
    </xf>
    <xf numFmtId="0" fontId="15" fillId="7" borderId="9" xfId="20" applyFont="1" applyFill="1" applyBorder="1" applyAlignment="1" applyProtection="1">
      <alignment horizontal="left" vertical="center" indent="1"/>
      <protection/>
    </xf>
    <xf numFmtId="0" fontId="15" fillId="7" borderId="2" xfId="20" applyFont="1" applyFill="1" applyBorder="1" applyAlignment="1" applyProtection="1">
      <alignment horizontal="left" vertical="center" indent="1"/>
      <protection/>
    </xf>
    <xf numFmtId="0" fontId="15" fillId="7" borderId="10" xfId="20" applyFont="1" applyFill="1" applyBorder="1" applyAlignment="1" applyProtection="1">
      <alignment horizontal="left" vertical="center" indent="1"/>
      <protection/>
    </xf>
    <xf numFmtId="0" fontId="13" fillId="6" borderId="5" xfId="21" applyNumberFormat="1" applyFont="1" applyFill="1" applyBorder="1" applyAlignment="1" applyProtection="1">
      <alignment horizontal="center" vertical="center" wrapText="1"/>
      <protection/>
    </xf>
    <xf numFmtId="0" fontId="7" fillId="6" borderId="5" xfId="23" applyNumberFormat="1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center" vertical="center" wrapText="1"/>
      <protection/>
    </xf>
    <xf numFmtId="0" fontId="7" fillId="6" borderId="5" xfId="0" applyNumberFormat="1" applyFont="1" applyFill="1" applyBorder="1" applyAlignment="1" applyProtection="1">
      <alignment horizontal="center" vertical="center" wrapText="1"/>
      <protection/>
    </xf>
    <xf numFmtId="0" fontId="16" fillId="6" borderId="5" xfId="0" applyNumberFormat="1" applyFont="1" applyFill="1" applyBorder="1" applyAlignment="1" applyProtection="1">
      <alignment horizontal="center" vertical="center" wrapText="1"/>
      <protection/>
    </xf>
    <xf numFmtId="0" fontId="16" fillId="6" borderId="5" xfId="21" applyNumberFormat="1" applyFont="1" applyFill="1" applyBorder="1" applyAlignment="1" applyProtection="1">
      <alignment horizontal="center" vertical="center" wrapText="1"/>
      <protection/>
    </xf>
    <xf numFmtId="164" fontId="13" fillId="2" borderId="5" xfId="21" applyNumberFormat="1" applyFont="1" applyFill="1" applyBorder="1" applyAlignment="1" applyProtection="1">
      <alignment horizontal="center" vertical="center" wrapText="1"/>
      <protection/>
    </xf>
    <xf numFmtId="0" fontId="7" fillId="8" borderId="5" xfId="0" applyNumberFormat="1" applyFont="1" applyFill="1" applyBorder="1" applyAlignment="1" applyProtection="1">
      <alignment horizontal="center" vertical="center" wrapText="1"/>
      <protection/>
    </xf>
    <xf numFmtId="164" fontId="13" fillId="6" borderId="5" xfId="21" applyNumberFormat="1" applyFont="1" applyFill="1" applyBorder="1" applyAlignment="1" applyProtection="1">
      <alignment horizontal="center" vertical="center" wrapText="1"/>
      <protection/>
    </xf>
    <xf numFmtId="4" fontId="7" fillId="8" borderId="5" xfId="0" applyNumberFormat="1" applyFont="1" applyFill="1" applyBorder="1" applyAlignment="1" applyProtection="1">
      <alignment horizontal="center" vertical="center" wrapText="1"/>
      <protection/>
    </xf>
    <xf numFmtId="164" fontId="13" fillId="5" borderId="5" xfId="21" applyNumberFormat="1" applyFont="1" applyFill="1" applyBorder="1" applyAlignment="1" applyProtection="1">
      <alignment horizontal="center" vertical="center" wrapText="1"/>
      <protection/>
    </xf>
    <xf numFmtId="164" fontId="13" fillId="5" borderId="8" xfId="21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164" fontId="7" fillId="5" borderId="5" xfId="0" applyNumberFormat="1" applyFont="1" applyFill="1" applyBorder="1" applyAlignment="1" applyProtection="1">
      <alignment horizontal="center" vertical="center" wrapText="1"/>
      <protection/>
    </xf>
    <xf numFmtId="164" fontId="13" fillId="0" borderId="5" xfId="21" applyNumberFormat="1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7" fillId="6" borderId="4" xfId="23" applyNumberFormat="1" applyFont="1" applyFill="1" applyBorder="1" applyAlignment="1" applyProtection="1">
      <alignment horizontal="center" vertical="center" wrapText="1"/>
      <protection/>
    </xf>
    <xf numFmtId="0" fontId="13" fillId="6" borderId="4" xfId="21" applyNumberFormat="1" applyFont="1" applyFill="1" applyBorder="1" applyAlignment="1" applyProtection="1">
      <alignment horizontal="center" vertical="center" wrapText="1"/>
      <protection/>
    </xf>
    <xf numFmtId="0" fontId="16" fillId="6" borderId="4" xfId="0" applyNumberFormat="1" applyFont="1" applyFill="1" applyBorder="1" applyAlignment="1" applyProtection="1">
      <alignment horizontal="center" vertical="center" wrapText="1"/>
      <protection/>
    </xf>
    <xf numFmtId="0" fontId="16" fillId="6" borderId="4" xfId="21" applyNumberFormat="1" applyFont="1" applyFill="1" applyBorder="1" applyAlignment="1" applyProtection="1">
      <alignment horizontal="center" vertical="center" wrapText="1"/>
      <protection/>
    </xf>
    <xf numFmtId="0" fontId="7" fillId="6" borderId="4" xfId="0" applyNumberFormat="1" applyFont="1" applyFill="1" applyBorder="1" applyAlignment="1" applyProtection="1">
      <alignment horizontal="center" vertical="center" wrapText="1"/>
      <protection/>
    </xf>
    <xf numFmtId="164" fontId="13" fillId="2" borderId="4" xfId="21" applyNumberFormat="1" applyFont="1" applyFill="1" applyBorder="1" applyAlignment="1" applyProtection="1">
      <alignment horizontal="center" vertical="center" wrapText="1"/>
      <protection/>
    </xf>
    <xf numFmtId="0" fontId="7" fillId="8" borderId="4" xfId="0" applyNumberFormat="1" applyFont="1" applyFill="1" applyBorder="1" applyAlignment="1" applyProtection="1">
      <alignment horizontal="center" vertical="center" wrapText="1"/>
      <protection/>
    </xf>
    <xf numFmtId="164" fontId="13" fillId="6" borderId="4" xfId="21" applyNumberFormat="1" applyFont="1" applyFill="1" applyBorder="1" applyAlignment="1" applyProtection="1">
      <alignment horizontal="center" vertical="center" wrapText="1"/>
      <protection/>
    </xf>
    <xf numFmtId="4" fontId="7" fillId="8" borderId="4" xfId="0" applyNumberFormat="1" applyFont="1" applyFill="1" applyBorder="1" applyAlignment="1" applyProtection="1">
      <alignment horizontal="center" vertical="center" wrapText="1"/>
      <protection/>
    </xf>
    <xf numFmtId="164" fontId="13" fillId="5" borderId="4" xfId="21" applyNumberFormat="1" applyFont="1" applyFill="1" applyBorder="1" applyAlignment="1" applyProtection="1">
      <alignment horizontal="center" vertical="center" wrapText="1"/>
      <protection/>
    </xf>
    <xf numFmtId="164" fontId="7" fillId="6" borderId="4" xfId="0" applyNumberFormat="1" applyFont="1" applyFill="1" applyBorder="1" applyAlignment="1" applyProtection="1">
      <alignment horizontal="center" vertical="center" wrapText="1"/>
      <protection/>
    </xf>
    <xf numFmtId="164" fontId="13" fillId="5" borderId="6" xfId="21" applyNumberFormat="1" applyFont="1" applyFill="1" applyBorder="1" applyAlignment="1" applyProtection="1">
      <alignment horizontal="center" vertical="center" wrapText="1"/>
      <protection/>
    </xf>
    <xf numFmtId="0" fontId="16" fillId="5" borderId="6" xfId="21" applyNumberFormat="1" applyFont="1" applyFill="1" applyBorder="1" applyAlignment="1" applyProtection="1">
      <alignment horizontal="left" vertical="center" wrapText="1"/>
      <protection/>
    </xf>
    <xf numFmtId="165" fontId="13" fillId="5" borderId="6" xfId="21" applyNumberFormat="1" applyFont="1" applyFill="1" applyBorder="1" applyAlignment="1" applyProtection="1">
      <alignment horizontal="left" vertical="center" wrapText="1"/>
      <protection/>
    </xf>
    <xf numFmtId="0" fontId="7" fillId="6" borderId="8" xfId="23" applyNumberFormat="1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164" fontId="13" fillId="2" borderId="6" xfId="21" applyNumberFormat="1" applyFont="1" applyFill="1" applyBorder="1" applyAlignment="1" applyProtection="1">
      <alignment horizontal="center" vertical="center" wrapText="1"/>
      <protection/>
    </xf>
    <xf numFmtId="49" fontId="7" fillId="4" borderId="6" xfId="0" applyNumberFormat="1" applyFont="1" applyFill="1" applyBorder="1" applyAlignment="1" applyProtection="1">
      <alignment vertical="center" wrapText="1"/>
      <protection/>
    </xf>
    <xf numFmtId="0" fontId="13" fillId="5" borderId="5" xfId="21" applyFont="1" applyFill="1" applyBorder="1" applyAlignment="1" applyProtection="1">
      <alignment horizontal="left" vertical="center" indent="1"/>
      <protection/>
    </xf>
    <xf numFmtId="0" fontId="13" fillId="5" borderId="6" xfId="21" applyFont="1" applyFill="1" applyBorder="1" applyAlignment="1" applyProtection="1">
      <alignment horizontal="left" vertical="center" indent="1"/>
      <protection/>
    </xf>
    <xf numFmtId="164" fontId="13" fillId="0" borderId="5" xfId="21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vertical="center" wrapText="1"/>
      <protection/>
    </xf>
    <xf numFmtId="0" fontId="7" fillId="6" borderId="11" xfId="23" applyNumberFormat="1" applyFont="1" applyFill="1" applyBorder="1" applyAlignment="1" applyProtection="1">
      <alignment horizontal="center" vertical="center" wrapText="1"/>
      <protection/>
    </xf>
    <xf numFmtId="164" fontId="10" fillId="6" borderId="8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Border="1" applyAlignment="1" applyProtection="1">
      <alignment vertical="center" wrapText="1"/>
      <protection/>
    </xf>
    <xf numFmtId="0" fontId="12" fillId="0" borderId="0" xfId="0" applyNumberFormat="1" applyFont="1" applyBorder="1" applyAlignment="1" applyProtection="1">
      <alignment vertical="center" wrapText="1"/>
      <protection/>
    </xf>
    <xf numFmtId="3" fontId="14" fillId="0" borderId="0" xfId="0" applyNumberFormat="1" applyFont="1" applyBorder="1" applyAlignment="1" applyProtection="1">
      <alignment vertical="center" wrapText="1"/>
      <protection/>
    </xf>
    <xf numFmtId="164" fontId="14" fillId="0" borderId="0" xfId="0" applyNumberFormat="1" applyFont="1" applyBorder="1" applyAlignment="1" applyProtection="1">
      <alignment vertical="center" wrapText="1"/>
      <protection/>
    </xf>
    <xf numFmtId="49" fontId="7" fillId="4" borderId="9" xfId="0" applyNumberFormat="1" applyFont="1" applyFill="1" applyBorder="1" applyAlignment="1" applyProtection="1" quotePrefix="1">
      <alignment vertical="center" wrapText="1"/>
      <protection/>
    </xf>
    <xf numFmtId="49" fontId="7" fillId="4" borderId="2" xfId="0" applyNumberFormat="1" applyFont="1" applyFill="1" applyBorder="1" applyAlignment="1" applyProtection="1" quotePrefix="1">
      <alignment vertical="center" wrapText="1"/>
      <protection/>
    </xf>
    <xf numFmtId="164" fontId="7" fillId="4" borderId="2" xfId="0" applyNumberFormat="1" applyFont="1" applyFill="1" applyBorder="1" applyAlignment="1" applyProtection="1" quotePrefix="1">
      <alignment vertical="center" wrapText="1"/>
      <protection/>
    </xf>
    <xf numFmtId="164" fontId="7" fillId="4" borderId="10" xfId="0" applyNumberFormat="1" applyFont="1" applyFill="1" applyBorder="1" applyAlignment="1" applyProtection="1" quotePrefix="1">
      <alignment vertical="center" wrapText="1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7" fillId="0" borderId="0" xfId="0" applyFont="1" applyFill="1" applyBorder="1" applyAlignment="1">
      <alignment/>
    </xf>
    <xf numFmtId="0" fontId="18" fillId="6" borderId="5" xfId="23" applyNumberFormat="1" applyFont="1" applyFill="1" applyBorder="1" applyAlignment="1" applyProtection="1">
      <alignment horizontal="center" vertical="center" wrapText="1"/>
      <protection/>
    </xf>
    <xf numFmtId="0" fontId="13" fillId="6" borderId="5" xfId="21" applyNumberFormat="1" applyFont="1" applyFill="1" applyBorder="1" applyAlignment="1" applyProtection="1">
      <alignment horizontal="center" vertical="center" wrapText="1"/>
      <protection/>
    </xf>
    <xf numFmtId="0" fontId="13" fillId="6" borderId="11" xfId="21" applyNumberFormat="1" applyFont="1" applyFill="1" applyBorder="1" applyAlignment="1" applyProtection="1">
      <alignment horizontal="center" vertical="center" wrapText="1"/>
      <protection/>
    </xf>
    <xf numFmtId="0" fontId="7" fillId="6" borderId="5" xfId="23" applyNumberFormat="1" applyFont="1" applyFill="1" applyBorder="1" applyAlignment="1" applyProtection="1">
      <alignment horizontal="center" vertical="center" wrapText="1"/>
      <protection/>
    </xf>
    <xf numFmtId="0" fontId="7" fillId="6" borderId="11" xfId="23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1" applyFont="1" applyFill="1" applyBorder="1" applyAlignment="1" applyProtection="1">
      <alignment horizontal="center" vertical="center" wrapText="1"/>
      <protection/>
    </xf>
    <xf numFmtId="0" fontId="7" fillId="0" borderId="6" xfId="2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NumberFormat="1" applyFont="1" applyFill="1" applyBorder="1" applyAlignment="1" applyProtection="1">
      <alignment horizontal="left" vertical="center" wrapText="1" indent="4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6" borderId="8" xfId="2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49" fontId="15" fillId="0" borderId="9" xfId="21" applyNumberFormat="1" applyFont="1" applyFill="1" applyBorder="1" applyAlignment="1" applyProtection="1">
      <alignment horizontal="left" vertical="center" wrapText="1" indent="3"/>
      <protection/>
    </xf>
    <xf numFmtId="49" fontId="15" fillId="0" borderId="2" xfId="21" applyNumberFormat="1" applyFont="1" applyFill="1" applyBorder="1" applyAlignment="1" applyProtection="1">
      <alignment horizontal="left" vertical="center" wrapText="1" indent="3"/>
      <protection/>
    </xf>
    <xf numFmtId="0" fontId="9" fillId="0" borderId="0" xfId="0" applyFont="1" applyAlignment="1">
      <alignment horizontal="center" wrapText="1"/>
    </xf>
    <xf numFmtId="0" fontId="10" fillId="9" borderId="0" xfId="0" applyFont="1" applyFill="1" applyBorder="1" applyAlignment="1">
      <alignment horizontal="center" wrapText="1"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8" borderId="9" xfId="0" applyFont="1" applyFill="1" applyBorder="1" applyAlignment="1" applyProtection="1">
      <alignment horizontal="center" vertical="center" wrapText="1"/>
      <protection/>
    </xf>
    <xf numFmtId="0" fontId="13" fillId="8" borderId="2" xfId="0" applyFont="1" applyFill="1" applyBorder="1" applyAlignment="1" applyProtection="1">
      <alignment horizontal="center" vertical="center" wrapText="1"/>
      <protection/>
    </xf>
    <xf numFmtId="0" fontId="13" fillId="8" borderId="10" xfId="0" applyFont="1" applyFill="1" applyBorder="1" applyAlignment="1" applyProtection="1">
      <alignment horizontal="center" vertical="center" wrapText="1"/>
      <protection/>
    </xf>
    <xf numFmtId="0" fontId="13" fillId="8" borderId="11" xfId="0" applyFont="1" applyFill="1" applyBorder="1" applyAlignment="1" applyProtection="1">
      <alignment horizontal="center" vertical="center" wrapText="1"/>
      <protection/>
    </xf>
    <xf numFmtId="0" fontId="13" fillId="8" borderId="0" xfId="0" applyFont="1" applyFill="1" applyBorder="1" applyAlignment="1" applyProtection="1">
      <alignment horizontal="center" vertical="center" wrapText="1"/>
      <protection/>
    </xf>
    <xf numFmtId="0" fontId="13" fillId="8" borderId="6" xfId="0" applyFont="1" applyFill="1" applyBorder="1" applyAlignment="1" applyProtection="1">
      <alignment horizontal="center" vertical="center" wrapText="1"/>
      <protection/>
    </xf>
    <xf numFmtId="0" fontId="13" fillId="8" borderId="5" xfId="0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6" borderId="8" xfId="21" applyNumberFormat="1" applyFont="1" applyFill="1" applyBorder="1" applyAlignment="1" applyProtection="1">
      <alignment horizontal="center" vertical="center" wrapText="1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 2 2" xfId="20"/>
    <cellStyle name="ЗаголовокСтолбца" xfId="21"/>
    <cellStyle name="Обычный 2" xfId="22"/>
    <cellStyle name="Обычный_Котёл потребление Сетей(шаблон)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26675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26676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54294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54295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55318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55319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56342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56343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46102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46103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47126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47127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48150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4815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49174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49175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50198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50199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51222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51223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52246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52247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942975</xdr:colOff>
      <xdr:row>8</xdr:row>
      <xdr:rowOff>190500</xdr:rowOff>
    </xdr:to>
    <xdr:pic>
      <xdr:nvPicPr>
        <xdr:cNvPr id="53270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76550"/>
          <a:ext cx="15049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838200</xdr:colOff>
      <xdr:row>9</xdr:row>
      <xdr:rowOff>190500</xdr:rowOff>
    </xdr:to>
    <xdr:pic>
      <xdr:nvPicPr>
        <xdr:cNvPr id="5327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381375"/>
          <a:ext cx="1400175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ta_pc\&#1064;&#1040;&#1041;&#1051;&#1054;&#1053;&#1067;%20&#1060;&#1057;&#1058;\&#1064;&#1072;&#1073;&#1083;&#1086;&#1085;%20&#1055;&#1051;&#1040;&#1053;%202015\&#1042;&#1099;&#1075;&#1088;&#1091;&#1079;&#1082;&#1072;%20&#1086;&#1090;&#1087;&#1088;&#1072;&#1074;&#1082;&#1072;\RU23.OREP.KU.2015.PLAN.07(Report_No_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ProvGeneralProc"/>
      <sheetName val="modVLDProvDATA"/>
      <sheetName val="modGeneralProcedures"/>
      <sheetName val="Инструкция"/>
      <sheetName val="modInstruction"/>
      <sheetName val="Лог обновления"/>
      <sheetName val="Список МО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"/>
      <sheetName val="modVLDProvLIST_MO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IHLCommandBar"/>
      <sheetName val="modfrmHEATAdditionalOrgData"/>
      <sheetName val="modfrmVSNAVOTVAdditionalOrgData"/>
      <sheetName val="modfrmHOTVSNAAdditionalOrgData"/>
      <sheetName val="modUIButtons"/>
      <sheetName val="modInfo"/>
      <sheetName val="modfrmDynamicList"/>
      <sheetName val="modfrmORGTFList"/>
      <sheetName val="RU23.OREP.KU.2015.PLAN"/>
    </sheetNames>
    <sheetDataSet>
      <sheetData sheetId="0"/>
      <sheetData sheetId="1"/>
      <sheetData sheetId="2"/>
      <sheetData sheetId="3"/>
      <sheetData sheetId="4"/>
      <sheetData sheetId="5"/>
      <sheetData sheetId="6">
        <row r="73">
          <cell r="M73">
            <v>11.1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7">
          <cell r="AK27">
            <v>12</v>
          </cell>
          <cell r="AL27">
            <v>12</v>
          </cell>
          <cell r="AM27">
            <v>12</v>
          </cell>
          <cell r="AN27">
            <v>12</v>
          </cell>
          <cell r="AR27">
            <v>30.59</v>
          </cell>
          <cell r="AS27">
            <v>35.01</v>
          </cell>
          <cell r="AT27">
            <v>30.59</v>
          </cell>
        </row>
        <row r="49">
          <cell r="AR49">
            <v>0</v>
          </cell>
          <cell r="AS49">
            <v>0</v>
          </cell>
          <cell r="AT49">
            <v>0</v>
          </cell>
        </row>
        <row r="104"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R104">
            <v>2.69</v>
          </cell>
          <cell r="AS104">
            <v>3.05</v>
          </cell>
          <cell r="AT104">
            <v>2.69</v>
          </cell>
        </row>
        <row r="105"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R105">
            <v>1.51</v>
          </cell>
          <cell r="AS105">
            <v>1.7</v>
          </cell>
          <cell r="AT105">
            <v>1.51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K2">
            <v>2014</v>
          </cell>
        </row>
        <row r="3">
          <cell r="K3">
            <v>2015</v>
          </cell>
        </row>
        <row r="5">
          <cell r="K5" t="str">
            <v>Июль</v>
          </cell>
        </row>
        <row r="6">
          <cell r="K6" t="str">
            <v>Декабрь</v>
          </cell>
        </row>
        <row r="7">
          <cell r="K7" t="str">
            <v>Базовый период</v>
          </cell>
        </row>
        <row r="8">
          <cell r="K8" t="str">
            <v>Регулируемый период</v>
          </cell>
        </row>
        <row r="45">
          <cell r="D45" t="str">
            <v>да</v>
          </cell>
        </row>
        <row r="46">
          <cell r="D46" t="str">
            <v>нет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22">
      <selection activeCell="AA49" sqref="AA49:AB49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88.4</v>
      </c>
      <c r="X9" s="11">
        <v>88.4</v>
      </c>
      <c r="Y9" s="12">
        <v>1</v>
      </c>
      <c r="Z9" s="12">
        <v>1</v>
      </c>
      <c r="AA9" s="159" t="s">
        <v>62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63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16.61</v>
      </c>
      <c r="O21" s="53">
        <v>17.28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1</v>
      </c>
      <c r="Z21" s="57">
        <f>Z9</f>
        <v>1</v>
      </c>
      <c r="AA21" s="56">
        <v>0.001</v>
      </c>
      <c r="AB21" s="56">
        <v>0.001</v>
      </c>
      <c r="AC21" s="58">
        <f>N21*AA21</f>
        <v>0.01661</v>
      </c>
      <c r="AD21" s="58">
        <f>O21*AB21</f>
        <v>0.01728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0.01661</v>
      </c>
      <c r="AK21" s="45">
        <f>SUM(AD21,AH21)</f>
        <v>0.01728</v>
      </c>
      <c r="AL21" s="60"/>
      <c r="AM21" s="60"/>
      <c r="AN21" s="60"/>
      <c r="AO21" s="61">
        <f>AK21/AJ21*100</f>
        <v>104.03371462974111</v>
      </c>
      <c r="AP21" s="25"/>
      <c r="AQ21" s="25"/>
      <c r="AR21" s="62"/>
      <c r="AS21" s="21">
        <f>AJ21/AJ54</f>
        <v>0.00012745880974037002</v>
      </c>
      <c r="AT21" s="21">
        <f>AK21/AK54</f>
        <v>0.00012267736534455302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1</v>
      </c>
      <c r="Z24" s="57">
        <f>Z9</f>
        <v>1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1</v>
      </c>
      <c r="Z27" s="74">
        <f>Z9</f>
        <v>1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1</v>
      </c>
      <c r="Z33" s="57">
        <f>Z9</f>
        <v>1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1</v>
      </c>
      <c r="Z37" s="57">
        <f>Z9</f>
        <v>1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1</v>
      </c>
      <c r="Z39" s="57">
        <f>Z9</f>
        <v>1</v>
      </c>
      <c r="AA39" s="88">
        <v>26</v>
      </c>
      <c r="AB39" s="88">
        <v>26</v>
      </c>
      <c r="AC39" s="58">
        <f>N39*AA39</f>
        <v>79.3</v>
      </c>
      <c r="AD39" s="58">
        <f>O39*AB39</f>
        <v>86.84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79.3</v>
      </c>
      <c r="AK39" s="45">
        <f>AD39+AH39</f>
        <v>86.84</v>
      </c>
      <c r="AL39" s="60"/>
      <c r="AM39" s="60"/>
      <c r="AN39" s="60"/>
      <c r="AO39" s="61">
        <f>AK39/AJ39*100</f>
        <v>109.50819672131149</v>
      </c>
      <c r="AP39" s="25"/>
      <c r="AQ39" s="25"/>
      <c r="AR39" s="62"/>
      <c r="AS39" s="89">
        <f>AJ40+AJ39</f>
        <v>130.3</v>
      </c>
      <c r="AT39" s="89">
        <f>AK40+AK39</f>
        <v>140.84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1</v>
      </c>
      <c r="Z40" s="57">
        <f>Z9</f>
        <v>1</v>
      </c>
      <c r="AA40" s="88">
        <v>30</v>
      </c>
      <c r="AB40" s="88">
        <v>30</v>
      </c>
      <c r="AC40" s="58">
        <f>N40*AA40</f>
        <v>51</v>
      </c>
      <c r="AD40" s="58">
        <f>O40*AB40</f>
        <v>54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51</v>
      </c>
      <c r="AK40" s="45">
        <f>AD40+AH40</f>
        <v>54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0.9998725411902597</v>
      </c>
      <c r="AT40" s="21">
        <f>AT39/AK54</f>
        <v>0.9998773226346555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1</v>
      </c>
      <c r="Z45" s="57">
        <f>Z9</f>
        <v>1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1</v>
      </c>
      <c r="Z46" s="57">
        <f>Z9</f>
        <v>1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88.4</v>
      </c>
      <c r="X47" s="59">
        <f>X9</f>
        <v>88.4</v>
      </c>
      <c r="Y47" s="57">
        <f>Y9</f>
        <v>1</v>
      </c>
      <c r="Z47" s="57">
        <f>Z9</f>
        <v>1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130.31661</v>
      </c>
      <c r="AD54" s="45">
        <f>AD21+AD24+AD27+AD33+AD37+AD39+AD40+AD45+AD46+AD47+AD49+AD52</f>
        <v>140.85728</v>
      </c>
      <c r="AE54" s="43"/>
      <c r="AF54" s="43"/>
      <c r="AG54" s="43"/>
      <c r="AH54" s="43"/>
      <c r="AI54" s="44"/>
      <c r="AJ54" s="45">
        <f>AJ21+AJ24+AJ27+AJ33+AJ37+AJ39+AJ40+AJ45+AJ46+AJ47+AJ49+AJ52</f>
        <v>130.31661</v>
      </c>
      <c r="AK54" s="45">
        <f>AK21+AK24+AK27+AK33+AK37+AK39+AK40+AK45+AK46+AK47+AK49+AK52</f>
        <v>140.85728</v>
      </c>
      <c r="AL54" s="44"/>
      <c r="AM54" s="44"/>
      <c r="AN54" s="44"/>
      <c r="AO54" s="91">
        <f>AK54/AJ54*100</f>
        <v>108.08850844109588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7:A30"/>
    <mergeCell ref="B27:B30"/>
    <mergeCell ref="AA9:AD9"/>
    <mergeCell ref="AJ12:AJ15"/>
    <mergeCell ref="AJ11:AL11"/>
    <mergeCell ref="F12:F15"/>
    <mergeCell ref="F10:G10"/>
    <mergeCell ref="H10:I10"/>
    <mergeCell ref="J10:K10"/>
    <mergeCell ref="V12:V15"/>
    <mergeCell ref="AL12:AL15"/>
    <mergeCell ref="AM12:AM15"/>
    <mergeCell ref="L10:M10"/>
    <mergeCell ref="AK12:AK15"/>
    <mergeCell ref="AE12:AE15"/>
    <mergeCell ref="AF12:AF15"/>
    <mergeCell ref="AG12:AG15"/>
    <mergeCell ref="AH12:AH15"/>
    <mergeCell ref="AI12:AI15"/>
    <mergeCell ref="AN10:AN11"/>
    <mergeCell ref="AO10:AO11"/>
    <mergeCell ref="AA11:AB11"/>
    <mergeCell ref="P10:R10"/>
    <mergeCell ref="S10:T10"/>
    <mergeCell ref="N10:O10"/>
    <mergeCell ref="U10:V10"/>
    <mergeCell ref="AM10:AM11"/>
    <mergeCell ref="AE10:AI10"/>
    <mergeCell ref="A11:A15"/>
    <mergeCell ref="B11:B15"/>
    <mergeCell ref="C11:C15"/>
    <mergeCell ref="D11:D15"/>
    <mergeCell ref="W10:AD10"/>
    <mergeCell ref="AJ10:AL10"/>
    <mergeCell ref="L12:L15"/>
    <mergeCell ref="M12:M15"/>
    <mergeCell ref="N12:N15"/>
    <mergeCell ref="O12:O15"/>
    <mergeCell ref="P11:Q11"/>
    <mergeCell ref="S11:V11"/>
    <mergeCell ref="W11:X11"/>
    <mergeCell ref="Y11:Z11"/>
    <mergeCell ref="E11:E15"/>
    <mergeCell ref="F11:I11"/>
    <mergeCell ref="J11:M11"/>
    <mergeCell ref="N11:O11"/>
    <mergeCell ref="J12:J15"/>
    <mergeCell ref="K12:K15"/>
    <mergeCell ref="A4:AO4"/>
    <mergeCell ref="A7:AO7"/>
    <mergeCell ref="F9:I9"/>
    <mergeCell ref="P9:Q9"/>
    <mergeCell ref="S9:V9"/>
    <mergeCell ref="A5:AO5"/>
    <mergeCell ref="N9:O9"/>
    <mergeCell ref="AV39:AV40"/>
    <mergeCell ref="AX39:AX40"/>
    <mergeCell ref="B45:B47"/>
    <mergeCell ref="AU46:AU47"/>
    <mergeCell ref="AV46:AV47"/>
    <mergeCell ref="AX46:AX47"/>
    <mergeCell ref="C39:C40"/>
    <mergeCell ref="D45:D46"/>
    <mergeCell ref="D39:D40"/>
    <mergeCell ref="AU39:AU40"/>
    <mergeCell ref="Q12:Q15"/>
    <mergeCell ref="R12:R15"/>
    <mergeCell ref="S12:S15"/>
    <mergeCell ref="T12:T15"/>
    <mergeCell ref="G12:G15"/>
    <mergeCell ref="H12:H15"/>
    <mergeCell ref="I12:I15"/>
    <mergeCell ref="P12:P15"/>
    <mergeCell ref="AO12:AO15"/>
    <mergeCell ref="AN12:AN15"/>
    <mergeCell ref="A2:AO2"/>
    <mergeCell ref="A3:AO3"/>
    <mergeCell ref="A9:D9"/>
    <mergeCell ref="AG11:AI11"/>
    <mergeCell ref="U12:U15"/>
    <mergeCell ref="W12:W15"/>
    <mergeCell ref="AD12:AD15"/>
    <mergeCell ref="A10:D10"/>
    <mergeCell ref="A39:A40"/>
    <mergeCell ref="B39:B40"/>
    <mergeCell ref="AC11:AD11"/>
    <mergeCell ref="AE11:AF11"/>
    <mergeCell ref="X12:X15"/>
    <mergeCell ref="Y12:Y15"/>
    <mergeCell ref="Z12:Z15"/>
    <mergeCell ref="AA12:AA15"/>
    <mergeCell ref="AB12:AB15"/>
    <mergeCell ref="AC12:AC15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31">
      <selection activeCell="AA39" sqref="AA39:AB40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44.7</v>
      </c>
      <c r="X9" s="11">
        <v>44.7</v>
      </c>
      <c r="Y9" s="12">
        <v>2</v>
      </c>
      <c r="Z9" s="12">
        <v>2</v>
      </c>
      <c r="AA9" s="159" t="s">
        <v>87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88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21.66</v>
      </c>
      <c r="O21" s="53">
        <v>22.54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2</v>
      </c>
      <c r="Z21" s="57">
        <f>Z9</f>
        <v>2</v>
      </c>
      <c r="AA21" s="56">
        <v>2.37</v>
      </c>
      <c r="AB21" s="56">
        <v>2.37</v>
      </c>
      <c r="AC21" s="58">
        <f>N21*AA21</f>
        <v>51.3342</v>
      </c>
      <c r="AD21" s="58">
        <f>O21*AB21</f>
        <v>53.4198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51.3342</v>
      </c>
      <c r="AK21" s="45">
        <f>SUM(AD21,AH21)</f>
        <v>53.4198</v>
      </c>
      <c r="AL21" s="60"/>
      <c r="AM21" s="60"/>
      <c r="AN21" s="60"/>
      <c r="AO21" s="61">
        <f>AK21/AJ21*100</f>
        <v>104.06278855032318</v>
      </c>
      <c r="AP21" s="25"/>
      <c r="AQ21" s="25"/>
      <c r="AR21" s="62"/>
      <c r="AS21" s="21">
        <f>AJ21/AJ54</f>
        <v>0.0512018840911317</v>
      </c>
      <c r="AT21" s="21">
        <f>AK21/AK54</f>
        <v>0.04894254570721327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2</v>
      </c>
      <c r="Z24" s="57">
        <f>Z9</f>
        <v>2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2</v>
      </c>
      <c r="Z27" s="74">
        <f>Z9</f>
        <v>2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2</v>
      </c>
      <c r="Z33" s="57">
        <f>Z9</f>
        <v>2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2</v>
      </c>
      <c r="Z37" s="57">
        <f>Z9</f>
        <v>2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2</v>
      </c>
      <c r="Z39" s="57">
        <f>Z9</f>
        <v>2</v>
      </c>
      <c r="AA39" s="88">
        <v>279</v>
      </c>
      <c r="AB39" s="88">
        <v>279</v>
      </c>
      <c r="AC39" s="58">
        <f>N39*AA39</f>
        <v>850.9499999999999</v>
      </c>
      <c r="AD39" s="58">
        <f>O39*AB39</f>
        <v>931.86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850.9499999999999</v>
      </c>
      <c r="AK39" s="45">
        <f>AD39+AH39</f>
        <v>931.86</v>
      </c>
      <c r="AL39" s="60"/>
      <c r="AM39" s="60"/>
      <c r="AN39" s="60"/>
      <c r="AO39" s="61">
        <f>AK39/AJ39*100</f>
        <v>109.50819672131149</v>
      </c>
      <c r="AP39" s="25"/>
      <c r="AQ39" s="25"/>
      <c r="AR39" s="62"/>
      <c r="AS39" s="89">
        <f>AJ40+AJ39</f>
        <v>951.2499999999999</v>
      </c>
      <c r="AT39" s="89">
        <f>AK40+AK39</f>
        <v>1038.06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2</v>
      </c>
      <c r="Z40" s="57">
        <f>Z9</f>
        <v>2</v>
      </c>
      <c r="AA40" s="88">
        <v>59</v>
      </c>
      <c r="AB40" s="88">
        <v>59</v>
      </c>
      <c r="AC40" s="58">
        <f>N40*AA40</f>
        <v>100.3</v>
      </c>
      <c r="AD40" s="58">
        <f>O40*AB40</f>
        <v>106.2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100.3</v>
      </c>
      <c r="AK40" s="45">
        <f>AD40+AH40</f>
        <v>106.2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0.9487981159088683</v>
      </c>
      <c r="AT40" s="21">
        <f>AT39/AK54</f>
        <v>0.9510574542927867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2</v>
      </c>
      <c r="Z45" s="57">
        <f>Z9</f>
        <v>2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2</v>
      </c>
      <c r="Z46" s="57">
        <f>Z9</f>
        <v>2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44.7</v>
      </c>
      <c r="X47" s="59">
        <f>X9</f>
        <v>44.7</v>
      </c>
      <c r="Y47" s="57">
        <f>Y9</f>
        <v>2</v>
      </c>
      <c r="Z47" s="57">
        <f>Z9</f>
        <v>2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1002.5841999999999</v>
      </c>
      <c r="AD54" s="45">
        <f>AD21+AD24+AD27+AD33+AD37+AD39+AD40+AD45+AD46+AD47+AD49+AD52</f>
        <v>1091.4798</v>
      </c>
      <c r="AE54" s="43"/>
      <c r="AF54" s="43"/>
      <c r="AG54" s="43"/>
      <c r="AH54" s="43"/>
      <c r="AI54" s="44"/>
      <c r="AJ54" s="45">
        <f>AJ21+AJ24+AJ27+AJ33+AJ37+AJ39+AJ40+AJ45+AJ46+AJ47+AJ49+AJ52</f>
        <v>1002.5841999999999</v>
      </c>
      <c r="AK54" s="45">
        <f>AK21+AK24+AK27+AK33+AK37+AK39+AK40+AK45+AK46+AK47+AK49+AK52</f>
        <v>1091.4798</v>
      </c>
      <c r="AL54" s="44"/>
      <c r="AM54" s="44"/>
      <c r="AN54" s="44"/>
      <c r="AO54" s="91">
        <f>AK54/AJ54*100</f>
        <v>108.86664681131022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28">
      <selection activeCell="AA39" sqref="AA39:AB40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89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41.2</v>
      </c>
      <c r="X9" s="11">
        <v>41.2</v>
      </c>
      <c r="Y9" s="12">
        <v>3</v>
      </c>
      <c r="Z9" s="12">
        <v>3</v>
      </c>
      <c r="AA9" s="159" t="s">
        <v>90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91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26.12</v>
      </c>
      <c r="O21" s="53">
        <v>27.19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3</v>
      </c>
      <c r="Z21" s="57">
        <f>Z9</f>
        <v>3</v>
      </c>
      <c r="AA21" s="56">
        <v>3</v>
      </c>
      <c r="AB21" s="56">
        <v>3</v>
      </c>
      <c r="AC21" s="58">
        <f>N21*AA21</f>
        <v>78.36</v>
      </c>
      <c r="AD21" s="58">
        <f>O21*AB21</f>
        <v>81.57000000000001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78.36</v>
      </c>
      <c r="AK21" s="45">
        <f>SUM(AD21,AH21)</f>
        <v>81.57000000000001</v>
      </c>
      <c r="AL21" s="60"/>
      <c r="AM21" s="60"/>
      <c r="AN21" s="60"/>
      <c r="AO21" s="61">
        <f>AK21/AJ21*100</f>
        <v>104.09647779479327</v>
      </c>
      <c r="AP21" s="25"/>
      <c r="AQ21" s="25"/>
      <c r="AR21" s="62"/>
      <c r="AS21" s="21">
        <f>AJ21/AJ54</f>
        <v>0.026493469609934713</v>
      </c>
      <c r="AT21" s="21">
        <f>AK21/AK54</f>
        <v>0.025289024061311238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3</v>
      </c>
      <c r="Z24" s="57">
        <f>Z9</f>
        <v>3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3</v>
      </c>
      <c r="Z27" s="74">
        <f>Z9</f>
        <v>3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3</v>
      </c>
      <c r="Z33" s="57">
        <f>Z9</f>
        <v>3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3</v>
      </c>
      <c r="Z37" s="57">
        <f>Z9</f>
        <v>3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3</v>
      </c>
      <c r="Z39" s="57">
        <f>Z9</f>
        <v>3</v>
      </c>
      <c r="AA39" s="88">
        <v>861</v>
      </c>
      <c r="AB39" s="88">
        <v>861</v>
      </c>
      <c r="AC39" s="58">
        <f>N39*AA39</f>
        <v>2626.0499999999997</v>
      </c>
      <c r="AD39" s="58">
        <f>O39*AB39</f>
        <v>2875.74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2626.0499999999997</v>
      </c>
      <c r="AK39" s="45">
        <f>AD39+AH39</f>
        <v>2875.74</v>
      </c>
      <c r="AL39" s="60"/>
      <c r="AM39" s="60"/>
      <c r="AN39" s="60"/>
      <c r="AO39" s="61">
        <f>AK39/AJ39*100</f>
        <v>109.50819672131146</v>
      </c>
      <c r="AP39" s="25"/>
      <c r="AQ39" s="25"/>
      <c r="AR39" s="62"/>
      <c r="AS39" s="89">
        <f>AJ40+AJ39</f>
        <v>2879.35</v>
      </c>
      <c r="AT39" s="89">
        <f>AK40+AK39</f>
        <v>3143.9399999999996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3</v>
      </c>
      <c r="Z40" s="57">
        <f>Z9</f>
        <v>3</v>
      </c>
      <c r="AA40" s="88">
        <v>149</v>
      </c>
      <c r="AB40" s="88">
        <v>149</v>
      </c>
      <c r="AC40" s="58">
        <f>N40*AA40</f>
        <v>253.29999999999998</v>
      </c>
      <c r="AD40" s="58">
        <f>O40*AB40</f>
        <v>268.2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253.29999999999998</v>
      </c>
      <c r="AK40" s="45">
        <f>AD40+AH40</f>
        <v>268.2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0.9735065303900653</v>
      </c>
      <c r="AT40" s="21">
        <f>AT39/AK54</f>
        <v>0.9747109759386887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3</v>
      </c>
      <c r="Z45" s="57">
        <f>Z9</f>
        <v>3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3</v>
      </c>
      <c r="Z46" s="57">
        <f>Z9</f>
        <v>3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41.2</v>
      </c>
      <c r="X47" s="59">
        <f>X9</f>
        <v>41.2</v>
      </c>
      <c r="Y47" s="57">
        <f>Y9</f>
        <v>3</v>
      </c>
      <c r="Z47" s="57">
        <f>Z9</f>
        <v>3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2957.71</v>
      </c>
      <c r="AD54" s="45">
        <f>AD21+AD24+AD27+AD33+AD37+AD39+AD40+AD45+AD46+AD47+AD49+AD52</f>
        <v>3225.5099999999998</v>
      </c>
      <c r="AE54" s="43"/>
      <c r="AF54" s="43"/>
      <c r="AG54" s="43"/>
      <c r="AH54" s="43"/>
      <c r="AI54" s="44"/>
      <c r="AJ54" s="45">
        <f>AJ21+AJ24+AJ27+AJ33+AJ37+AJ39+AJ40+AJ45+AJ46+AJ47+AJ49+AJ52</f>
        <v>2957.71</v>
      </c>
      <c r="AK54" s="45">
        <f>AK21+AK24+AK27+AK33+AK37+AK39+AK40+AK45+AK46+AK47+AK49+AK52</f>
        <v>3225.5099999999998</v>
      </c>
      <c r="AL54" s="44"/>
      <c r="AM54" s="44"/>
      <c r="AN54" s="44"/>
      <c r="AO54" s="91">
        <f>AK54/AJ54*100</f>
        <v>109.05430214591694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1">
      <selection activeCell="V12" sqref="V12:V15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22.4</v>
      </c>
      <c r="X9" s="11">
        <v>22.4</v>
      </c>
      <c r="Y9" s="12">
        <v>1</v>
      </c>
      <c r="Z9" s="12">
        <v>1</v>
      </c>
      <c r="AA9" s="159" t="s">
        <v>93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63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20.67</v>
      </c>
      <c r="O21" s="53">
        <v>21.5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1</v>
      </c>
      <c r="Z21" s="57">
        <f>Z9</f>
        <v>1</v>
      </c>
      <c r="AA21" s="56">
        <v>4.98</v>
      </c>
      <c r="AB21" s="56">
        <v>4.98</v>
      </c>
      <c r="AC21" s="58">
        <f>N21*AA21</f>
        <v>102.93660000000001</v>
      </c>
      <c r="AD21" s="58">
        <f>O21*AB21</f>
        <v>107.07000000000001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102.93660000000001</v>
      </c>
      <c r="AK21" s="45">
        <f>SUM(AD21,AH21)</f>
        <v>107.07000000000001</v>
      </c>
      <c r="AL21" s="60"/>
      <c r="AM21" s="60"/>
      <c r="AN21" s="60"/>
      <c r="AO21" s="61">
        <f>AK21/AJ21*100</f>
        <v>104.01548137397194</v>
      </c>
      <c r="AP21" s="25"/>
      <c r="AQ21" s="25"/>
      <c r="AR21" s="62"/>
      <c r="AS21" s="21">
        <f>AJ21/AJ54</f>
        <v>0.21270678845121452</v>
      </c>
      <c r="AT21" s="21">
        <f>AK21/AK54</f>
        <v>0.2046014790468365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1</v>
      </c>
      <c r="Z24" s="57">
        <f>Z9</f>
        <v>1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1</v>
      </c>
      <c r="Z27" s="74">
        <f>Z9</f>
        <v>1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1</v>
      </c>
      <c r="Z33" s="57">
        <f>Z9</f>
        <v>1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1</v>
      </c>
      <c r="Z37" s="57">
        <f>Z9</f>
        <v>1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1</v>
      </c>
      <c r="Z39" s="57">
        <f>Z9</f>
        <v>1</v>
      </c>
      <c r="AA39" s="88">
        <v>116</v>
      </c>
      <c r="AB39" s="88">
        <v>116</v>
      </c>
      <c r="AC39" s="58">
        <f>N39*AA39</f>
        <v>353.79999999999995</v>
      </c>
      <c r="AD39" s="58">
        <f>O39*AB39</f>
        <v>387.44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353.79999999999995</v>
      </c>
      <c r="AK39" s="45">
        <f>AD39+AH39</f>
        <v>387.44</v>
      </c>
      <c r="AL39" s="60"/>
      <c r="AM39" s="60"/>
      <c r="AN39" s="60"/>
      <c r="AO39" s="61">
        <f>AK39/AJ39*100</f>
        <v>109.50819672131149</v>
      </c>
      <c r="AP39" s="25"/>
      <c r="AQ39" s="25"/>
      <c r="AR39" s="62"/>
      <c r="AS39" s="89">
        <f>AJ40+AJ39</f>
        <v>380.99999999999994</v>
      </c>
      <c r="AT39" s="89">
        <f>AK40+AK39</f>
        <v>416.24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1</v>
      </c>
      <c r="Z40" s="57">
        <f>Z9</f>
        <v>1</v>
      </c>
      <c r="AA40" s="88">
        <v>16</v>
      </c>
      <c r="AB40" s="88">
        <v>16</v>
      </c>
      <c r="AC40" s="58">
        <f>N40*AA40</f>
        <v>27.2</v>
      </c>
      <c r="AD40" s="58">
        <f>O40*AB40</f>
        <v>28.8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27.2</v>
      </c>
      <c r="AK40" s="45">
        <f>AD40+AH40</f>
        <v>28.8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0.7872932115487855</v>
      </c>
      <c r="AT40" s="21">
        <f>AT39/AK54</f>
        <v>0.7953985209531637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1</v>
      </c>
      <c r="Z45" s="57">
        <f>Z9</f>
        <v>1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1</v>
      </c>
      <c r="Z46" s="57">
        <f>Z9</f>
        <v>1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22.4</v>
      </c>
      <c r="X47" s="59">
        <f>X9</f>
        <v>22.4</v>
      </c>
      <c r="Y47" s="57">
        <f>Y9</f>
        <v>1</v>
      </c>
      <c r="Z47" s="57">
        <f>Z9</f>
        <v>1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483.93659999999994</v>
      </c>
      <c r="AD54" s="45">
        <f>AD21+AD24+AD27+AD33+AD37+AD39+AD40+AD45+AD46+AD47+AD49+AD52</f>
        <v>523.31</v>
      </c>
      <c r="AE54" s="43"/>
      <c r="AF54" s="43"/>
      <c r="AG54" s="43"/>
      <c r="AH54" s="43"/>
      <c r="AI54" s="44"/>
      <c r="AJ54" s="45">
        <f>AJ21+AJ24+AJ27+AJ33+AJ37+AJ39+AJ40+AJ45+AJ46+AJ47+AJ49+AJ52</f>
        <v>483.93659999999994</v>
      </c>
      <c r="AK54" s="45">
        <f>AK21+AK24+AK27+AK33+AK37+AK39+AK40+AK45+AK46+AK47+AK49+AK52</f>
        <v>523.31</v>
      </c>
      <c r="AL54" s="44"/>
      <c r="AM54" s="44"/>
      <c r="AN54" s="44"/>
      <c r="AO54" s="91">
        <f>AK54/AJ54*100</f>
        <v>108.136065757374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22">
      <selection activeCell="AA39" sqref="AA39:AB40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64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111.4</v>
      </c>
      <c r="X9" s="11">
        <v>111.4</v>
      </c>
      <c r="Y9" s="12">
        <v>5</v>
      </c>
      <c r="Z9" s="12">
        <v>5</v>
      </c>
      <c r="AA9" s="159" t="s">
        <v>65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66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18.79</v>
      </c>
      <c r="O21" s="53">
        <v>19.56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5</v>
      </c>
      <c r="Z21" s="57">
        <f>Z9</f>
        <v>5</v>
      </c>
      <c r="AA21" s="56">
        <v>3</v>
      </c>
      <c r="AB21" s="56">
        <v>3</v>
      </c>
      <c r="AC21" s="58">
        <f>N21*AA21</f>
        <v>56.37</v>
      </c>
      <c r="AD21" s="58">
        <f>O21*AB21</f>
        <v>58.67999999999999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56.37</v>
      </c>
      <c r="AK21" s="45">
        <f>SUM(AD21,AH21)</f>
        <v>58.67999999999999</v>
      </c>
      <c r="AL21" s="60"/>
      <c r="AM21" s="60"/>
      <c r="AN21" s="60"/>
      <c r="AO21" s="61">
        <f>AK21/AJ21*100</f>
        <v>104.09792442788716</v>
      </c>
      <c r="AP21" s="25"/>
      <c r="AQ21" s="25"/>
      <c r="AR21" s="62"/>
      <c r="AS21" s="21">
        <f>AJ21/AJ54</f>
        <v>0.04938801615602303</v>
      </c>
      <c r="AT21" s="21">
        <f>AK21/AK54</f>
        <v>0.0472966437759938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5</v>
      </c>
      <c r="Z24" s="57">
        <f>Z9</f>
        <v>5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5</v>
      </c>
      <c r="Z27" s="74">
        <f>Z9</f>
        <v>5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5</v>
      </c>
      <c r="Z33" s="57">
        <f>Z9</f>
        <v>5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5</v>
      </c>
      <c r="Z37" s="57">
        <f>Z9</f>
        <v>5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5</v>
      </c>
      <c r="Z39" s="57">
        <f>Z9</f>
        <v>5</v>
      </c>
      <c r="AA39" s="88">
        <v>300</v>
      </c>
      <c r="AB39" s="88">
        <v>300</v>
      </c>
      <c r="AC39" s="58">
        <f>N39*AA39</f>
        <v>915</v>
      </c>
      <c r="AD39" s="58">
        <f>O39*AB39</f>
        <v>1002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915</v>
      </c>
      <c r="AK39" s="45">
        <f>AD39+AH39</f>
        <v>1002</v>
      </c>
      <c r="AL39" s="60"/>
      <c r="AM39" s="60"/>
      <c r="AN39" s="60"/>
      <c r="AO39" s="61">
        <f>AK39/AJ39*100</f>
        <v>109.50819672131146</v>
      </c>
      <c r="AP39" s="25"/>
      <c r="AQ39" s="25"/>
      <c r="AR39" s="62"/>
      <c r="AS39" s="89">
        <f>AJ40+AJ39</f>
        <v>1085</v>
      </c>
      <c r="AT39" s="89">
        <f>AK40+AK39</f>
        <v>1182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5</v>
      </c>
      <c r="Z40" s="57">
        <f>Z9</f>
        <v>5</v>
      </c>
      <c r="AA40" s="88">
        <v>100</v>
      </c>
      <c r="AB40" s="88">
        <v>100</v>
      </c>
      <c r="AC40" s="58">
        <f>N40*AA40</f>
        <v>170</v>
      </c>
      <c r="AD40" s="58">
        <f>O40*AB40</f>
        <v>180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170</v>
      </c>
      <c r="AK40" s="45">
        <f>AD40+AH40</f>
        <v>180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0.950611983843977</v>
      </c>
      <c r="AT40" s="21">
        <f>AT39/AK54</f>
        <v>0.9527033562240061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5</v>
      </c>
      <c r="Z45" s="57">
        <f>Z9</f>
        <v>5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5</v>
      </c>
      <c r="Z46" s="57">
        <f>Z9</f>
        <v>5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111.4</v>
      </c>
      <c r="X47" s="59">
        <f>X9</f>
        <v>111.4</v>
      </c>
      <c r="Y47" s="57">
        <f>Y9</f>
        <v>5</v>
      </c>
      <c r="Z47" s="57">
        <f>Z9</f>
        <v>5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1141.37</v>
      </c>
      <c r="AD54" s="45">
        <f>AD21+AD24+AD27+AD33+AD37+AD39+AD40+AD45+AD46+AD47+AD49+AD52</f>
        <v>1240.68</v>
      </c>
      <c r="AE54" s="43"/>
      <c r="AF54" s="43"/>
      <c r="AG54" s="43"/>
      <c r="AH54" s="43"/>
      <c r="AI54" s="44"/>
      <c r="AJ54" s="45">
        <f>AJ21+AJ24+AJ27+AJ33+AJ37+AJ39+AJ40+AJ45+AJ46+AJ47+AJ49+AJ52</f>
        <v>1141.37</v>
      </c>
      <c r="AK54" s="45">
        <f>AK21+AK24+AK27+AK33+AK37+AK39+AK40+AK45+AK46+AK47+AK49+AK52</f>
        <v>1240.68</v>
      </c>
      <c r="AL54" s="44"/>
      <c r="AM54" s="44"/>
      <c r="AN54" s="44"/>
      <c r="AO54" s="91">
        <f>AK54/AJ54*100</f>
        <v>108.70094710742354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22">
      <selection activeCell="AA39" sqref="AA39:AB40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44.6</v>
      </c>
      <c r="X9" s="11">
        <v>44.6</v>
      </c>
      <c r="Y9" s="12">
        <v>3</v>
      </c>
      <c r="Z9" s="12">
        <v>3</v>
      </c>
      <c r="AA9" s="159" t="s">
        <v>67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69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21.86</v>
      </c>
      <c r="O21" s="53">
        <v>22.73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3</v>
      </c>
      <c r="Z21" s="57">
        <f>Z9</f>
        <v>3</v>
      </c>
      <c r="AA21" s="56">
        <v>21</v>
      </c>
      <c r="AB21" s="56">
        <v>21</v>
      </c>
      <c r="AC21" s="58">
        <f>N21*AA21</f>
        <v>459.06</v>
      </c>
      <c r="AD21" s="58">
        <f>O21*AB21</f>
        <v>477.33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459.06</v>
      </c>
      <c r="AK21" s="45">
        <f>SUM(AD21,AH21)</f>
        <v>477.33</v>
      </c>
      <c r="AL21" s="60"/>
      <c r="AM21" s="60"/>
      <c r="AN21" s="60"/>
      <c r="AO21" s="61">
        <f>AK21/AJ21*100</f>
        <v>103.97987191216833</v>
      </c>
      <c r="AP21" s="25"/>
      <c r="AQ21" s="25"/>
      <c r="AR21" s="62"/>
      <c r="AS21" s="21">
        <f>AJ21/AJ54</f>
        <v>0.06998866926347103</v>
      </c>
      <c r="AT21" s="21">
        <f>AK21/AK54</f>
        <v>0.06669105378068402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3</v>
      </c>
      <c r="Z24" s="57">
        <f>Z9</f>
        <v>3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3</v>
      </c>
      <c r="Z27" s="74">
        <f>Z9</f>
        <v>3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3</v>
      </c>
      <c r="Z33" s="57">
        <f>Z9</f>
        <v>3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3</v>
      </c>
      <c r="Z37" s="57">
        <f>Z9</f>
        <v>3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3</v>
      </c>
      <c r="Z39" s="57">
        <f>Z9</f>
        <v>3</v>
      </c>
      <c r="AA39" s="88">
        <v>2000</v>
      </c>
      <c r="AB39" s="88">
        <v>2000</v>
      </c>
      <c r="AC39" s="58">
        <f>N39*AA39</f>
        <v>6100</v>
      </c>
      <c r="AD39" s="58">
        <f>O39*AB39</f>
        <v>6680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6100</v>
      </c>
      <c r="AK39" s="45">
        <f>AD39+AH39</f>
        <v>6680</v>
      </c>
      <c r="AL39" s="60"/>
      <c r="AM39" s="60"/>
      <c r="AN39" s="60"/>
      <c r="AO39" s="61">
        <f>AK39/AJ39*100</f>
        <v>109.50819672131146</v>
      </c>
      <c r="AP39" s="25"/>
      <c r="AQ39" s="25"/>
      <c r="AR39" s="62"/>
      <c r="AS39" s="89">
        <f>AJ40+AJ39</f>
        <v>6100.0017</v>
      </c>
      <c r="AT39" s="89">
        <f>AK40+AK39</f>
        <v>6680.0018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3</v>
      </c>
      <c r="Z40" s="57">
        <f>Z9</f>
        <v>3</v>
      </c>
      <c r="AA40" s="88">
        <v>0.001</v>
      </c>
      <c r="AB40" s="88">
        <v>0.001</v>
      </c>
      <c r="AC40" s="58">
        <f>N40*AA40</f>
        <v>0.0017</v>
      </c>
      <c r="AD40" s="58">
        <f>O40*AB40</f>
        <v>0.0018000000000000002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0.0017</v>
      </c>
      <c r="AK40" s="45">
        <f>AD40+AH40</f>
        <v>0.0018000000000000002</v>
      </c>
      <c r="AL40" s="60"/>
      <c r="AM40" s="60"/>
      <c r="AN40" s="60"/>
      <c r="AO40" s="61">
        <f>AK40/AJ40*100</f>
        <v>105.88235294117649</v>
      </c>
      <c r="AP40" s="25"/>
      <c r="AQ40" s="25"/>
      <c r="AR40" s="62"/>
      <c r="AS40" s="21">
        <f>AS39/AJ54</f>
        <v>0.9300113307365289</v>
      </c>
      <c r="AT40" s="21">
        <f>AT39/AK54</f>
        <v>0.933308946219316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3</v>
      </c>
      <c r="Z45" s="57">
        <f>Z9</f>
        <v>3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3</v>
      </c>
      <c r="Z46" s="57">
        <f>Z9</f>
        <v>3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44.6</v>
      </c>
      <c r="X47" s="59">
        <f>X9</f>
        <v>44.6</v>
      </c>
      <c r="Y47" s="57">
        <f>Y9</f>
        <v>3</v>
      </c>
      <c r="Z47" s="57">
        <f>Z9</f>
        <v>3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6559.0617</v>
      </c>
      <c r="AD54" s="45">
        <f>AD21+AD24+AD27+AD33+AD37+AD39+AD40+AD45+AD46+AD47+AD49+AD52</f>
        <v>7157.3318</v>
      </c>
      <c r="AE54" s="43"/>
      <c r="AF54" s="43"/>
      <c r="AG54" s="43"/>
      <c r="AH54" s="43"/>
      <c r="AI54" s="44"/>
      <c r="AJ54" s="45">
        <f>AJ21+AJ24+AJ27+AJ33+AJ37+AJ39+AJ40+AJ45+AJ46+AJ47+AJ49+AJ52</f>
        <v>6559.0617</v>
      </c>
      <c r="AK54" s="45">
        <f>AK21+AK24+AK27+AK33+AK37+AK39+AK40+AK45+AK46+AK47+AK49+AK52</f>
        <v>7157.3318</v>
      </c>
      <c r="AL54" s="44"/>
      <c r="AM54" s="44"/>
      <c r="AN54" s="44"/>
      <c r="AO54" s="91">
        <f>AK54/AJ54*100</f>
        <v>109.12127568490475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28">
      <selection activeCell="N21" sqref="N21:O21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38.6</v>
      </c>
      <c r="X9" s="11">
        <v>38.6</v>
      </c>
      <c r="Y9" s="12">
        <v>7</v>
      </c>
      <c r="Z9" s="12">
        <v>7</v>
      </c>
      <c r="AA9" s="159" t="s">
        <v>71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72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9.37</v>
      </c>
      <c r="O21" s="53">
        <v>9.24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7</v>
      </c>
      <c r="Z21" s="57">
        <f>Z9</f>
        <v>7</v>
      </c>
      <c r="AA21" s="56">
        <v>8.5</v>
      </c>
      <c r="AB21" s="56">
        <v>8.5</v>
      </c>
      <c r="AC21" s="58">
        <f>N21*AA21</f>
        <v>79.645</v>
      </c>
      <c r="AD21" s="58">
        <f>O21*AB21</f>
        <v>78.54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79.645</v>
      </c>
      <c r="AK21" s="45">
        <f>SUM(AD21,AH21)</f>
        <v>78.54</v>
      </c>
      <c r="AL21" s="60"/>
      <c r="AM21" s="60"/>
      <c r="AN21" s="60"/>
      <c r="AO21" s="61">
        <f>AK21/AJ21*100</f>
        <v>98.61259338313768</v>
      </c>
      <c r="AP21" s="25"/>
      <c r="AQ21" s="25"/>
      <c r="AR21" s="62"/>
      <c r="AS21" s="21">
        <f>AJ21/AJ54</f>
        <v>0.014766452000456091</v>
      </c>
      <c r="AT21" s="21">
        <f>AK21/AK54</f>
        <v>0.013407901340790136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7</v>
      </c>
      <c r="Z24" s="57">
        <f>Z9</f>
        <v>7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7</v>
      </c>
      <c r="Z27" s="74">
        <f>Z9</f>
        <v>7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7</v>
      </c>
      <c r="Z33" s="57">
        <f>Z9</f>
        <v>7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7</v>
      </c>
      <c r="Z37" s="57">
        <f>Z9</f>
        <v>7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7</v>
      </c>
      <c r="Z39" s="57">
        <f>Z9</f>
        <v>7</v>
      </c>
      <c r="AA39" s="88">
        <v>1380</v>
      </c>
      <c r="AB39" s="88">
        <v>1380</v>
      </c>
      <c r="AC39" s="58">
        <f>N39*AA39</f>
        <v>4209</v>
      </c>
      <c r="AD39" s="58">
        <f>O39*AB39</f>
        <v>4609.2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4209</v>
      </c>
      <c r="AK39" s="45">
        <f>AD39+AH39</f>
        <v>4609.2</v>
      </c>
      <c r="AL39" s="60"/>
      <c r="AM39" s="60"/>
      <c r="AN39" s="60"/>
      <c r="AO39" s="61">
        <f>AK39/AJ39*100</f>
        <v>109.50819672131146</v>
      </c>
      <c r="AP39" s="25"/>
      <c r="AQ39" s="25"/>
      <c r="AR39" s="62"/>
      <c r="AS39" s="89">
        <f>AJ40+AJ39</f>
        <v>5314</v>
      </c>
      <c r="AT39" s="89">
        <f>AK40+AK39</f>
        <v>5779.2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7</v>
      </c>
      <c r="Z40" s="57">
        <f>Z9</f>
        <v>7</v>
      </c>
      <c r="AA40" s="88">
        <v>650</v>
      </c>
      <c r="AB40" s="88">
        <v>650</v>
      </c>
      <c r="AC40" s="58">
        <f>N40*AA40</f>
        <v>1105</v>
      </c>
      <c r="AD40" s="58">
        <f>O40*AB40</f>
        <v>1170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1105</v>
      </c>
      <c r="AK40" s="45">
        <f>AD40+AH40</f>
        <v>1170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0.9852335479995439</v>
      </c>
      <c r="AT40" s="21">
        <f>AT39/AK54</f>
        <v>0.9865920986592098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7</v>
      </c>
      <c r="Z45" s="57">
        <f>Z9</f>
        <v>7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7</v>
      </c>
      <c r="Z46" s="57">
        <f>Z9</f>
        <v>7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38.6</v>
      </c>
      <c r="X47" s="59">
        <f>X9</f>
        <v>38.6</v>
      </c>
      <c r="Y47" s="57">
        <f>Y9</f>
        <v>7</v>
      </c>
      <c r="Z47" s="57">
        <f>Z9</f>
        <v>7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5393.645</v>
      </c>
      <c r="AD54" s="45">
        <f>AD21+AD24+AD27+AD33+AD37+AD39+AD40+AD45+AD46+AD47+AD49+AD52</f>
        <v>5857.74</v>
      </c>
      <c r="AE54" s="43"/>
      <c r="AF54" s="43"/>
      <c r="AG54" s="43"/>
      <c r="AH54" s="43"/>
      <c r="AI54" s="44"/>
      <c r="AJ54" s="45">
        <f>AJ21+AJ24+AJ27+AJ33+AJ37+AJ39+AJ40+AJ45+AJ46+AJ47+AJ49+AJ52</f>
        <v>5393.645</v>
      </c>
      <c r="AK54" s="45">
        <f>AK21+AK24+AK27+AK33+AK37+AK39+AK40+AK45+AK46+AK47+AK49+AK52</f>
        <v>5857.74</v>
      </c>
      <c r="AL54" s="44"/>
      <c r="AM54" s="44"/>
      <c r="AN54" s="44"/>
      <c r="AO54" s="91">
        <f>AK54/AJ54*100</f>
        <v>108.60447804777658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25">
      <selection activeCell="AA39" sqref="AA39:AB40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87.8</v>
      </c>
      <c r="X9" s="11">
        <v>87.8</v>
      </c>
      <c r="Y9" s="12">
        <v>1</v>
      </c>
      <c r="Z9" s="12">
        <v>1</v>
      </c>
      <c r="AA9" s="159" t="s">
        <v>74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63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20.67</v>
      </c>
      <c r="O21" s="53">
        <v>21.5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1</v>
      </c>
      <c r="Z21" s="57">
        <f>Z9</f>
        <v>1</v>
      </c>
      <c r="AA21" s="56">
        <v>0.001</v>
      </c>
      <c r="AB21" s="56">
        <v>0.001</v>
      </c>
      <c r="AC21" s="58">
        <f>N21*AA21</f>
        <v>0.02067</v>
      </c>
      <c r="AD21" s="58">
        <f>O21*AB21</f>
        <v>0.021500000000000002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0.02067</v>
      </c>
      <c r="AK21" s="45">
        <f>SUM(AD21,AH21)</f>
        <v>0.021500000000000002</v>
      </c>
      <c r="AL21" s="60"/>
      <c r="AM21" s="60"/>
      <c r="AN21" s="60"/>
      <c r="AO21" s="61">
        <f>AK21/AJ21*100</f>
        <v>104.01548137397194</v>
      </c>
      <c r="AP21" s="25"/>
      <c r="AQ21" s="25"/>
      <c r="AR21" s="62"/>
      <c r="AS21" s="21">
        <f>AJ21/AJ54</f>
        <v>7.939249431808814E-06</v>
      </c>
      <c r="AT21" s="21">
        <f>AK21/AK54</f>
        <v>7.565570180956125E-06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1</v>
      </c>
      <c r="Z24" s="57">
        <f>Z9</f>
        <v>1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1</v>
      </c>
      <c r="Z27" s="74">
        <f>Z9</f>
        <v>1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1</v>
      </c>
      <c r="Z33" s="57">
        <f>Z9</f>
        <v>1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1</v>
      </c>
      <c r="Z37" s="57">
        <f>Z9</f>
        <v>1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1</v>
      </c>
      <c r="Z39" s="57">
        <f>Z9</f>
        <v>1</v>
      </c>
      <c r="AA39" s="88">
        <v>770</v>
      </c>
      <c r="AB39" s="88">
        <v>770</v>
      </c>
      <c r="AC39" s="58">
        <f>N39*AA39</f>
        <v>2348.5</v>
      </c>
      <c r="AD39" s="58">
        <f>O39*AB39</f>
        <v>2571.7999999999997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2348.5</v>
      </c>
      <c r="AK39" s="45">
        <f>AD39+AH39</f>
        <v>2571.7999999999997</v>
      </c>
      <c r="AL39" s="60"/>
      <c r="AM39" s="60"/>
      <c r="AN39" s="60"/>
      <c r="AO39" s="61">
        <f>AK39/AJ39*100</f>
        <v>109.50819672131146</v>
      </c>
      <c r="AP39" s="25"/>
      <c r="AQ39" s="25"/>
      <c r="AR39" s="62"/>
      <c r="AS39" s="89">
        <f>AJ40+AJ39</f>
        <v>2603.5</v>
      </c>
      <c r="AT39" s="89">
        <f>AK40+AK39</f>
        <v>2841.7999999999997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1</v>
      </c>
      <c r="Z40" s="57">
        <f>Z9</f>
        <v>1</v>
      </c>
      <c r="AA40" s="88">
        <v>150</v>
      </c>
      <c r="AB40" s="88">
        <v>150</v>
      </c>
      <c r="AC40" s="58">
        <f>N40*AA40</f>
        <v>255</v>
      </c>
      <c r="AD40" s="58">
        <f>O40*AB40</f>
        <v>270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255</v>
      </c>
      <c r="AK40" s="45">
        <f>AD40+AH40</f>
        <v>270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0.9999920607505682</v>
      </c>
      <c r="AT40" s="21">
        <f>AT39/AK54</f>
        <v>0.9999924344298191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1</v>
      </c>
      <c r="Z45" s="57">
        <f>Z9</f>
        <v>1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1</v>
      </c>
      <c r="Z46" s="57">
        <f>Z9</f>
        <v>1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87.8</v>
      </c>
      <c r="X47" s="59">
        <f>X9</f>
        <v>87.8</v>
      </c>
      <c r="Y47" s="57">
        <f>Y9</f>
        <v>1</v>
      </c>
      <c r="Z47" s="57">
        <f>Z9</f>
        <v>1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2603.52067</v>
      </c>
      <c r="AD54" s="45">
        <f>AD21+AD24+AD27+AD33+AD37+AD39+AD40+AD45+AD46+AD47+AD49+AD52</f>
        <v>2841.8214999999996</v>
      </c>
      <c r="AE54" s="43"/>
      <c r="AF54" s="43"/>
      <c r="AG54" s="43"/>
      <c r="AH54" s="43"/>
      <c r="AI54" s="44"/>
      <c r="AJ54" s="45">
        <f>AJ21+AJ24+AJ27+AJ33+AJ37+AJ39+AJ40+AJ45+AJ46+AJ47+AJ49+AJ52</f>
        <v>2603.52067</v>
      </c>
      <c r="AK54" s="45">
        <f>AK21+AK24+AK27+AK33+AK37+AK39+AK40+AK45+AK46+AK47+AK49+AK52</f>
        <v>2841.8214999999996</v>
      </c>
      <c r="AL54" s="44"/>
      <c r="AM54" s="44"/>
      <c r="AN54" s="44"/>
      <c r="AO54" s="91">
        <f>AK54/AJ54*100</f>
        <v>109.15302239563167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19">
      <selection activeCell="AA39" sqref="AA39:AB40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67</v>
      </c>
      <c r="X9" s="11">
        <v>67</v>
      </c>
      <c r="Y9" s="12">
        <v>1</v>
      </c>
      <c r="Z9" s="12">
        <v>1</v>
      </c>
      <c r="AA9" s="159" t="s">
        <v>76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77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19.94</v>
      </c>
      <c r="O21" s="53">
        <v>20.75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1</v>
      </c>
      <c r="Z21" s="57">
        <f>Z9</f>
        <v>1</v>
      </c>
      <c r="AA21" s="56">
        <v>0.001</v>
      </c>
      <c r="AB21" s="56">
        <v>0.001</v>
      </c>
      <c r="AC21" s="58">
        <f>N21*AA21</f>
        <v>0.019940000000000003</v>
      </c>
      <c r="AD21" s="58">
        <f>O21*AB21</f>
        <v>0.02075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0.019940000000000003</v>
      </c>
      <c r="AK21" s="45">
        <f>SUM(AD21,AH21)</f>
        <v>0.02075</v>
      </c>
      <c r="AL21" s="60"/>
      <c r="AM21" s="60"/>
      <c r="AN21" s="60"/>
      <c r="AO21" s="61">
        <f>AK21/AJ21*100</f>
        <v>104.06218655967902</v>
      </c>
      <c r="AP21" s="25"/>
      <c r="AQ21" s="25"/>
      <c r="AR21" s="62"/>
      <c r="AS21" s="21">
        <f>AJ21/AJ54</f>
        <v>6.166463706306809E-06</v>
      </c>
      <c r="AT21" s="21">
        <f>AK21/AK54</f>
        <v>5.902229357361712E-06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1</v>
      </c>
      <c r="Z24" s="57">
        <f>Z9</f>
        <v>1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1</v>
      </c>
      <c r="Z27" s="74">
        <f>Z9</f>
        <v>1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1</v>
      </c>
      <c r="Z33" s="57">
        <f>Z9</f>
        <v>1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1</v>
      </c>
      <c r="Z37" s="57">
        <f>Z9</f>
        <v>1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1</v>
      </c>
      <c r="Z39" s="57">
        <f>Z9</f>
        <v>1</v>
      </c>
      <c r="AA39" s="88">
        <v>830</v>
      </c>
      <c r="AB39" s="88">
        <v>830</v>
      </c>
      <c r="AC39" s="58">
        <f>N39*AA39</f>
        <v>2531.5</v>
      </c>
      <c r="AD39" s="58">
        <f>O39*AB39</f>
        <v>2772.2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2531.5</v>
      </c>
      <c r="AK39" s="45">
        <f>AD39+AH39</f>
        <v>2772.2</v>
      </c>
      <c r="AL39" s="60"/>
      <c r="AM39" s="60"/>
      <c r="AN39" s="60"/>
      <c r="AO39" s="61">
        <f>AK39/AJ39*100</f>
        <v>109.50819672131146</v>
      </c>
      <c r="AP39" s="25"/>
      <c r="AQ39" s="25"/>
      <c r="AR39" s="62"/>
      <c r="AS39" s="89">
        <f>AJ40+AJ39</f>
        <v>3233.6</v>
      </c>
      <c r="AT39" s="89">
        <f>AK40+AK39</f>
        <v>3515.6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1</v>
      </c>
      <c r="Z40" s="57">
        <f>Z9</f>
        <v>1</v>
      </c>
      <c r="AA40" s="88">
        <v>413</v>
      </c>
      <c r="AB40" s="88">
        <v>413</v>
      </c>
      <c r="AC40" s="58">
        <f>N40*AA40</f>
        <v>702.1</v>
      </c>
      <c r="AD40" s="58">
        <f>O40*AB40</f>
        <v>743.4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702.1</v>
      </c>
      <c r="AK40" s="45">
        <f>AD40+AH40</f>
        <v>743.4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0.9999938335362937</v>
      </c>
      <c r="AT40" s="21">
        <f>AT39/AK54</f>
        <v>0.9999940977706426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1</v>
      </c>
      <c r="Z45" s="57">
        <f>Z9</f>
        <v>1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1</v>
      </c>
      <c r="Z46" s="57">
        <f>Z9</f>
        <v>1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67</v>
      </c>
      <c r="X47" s="59">
        <f>X9</f>
        <v>67</v>
      </c>
      <c r="Y47" s="57">
        <f>Y9</f>
        <v>1</v>
      </c>
      <c r="Z47" s="57">
        <f>Z9</f>
        <v>1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3233.61994</v>
      </c>
      <c r="AD54" s="45">
        <f>AD21+AD24+AD27+AD33+AD37+AD39+AD40+AD45+AD46+AD47+AD49+AD52</f>
        <v>3515.62075</v>
      </c>
      <c r="AE54" s="43"/>
      <c r="AF54" s="43"/>
      <c r="AG54" s="43"/>
      <c r="AH54" s="43"/>
      <c r="AI54" s="44"/>
      <c r="AJ54" s="45">
        <f>AJ21+AJ24+AJ27+AJ33+AJ37+AJ39+AJ40+AJ45+AJ46+AJ47+AJ49+AJ52</f>
        <v>3233.61994</v>
      </c>
      <c r="AK54" s="45">
        <f>AK21+AK24+AK27+AK33+AK37+AK39+AK40+AK45+AK46+AK47+AK49+AK52</f>
        <v>3515.62075</v>
      </c>
      <c r="AL54" s="44"/>
      <c r="AM54" s="44"/>
      <c r="AN54" s="44"/>
      <c r="AO54" s="91">
        <f>AK54/AJ54*100</f>
        <v>108.72090150458436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16">
      <selection activeCell="AD24" sqref="AD24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78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64</v>
      </c>
      <c r="X9" s="11">
        <v>64</v>
      </c>
      <c r="Y9" s="12">
        <v>4</v>
      </c>
      <c r="Z9" s="12">
        <v>4</v>
      </c>
      <c r="AA9" s="159" t="s">
        <v>79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63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20.67</v>
      </c>
      <c r="O21" s="53">
        <v>21.5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4</v>
      </c>
      <c r="Z21" s="57">
        <f>Z9</f>
        <v>4</v>
      </c>
      <c r="AA21" s="56">
        <v>4</v>
      </c>
      <c r="AB21" s="56">
        <v>4</v>
      </c>
      <c r="AC21" s="58">
        <f>N21*AA21</f>
        <v>82.68</v>
      </c>
      <c r="AD21" s="58">
        <f>O21*AB21</f>
        <v>86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82.68</v>
      </c>
      <c r="AK21" s="45">
        <f>SUM(AD21,AH21)</f>
        <v>86</v>
      </c>
      <c r="AL21" s="60"/>
      <c r="AM21" s="60"/>
      <c r="AN21" s="60"/>
      <c r="AO21" s="61">
        <f>AK21/AJ21*100</f>
        <v>104.01548137397194</v>
      </c>
      <c r="AP21" s="25"/>
      <c r="AQ21" s="25"/>
      <c r="AR21" s="62"/>
      <c r="AS21" s="21">
        <f>AJ21/AJ54</f>
        <v>0.02106158756683641</v>
      </c>
      <c r="AT21" s="21">
        <f>AK21/AK54</f>
        <v>0.02009411522806821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4</v>
      </c>
      <c r="Z24" s="57">
        <f>Z9</f>
        <v>4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4</v>
      </c>
      <c r="Z27" s="74">
        <f>Z9</f>
        <v>4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4</v>
      </c>
      <c r="Z33" s="57">
        <f>Z9</f>
        <v>4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4</v>
      </c>
      <c r="Z37" s="57">
        <f>Z9</f>
        <v>4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4</v>
      </c>
      <c r="Z39" s="57">
        <f>Z9</f>
        <v>4</v>
      </c>
      <c r="AA39" s="88">
        <v>1129</v>
      </c>
      <c r="AB39" s="88">
        <v>1129</v>
      </c>
      <c r="AC39" s="58">
        <f>N39*AA39</f>
        <v>3443.45</v>
      </c>
      <c r="AD39" s="58">
        <f>O39*AB39</f>
        <v>3770.8599999999997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3443.45</v>
      </c>
      <c r="AK39" s="45">
        <f>AD39+AH39</f>
        <v>3770.8599999999997</v>
      </c>
      <c r="AL39" s="60"/>
      <c r="AM39" s="60"/>
      <c r="AN39" s="60"/>
      <c r="AO39" s="61">
        <f>AK39/AJ39*100</f>
        <v>109.50819672131146</v>
      </c>
      <c r="AP39" s="25"/>
      <c r="AQ39" s="25"/>
      <c r="AR39" s="62"/>
      <c r="AS39" s="89">
        <f>AJ40+AJ39</f>
        <v>3842.95</v>
      </c>
      <c r="AT39" s="89">
        <f>AK40+AK39</f>
        <v>4193.86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4</v>
      </c>
      <c r="Z40" s="57">
        <f>Z9</f>
        <v>4</v>
      </c>
      <c r="AA40" s="88">
        <v>235</v>
      </c>
      <c r="AB40" s="88">
        <v>235</v>
      </c>
      <c r="AC40" s="58">
        <f>N40*AA40</f>
        <v>399.5</v>
      </c>
      <c r="AD40" s="58">
        <f>O40*AB40</f>
        <v>423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399.5</v>
      </c>
      <c r="AK40" s="45">
        <f>AD40+AH40</f>
        <v>423</v>
      </c>
      <c r="AL40" s="60"/>
      <c r="AM40" s="60"/>
      <c r="AN40" s="60"/>
      <c r="AO40" s="61">
        <f>AK40/AJ40*100</f>
        <v>105.88235294117648</v>
      </c>
      <c r="AP40" s="25"/>
      <c r="AQ40" s="25"/>
      <c r="AR40" s="62"/>
      <c r="AS40" s="21">
        <f>AS39/AJ54</f>
        <v>0.9789384124331636</v>
      </c>
      <c r="AT40" s="21">
        <f>AT39/AK54</f>
        <v>0.9799058847719317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4</v>
      </c>
      <c r="Z45" s="57">
        <f>Z9</f>
        <v>4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4</v>
      </c>
      <c r="Z46" s="57">
        <f>Z9</f>
        <v>4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64</v>
      </c>
      <c r="X47" s="59">
        <f>X9</f>
        <v>64</v>
      </c>
      <c r="Y47" s="57">
        <f>Y9</f>
        <v>4</v>
      </c>
      <c r="Z47" s="57">
        <f>Z9</f>
        <v>4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3925.6299999999997</v>
      </c>
      <c r="AD54" s="45">
        <f>AD21+AD24+AD27+AD33+AD37+AD39+AD40+AD45+AD46+AD47+AD49+AD52</f>
        <v>4279.86</v>
      </c>
      <c r="AE54" s="43"/>
      <c r="AF54" s="43"/>
      <c r="AG54" s="43"/>
      <c r="AH54" s="43"/>
      <c r="AI54" s="44"/>
      <c r="AJ54" s="45">
        <f>AJ21+AJ24+AJ27+AJ33+AJ37+AJ39+AJ40+AJ45+AJ46+AJ47+AJ49+AJ52</f>
        <v>3925.6299999999997</v>
      </c>
      <c r="AK54" s="45">
        <f>AK21+AK24+AK27+AK33+AK37+AK39+AK40+AK45+AK46+AK47+AK49+AK52</f>
        <v>4279.86</v>
      </c>
      <c r="AL54" s="44"/>
      <c r="AM54" s="44"/>
      <c r="AN54" s="44"/>
      <c r="AO54" s="91">
        <f>AK54/AJ54*100</f>
        <v>109.02351979172771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zoomScale="50" zoomScaleNormal="50" workbookViewId="0" topLeftCell="A34">
      <selection activeCell="AA39" sqref="AA39:AB40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 t="s">
        <v>48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39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39.7</v>
      </c>
      <c r="X9" s="11">
        <v>39.7</v>
      </c>
      <c r="Y9" s="12">
        <v>1</v>
      </c>
      <c r="Z9" s="12">
        <v>1</v>
      </c>
      <c r="AA9" s="159" t="s">
        <v>80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35.75" customHeight="1">
      <c r="A21" s="50"/>
      <c r="B21" s="51" t="s">
        <v>82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19.01</v>
      </c>
      <c r="O21" s="53">
        <v>19.79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1</v>
      </c>
      <c r="Z21" s="57">
        <f>Z9</f>
        <v>1</v>
      </c>
      <c r="AA21" s="56">
        <v>3</v>
      </c>
      <c r="AB21" s="56">
        <v>3</v>
      </c>
      <c r="AC21" s="58">
        <f>N21*AA21</f>
        <v>57.03</v>
      </c>
      <c r="AD21" s="58">
        <f>O21*AB21</f>
        <v>59.37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57.03</v>
      </c>
      <c r="AK21" s="45">
        <f>SUM(AD21,AH21)</f>
        <v>59.37</v>
      </c>
      <c r="AL21" s="60"/>
      <c r="AM21" s="60"/>
      <c r="AN21" s="60"/>
      <c r="AO21" s="61">
        <f>AK21/AJ21*100</f>
        <v>104.1031036296686</v>
      </c>
      <c r="AP21" s="25"/>
      <c r="AQ21" s="25"/>
      <c r="AR21" s="62"/>
      <c r="AS21" s="21">
        <f>AJ21/AJ54</f>
        <v>0.02368375152617547</v>
      </c>
      <c r="AT21" s="21">
        <f>AK21/AK54</f>
        <v>0.022710667549030485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1</v>
      </c>
      <c r="Z24" s="57">
        <f>Z9</f>
        <v>1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1</v>
      </c>
      <c r="Z27" s="74">
        <f>Z9</f>
        <v>1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1</v>
      </c>
      <c r="Z33" s="57">
        <f>Z9</f>
        <v>1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1</v>
      </c>
      <c r="Z37" s="57">
        <f>Z9</f>
        <v>1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1</v>
      </c>
      <c r="Z39" s="57">
        <f>Z9</f>
        <v>1</v>
      </c>
      <c r="AA39" s="88">
        <v>593</v>
      </c>
      <c r="AB39" s="88">
        <v>593</v>
      </c>
      <c r="AC39" s="58">
        <f>N39*AA39</f>
        <v>1808.6499999999999</v>
      </c>
      <c r="AD39" s="58">
        <f>O39*AB39</f>
        <v>1980.62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1808.6499999999999</v>
      </c>
      <c r="AK39" s="45">
        <f>AD39+AH39</f>
        <v>1980.62</v>
      </c>
      <c r="AL39" s="60"/>
      <c r="AM39" s="60"/>
      <c r="AN39" s="60"/>
      <c r="AO39" s="61">
        <f>AK39/AJ39*100</f>
        <v>109.50819672131146</v>
      </c>
      <c r="AP39" s="25"/>
      <c r="AQ39" s="25"/>
      <c r="AR39" s="62"/>
      <c r="AS39" s="89">
        <f>AJ40+AJ39</f>
        <v>2350.95</v>
      </c>
      <c r="AT39" s="89">
        <f>AK40+AK39</f>
        <v>2554.8199999999997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1</v>
      </c>
      <c r="Z40" s="57">
        <f>Z9</f>
        <v>1</v>
      </c>
      <c r="AA40" s="88">
        <v>319</v>
      </c>
      <c r="AB40" s="88">
        <v>319</v>
      </c>
      <c r="AC40" s="58">
        <f>N40*AA40</f>
        <v>542.3</v>
      </c>
      <c r="AD40" s="58">
        <f>O40*AB40</f>
        <v>574.2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542.3</v>
      </c>
      <c r="AK40" s="45">
        <f>AD40+AH40</f>
        <v>574.2</v>
      </c>
      <c r="AL40" s="60"/>
      <c r="AM40" s="60"/>
      <c r="AN40" s="60"/>
      <c r="AO40" s="61">
        <f>AK40/AJ40*100</f>
        <v>105.88235294117649</v>
      </c>
      <c r="AP40" s="25"/>
      <c r="AQ40" s="25"/>
      <c r="AR40" s="62"/>
      <c r="AS40" s="21">
        <f>AS39/AJ54</f>
        <v>0.9763162484738246</v>
      </c>
      <c r="AT40" s="21">
        <f>AT39/AK54</f>
        <v>0.9772893324509696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1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1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1</v>
      </c>
      <c r="Z45" s="57">
        <f>Z9</f>
        <v>1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1</v>
      </c>
      <c r="Z46" s="57">
        <f>Z9</f>
        <v>1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39.7</v>
      </c>
      <c r="X47" s="59">
        <f>X9</f>
        <v>39.7</v>
      </c>
      <c r="Y47" s="57">
        <f>Y9</f>
        <v>1</v>
      </c>
      <c r="Z47" s="57">
        <f>Z9</f>
        <v>1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2407.9799999999996</v>
      </c>
      <c r="AD54" s="45">
        <f>AD21+AD24+AD27+AD33+AD37+AD39+AD40+AD45+AD46+AD47+AD49+AD52</f>
        <v>2614.1899999999996</v>
      </c>
      <c r="AE54" s="43"/>
      <c r="AF54" s="43"/>
      <c r="AG54" s="43"/>
      <c r="AH54" s="43"/>
      <c r="AI54" s="44"/>
      <c r="AJ54" s="45">
        <f>AJ21+AJ24+AJ27+AJ33+AJ37+AJ39+AJ40+AJ45+AJ46+AJ47+AJ49+AJ52</f>
        <v>2407.9799999999996</v>
      </c>
      <c r="AK54" s="45">
        <f>AK21+AK24+AK27+AK33+AK37+AK39+AK40+AK45+AK46+AK47+AK49+AK52</f>
        <v>2614.1899999999996</v>
      </c>
      <c r="AL54" s="44"/>
      <c r="AM54" s="44"/>
      <c r="AN54" s="44"/>
      <c r="AO54" s="91">
        <f>AK54/AJ54*100</f>
        <v>108.56360933230343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15">
      <c r="A58" s="107"/>
      <c r="B58" s="107" t="s">
        <v>56</v>
      </c>
      <c r="C58" s="107"/>
      <c r="D58" s="107"/>
      <c r="E58" s="107"/>
      <c r="F58" s="108"/>
      <c r="G58" s="108"/>
      <c r="H58" s="108"/>
      <c r="I58" s="108"/>
      <c r="J58" s="108"/>
      <c r="K58" s="108"/>
      <c r="L58" s="108"/>
      <c r="M58" s="108"/>
      <c r="N58" s="3" t="s">
        <v>57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100:162" ht="15"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3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M12:AM15"/>
    <mergeCell ref="AN12:AN15"/>
    <mergeCell ref="AG12:AG15"/>
    <mergeCell ref="AA12:AA15"/>
    <mergeCell ref="AB12:AB15"/>
    <mergeCell ref="AC12:AC15"/>
    <mergeCell ref="AD12:AD15"/>
    <mergeCell ref="AE12:AE15"/>
    <mergeCell ref="AF12:AF15"/>
    <mergeCell ref="AK12:AK15"/>
    <mergeCell ref="AL12:AL15"/>
    <mergeCell ref="Z12:Z15"/>
    <mergeCell ref="O12:O15"/>
    <mergeCell ref="X12:X15"/>
    <mergeCell ref="Y12:Y15"/>
    <mergeCell ref="P12:P15"/>
    <mergeCell ref="Q12:Q15"/>
    <mergeCell ref="R12:R15"/>
    <mergeCell ref="S12:S15"/>
    <mergeCell ref="AO12:AO15"/>
    <mergeCell ref="A27:A30"/>
    <mergeCell ref="B27:B30"/>
    <mergeCell ref="AH12:AH15"/>
    <mergeCell ref="AI12:AI15"/>
    <mergeCell ref="AJ12:AJ15"/>
    <mergeCell ref="AU39:AU40"/>
    <mergeCell ref="AV39:AV40"/>
    <mergeCell ref="AX39:AX40"/>
    <mergeCell ref="B45:B47"/>
    <mergeCell ref="D45:D46"/>
    <mergeCell ref="AU46:AU47"/>
    <mergeCell ref="AV46:AV47"/>
    <mergeCell ref="AX46:AX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1"/>
  <sheetViews>
    <sheetView tabSelected="1" zoomScale="50" zoomScaleNormal="50" workbookViewId="0" topLeftCell="A1">
      <selection activeCell="AB12" sqref="AB12:AB15"/>
    </sheetView>
  </sheetViews>
  <sheetFormatPr defaultColWidth="9.140625" defaultRowHeight="15"/>
  <cols>
    <col min="1" max="1" width="8.421875" style="103" customWidth="1"/>
    <col min="2" max="2" width="20.7109375" style="103" customWidth="1"/>
    <col min="3" max="3" width="11.57421875" style="103" customWidth="1"/>
    <col min="4" max="4" width="11.8515625" style="103" customWidth="1"/>
    <col min="5" max="5" width="11.28125" style="103" customWidth="1"/>
    <col min="6" max="6" width="11.57421875" style="23" customWidth="1"/>
    <col min="7" max="7" width="10.7109375" style="23" customWidth="1"/>
    <col min="8" max="8" width="11.57421875" style="23" customWidth="1"/>
    <col min="9" max="9" width="10.8515625" style="23" customWidth="1"/>
    <col min="10" max="13" width="9.7109375" style="23" hidden="1" customWidth="1"/>
    <col min="14" max="14" width="19.421875" style="104" customWidth="1"/>
    <col min="15" max="15" width="15.140625" style="104" customWidth="1"/>
    <col min="16" max="18" width="13.7109375" style="104" hidden="1" customWidth="1"/>
    <col min="19" max="19" width="13.7109375" style="23" customWidth="1"/>
    <col min="20" max="20" width="13.7109375" style="104" customWidth="1"/>
    <col min="21" max="21" width="13.7109375" style="23" customWidth="1"/>
    <col min="22" max="22" width="13.7109375" style="104" customWidth="1"/>
    <col min="23" max="23" width="14.140625" style="104" customWidth="1"/>
    <col min="24" max="24" width="13.7109375" style="104" customWidth="1"/>
    <col min="25" max="25" width="12.8515625" style="104" customWidth="1"/>
    <col min="26" max="26" width="15.28125" style="104" customWidth="1"/>
    <col min="27" max="27" width="16.8515625" style="104" customWidth="1"/>
    <col min="28" max="28" width="15.140625" style="104" customWidth="1"/>
    <col min="29" max="29" width="15.57421875" style="104" customWidth="1"/>
    <col min="30" max="30" width="16.28125" style="104" customWidth="1"/>
    <col min="31" max="31" width="14.7109375" style="104" customWidth="1"/>
    <col min="32" max="32" width="14.140625" style="104" customWidth="1"/>
    <col min="33" max="33" width="15.140625" style="104" customWidth="1"/>
    <col min="34" max="34" width="13.8515625" style="104" customWidth="1"/>
    <col min="35" max="35" width="5.421875" style="104" hidden="1" customWidth="1"/>
    <col min="36" max="36" width="15.421875" style="104" customWidth="1"/>
    <col min="37" max="37" width="16.00390625" style="104" customWidth="1"/>
    <col min="38" max="38" width="2.7109375" style="104" hidden="1" customWidth="1"/>
    <col min="39" max="40" width="0.13671875" style="104" hidden="1" customWidth="1"/>
    <col min="41" max="41" width="17.140625" style="104" customWidth="1"/>
    <col min="42" max="42" width="2.7109375" style="105" customWidth="1"/>
    <col min="43" max="43" width="4.7109375" style="105" customWidth="1"/>
    <col min="44" max="44" width="2.7109375" style="105" customWidth="1"/>
    <col min="45" max="45" width="11.421875" style="106" hidden="1" customWidth="1"/>
    <col min="46" max="46" width="13.8515625" style="23" hidden="1" customWidth="1"/>
    <col min="47" max="48" width="5.7109375" style="23" customWidth="1"/>
    <col min="49" max="52" width="9.140625" style="23" customWidth="1"/>
    <col min="53" max="54" width="9.421875" style="23" customWidth="1"/>
    <col min="55" max="57" width="9.140625" style="23" customWidth="1"/>
    <col min="58" max="59" width="9.421875" style="105" customWidth="1"/>
    <col min="60" max="71" width="9.140625" style="105" customWidth="1"/>
    <col min="72" max="76" width="9.140625" style="23" customWidth="1"/>
    <col min="77" max="91" width="9.140625" style="19" customWidth="1"/>
    <col min="92" max="99" width="9.140625" style="23" customWidth="1"/>
    <col min="100" max="162" width="9.140625" style="19" customWidth="1"/>
    <col min="163" max="16384" width="9.140625" style="23" customWidth="1"/>
  </cols>
  <sheetData>
    <row r="1" spans="2:3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4" t="s">
        <v>49</v>
      </c>
    </row>
    <row r="2" spans="1:41" s="1" customFormat="1" ht="15">
      <c r="A2" s="124" t="s">
        <v>83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s="1" customFormat="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" customFormat="1" ht="51" customHeight="1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1" s="1" customFormat="1" ht="46.5" customHeight="1">
      <c r="A5" s="143" t="s">
        <v>98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2:28" s="5" customFormat="1" ht="4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7"/>
    </row>
    <row r="7" spans="1:41" s="1" customFormat="1" ht="15">
      <c r="A7" s="164" t="s">
        <v>97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</row>
    <row r="8" spans="1:20" s="1" customFormat="1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</row>
    <row r="9" spans="1:99" ht="39.75" customHeight="1">
      <c r="A9" s="126"/>
      <c r="B9" s="126"/>
      <c r="C9" s="126"/>
      <c r="D9" s="126"/>
      <c r="E9" s="8"/>
      <c r="F9" s="140"/>
      <c r="G9" s="140"/>
      <c r="H9" s="140"/>
      <c r="I9" s="140"/>
      <c r="J9" s="9"/>
      <c r="K9" s="9"/>
      <c r="L9" s="9"/>
      <c r="M9" s="9"/>
      <c r="N9" s="141"/>
      <c r="O9" s="141"/>
      <c r="P9" s="141"/>
      <c r="Q9" s="141"/>
      <c r="R9" s="10"/>
      <c r="S9" s="141"/>
      <c r="T9" s="141"/>
      <c r="U9" s="141"/>
      <c r="V9" s="142"/>
      <c r="W9" s="11">
        <v>50</v>
      </c>
      <c r="X9" s="11">
        <v>50</v>
      </c>
      <c r="Y9" s="12">
        <v>4</v>
      </c>
      <c r="Z9" s="12">
        <v>4</v>
      </c>
      <c r="AA9" s="159" t="s">
        <v>84</v>
      </c>
      <c r="AB9" s="160"/>
      <c r="AC9" s="160"/>
      <c r="AD9" s="161"/>
      <c r="AE9" s="13"/>
      <c r="AF9" s="13"/>
      <c r="AG9" s="14"/>
      <c r="AH9" s="14"/>
      <c r="AI9" s="15"/>
      <c r="AJ9" s="16"/>
      <c r="AK9" s="17"/>
      <c r="AL9" s="18"/>
      <c r="AM9" s="18"/>
      <c r="AN9" s="18"/>
      <c r="AO9" s="18"/>
      <c r="AP9" s="19"/>
      <c r="AQ9" s="19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1"/>
      <c r="BU9" s="21"/>
      <c r="BV9" s="21"/>
      <c r="BW9" s="21"/>
      <c r="BX9" s="21"/>
      <c r="CN9" s="21"/>
      <c r="CO9" s="21"/>
      <c r="CP9" s="21"/>
      <c r="CQ9" s="21"/>
      <c r="CR9" s="21"/>
      <c r="CS9" s="21"/>
      <c r="CT9" s="21"/>
      <c r="CU9" s="21"/>
    </row>
    <row r="10" spans="1:99" ht="50.25" customHeight="1">
      <c r="A10" s="136"/>
      <c r="B10" s="137"/>
      <c r="C10" s="137"/>
      <c r="D10" s="137"/>
      <c r="E10" s="24"/>
      <c r="F10" s="152" t="s">
        <v>0</v>
      </c>
      <c r="G10" s="153"/>
      <c r="H10" s="152" t="s">
        <v>1</v>
      </c>
      <c r="I10" s="153"/>
      <c r="J10" s="155" t="s">
        <v>0</v>
      </c>
      <c r="K10" s="154"/>
      <c r="L10" s="155" t="s">
        <v>1</v>
      </c>
      <c r="M10" s="154"/>
      <c r="N10" s="155" t="s">
        <v>0</v>
      </c>
      <c r="O10" s="154"/>
      <c r="P10" s="155" t="s">
        <v>1</v>
      </c>
      <c r="Q10" s="154"/>
      <c r="R10" s="154"/>
      <c r="S10" s="155" t="s">
        <v>0</v>
      </c>
      <c r="T10" s="154"/>
      <c r="U10" s="155" t="s">
        <v>1</v>
      </c>
      <c r="V10" s="154"/>
      <c r="W10" s="149" t="s">
        <v>2</v>
      </c>
      <c r="X10" s="150"/>
      <c r="Y10" s="150"/>
      <c r="Z10" s="150"/>
      <c r="AA10" s="150"/>
      <c r="AB10" s="150"/>
      <c r="AC10" s="150"/>
      <c r="AD10" s="151"/>
      <c r="AE10" s="155" t="s">
        <v>1</v>
      </c>
      <c r="AF10" s="154"/>
      <c r="AG10" s="154"/>
      <c r="AH10" s="154"/>
      <c r="AI10" s="154"/>
      <c r="AJ10" s="152" t="s">
        <v>3</v>
      </c>
      <c r="AK10" s="153"/>
      <c r="AL10" s="154"/>
      <c r="AM10" s="156"/>
      <c r="AN10" s="122"/>
      <c r="AO10" s="122" t="s">
        <v>4</v>
      </c>
      <c r="AP10" s="25"/>
      <c r="AQ10" s="25"/>
      <c r="AR10" s="22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1"/>
      <c r="BU10" s="21"/>
      <c r="BV10" s="21"/>
      <c r="BW10" s="21"/>
      <c r="BX10" s="21"/>
      <c r="CN10" s="21"/>
      <c r="CO10" s="21"/>
      <c r="CP10" s="21"/>
      <c r="CQ10" s="21"/>
      <c r="CR10" s="21"/>
      <c r="CS10" s="21"/>
      <c r="CT10" s="21"/>
      <c r="CU10" s="21"/>
    </row>
    <row r="11" spans="1:99" ht="97.5" customHeight="1">
      <c r="A11" s="147" t="s">
        <v>5</v>
      </c>
      <c r="B11" s="115" t="s">
        <v>29</v>
      </c>
      <c r="C11" s="115"/>
      <c r="D11" s="115" t="s">
        <v>28</v>
      </c>
      <c r="E11" s="128" t="s">
        <v>30</v>
      </c>
      <c r="F11" s="115" t="s">
        <v>6</v>
      </c>
      <c r="G11" s="116"/>
      <c r="H11" s="116"/>
      <c r="I11" s="145"/>
      <c r="J11" s="115" t="s">
        <v>7</v>
      </c>
      <c r="K11" s="116"/>
      <c r="L11" s="116"/>
      <c r="M11" s="145"/>
      <c r="N11" s="146" t="s">
        <v>8</v>
      </c>
      <c r="O11" s="146"/>
      <c r="P11" s="116" t="s">
        <v>9</v>
      </c>
      <c r="Q11" s="116"/>
      <c r="R11" s="26" t="s">
        <v>8</v>
      </c>
      <c r="S11" s="115" t="s">
        <v>44</v>
      </c>
      <c r="T11" s="116"/>
      <c r="U11" s="116"/>
      <c r="V11" s="145"/>
      <c r="W11" s="117" t="s">
        <v>10</v>
      </c>
      <c r="X11" s="118"/>
      <c r="Y11" s="117" t="s">
        <v>11</v>
      </c>
      <c r="Z11" s="118"/>
      <c r="AA11" s="146" t="s">
        <v>12</v>
      </c>
      <c r="AB11" s="146"/>
      <c r="AC11" s="115" t="s">
        <v>13</v>
      </c>
      <c r="AD11" s="116"/>
      <c r="AE11" s="117" t="s">
        <v>12</v>
      </c>
      <c r="AF11" s="118"/>
      <c r="AG11" s="115" t="s">
        <v>13</v>
      </c>
      <c r="AH11" s="116"/>
      <c r="AI11" s="116"/>
      <c r="AJ11" s="115" t="s">
        <v>13</v>
      </c>
      <c r="AK11" s="116"/>
      <c r="AL11" s="116"/>
      <c r="AM11" s="157"/>
      <c r="AN11" s="123"/>
      <c r="AO11" s="123"/>
      <c r="AP11" s="25"/>
      <c r="AQ11" s="25"/>
      <c r="AR11" s="22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/>
      <c r="BU11" s="21"/>
      <c r="BV11" s="21"/>
      <c r="BW11" s="21"/>
      <c r="BX11" s="21"/>
      <c r="CN11" s="21"/>
      <c r="CO11" s="21"/>
      <c r="CP11" s="21"/>
      <c r="CQ11" s="21"/>
      <c r="CR11" s="21"/>
      <c r="CS11" s="21"/>
      <c r="CT11" s="21"/>
      <c r="CU11" s="21"/>
    </row>
    <row r="12" spans="1:99" ht="12" customHeight="1">
      <c r="A12" s="148"/>
      <c r="B12" s="119"/>
      <c r="C12" s="119"/>
      <c r="D12" s="119"/>
      <c r="E12" s="132"/>
      <c r="F12" s="120">
        <v>42339</v>
      </c>
      <c r="G12" s="115" t="s">
        <v>45</v>
      </c>
      <c r="H12" s="120">
        <v>42339</v>
      </c>
      <c r="I12" s="115" t="s">
        <v>45</v>
      </c>
      <c r="J12" s="115" t="s">
        <v>39</v>
      </c>
      <c r="K12" s="115" t="s">
        <v>40</v>
      </c>
      <c r="L12" s="115" t="s">
        <v>39</v>
      </c>
      <c r="M12" s="128" t="s">
        <v>40</v>
      </c>
      <c r="N12" s="120">
        <v>42339</v>
      </c>
      <c r="O12" s="115" t="s">
        <v>45</v>
      </c>
      <c r="P12" s="121" t="s">
        <v>38</v>
      </c>
      <c r="Q12" s="128" t="s">
        <v>41</v>
      </c>
      <c r="R12" s="121" t="s">
        <v>38</v>
      </c>
      <c r="S12" s="120">
        <v>42339</v>
      </c>
      <c r="T12" s="115" t="s">
        <v>45</v>
      </c>
      <c r="U12" s="120">
        <v>42339</v>
      </c>
      <c r="V12" s="115" t="s">
        <v>45</v>
      </c>
      <c r="W12" s="120">
        <v>42339</v>
      </c>
      <c r="X12" s="115" t="s">
        <v>45</v>
      </c>
      <c r="Y12" s="120">
        <v>42339</v>
      </c>
      <c r="Z12" s="115" t="s">
        <v>45</v>
      </c>
      <c r="AA12" s="120">
        <v>42339</v>
      </c>
      <c r="AB12" s="115" t="s">
        <v>45</v>
      </c>
      <c r="AC12" s="120">
        <v>42339</v>
      </c>
      <c r="AD12" s="115" t="s">
        <v>45</v>
      </c>
      <c r="AE12" s="120">
        <v>42339</v>
      </c>
      <c r="AF12" s="115" t="s">
        <v>45</v>
      </c>
      <c r="AG12" s="120">
        <v>42339</v>
      </c>
      <c r="AH12" s="115" t="s">
        <v>45</v>
      </c>
      <c r="AI12" s="115"/>
      <c r="AJ12" s="120">
        <v>42339</v>
      </c>
      <c r="AK12" s="115" t="s">
        <v>45</v>
      </c>
      <c r="AL12" s="115"/>
      <c r="AM12" s="156"/>
      <c r="AN12" s="122"/>
      <c r="AO12" s="121" t="s">
        <v>46</v>
      </c>
      <c r="AP12" s="25"/>
      <c r="AQ12" s="25"/>
      <c r="AR12" s="22"/>
      <c r="AS12" s="20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CN12" s="21"/>
      <c r="CO12" s="21"/>
      <c r="CP12" s="21"/>
      <c r="CQ12" s="21"/>
      <c r="CR12" s="21"/>
      <c r="CS12" s="21"/>
      <c r="CT12" s="21"/>
      <c r="CU12" s="21"/>
    </row>
    <row r="13" spans="1:99" ht="12" customHeight="1">
      <c r="A13" s="148"/>
      <c r="B13" s="119"/>
      <c r="C13" s="119"/>
      <c r="D13" s="119"/>
      <c r="E13" s="132"/>
      <c r="F13" s="119"/>
      <c r="G13" s="119"/>
      <c r="H13" s="119"/>
      <c r="I13" s="119"/>
      <c r="J13" s="119"/>
      <c r="K13" s="119"/>
      <c r="L13" s="119"/>
      <c r="M13" s="129"/>
      <c r="N13" s="119"/>
      <c r="O13" s="119"/>
      <c r="P13" s="121"/>
      <c r="Q13" s="129"/>
      <c r="R13" s="121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7"/>
      <c r="AN13" s="123"/>
      <c r="AO13" s="121"/>
      <c r="AP13" s="25"/>
      <c r="AQ13" s="25"/>
      <c r="AR13" s="22"/>
      <c r="AS13" s="20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CN13" s="21"/>
      <c r="CO13" s="21"/>
      <c r="CP13" s="21"/>
      <c r="CQ13" s="21"/>
      <c r="CR13" s="21"/>
      <c r="CS13" s="21"/>
      <c r="CT13" s="21"/>
      <c r="CU13" s="21"/>
    </row>
    <row r="14" spans="1:99" ht="12" customHeight="1">
      <c r="A14" s="148"/>
      <c r="B14" s="119"/>
      <c r="C14" s="119"/>
      <c r="D14" s="119"/>
      <c r="E14" s="132"/>
      <c r="F14" s="119"/>
      <c r="G14" s="119"/>
      <c r="H14" s="119"/>
      <c r="I14" s="119"/>
      <c r="J14" s="119"/>
      <c r="K14" s="119"/>
      <c r="L14" s="119"/>
      <c r="M14" s="129"/>
      <c r="N14" s="119"/>
      <c r="O14" s="119"/>
      <c r="P14" s="121"/>
      <c r="Q14" s="129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7"/>
      <c r="AN14" s="123"/>
      <c r="AO14" s="121"/>
      <c r="AP14" s="25"/>
      <c r="AQ14" s="25"/>
      <c r="AR14" s="22"/>
      <c r="AS14" s="20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CN14" s="21"/>
      <c r="CO14" s="21"/>
      <c r="CP14" s="21"/>
      <c r="CQ14" s="21"/>
      <c r="CR14" s="21"/>
      <c r="CS14" s="21"/>
      <c r="CT14" s="21"/>
      <c r="CU14" s="21"/>
    </row>
    <row r="15" spans="1:99" ht="66" customHeight="1">
      <c r="A15" s="148"/>
      <c r="B15" s="119"/>
      <c r="C15" s="119"/>
      <c r="D15" s="119"/>
      <c r="E15" s="133"/>
      <c r="F15" s="119"/>
      <c r="G15" s="119"/>
      <c r="H15" s="119"/>
      <c r="I15" s="119"/>
      <c r="J15" s="119"/>
      <c r="K15" s="119"/>
      <c r="L15" s="119"/>
      <c r="M15" s="129"/>
      <c r="N15" s="119"/>
      <c r="O15" s="119"/>
      <c r="P15" s="121"/>
      <c r="Q15" s="130"/>
      <c r="R15" s="121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57"/>
      <c r="AN15" s="123"/>
      <c r="AO15" s="121"/>
      <c r="AP15" s="25"/>
      <c r="AQ15" s="25"/>
      <c r="AR15" s="22"/>
      <c r="AS15" s="20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/>
      <c r="BU15" s="21"/>
      <c r="BV15" s="21"/>
      <c r="BW15" s="21"/>
      <c r="BX15" s="21"/>
      <c r="CN15" s="21"/>
      <c r="CO15" s="21"/>
      <c r="CP15" s="21"/>
      <c r="CQ15" s="21"/>
      <c r="CR15" s="21"/>
      <c r="CS15" s="21"/>
      <c r="CT15" s="21"/>
      <c r="CU15" s="21"/>
    </row>
    <row r="16" spans="1:162" s="22" customFormat="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>
        <v>2</v>
      </c>
      <c r="P16" s="28">
        <v>3</v>
      </c>
      <c r="Q16" s="28">
        <v>4</v>
      </c>
      <c r="R16" s="28">
        <v>5</v>
      </c>
      <c r="S16" s="28">
        <v>7</v>
      </c>
      <c r="T16" s="28">
        <v>8</v>
      </c>
      <c r="U16" s="28">
        <v>9</v>
      </c>
      <c r="V16" s="28">
        <v>10</v>
      </c>
      <c r="W16" s="28">
        <v>11</v>
      </c>
      <c r="X16" s="28">
        <v>12</v>
      </c>
      <c r="Y16" s="28">
        <v>13</v>
      </c>
      <c r="Z16" s="28">
        <v>14</v>
      </c>
      <c r="AA16" s="28">
        <v>15</v>
      </c>
      <c r="AB16" s="28">
        <v>16</v>
      </c>
      <c r="AC16" s="28">
        <v>17</v>
      </c>
      <c r="AD16" s="28">
        <v>19</v>
      </c>
      <c r="AE16" s="28">
        <v>21</v>
      </c>
      <c r="AF16" s="28">
        <v>22</v>
      </c>
      <c r="AG16" s="28">
        <v>27</v>
      </c>
      <c r="AH16" s="28">
        <v>29</v>
      </c>
      <c r="AI16" s="27"/>
      <c r="AJ16" s="28">
        <v>31</v>
      </c>
      <c r="AK16" s="28">
        <v>33</v>
      </c>
      <c r="AL16" s="27"/>
      <c r="AM16" s="28"/>
      <c r="AN16" s="28"/>
      <c r="AO16" s="28"/>
      <c r="AP16" s="25"/>
      <c r="AQ16" s="25"/>
      <c r="AS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</row>
    <row r="17" spans="1:99" ht="11.25" customHeight="1" hidden="1">
      <c r="A17" s="3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5"/>
      <c r="AQ17" s="25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CN17" s="21"/>
      <c r="CO17" s="21"/>
      <c r="CP17" s="21"/>
      <c r="CQ17" s="21"/>
      <c r="CR17" s="21"/>
      <c r="CS17" s="21"/>
      <c r="CT17" s="21"/>
      <c r="CU17" s="21"/>
    </row>
    <row r="18" spans="1:99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25"/>
      <c r="AQ18" s="25"/>
      <c r="AR18" s="22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/>
      <c r="BU18" s="21"/>
      <c r="BV18" s="21"/>
      <c r="BW18" s="21"/>
      <c r="BX18" s="21"/>
      <c r="CN18" s="21"/>
      <c r="CO18" s="21"/>
      <c r="CP18" s="21"/>
      <c r="CQ18" s="21"/>
      <c r="CR18" s="21"/>
      <c r="CS18" s="21"/>
      <c r="CT18" s="21"/>
      <c r="CU18" s="21"/>
    </row>
    <row r="19" spans="1:99" ht="31.5" customHeight="1">
      <c r="A19" s="39">
        <v>1</v>
      </c>
      <c r="B19" s="40" t="s">
        <v>14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  <c r="AL19" s="44"/>
      <c r="AM19" s="44"/>
      <c r="AN19" s="44"/>
      <c r="AO19" s="46"/>
      <c r="AP19" s="25"/>
      <c r="AQ19" s="25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/>
      <c r="BU19" s="21"/>
      <c r="BV19" s="21"/>
      <c r="BW19" s="21"/>
      <c r="BX19" s="21"/>
      <c r="CN19" s="21"/>
      <c r="CO19" s="21"/>
      <c r="CP19" s="21"/>
      <c r="CQ19" s="21"/>
      <c r="CR19" s="21"/>
      <c r="CS19" s="21"/>
      <c r="CT19" s="21"/>
      <c r="CU19" s="21"/>
    </row>
    <row r="20" spans="1:99" ht="31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25"/>
      <c r="AQ20" s="25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1"/>
      <c r="BU20" s="21"/>
      <c r="BV20" s="21"/>
      <c r="BW20" s="21"/>
      <c r="BX20" s="21"/>
      <c r="CN20" s="21"/>
      <c r="CO20" s="21"/>
      <c r="CP20" s="21"/>
      <c r="CQ20" s="21"/>
      <c r="CR20" s="21"/>
      <c r="CS20" s="21"/>
      <c r="CT20" s="21"/>
      <c r="CU20" s="21"/>
    </row>
    <row r="21" spans="1:99" ht="102.75" customHeight="1">
      <c r="A21" s="50"/>
      <c r="B21" s="51" t="s">
        <v>85</v>
      </c>
      <c r="C21" s="52"/>
      <c r="D21" s="51" t="s">
        <v>47</v>
      </c>
      <c r="E21" s="51" t="s">
        <v>31</v>
      </c>
      <c r="F21" s="53" t="s">
        <v>52</v>
      </c>
      <c r="G21" s="53" t="s">
        <v>52</v>
      </c>
      <c r="H21" s="50"/>
      <c r="I21" s="50"/>
      <c r="J21" s="54">
        <f>IF('[1]СРЕД 1'!$AK$27="","",'[1]СРЕД 1'!$AK$27)</f>
        <v>12</v>
      </c>
      <c r="K21" s="54">
        <f>IF('[1]СРЕД 1'!$AL$27="","",'[1]СРЕД 1'!$AL$27)</f>
        <v>12</v>
      </c>
      <c r="L21" s="55">
        <f>IF('[1]СРЕД 1'!$AM$27="","",'[1]СРЕД 1'!$AM$27)</f>
        <v>12</v>
      </c>
      <c r="M21" s="55">
        <f>IF('[1]СРЕД 1'!$AN$27="","",'[1]СРЕД 1'!$AN$27)</f>
        <v>12</v>
      </c>
      <c r="N21" s="53">
        <v>23.16</v>
      </c>
      <c r="O21" s="53">
        <v>24.11</v>
      </c>
      <c r="P21" s="53">
        <f>IF('[1]СРЕД 1'!$AR$27="","",'[1]СРЕД 1'!$AR$27)</f>
        <v>30.59</v>
      </c>
      <c r="Q21" s="53">
        <f>IF('[1]СРЕД 1'!$AS$27="","",'[1]СРЕД 1'!$AS$27)</f>
        <v>35.01</v>
      </c>
      <c r="R21" s="53">
        <f>IF('[1]СРЕД 1'!$AT$27="","",'[1]СРЕД 1'!$AT$27)</f>
        <v>30.59</v>
      </c>
      <c r="S21" s="53"/>
      <c r="T21" s="53"/>
      <c r="U21" s="53"/>
      <c r="V21" s="53"/>
      <c r="W21" s="56"/>
      <c r="X21" s="56"/>
      <c r="Y21" s="57">
        <f>Y9</f>
        <v>4</v>
      </c>
      <c r="Z21" s="57">
        <f>Z9</f>
        <v>4</v>
      </c>
      <c r="AA21" s="56">
        <v>4.75</v>
      </c>
      <c r="AB21" s="56">
        <v>4.75</v>
      </c>
      <c r="AC21" s="58">
        <f>N21*AA21</f>
        <v>110.01</v>
      </c>
      <c r="AD21" s="58">
        <f>O21*AB21</f>
        <v>114.5225</v>
      </c>
      <c r="AE21" s="59"/>
      <c r="AF21" s="59"/>
      <c r="AG21" s="58">
        <f>N21*AE21</f>
        <v>0</v>
      </c>
      <c r="AH21" s="58">
        <f>O21*AF21</f>
        <v>0</v>
      </c>
      <c r="AI21" s="60"/>
      <c r="AJ21" s="45">
        <f>SUM(AC21,AG21)</f>
        <v>110.01</v>
      </c>
      <c r="AK21" s="45">
        <f>SUM(AD21,AH21)</f>
        <v>114.5225</v>
      </c>
      <c r="AL21" s="60"/>
      <c r="AM21" s="60"/>
      <c r="AN21" s="60"/>
      <c r="AO21" s="61">
        <f>AK21/AJ21*100</f>
        <v>104.1018998272884</v>
      </c>
      <c r="AP21" s="25"/>
      <c r="AQ21" s="25"/>
      <c r="AR21" s="62"/>
      <c r="AS21" s="21">
        <f>AJ21/AJ54</f>
        <v>0.02885500628195074</v>
      </c>
      <c r="AT21" s="21">
        <f>AK21/AK54</f>
        <v>0.02762932113378589</v>
      </c>
      <c r="AU21" s="63"/>
      <c r="AV21" s="63"/>
      <c r="AW21" s="64"/>
      <c r="AX21" s="63"/>
      <c r="AY21" s="64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N21" s="21"/>
      <c r="CO21" s="21"/>
      <c r="CP21" s="21"/>
      <c r="CQ21" s="21"/>
      <c r="CR21" s="21"/>
      <c r="CS21" s="21"/>
      <c r="CT21" s="21"/>
      <c r="CU21" s="21"/>
    </row>
    <row r="22" spans="1:16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25"/>
      <c r="AQ22" s="25"/>
      <c r="AR22" s="22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1"/>
      <c r="BU22" s="21"/>
      <c r="BV22" s="21"/>
      <c r="BW22" s="21"/>
      <c r="BX22" s="21"/>
      <c r="CN22" s="21"/>
      <c r="CO22" s="21"/>
      <c r="CP22" s="21"/>
      <c r="CQ22" s="21"/>
      <c r="CR22" s="21"/>
      <c r="CS22" s="21"/>
      <c r="CT22" s="21"/>
      <c r="CU22" s="21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</row>
    <row r="23" spans="1:162" ht="26.25" customHeight="1">
      <c r="A23" s="39">
        <v>2</v>
      </c>
      <c r="B23" s="40" t="s">
        <v>15</v>
      </c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5"/>
      <c r="AH23" s="65"/>
      <c r="AI23" s="44"/>
      <c r="AJ23" s="45"/>
      <c r="AK23" s="45"/>
      <c r="AL23" s="44"/>
      <c r="AM23" s="44"/>
      <c r="AN23" s="44"/>
      <c r="AO23" s="46"/>
      <c r="AP23" s="25"/>
      <c r="AQ23" s="25"/>
      <c r="AR23" s="22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1"/>
      <c r="BU23" s="21"/>
      <c r="BV23" s="21"/>
      <c r="BW23" s="21"/>
      <c r="BX23" s="21"/>
      <c r="CN23" s="21"/>
      <c r="CO23" s="21"/>
      <c r="CP23" s="21"/>
      <c r="CQ23" s="21"/>
      <c r="CR23" s="21"/>
      <c r="CS23" s="21"/>
      <c r="CT23" s="21"/>
      <c r="CU23" s="21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</row>
    <row r="24" spans="1:162" ht="39.75" customHeight="1">
      <c r="A24" s="50"/>
      <c r="B24" s="51"/>
      <c r="C24" s="52"/>
      <c r="D24" s="51" t="s">
        <v>47</v>
      </c>
      <c r="E24" s="51" t="s">
        <v>31</v>
      </c>
      <c r="F24" s="53" t="s">
        <v>52</v>
      </c>
      <c r="G24" s="53" t="s">
        <v>52</v>
      </c>
      <c r="H24" s="53"/>
      <c r="I24" s="53"/>
      <c r="J24" s="53">
        <f>IF('[1]СРЕД 1'!$AR$49="","",'[1]СРЕД 1'!$AR$49)</f>
        <v>0</v>
      </c>
      <c r="K24" s="53">
        <f>IF('[1]СРЕД 1'!$AS$49="","",'[1]СРЕД 1'!$AS$49)</f>
        <v>0</v>
      </c>
      <c r="L24" s="53">
        <f>IF('[1]СРЕД 1'!$AT$49="","",'[1]СРЕД 1'!$AT$49)</f>
        <v>0</v>
      </c>
      <c r="M24" s="53">
        <v>6.59</v>
      </c>
      <c r="N24" s="53"/>
      <c r="O24" s="53"/>
      <c r="P24" s="53">
        <f>IF('[1]СРЕД 1'!$AR$49="","",'[1]СРЕД 1'!$AR$49)</f>
        <v>0</v>
      </c>
      <c r="Q24" s="53">
        <f>IF('[1]СРЕД 1'!$AS$49="","",'[1]СРЕД 1'!$AS$49)</f>
        <v>0</v>
      </c>
      <c r="R24" s="53">
        <f>IF('[1]СРЕД 1'!$AT$49="","",'[1]СРЕД 1'!$AT$49)</f>
        <v>0</v>
      </c>
      <c r="S24" s="53"/>
      <c r="T24" s="53"/>
      <c r="U24" s="43"/>
      <c r="V24" s="43"/>
      <c r="W24" s="56"/>
      <c r="X24" s="56"/>
      <c r="Y24" s="57">
        <f>Y9</f>
        <v>4</v>
      </c>
      <c r="Z24" s="57">
        <f>Z9</f>
        <v>4</v>
      </c>
      <c r="AA24" s="56"/>
      <c r="AB24" s="56"/>
      <c r="AC24" s="58">
        <f>N24*AA24</f>
        <v>0</v>
      </c>
      <c r="AD24" s="58">
        <f>O24*AB24</f>
        <v>0</v>
      </c>
      <c r="AE24" s="56"/>
      <c r="AF24" s="66"/>
      <c r="AG24" s="60"/>
      <c r="AH24" s="60"/>
      <c r="AI24" s="60"/>
      <c r="AJ24" s="45">
        <f>SUM(AC24,AG24)</f>
        <v>0</v>
      </c>
      <c r="AK24" s="45">
        <f>SUM(AD24,AH24)</f>
        <v>0</v>
      </c>
      <c r="AL24" s="60"/>
      <c r="AM24" s="60"/>
      <c r="AN24" s="60"/>
      <c r="AO24" s="61" t="e">
        <f>AK24/AJ24*100</f>
        <v>#DIV/0!</v>
      </c>
      <c r="AP24" s="25"/>
      <c r="AQ24" s="25"/>
      <c r="AR24" s="62"/>
      <c r="AS24" s="21"/>
      <c r="AT24" s="21"/>
      <c r="AU24" s="63"/>
      <c r="AV24" s="63"/>
      <c r="AW24" s="64"/>
      <c r="AX24" s="63"/>
      <c r="AY24" s="64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CN24" s="21"/>
      <c r="CO24" s="21"/>
      <c r="CP24" s="21"/>
      <c r="CQ24" s="21"/>
      <c r="CR24" s="21"/>
      <c r="CS24" s="21"/>
      <c r="CT24" s="21"/>
      <c r="CU24" s="21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</row>
    <row r="25" spans="1:16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25"/>
      <c r="AQ25" s="25"/>
      <c r="AR25" s="22"/>
      <c r="AS25" s="20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1"/>
      <c r="BU25" s="21"/>
      <c r="BV25" s="21"/>
      <c r="BW25" s="21"/>
      <c r="BX25" s="21"/>
      <c r="CN25" s="21"/>
      <c r="CO25" s="21"/>
      <c r="CP25" s="21"/>
      <c r="CQ25" s="21"/>
      <c r="CR25" s="21"/>
      <c r="CS25" s="21"/>
      <c r="CT25" s="21"/>
      <c r="CU25" s="21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</row>
    <row r="26" spans="1:162" ht="26.25" customHeight="1">
      <c r="A26" s="39">
        <v>3</v>
      </c>
      <c r="B26" s="40" t="s">
        <v>16</v>
      </c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5"/>
      <c r="AK26" s="45"/>
      <c r="AL26" s="44"/>
      <c r="AM26" s="44"/>
      <c r="AN26" s="44"/>
      <c r="AO26" s="46"/>
      <c r="AP26" s="25"/>
      <c r="AQ26" s="25"/>
      <c r="AR26" s="22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1"/>
      <c r="BU26" s="21"/>
      <c r="BV26" s="21"/>
      <c r="BW26" s="21"/>
      <c r="BX26" s="21"/>
      <c r="CN26" s="21"/>
      <c r="CO26" s="21"/>
      <c r="CP26" s="21"/>
      <c r="CQ26" s="21"/>
      <c r="CR26" s="21"/>
      <c r="CS26" s="21"/>
      <c r="CT26" s="21"/>
      <c r="CU26" s="21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</row>
    <row r="27" spans="1:162" ht="36.75" customHeight="1">
      <c r="A27" s="158"/>
      <c r="B27" s="131"/>
      <c r="C27" s="67"/>
      <c r="D27" s="51" t="s">
        <v>47</v>
      </c>
      <c r="E27" s="68" t="s">
        <v>31</v>
      </c>
      <c r="F27" s="53" t="s">
        <v>52</v>
      </c>
      <c r="G27" s="53" t="s">
        <v>52</v>
      </c>
      <c r="H27" s="69"/>
      <c r="I27" s="69"/>
      <c r="J27" s="70"/>
      <c r="K27" s="70"/>
      <c r="L27" s="71"/>
      <c r="M27" s="71"/>
      <c r="N27" s="72">
        <f>N28*N30+N29</f>
        <v>0</v>
      </c>
      <c r="O27" s="72">
        <f>O28*O30+O29</f>
        <v>0</v>
      </c>
      <c r="P27" s="72"/>
      <c r="Q27" s="72"/>
      <c r="R27" s="72"/>
      <c r="S27" s="72">
        <v>0</v>
      </c>
      <c r="T27" s="72">
        <v>0</v>
      </c>
      <c r="U27" s="72">
        <v>0</v>
      </c>
      <c r="V27" s="72">
        <v>0</v>
      </c>
      <c r="W27" s="73"/>
      <c r="X27" s="73"/>
      <c r="Y27" s="74">
        <f>Y9</f>
        <v>4</v>
      </c>
      <c r="Z27" s="74">
        <f>Z9</f>
        <v>4</v>
      </c>
      <c r="AA27" s="73"/>
      <c r="AB27" s="73"/>
      <c r="AC27" s="75">
        <f>N27*S27*Y27</f>
        <v>0</v>
      </c>
      <c r="AD27" s="75">
        <f>O27*T27*Z27</f>
        <v>0</v>
      </c>
      <c r="AE27" s="76"/>
      <c r="AF27" s="76"/>
      <c r="AG27" s="75">
        <f>N27*AE27</f>
        <v>0</v>
      </c>
      <c r="AH27" s="75">
        <f>O27*AF27</f>
        <v>0</v>
      </c>
      <c r="AI27" s="77"/>
      <c r="AJ27" s="78">
        <f>SUM(AC27,AG27)</f>
        <v>0</v>
      </c>
      <c r="AK27" s="78">
        <f>SUM(AD27,AH27)</f>
        <v>0</v>
      </c>
      <c r="AL27" s="79"/>
      <c r="AM27" s="60"/>
      <c r="AN27" s="60"/>
      <c r="AO27" s="61" t="e">
        <f>AK27/AJ27*100</f>
        <v>#DIV/0!</v>
      </c>
      <c r="AP27" s="25"/>
      <c r="AQ27" s="25"/>
      <c r="AR27" s="62"/>
      <c r="AS27" s="21"/>
      <c r="AT27" s="21"/>
      <c r="AU27" s="63"/>
      <c r="AV27" s="63"/>
      <c r="AW27" s="64"/>
      <c r="AX27" s="63"/>
      <c r="AY27" s="64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CN27" s="21"/>
      <c r="CO27" s="21"/>
      <c r="CP27" s="21"/>
      <c r="CQ27" s="21"/>
      <c r="CR27" s="21"/>
      <c r="CS27" s="21"/>
      <c r="CT27" s="21"/>
      <c r="CU27" s="21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15">
      <c r="A28" s="132"/>
      <c r="B28" s="132"/>
      <c r="C28" s="67"/>
      <c r="D28" s="51" t="s">
        <v>47</v>
      </c>
      <c r="E28" s="68" t="s">
        <v>37</v>
      </c>
      <c r="F28" s="42"/>
      <c r="G28" s="42"/>
      <c r="H28" s="42"/>
      <c r="I28" s="42"/>
      <c r="J28" s="70"/>
      <c r="K28" s="70"/>
      <c r="L28" s="71"/>
      <c r="M28" s="71"/>
      <c r="N28" s="72">
        <v>0</v>
      </c>
      <c r="O28" s="72">
        <v>0</v>
      </c>
      <c r="P28" s="72"/>
      <c r="Q28" s="72"/>
      <c r="R28" s="7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5"/>
      <c r="AQ28" s="25"/>
      <c r="AR28" s="62"/>
      <c r="AS28" s="21"/>
      <c r="AT28" s="21"/>
      <c r="AU28" s="63"/>
      <c r="AV28" s="63"/>
      <c r="AW28" s="64"/>
      <c r="AX28" s="63"/>
      <c r="AY28" s="64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CN28" s="21"/>
      <c r="CO28" s="21"/>
      <c r="CP28" s="21"/>
      <c r="CQ28" s="21"/>
      <c r="CR28" s="21"/>
      <c r="CS28" s="21"/>
      <c r="CT28" s="21"/>
      <c r="CU28" s="21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</row>
    <row r="29" spans="1:162" ht="3.75" customHeight="1">
      <c r="A29" s="132"/>
      <c r="B29" s="132"/>
      <c r="C29" s="67"/>
      <c r="D29" s="68"/>
      <c r="E29" s="68" t="s">
        <v>31</v>
      </c>
      <c r="F29" s="42"/>
      <c r="G29" s="42"/>
      <c r="H29" s="42"/>
      <c r="I29" s="42"/>
      <c r="J29" s="70"/>
      <c r="K29" s="70"/>
      <c r="L29" s="71"/>
      <c r="M29" s="71"/>
      <c r="N29" s="72">
        <v>0</v>
      </c>
      <c r="O29" s="72">
        <v>0</v>
      </c>
      <c r="P29" s="72"/>
      <c r="Q29" s="72"/>
      <c r="R29" s="7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5"/>
      <c r="AQ29" s="25"/>
      <c r="AR29" s="62"/>
      <c r="AS29" s="21"/>
      <c r="AT29" s="21"/>
      <c r="AU29" s="63"/>
      <c r="AV29" s="63"/>
      <c r="AW29" s="64"/>
      <c r="AX29" s="63"/>
      <c r="AY29" s="64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CN29" s="21"/>
      <c r="CO29" s="21"/>
      <c r="CP29" s="21"/>
      <c r="CQ29" s="21"/>
      <c r="CR29" s="21"/>
      <c r="CS29" s="21"/>
      <c r="CT29" s="21"/>
      <c r="CU29" s="21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</row>
    <row r="30" spans="1:162" ht="27" customHeight="1" hidden="1">
      <c r="A30" s="133"/>
      <c r="B30" s="133"/>
      <c r="C30" s="67"/>
      <c r="D30" s="68"/>
      <c r="E30" s="68" t="s">
        <v>53</v>
      </c>
      <c r="F30" s="42"/>
      <c r="G30" s="42"/>
      <c r="H30" s="42"/>
      <c r="I30" s="42"/>
      <c r="J30" s="70"/>
      <c r="K30" s="70"/>
      <c r="L30" s="71"/>
      <c r="M30" s="71"/>
      <c r="N30" s="72">
        <v>0</v>
      </c>
      <c r="O30" s="72">
        <v>0</v>
      </c>
      <c r="P30" s="72"/>
      <c r="Q30" s="72"/>
      <c r="R30" s="7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5"/>
      <c r="AQ30" s="25"/>
      <c r="AR30" s="62"/>
      <c r="AS30" s="21"/>
      <c r="AT30" s="21"/>
      <c r="AU30" s="63"/>
      <c r="AV30" s="63"/>
      <c r="AW30" s="64"/>
      <c r="AX30" s="63"/>
      <c r="AY30" s="64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CN30" s="21"/>
      <c r="CO30" s="21"/>
      <c r="CP30" s="21"/>
      <c r="CQ30" s="21"/>
      <c r="CR30" s="21"/>
      <c r="CS30" s="21"/>
      <c r="CT30" s="21"/>
      <c r="CU30" s="21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</row>
    <row r="31" spans="1:16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  <c r="AP31" s="25"/>
      <c r="AQ31" s="25"/>
      <c r="AR31" s="22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1"/>
      <c r="BU31" s="21"/>
      <c r="BV31" s="21"/>
      <c r="BW31" s="21"/>
      <c r="BX31" s="21"/>
      <c r="CN31" s="21"/>
      <c r="CO31" s="21"/>
      <c r="CP31" s="21"/>
      <c r="CQ31" s="21"/>
      <c r="CR31" s="21"/>
      <c r="CS31" s="21"/>
      <c r="CT31" s="21"/>
      <c r="CU31" s="21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</row>
    <row r="32" spans="1:162" ht="25.5" customHeight="1">
      <c r="A32" s="39">
        <v>4</v>
      </c>
      <c r="B32" s="40" t="s">
        <v>17</v>
      </c>
      <c r="C32" s="41"/>
      <c r="D32" s="41"/>
      <c r="E32" s="41"/>
      <c r="F32" s="42"/>
      <c r="G32" s="42"/>
      <c r="H32" s="42"/>
      <c r="I32" s="42"/>
      <c r="J32" s="42"/>
      <c r="K32" s="42"/>
      <c r="L32" s="80"/>
      <c r="M32" s="80"/>
      <c r="N32" s="43"/>
      <c r="O32" s="43"/>
      <c r="P32" s="43"/>
      <c r="Q32" s="43"/>
      <c r="R32" s="43"/>
      <c r="S32" s="81"/>
      <c r="T32" s="81"/>
      <c r="U32" s="81"/>
      <c r="V32" s="81"/>
      <c r="W32" s="43"/>
      <c r="X32" s="43"/>
      <c r="Y32" s="44"/>
      <c r="Z32" s="43"/>
      <c r="AA32" s="43"/>
      <c r="AB32" s="43"/>
      <c r="AC32" s="43"/>
      <c r="AD32" s="43"/>
      <c r="AE32" s="43"/>
      <c r="AF32" s="43"/>
      <c r="AG32" s="65"/>
      <c r="AH32" s="65"/>
      <c r="AI32" s="44"/>
      <c r="AJ32" s="45"/>
      <c r="AK32" s="45"/>
      <c r="AL32" s="44"/>
      <c r="AM32" s="44"/>
      <c r="AN32" s="44"/>
      <c r="AO32" s="46"/>
      <c r="AP32" s="25"/>
      <c r="AQ32" s="25"/>
      <c r="AR32" s="22"/>
      <c r="AS32" s="20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1"/>
      <c r="BU32" s="21"/>
      <c r="BV32" s="21"/>
      <c r="BW32" s="21"/>
      <c r="BX32" s="21"/>
      <c r="CN32" s="21"/>
      <c r="CO32" s="21"/>
      <c r="CP32" s="21"/>
      <c r="CQ32" s="21"/>
      <c r="CR32" s="21"/>
      <c r="CS32" s="21"/>
      <c r="CT32" s="21"/>
      <c r="CU32" s="21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23.25" customHeight="1">
      <c r="A33" s="50"/>
      <c r="B33" s="82"/>
      <c r="C33" s="83"/>
      <c r="D33" s="51" t="s">
        <v>47</v>
      </c>
      <c r="E33" s="68" t="s">
        <v>37</v>
      </c>
      <c r="F33" s="53" t="s">
        <v>52</v>
      </c>
      <c r="G33" s="53" t="s">
        <v>52</v>
      </c>
      <c r="H33" s="42"/>
      <c r="I33" s="42"/>
      <c r="J33" s="70"/>
      <c r="K33" s="70"/>
      <c r="L33" s="71"/>
      <c r="M33" s="71"/>
      <c r="N33" s="72">
        <v>0</v>
      </c>
      <c r="O33" s="72">
        <v>0</v>
      </c>
      <c r="P33" s="72"/>
      <c r="Q33" s="72"/>
      <c r="R33" s="72"/>
      <c r="S33" s="72">
        <v>0</v>
      </c>
      <c r="T33" s="72">
        <v>0</v>
      </c>
      <c r="U33" s="43"/>
      <c r="V33" s="43"/>
      <c r="W33" s="59"/>
      <c r="X33" s="59"/>
      <c r="Y33" s="57">
        <f>Y9</f>
        <v>4</v>
      </c>
      <c r="Z33" s="57">
        <f>Z9</f>
        <v>4</v>
      </c>
      <c r="AA33" s="56"/>
      <c r="AB33" s="56"/>
      <c r="AC33" s="75">
        <f>N33*S33</f>
        <v>0</v>
      </c>
      <c r="AD33" s="75">
        <f>O33*T33</f>
        <v>0</v>
      </c>
      <c r="AE33" s="84"/>
      <c r="AF33" s="56"/>
      <c r="AG33" s="60"/>
      <c r="AH33" s="60"/>
      <c r="AI33" s="60"/>
      <c r="AJ33" s="45">
        <f>SUM(AC33,AG33)</f>
        <v>0</v>
      </c>
      <c r="AK33" s="45">
        <f>SUM(AD33,AH33)</f>
        <v>0</v>
      </c>
      <c r="AL33" s="60"/>
      <c r="AM33" s="60"/>
      <c r="AN33" s="60"/>
      <c r="AO33" s="61" t="e">
        <f>AK33/AJ33*100</f>
        <v>#DIV/0!</v>
      </c>
      <c r="AP33" s="25"/>
      <c r="AQ33" s="25"/>
      <c r="AR33" s="62"/>
      <c r="AS33" s="21"/>
      <c r="AT33" s="21"/>
      <c r="AU33" s="63"/>
      <c r="AV33" s="63"/>
      <c r="AW33" s="64"/>
      <c r="AX33" s="63"/>
      <c r="AY33" s="64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  <c r="BM33" s="22"/>
      <c r="BN33" s="2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CN33" s="21"/>
      <c r="CO33" s="21"/>
      <c r="CP33" s="21"/>
      <c r="CQ33" s="21"/>
      <c r="CR33" s="21"/>
      <c r="CS33" s="21"/>
      <c r="CT33" s="21"/>
      <c r="CU33" s="21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</row>
    <row r="34" spans="1:162" ht="15">
      <c r="A34" s="35"/>
      <c r="B34" s="8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25"/>
      <c r="AQ34" s="25"/>
      <c r="AR34" s="22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1"/>
      <c r="BU34" s="21"/>
      <c r="BV34" s="21"/>
      <c r="BW34" s="21"/>
      <c r="BX34" s="21"/>
      <c r="CN34" s="21"/>
      <c r="CO34" s="21"/>
      <c r="CP34" s="21"/>
      <c r="CQ34" s="21"/>
      <c r="CR34" s="21"/>
      <c r="CS34" s="21"/>
      <c r="CT34" s="21"/>
      <c r="CU34" s="21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</row>
    <row r="35" spans="1:162" ht="24.75" customHeight="1">
      <c r="A35" s="39">
        <v>5</v>
      </c>
      <c r="B35" s="40" t="s">
        <v>54</v>
      </c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5"/>
      <c r="AK35" s="45"/>
      <c r="AL35" s="44"/>
      <c r="AM35" s="44"/>
      <c r="AN35" s="44"/>
      <c r="AO35" s="46"/>
      <c r="AP35" s="25"/>
      <c r="AQ35" s="25"/>
      <c r="AR35" s="22"/>
      <c r="AS35" s="20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1"/>
      <c r="BU35" s="21"/>
      <c r="BV35" s="21"/>
      <c r="BW35" s="21"/>
      <c r="BX35" s="21"/>
      <c r="CN35" s="21"/>
      <c r="CO35" s="21"/>
      <c r="CP35" s="21"/>
      <c r="CQ35" s="21"/>
      <c r="CR35" s="21"/>
      <c r="CS35" s="21"/>
      <c r="CT35" s="21"/>
      <c r="CU35" s="21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</row>
    <row r="36" spans="1:162" ht="21" customHeight="1">
      <c r="A36" s="39" t="s">
        <v>18</v>
      </c>
      <c r="B36" s="86" t="s">
        <v>55</v>
      </c>
      <c r="C36" s="87"/>
      <c r="D36" s="87"/>
      <c r="E36" s="87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5"/>
      <c r="AK36" s="45"/>
      <c r="AL36" s="44"/>
      <c r="AM36" s="44"/>
      <c r="AN36" s="44"/>
      <c r="AO36" s="46"/>
      <c r="AP36" s="25"/>
      <c r="AQ36" s="25"/>
      <c r="AR36" s="22"/>
      <c r="AS36" s="20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1"/>
      <c r="BU36" s="21"/>
      <c r="BV36" s="21"/>
      <c r="BW36" s="21"/>
      <c r="BX36" s="21"/>
      <c r="CN36" s="21"/>
      <c r="CO36" s="21"/>
      <c r="CP36" s="21"/>
      <c r="CQ36" s="21"/>
      <c r="CR36" s="21"/>
      <c r="CS36" s="21"/>
      <c r="CT36" s="21"/>
      <c r="CU36" s="21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</row>
    <row r="37" spans="1:162" ht="15">
      <c r="A37" s="50"/>
      <c r="B37" s="51"/>
      <c r="C37" s="52"/>
      <c r="D37" s="51" t="s">
        <v>47</v>
      </c>
      <c r="E37" s="51"/>
      <c r="F37" s="53"/>
      <c r="G37" s="53"/>
      <c r="H37" s="50"/>
      <c r="I37" s="50"/>
      <c r="J37" s="54"/>
      <c r="K37" s="54"/>
      <c r="L37" s="55"/>
      <c r="M37" s="55"/>
      <c r="N37" s="53"/>
      <c r="O37" s="53"/>
      <c r="P37" s="53"/>
      <c r="Q37" s="53"/>
      <c r="R37" s="53"/>
      <c r="S37" s="53"/>
      <c r="T37" s="53"/>
      <c r="U37" s="53"/>
      <c r="V37" s="53"/>
      <c r="W37" s="56"/>
      <c r="X37" s="56"/>
      <c r="Y37" s="57">
        <f>Y9</f>
        <v>4</v>
      </c>
      <c r="Z37" s="57">
        <f>Z9</f>
        <v>4</v>
      </c>
      <c r="AA37" s="56"/>
      <c r="AB37" s="56"/>
      <c r="AC37" s="58"/>
      <c r="AD37" s="58"/>
      <c r="AE37" s="59"/>
      <c r="AF37" s="59"/>
      <c r="AG37" s="58">
        <f>U37*AE37</f>
        <v>0</v>
      </c>
      <c r="AH37" s="58">
        <f>V37*AF37</f>
        <v>0</v>
      </c>
      <c r="AI37" s="60"/>
      <c r="AJ37" s="45">
        <f>SUM(AC37,AG37)</f>
        <v>0</v>
      </c>
      <c r="AK37" s="45">
        <f>SUM(AD37,AH37)</f>
        <v>0</v>
      </c>
      <c r="AL37" s="60"/>
      <c r="AM37" s="60"/>
      <c r="AN37" s="60"/>
      <c r="AO37" s="61" t="e">
        <f>AK37/AJ37*100</f>
        <v>#DIV/0!</v>
      </c>
      <c r="AP37" s="25"/>
      <c r="AQ37" s="25"/>
      <c r="AR37" s="62"/>
      <c r="AS37" s="21"/>
      <c r="AT37" s="21"/>
      <c r="AU37" s="63"/>
      <c r="AV37" s="63"/>
      <c r="AW37" s="64"/>
      <c r="AX37" s="63"/>
      <c r="AY37" s="64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CN37" s="21"/>
      <c r="CO37" s="21"/>
      <c r="CP37" s="21"/>
      <c r="CQ37" s="21"/>
      <c r="CR37" s="21"/>
      <c r="CS37" s="21"/>
      <c r="CT37" s="21"/>
      <c r="CU37" s="21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6" customHeight="1">
      <c r="A38" s="39" t="s">
        <v>19</v>
      </c>
      <c r="B38" s="86" t="s">
        <v>20</v>
      </c>
      <c r="C38" s="87"/>
      <c r="D38" s="87"/>
      <c r="E38" s="87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5"/>
      <c r="AK38" s="45"/>
      <c r="AL38" s="44"/>
      <c r="AM38" s="44"/>
      <c r="AN38" s="44"/>
      <c r="AO38" s="46"/>
      <c r="AP38" s="25"/>
      <c r="AQ38" s="25"/>
      <c r="AR38" s="22"/>
      <c r="AS38" s="20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1"/>
      <c r="BU38" s="21"/>
      <c r="BV38" s="21"/>
      <c r="BW38" s="21"/>
      <c r="BX38" s="21"/>
      <c r="CN38" s="21"/>
      <c r="CO38" s="21"/>
      <c r="CP38" s="21"/>
      <c r="CQ38" s="21"/>
      <c r="CR38" s="21"/>
      <c r="CS38" s="21"/>
      <c r="CT38" s="21"/>
      <c r="CU38" s="21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</row>
    <row r="39" spans="1:162" ht="45.75" customHeight="1">
      <c r="A39" s="111"/>
      <c r="B39" s="113" t="s">
        <v>59</v>
      </c>
      <c r="C39" s="134"/>
      <c r="D39" s="113" t="s">
        <v>47</v>
      </c>
      <c r="E39" s="51" t="s">
        <v>32</v>
      </c>
      <c r="F39" s="53" t="s">
        <v>42</v>
      </c>
      <c r="G39" s="53" t="s">
        <v>42</v>
      </c>
      <c r="H39" s="50" t="s">
        <v>42</v>
      </c>
      <c r="I39" s="50" t="s">
        <v>42</v>
      </c>
      <c r="J39" s="54">
        <f>IF('[1]СРЕД 1'!$AK$104="","",'[1]СРЕД 1'!$AK$104)</f>
        <v>0</v>
      </c>
      <c r="K39" s="54">
        <f>IF('[1]СРЕД 1'!$AL$104="","",'[1]СРЕД 1'!$AL$104)</f>
        <v>0</v>
      </c>
      <c r="L39" s="55">
        <f>IF('[1]СРЕД 1'!$AM$104="","",'[1]СРЕД 1'!$AM$104)</f>
        <v>0</v>
      </c>
      <c r="M39" s="55">
        <f>IF('[1]СРЕД 1'!$AN$104="","",'[1]СРЕД 1'!$AN$104)</f>
        <v>0</v>
      </c>
      <c r="N39" s="53">
        <v>3.05</v>
      </c>
      <c r="O39" s="53">
        <v>3.34</v>
      </c>
      <c r="P39" s="53">
        <f>IF('[1]СРЕД 1'!$AR$104="","",'[1]СРЕД 1'!$AR$104)</f>
        <v>2.69</v>
      </c>
      <c r="Q39" s="53">
        <f>IF('[1]СРЕД 1'!$AS$104="","",'[1]СРЕД 1'!$AS$104)</f>
        <v>3.05</v>
      </c>
      <c r="R39" s="53">
        <f>IF('[1]СРЕД 1'!$AT$104="","",'[1]СРЕД 1'!$AT$104)</f>
        <v>2.69</v>
      </c>
      <c r="S39" s="53"/>
      <c r="T39" s="53"/>
      <c r="U39" s="53"/>
      <c r="V39" s="53"/>
      <c r="W39" s="56"/>
      <c r="X39" s="56"/>
      <c r="Y39" s="57">
        <f>Y9</f>
        <v>4</v>
      </c>
      <c r="Z39" s="57">
        <f>Z9</f>
        <v>4</v>
      </c>
      <c r="AA39" s="88">
        <v>996</v>
      </c>
      <c r="AB39" s="88">
        <v>996</v>
      </c>
      <c r="AC39" s="58">
        <f>N39*AA39</f>
        <v>3037.7999999999997</v>
      </c>
      <c r="AD39" s="58">
        <f>O39*AB39</f>
        <v>3326.64</v>
      </c>
      <c r="AE39" s="57"/>
      <c r="AF39" s="57"/>
      <c r="AG39" s="58">
        <f>N39*AE39</f>
        <v>0</v>
      </c>
      <c r="AH39" s="58">
        <f>O39*AF39</f>
        <v>0</v>
      </c>
      <c r="AI39" s="60"/>
      <c r="AJ39" s="45">
        <f>AC39+AG39</f>
        <v>3037.7999999999997</v>
      </c>
      <c r="AK39" s="45">
        <f>AD39+AH39</f>
        <v>3326.64</v>
      </c>
      <c r="AL39" s="60"/>
      <c r="AM39" s="60"/>
      <c r="AN39" s="60"/>
      <c r="AO39" s="61">
        <f>AK39/AJ39*100</f>
        <v>109.50819672131149</v>
      </c>
      <c r="AP39" s="25"/>
      <c r="AQ39" s="25"/>
      <c r="AR39" s="62"/>
      <c r="AS39" s="89">
        <f>AJ40+AJ39</f>
        <v>3702.4999999999995</v>
      </c>
      <c r="AT39" s="89">
        <f>AK40+AK39</f>
        <v>4030.44</v>
      </c>
      <c r="AU39" s="127"/>
      <c r="AV39" s="127"/>
      <c r="AW39" s="64"/>
      <c r="AX39" s="127"/>
      <c r="AY39" s="64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CN39" s="21"/>
      <c r="CO39" s="21"/>
      <c r="CP39" s="21"/>
      <c r="CQ39" s="21"/>
      <c r="CR39" s="21"/>
      <c r="CS39" s="21"/>
      <c r="CT39" s="21"/>
      <c r="CU39" s="21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</row>
    <row r="40" spans="1:162" ht="36" customHeight="1">
      <c r="A40" s="112"/>
      <c r="B40" s="114"/>
      <c r="C40" s="135"/>
      <c r="D40" s="114" t="s">
        <v>36</v>
      </c>
      <c r="E40" s="90" t="s">
        <v>32</v>
      </c>
      <c r="F40" s="53" t="s">
        <v>43</v>
      </c>
      <c r="G40" s="53" t="s">
        <v>43</v>
      </c>
      <c r="H40" s="50" t="s">
        <v>43</v>
      </c>
      <c r="I40" s="50" t="s">
        <v>43</v>
      </c>
      <c r="J40" s="54">
        <f>IF('[1]СРЕД 1'!$AK$105="","",'[1]СРЕД 1'!$AK$105)</f>
        <v>0</v>
      </c>
      <c r="K40" s="54">
        <f>IF('[1]СРЕД 1'!$AL$105="","",'[1]СРЕД 1'!$AL$105)</f>
        <v>0</v>
      </c>
      <c r="L40" s="55">
        <f>IF('[1]СРЕД 1'!$AM$105="","",'[1]СРЕД 1'!$AM$105)</f>
        <v>0</v>
      </c>
      <c r="M40" s="55">
        <f>IF('[1]СРЕД 1'!$AN$105="","",'[1]СРЕД 1'!$AN$105)</f>
        <v>0</v>
      </c>
      <c r="N40" s="53">
        <v>1.7</v>
      </c>
      <c r="O40" s="53">
        <v>1.8</v>
      </c>
      <c r="P40" s="53">
        <f>IF('[1]СРЕД 1'!$AR$105="","",'[1]СРЕД 1'!$AR$105)</f>
        <v>1.51</v>
      </c>
      <c r="Q40" s="53">
        <f>IF('[1]СРЕД 1'!$AS$105="","",'[1]СРЕД 1'!$AS$105)</f>
        <v>1.7</v>
      </c>
      <c r="R40" s="53">
        <f>IF('[1]СРЕД 1'!$AT$105="","",'[1]СРЕД 1'!$AT$105)</f>
        <v>1.51</v>
      </c>
      <c r="S40" s="53"/>
      <c r="T40" s="53"/>
      <c r="U40" s="53"/>
      <c r="V40" s="53"/>
      <c r="W40" s="56"/>
      <c r="X40" s="56"/>
      <c r="Y40" s="57">
        <f>Y9</f>
        <v>4</v>
      </c>
      <c r="Z40" s="57">
        <f>Z9</f>
        <v>4</v>
      </c>
      <c r="AA40" s="88">
        <v>391</v>
      </c>
      <c r="AB40" s="88">
        <v>391</v>
      </c>
      <c r="AC40" s="58">
        <f>N40*AA40</f>
        <v>664.6999999999999</v>
      </c>
      <c r="AD40" s="58">
        <f>O40*AB40</f>
        <v>703.8000000000001</v>
      </c>
      <c r="AE40" s="57"/>
      <c r="AF40" s="57"/>
      <c r="AG40" s="58">
        <f>N40*AE40</f>
        <v>0</v>
      </c>
      <c r="AH40" s="58">
        <f>O40*AF40</f>
        <v>0</v>
      </c>
      <c r="AI40" s="60"/>
      <c r="AJ40" s="45">
        <f>AC40+AG40</f>
        <v>664.6999999999999</v>
      </c>
      <c r="AK40" s="45">
        <f>AD40+AH40</f>
        <v>703.8000000000001</v>
      </c>
      <c r="AL40" s="60"/>
      <c r="AM40" s="60"/>
      <c r="AN40" s="60"/>
      <c r="AO40" s="61">
        <f>AK40/AJ40*100</f>
        <v>105.88235294117649</v>
      </c>
      <c r="AP40" s="25"/>
      <c r="AQ40" s="25"/>
      <c r="AR40" s="62"/>
      <c r="AS40" s="21">
        <f>AS39/AJ54</f>
        <v>0.9711449937180492</v>
      </c>
      <c r="AT40" s="21">
        <f>AT39/AK54</f>
        <v>0.9723706788662142</v>
      </c>
      <c r="AU40" s="127"/>
      <c r="AV40" s="127"/>
      <c r="AW40" s="64"/>
      <c r="AX40" s="127"/>
      <c r="AY40" s="64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CN40" s="21"/>
      <c r="CO40" s="21"/>
      <c r="CP40" s="21"/>
      <c r="CQ40" s="21"/>
      <c r="CR40" s="21"/>
      <c r="CS40" s="21"/>
      <c r="CT40" s="21"/>
      <c r="CU40" s="21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</row>
    <row r="41" spans="1:162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25"/>
      <c r="AQ41" s="25"/>
      <c r="AR41" s="22"/>
      <c r="AS41" s="20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1"/>
      <c r="BU41" s="21"/>
      <c r="BV41" s="21"/>
      <c r="BW41" s="21"/>
      <c r="BX41" s="21"/>
      <c r="CN41" s="21"/>
      <c r="CO41" s="21"/>
      <c r="CP41" s="21"/>
      <c r="CQ41" s="21"/>
      <c r="CR41" s="21"/>
      <c r="CS41" s="21"/>
      <c r="CT41" s="21"/>
      <c r="CU41" s="21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</row>
    <row r="42" spans="1:162" ht="25.5" customHeight="1">
      <c r="A42" s="39">
        <v>6</v>
      </c>
      <c r="B42" s="40" t="s">
        <v>21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65"/>
      <c r="AH42" s="65"/>
      <c r="AI42" s="44"/>
      <c r="AJ42" s="45"/>
      <c r="AK42" s="45"/>
      <c r="AL42" s="44"/>
      <c r="AM42" s="44"/>
      <c r="AN42" s="44"/>
      <c r="AO42" s="46"/>
      <c r="AP42" s="25"/>
      <c r="AQ42" s="25"/>
      <c r="AR42" s="22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1"/>
      <c r="BU42" s="21"/>
      <c r="BV42" s="21"/>
      <c r="BW42" s="21"/>
      <c r="BX42" s="21"/>
      <c r="CN42" s="21"/>
      <c r="CO42" s="21"/>
      <c r="CP42" s="21"/>
      <c r="CQ42" s="21"/>
      <c r="CR42" s="21"/>
      <c r="CS42" s="21"/>
      <c r="CT42" s="21"/>
      <c r="CU42" s="21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28.5" customHeight="1">
      <c r="A43" s="39" t="s">
        <v>22</v>
      </c>
      <c r="B43" s="86" t="s">
        <v>23</v>
      </c>
      <c r="C43" s="87"/>
      <c r="D43" s="87"/>
      <c r="E43" s="87"/>
      <c r="F43" s="42"/>
      <c r="G43" s="42"/>
      <c r="H43" s="42"/>
      <c r="I43" s="42"/>
      <c r="J43" s="42"/>
      <c r="K43" s="42"/>
      <c r="L43" s="42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0"/>
      <c r="AH43" s="60"/>
      <c r="AI43" s="60"/>
      <c r="AJ43" s="45"/>
      <c r="AK43" s="45"/>
      <c r="AL43" s="44"/>
      <c r="AM43" s="44"/>
      <c r="AN43" s="44"/>
      <c r="AO43" s="46"/>
      <c r="AP43" s="25"/>
      <c r="AQ43" s="25"/>
      <c r="AR43" s="22"/>
      <c r="AS43" s="20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1"/>
      <c r="BU43" s="21"/>
      <c r="BV43" s="21"/>
      <c r="BW43" s="21"/>
      <c r="BX43" s="21"/>
      <c r="CN43" s="21"/>
      <c r="CO43" s="21"/>
      <c r="CP43" s="21"/>
      <c r="CQ43" s="21"/>
      <c r="CR43" s="21"/>
      <c r="CS43" s="21"/>
      <c r="CT43" s="21"/>
      <c r="CU43" s="21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</row>
    <row r="44" spans="1:162" ht="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5"/>
      <c r="AQ44" s="25"/>
      <c r="AR44" s="22"/>
      <c r="AS44" s="20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1"/>
      <c r="BU44" s="21"/>
      <c r="BV44" s="21"/>
      <c r="BW44" s="21"/>
      <c r="BX44" s="21"/>
      <c r="CN44" s="21"/>
      <c r="CO44" s="21"/>
      <c r="CP44" s="21"/>
      <c r="CQ44" s="21"/>
      <c r="CR44" s="21"/>
      <c r="CS44" s="21"/>
      <c r="CT44" s="21"/>
      <c r="CU44" s="21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2" ht="27" customHeight="1">
      <c r="A45" s="50"/>
      <c r="B45" s="131"/>
      <c r="C45" s="52"/>
      <c r="D45" s="113" t="s">
        <v>47</v>
      </c>
      <c r="E45" s="51" t="s">
        <v>31</v>
      </c>
      <c r="F45" s="53" t="s">
        <v>33</v>
      </c>
      <c r="G45" s="53"/>
      <c r="H45" s="50"/>
      <c r="I45" s="50"/>
      <c r="J45" s="54"/>
      <c r="K45" s="54"/>
      <c r="L45" s="55"/>
      <c r="M45" s="55"/>
      <c r="N45" s="53"/>
      <c r="O45" s="53"/>
      <c r="P45" s="53"/>
      <c r="Q45" s="53"/>
      <c r="R45" s="53"/>
      <c r="S45" s="53"/>
      <c r="T45" s="53"/>
      <c r="U45" s="43"/>
      <c r="V45" s="43"/>
      <c r="W45" s="56"/>
      <c r="X45" s="56"/>
      <c r="Y45" s="57">
        <f>Y9</f>
        <v>4</v>
      </c>
      <c r="Z45" s="57">
        <f>Z9</f>
        <v>4</v>
      </c>
      <c r="AA45" s="56"/>
      <c r="AB45" s="56"/>
      <c r="AC45" s="58">
        <f aca="true" t="shared" si="0" ref="AC45:AD47">N45*S45*Y45</f>
        <v>0</v>
      </c>
      <c r="AD45" s="58">
        <f t="shared" si="0"/>
        <v>0</v>
      </c>
      <c r="AE45" s="56"/>
      <c r="AF45" s="56"/>
      <c r="AG45" s="60"/>
      <c r="AH45" s="60"/>
      <c r="AI45" s="60"/>
      <c r="AJ45" s="45">
        <f aca="true" t="shared" si="1" ref="AJ45:AK47">SUM(AC45,AG45)</f>
        <v>0</v>
      </c>
      <c r="AK45" s="45">
        <f t="shared" si="1"/>
        <v>0</v>
      </c>
      <c r="AL45" s="60"/>
      <c r="AM45" s="60"/>
      <c r="AN45" s="60"/>
      <c r="AO45" s="61" t="e">
        <f>AK45/AJ45*100</f>
        <v>#DIV/0!</v>
      </c>
      <c r="AP45" s="25"/>
      <c r="AQ45" s="25"/>
      <c r="AR45" s="62"/>
      <c r="AS45" s="21"/>
      <c r="AT45" s="21"/>
      <c r="AU45" s="63"/>
      <c r="AV45" s="63"/>
      <c r="AW45" s="64"/>
      <c r="AX45" s="63"/>
      <c r="AY45" s="64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CN45" s="21"/>
      <c r="CO45" s="21"/>
      <c r="CP45" s="21"/>
      <c r="CQ45" s="21"/>
      <c r="CR45" s="21"/>
      <c r="CS45" s="21"/>
      <c r="CT45" s="21"/>
      <c r="CU45" s="21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</row>
    <row r="46" spans="1:162" ht="20.25" customHeight="1">
      <c r="A46" s="50"/>
      <c r="B46" s="132"/>
      <c r="C46" s="52"/>
      <c r="D46" s="114" t="s">
        <v>36</v>
      </c>
      <c r="E46" s="51" t="s">
        <v>31</v>
      </c>
      <c r="F46" s="53" t="s">
        <v>35</v>
      </c>
      <c r="G46" s="53"/>
      <c r="H46" s="50"/>
      <c r="I46" s="50"/>
      <c r="J46" s="54"/>
      <c r="K46" s="54"/>
      <c r="L46" s="55"/>
      <c r="M46" s="55"/>
      <c r="N46" s="53"/>
      <c r="O46" s="53"/>
      <c r="P46" s="53"/>
      <c r="Q46" s="53"/>
      <c r="R46" s="53"/>
      <c r="S46" s="53"/>
      <c r="T46" s="53"/>
      <c r="U46" s="43"/>
      <c r="V46" s="43"/>
      <c r="W46" s="56"/>
      <c r="X46" s="56"/>
      <c r="Y46" s="57">
        <f>Y9</f>
        <v>4</v>
      </c>
      <c r="Z46" s="57">
        <f>Z9</f>
        <v>4</v>
      </c>
      <c r="AA46" s="56"/>
      <c r="AB46" s="56"/>
      <c r="AC46" s="58">
        <f t="shared" si="0"/>
        <v>0</v>
      </c>
      <c r="AD46" s="58">
        <f t="shared" si="0"/>
        <v>0</v>
      </c>
      <c r="AE46" s="56"/>
      <c r="AF46" s="56"/>
      <c r="AG46" s="60"/>
      <c r="AH46" s="60"/>
      <c r="AI46" s="60"/>
      <c r="AJ46" s="45">
        <f t="shared" si="1"/>
        <v>0</v>
      </c>
      <c r="AK46" s="45">
        <f t="shared" si="1"/>
        <v>0</v>
      </c>
      <c r="AL46" s="60"/>
      <c r="AM46" s="60"/>
      <c r="AN46" s="60"/>
      <c r="AO46" s="61" t="e">
        <f>AK46/AJ46*100</f>
        <v>#DIV/0!</v>
      </c>
      <c r="AP46" s="25"/>
      <c r="AQ46" s="25"/>
      <c r="AR46" s="62"/>
      <c r="AS46" s="21"/>
      <c r="AT46" s="21"/>
      <c r="AU46" s="127"/>
      <c r="AV46" s="127"/>
      <c r="AW46" s="64"/>
      <c r="AX46" s="127"/>
      <c r="AY46" s="64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CN46" s="21"/>
      <c r="CO46" s="21"/>
      <c r="CP46" s="21"/>
      <c r="CQ46" s="21"/>
      <c r="CR46" s="21"/>
      <c r="CS46" s="21"/>
      <c r="CT46" s="21"/>
      <c r="CU46" s="21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</row>
    <row r="47" spans="1:162" ht="31.5" customHeight="1">
      <c r="A47" s="50"/>
      <c r="B47" s="133"/>
      <c r="C47" s="52"/>
      <c r="D47" s="51" t="s">
        <v>47</v>
      </c>
      <c r="E47" s="51" t="s">
        <v>31</v>
      </c>
      <c r="F47" s="53" t="s">
        <v>34</v>
      </c>
      <c r="G47" s="53"/>
      <c r="H47" s="50"/>
      <c r="I47" s="50"/>
      <c r="J47" s="54"/>
      <c r="K47" s="54"/>
      <c r="L47" s="55"/>
      <c r="M47" s="55"/>
      <c r="N47" s="53"/>
      <c r="O47" s="53"/>
      <c r="P47" s="53"/>
      <c r="Q47" s="53"/>
      <c r="R47" s="53"/>
      <c r="S47" s="53"/>
      <c r="T47" s="53"/>
      <c r="U47" s="43"/>
      <c r="V47" s="43"/>
      <c r="W47" s="59">
        <f>W9</f>
        <v>50</v>
      </c>
      <c r="X47" s="59">
        <f>X9</f>
        <v>50</v>
      </c>
      <c r="Y47" s="57">
        <f>Y9</f>
        <v>4</v>
      </c>
      <c r="Z47" s="57">
        <f>Z9</f>
        <v>4</v>
      </c>
      <c r="AA47" s="56"/>
      <c r="AB47" s="56"/>
      <c r="AC47" s="58">
        <f t="shared" si="0"/>
        <v>0</v>
      </c>
      <c r="AD47" s="58">
        <f t="shared" si="0"/>
        <v>0</v>
      </c>
      <c r="AE47" s="56"/>
      <c r="AF47" s="56"/>
      <c r="AG47" s="60"/>
      <c r="AH47" s="60"/>
      <c r="AI47" s="60"/>
      <c r="AJ47" s="45">
        <f t="shared" si="1"/>
        <v>0</v>
      </c>
      <c r="AK47" s="45">
        <f t="shared" si="1"/>
        <v>0</v>
      </c>
      <c r="AL47" s="60"/>
      <c r="AM47" s="60"/>
      <c r="AN47" s="60"/>
      <c r="AO47" s="61" t="e">
        <f>AK47/AJ47*100</f>
        <v>#DIV/0!</v>
      </c>
      <c r="AP47" s="25"/>
      <c r="AQ47" s="25"/>
      <c r="AR47" s="62"/>
      <c r="AS47" s="21"/>
      <c r="AT47" s="21"/>
      <c r="AU47" s="127"/>
      <c r="AV47" s="127"/>
      <c r="AW47" s="64"/>
      <c r="AX47" s="127"/>
      <c r="AY47" s="64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CN47" s="21"/>
      <c r="CO47" s="21"/>
      <c r="CP47" s="21"/>
      <c r="CQ47" s="21"/>
      <c r="CR47" s="21"/>
      <c r="CS47" s="21"/>
      <c r="CT47" s="21"/>
      <c r="CU47" s="21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</row>
    <row r="48" spans="1:162" ht="30" customHeight="1">
      <c r="A48" s="39" t="s">
        <v>24</v>
      </c>
      <c r="B48" s="86" t="s">
        <v>25</v>
      </c>
      <c r="C48" s="87"/>
      <c r="D48" s="87"/>
      <c r="E48" s="87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60"/>
      <c r="AH48" s="60"/>
      <c r="AI48" s="44"/>
      <c r="AJ48" s="45"/>
      <c r="AK48" s="45"/>
      <c r="AL48" s="44"/>
      <c r="AM48" s="44"/>
      <c r="AN48" s="44"/>
      <c r="AO48" s="46"/>
      <c r="AP48" s="25"/>
      <c r="AQ48" s="25"/>
      <c r="AR48" s="22"/>
      <c r="AS48" s="20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1"/>
      <c r="BU48" s="21"/>
      <c r="BV48" s="21"/>
      <c r="BW48" s="21"/>
      <c r="BX48" s="21"/>
      <c r="CN48" s="21"/>
      <c r="CO48" s="21"/>
      <c r="CP48" s="21"/>
      <c r="CQ48" s="21"/>
      <c r="CR48" s="21"/>
      <c r="CS48" s="21"/>
      <c r="CT48" s="21"/>
      <c r="CU48" s="21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</row>
    <row r="49" spans="1:162" ht="62.25" customHeight="1">
      <c r="A49" s="50"/>
      <c r="B49" s="110"/>
      <c r="C49" s="52"/>
      <c r="D49" s="51" t="s">
        <v>47</v>
      </c>
      <c r="E49" s="51" t="s">
        <v>60</v>
      </c>
      <c r="F49" s="53"/>
      <c r="G49" s="53"/>
      <c r="H49" s="50"/>
      <c r="I49" s="50"/>
      <c r="J49" s="54"/>
      <c r="K49" s="54"/>
      <c r="L49" s="55"/>
      <c r="M49" s="55"/>
      <c r="N49" s="53"/>
      <c r="O49" s="53"/>
      <c r="P49" s="53"/>
      <c r="Q49" s="53"/>
      <c r="R49" s="53"/>
      <c r="S49" s="53"/>
      <c r="T49" s="53"/>
      <c r="U49" s="43"/>
      <c r="V49" s="43"/>
      <c r="W49" s="56"/>
      <c r="X49" s="56"/>
      <c r="Y49" s="57"/>
      <c r="Z49" s="57"/>
      <c r="AA49" s="56"/>
      <c r="AB49" s="56"/>
      <c r="AC49" s="58">
        <f>N49*AA49</f>
        <v>0</v>
      </c>
      <c r="AD49" s="58">
        <f>O49*AB49</f>
        <v>0</v>
      </c>
      <c r="AE49" s="56"/>
      <c r="AF49" s="56"/>
      <c r="AG49" s="60"/>
      <c r="AH49" s="60"/>
      <c r="AI49" s="60"/>
      <c r="AJ49" s="45">
        <f>SUM(AC49,AG49)</f>
        <v>0</v>
      </c>
      <c r="AK49" s="45">
        <f>SUM(AD49,AH49)</f>
        <v>0</v>
      </c>
      <c r="AL49" s="60"/>
      <c r="AM49" s="60"/>
      <c r="AN49" s="60"/>
      <c r="AO49" s="61" t="e">
        <f>AK49/AJ49*100</f>
        <v>#DIV/0!</v>
      </c>
      <c r="AP49" s="25"/>
      <c r="AQ49" s="25"/>
      <c r="AR49" s="62"/>
      <c r="AS49" s="21"/>
      <c r="AT49" s="21"/>
      <c r="AU49" s="63"/>
      <c r="AV49" s="63"/>
      <c r="AW49" s="64"/>
      <c r="AX49" s="63"/>
      <c r="AY49" s="64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N49" s="21"/>
      <c r="CO49" s="21"/>
      <c r="CP49" s="21"/>
      <c r="CQ49" s="21"/>
      <c r="CR49" s="21"/>
      <c r="CS49" s="21"/>
      <c r="CT49" s="21"/>
      <c r="CU49" s="21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</row>
    <row r="50" spans="1:162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25"/>
      <c r="AQ50" s="25"/>
      <c r="AR50" s="22"/>
      <c r="AS50" s="20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1"/>
      <c r="BU50" s="21"/>
      <c r="BV50" s="21"/>
      <c r="BW50" s="21"/>
      <c r="BX50" s="21"/>
      <c r="CN50" s="21"/>
      <c r="CO50" s="21"/>
      <c r="CP50" s="21"/>
      <c r="CQ50" s="21"/>
      <c r="CR50" s="21"/>
      <c r="CS50" s="21"/>
      <c r="CT50" s="21"/>
      <c r="CU50" s="21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ht="26.25" customHeight="1">
      <c r="A51" s="39">
        <v>7</v>
      </c>
      <c r="B51" s="40" t="s">
        <v>26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4"/>
      <c r="AJ51" s="45"/>
      <c r="AK51" s="45"/>
      <c r="AL51" s="44"/>
      <c r="AM51" s="44"/>
      <c r="AN51" s="44"/>
      <c r="AO51" s="46"/>
      <c r="AP51" s="25"/>
      <c r="AQ51" s="25"/>
      <c r="AR51" s="22"/>
      <c r="AS51" s="20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1"/>
      <c r="BU51" s="21"/>
      <c r="BV51" s="21"/>
      <c r="BW51" s="21"/>
      <c r="BX51" s="21"/>
      <c r="CN51" s="21"/>
      <c r="CO51" s="21"/>
      <c r="CP51" s="21"/>
      <c r="CQ51" s="21"/>
      <c r="CR51" s="21"/>
      <c r="CS51" s="21"/>
      <c r="CT51" s="21"/>
      <c r="CU51" s="21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</row>
    <row r="52" spans="1:162" ht="23.25" customHeight="1">
      <c r="A52" s="50"/>
      <c r="B52" s="51"/>
      <c r="C52" s="52"/>
      <c r="D52" s="51" t="s">
        <v>47</v>
      </c>
      <c r="E52" s="51"/>
      <c r="F52" s="53"/>
      <c r="G52" s="53"/>
      <c r="H52" s="50"/>
      <c r="I52" s="50"/>
      <c r="J52" s="54"/>
      <c r="K52" s="54"/>
      <c r="L52" s="55"/>
      <c r="M52" s="55"/>
      <c r="N52" s="45"/>
      <c r="O52" s="45"/>
      <c r="P52" s="45"/>
      <c r="Q52" s="45"/>
      <c r="R52" s="45"/>
      <c r="S52" s="60"/>
      <c r="T52" s="60"/>
      <c r="U52" s="60"/>
      <c r="V52" s="60"/>
      <c r="W52" s="56"/>
      <c r="X52" s="56"/>
      <c r="Y52" s="57"/>
      <c r="Z52" s="57"/>
      <c r="AA52" s="56"/>
      <c r="AB52" s="56"/>
      <c r="AC52" s="58"/>
      <c r="AD52" s="58"/>
      <c r="AE52" s="56"/>
      <c r="AF52" s="56"/>
      <c r="AG52" s="60"/>
      <c r="AH52" s="60"/>
      <c r="AI52" s="60"/>
      <c r="AJ52" s="45">
        <f>SUM(AC52,AG52)</f>
        <v>0</v>
      </c>
      <c r="AK52" s="45">
        <f>SUM(AD52,AH52)</f>
        <v>0</v>
      </c>
      <c r="AL52" s="60"/>
      <c r="AM52" s="60"/>
      <c r="AN52" s="60"/>
      <c r="AO52" s="61" t="e">
        <f>AK52/AJ52*100</f>
        <v>#DIV/0!</v>
      </c>
      <c r="AP52" s="25"/>
      <c r="AQ52" s="25"/>
      <c r="AR52" s="62"/>
      <c r="AS52" s="21"/>
      <c r="AT52" s="21"/>
      <c r="AU52" s="21"/>
      <c r="AV52" s="21"/>
      <c r="AW52" s="64"/>
      <c r="AX52" s="21"/>
      <c r="AY52" s="64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N52" s="21"/>
      <c r="CO52" s="21"/>
      <c r="CP52" s="21"/>
      <c r="CQ52" s="21"/>
      <c r="CR52" s="21"/>
      <c r="CS52" s="21"/>
      <c r="CT52" s="21"/>
      <c r="CU52" s="21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17.2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25"/>
      <c r="AQ53" s="25"/>
      <c r="AR53" s="22"/>
      <c r="AS53" s="20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1"/>
      <c r="BU53" s="21"/>
      <c r="BV53" s="21"/>
      <c r="BW53" s="21"/>
      <c r="BX53" s="21"/>
      <c r="CN53" s="21"/>
      <c r="CO53" s="21"/>
      <c r="CP53" s="21"/>
      <c r="CQ53" s="21"/>
      <c r="CR53" s="21"/>
      <c r="CS53" s="21"/>
      <c r="CT53" s="21"/>
      <c r="CU53" s="21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</row>
    <row r="54" spans="1:162" ht="18.75" customHeight="1">
      <c r="A54" s="39">
        <v>8</v>
      </c>
      <c r="B54" s="40" t="s">
        <v>27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5">
        <f>AC21+AC24+AC27+AC33+AC37+AC39+AC40+AC45+AC46+AC47+AC49+AC52</f>
        <v>3812.5099999999998</v>
      </c>
      <c r="AD54" s="45">
        <f>AD21+AD24+AD27+AD33+AD37+AD39+AD40+AD45+AD46+AD47+AD49+AD52</f>
        <v>4144.9625</v>
      </c>
      <c r="AE54" s="43"/>
      <c r="AF54" s="43"/>
      <c r="AG54" s="43"/>
      <c r="AH54" s="43"/>
      <c r="AI54" s="44"/>
      <c r="AJ54" s="45">
        <f>AJ21+AJ24+AJ27+AJ33+AJ37+AJ39+AJ40+AJ45+AJ46+AJ47+AJ49+AJ52</f>
        <v>3812.5099999999998</v>
      </c>
      <c r="AK54" s="45">
        <f>AK21+AK24+AK27+AK33+AK37+AK39+AK40+AK45+AK46+AK47+AK49+AK52</f>
        <v>4144.9625</v>
      </c>
      <c r="AL54" s="44"/>
      <c r="AM54" s="44"/>
      <c r="AN54" s="44"/>
      <c r="AO54" s="91">
        <f>AK54/AJ54*100</f>
        <v>108.72004270152733</v>
      </c>
      <c r="AP54" s="25"/>
      <c r="AQ54" s="25"/>
      <c r="AR54" s="22"/>
      <c r="AS54" s="20"/>
      <c r="AT54" s="21"/>
      <c r="AU54" s="21"/>
      <c r="AV54" s="21"/>
      <c r="AW54" s="21"/>
      <c r="AX54" s="21"/>
      <c r="AY54" s="21"/>
      <c r="AZ54" s="21"/>
      <c r="BA54" s="92"/>
      <c r="BB54" s="92"/>
      <c r="BC54" s="89"/>
      <c r="BD54" s="89"/>
      <c r="BE54" s="93"/>
      <c r="BF54" s="94"/>
      <c r="BG54" s="94"/>
      <c r="BH54" s="95"/>
      <c r="BI54" s="95"/>
      <c r="BJ54" s="62"/>
      <c r="BK54" s="22"/>
      <c r="BL54" s="22"/>
      <c r="BM54" s="22"/>
      <c r="BN54" s="22"/>
      <c r="BO54" s="22"/>
      <c r="BP54" s="22"/>
      <c r="BQ54" s="22"/>
      <c r="BR54" s="22"/>
      <c r="BS54" s="22"/>
      <c r="BT54" s="21"/>
      <c r="BU54" s="21"/>
      <c r="BV54" s="21"/>
      <c r="BW54" s="21"/>
      <c r="BX54" s="21"/>
      <c r="CN54" s="21"/>
      <c r="CO54" s="21"/>
      <c r="CP54" s="21"/>
      <c r="CQ54" s="21"/>
      <c r="CR54" s="21"/>
      <c r="CS54" s="21"/>
      <c r="CT54" s="21"/>
      <c r="CU54" s="21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</row>
    <row r="55" spans="1:162" ht="1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25"/>
      <c r="AQ55" s="25"/>
      <c r="AR55" s="22"/>
      <c r="AS55" s="20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1"/>
      <c r="BU55" s="21"/>
      <c r="BV55" s="21"/>
      <c r="BW55" s="21"/>
      <c r="BX55" s="21"/>
      <c r="CN55" s="21"/>
      <c r="CO55" s="21"/>
      <c r="CP55" s="21"/>
      <c r="CQ55" s="21"/>
      <c r="CR55" s="21"/>
      <c r="CS55" s="21"/>
      <c r="CT55" s="21"/>
      <c r="CU55" s="21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</row>
    <row r="56" spans="1:162" ht="15">
      <c r="A56" s="100"/>
      <c r="B56" s="100"/>
      <c r="C56" s="100"/>
      <c r="D56" s="100"/>
      <c r="E56" s="100"/>
      <c r="F56" s="101"/>
      <c r="G56" s="101"/>
      <c r="H56" s="101"/>
      <c r="I56" s="101"/>
      <c r="J56" s="101"/>
      <c r="K56" s="101"/>
      <c r="L56" s="101"/>
      <c r="M56" s="101"/>
      <c r="N56" s="102"/>
      <c r="O56" s="102"/>
      <c r="P56" s="102"/>
      <c r="Q56" s="102"/>
      <c r="R56" s="102"/>
      <c r="S56" s="101"/>
      <c r="T56" s="102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25"/>
      <c r="AQ56" s="25"/>
      <c r="AR56" s="22"/>
      <c r="AS56" s="20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1"/>
      <c r="BU56" s="21"/>
      <c r="BV56" s="21"/>
      <c r="BW56" s="21"/>
      <c r="BX56" s="21"/>
      <c r="CN56" s="21"/>
      <c r="CO56" s="21"/>
      <c r="CP56" s="21"/>
      <c r="CQ56" s="21"/>
      <c r="CR56" s="21"/>
      <c r="CS56" s="21"/>
      <c r="CT56" s="21"/>
      <c r="CU56" s="21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</row>
    <row r="57" spans="100:162" ht="15"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42.75" customHeight="1">
      <c r="A58" s="107"/>
      <c r="B58" s="162" t="s">
        <v>94</v>
      </c>
      <c r="C58" s="162"/>
      <c r="D58" s="162"/>
      <c r="E58" s="162"/>
      <c r="F58" s="162"/>
      <c r="G58" s="162"/>
      <c r="H58" s="108"/>
      <c r="I58" s="108"/>
      <c r="J58" s="108"/>
      <c r="K58" s="108"/>
      <c r="L58" s="108"/>
      <c r="M58" s="108"/>
      <c r="N58" s="3"/>
      <c r="T58" s="163" t="s">
        <v>96</v>
      </c>
      <c r="U58" s="16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</row>
    <row r="59" spans="2:162" ht="15">
      <c r="B59" s="162" t="s">
        <v>95</v>
      </c>
      <c r="C59" s="162"/>
      <c r="D59" s="162"/>
      <c r="E59" s="162"/>
      <c r="F59" s="162"/>
      <c r="G59" s="162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</row>
    <row r="60" spans="100:162" ht="15"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</row>
    <row r="61" spans="100:162" ht="15"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</row>
  </sheetData>
  <mergeCells count="96">
    <mergeCell ref="A2:AO2"/>
    <mergeCell ref="A3:AO3"/>
    <mergeCell ref="A4:AO4"/>
    <mergeCell ref="A5:AO5"/>
    <mergeCell ref="A7:AO7"/>
    <mergeCell ref="AA9:AD9"/>
    <mergeCell ref="A10:D10"/>
    <mergeCell ref="F10:G10"/>
    <mergeCell ref="H10:I10"/>
    <mergeCell ref="J10:K10"/>
    <mergeCell ref="L10:M10"/>
    <mergeCell ref="N10:O10"/>
    <mergeCell ref="P10:R10"/>
    <mergeCell ref="S10:T10"/>
    <mergeCell ref="U10:V10"/>
    <mergeCell ref="A9:D9"/>
    <mergeCell ref="F9:I9"/>
    <mergeCell ref="N9:O9"/>
    <mergeCell ref="P9:Q9"/>
    <mergeCell ref="S9:V9"/>
    <mergeCell ref="AO10:AO11"/>
    <mergeCell ref="AA11:AB11"/>
    <mergeCell ref="AC11:AD11"/>
    <mergeCell ref="AE11:AF11"/>
    <mergeCell ref="AG11:AI11"/>
    <mergeCell ref="W10:AD10"/>
    <mergeCell ref="AE10:AI10"/>
    <mergeCell ref="AJ10:AL10"/>
    <mergeCell ref="AM10:AM11"/>
    <mergeCell ref="AN10:AN11"/>
    <mergeCell ref="Y11:Z11"/>
    <mergeCell ref="A11:A15"/>
    <mergeCell ref="B11:B15"/>
    <mergeCell ref="C11:C15"/>
    <mergeCell ref="D11:D15"/>
    <mergeCell ref="E11:E15"/>
    <mergeCell ref="F11:I11"/>
    <mergeCell ref="T12:T15"/>
    <mergeCell ref="J11:M11"/>
    <mergeCell ref="N11:O11"/>
    <mergeCell ref="AJ11:AL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P11:Q11"/>
    <mergeCell ref="S11:V11"/>
    <mergeCell ref="W11:X11"/>
    <mergeCell ref="A39:A40"/>
    <mergeCell ref="B39:B40"/>
    <mergeCell ref="C39:C40"/>
    <mergeCell ref="D39:D40"/>
    <mergeCell ref="U12:U15"/>
    <mergeCell ref="V12:V15"/>
    <mergeCell ref="W12:W15"/>
    <mergeCell ref="AA12:AA15"/>
    <mergeCell ref="AB12:AB15"/>
    <mergeCell ref="AC12:AC15"/>
    <mergeCell ref="AD12:AD15"/>
    <mergeCell ref="AE12:AE15"/>
    <mergeCell ref="AF12:AF15"/>
    <mergeCell ref="A27:A30"/>
    <mergeCell ref="B27:B30"/>
    <mergeCell ref="AH12:AH15"/>
    <mergeCell ref="AI12:AI15"/>
    <mergeCell ref="AJ12:AJ15"/>
    <mergeCell ref="AK12:AK15"/>
    <mergeCell ref="Z12:Z15"/>
    <mergeCell ref="O12:O15"/>
    <mergeCell ref="X12:X15"/>
    <mergeCell ref="Y12:Y15"/>
    <mergeCell ref="AX46:AX47"/>
    <mergeCell ref="P12:P15"/>
    <mergeCell ref="Q12:Q15"/>
    <mergeCell ref="R12:R15"/>
    <mergeCell ref="S12:S15"/>
    <mergeCell ref="AO12:AO15"/>
    <mergeCell ref="AL12:AL15"/>
    <mergeCell ref="AM12:AM15"/>
    <mergeCell ref="AN12:AN15"/>
    <mergeCell ref="AG12:AG15"/>
    <mergeCell ref="B58:G58"/>
    <mergeCell ref="B59:G59"/>
    <mergeCell ref="T58:U58"/>
    <mergeCell ref="AU39:AU40"/>
    <mergeCell ref="AV39:AV40"/>
    <mergeCell ref="AX39:AX40"/>
    <mergeCell ref="B45:B47"/>
    <mergeCell ref="D45:D46"/>
    <mergeCell ref="AU46:AU47"/>
    <mergeCell ref="AV46:AV47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2016-04-19T13:38:11Z</cp:lastPrinted>
  <dcterms:created xsi:type="dcterms:W3CDTF">2006-09-16T00:00:00Z</dcterms:created>
  <dcterms:modified xsi:type="dcterms:W3CDTF">2016-04-19T13:40:00Z</dcterms:modified>
  <cp:category/>
  <cp:version/>
  <cp:contentType/>
  <cp:contentStatus/>
</cp:coreProperties>
</file>