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20 год" sheetId="1" r:id="rId1"/>
  </sheets>
  <definedNames>
    <definedName name="_xlnm._FilterDatabase" localSheetId="0" hidden="1">'2020 год'!$C$1:$C$94</definedName>
  </definedNames>
  <calcPr fullCalcOnLoad="1"/>
</workbook>
</file>

<file path=xl/sharedStrings.xml><?xml version="1.0" encoding="utf-8"?>
<sst xmlns="http://schemas.openxmlformats.org/spreadsheetml/2006/main" count="235" uniqueCount="145">
  <si>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</si>
  <si>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</si>
  <si>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</si>
  <si>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</si>
  <si>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</si>
  <si>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</si>
  <si>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</si>
  <si>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</si>
  <si>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</si>
  <si>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</si>
  <si>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</si>
  <si>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</si>
  <si>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</si>
  <si>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</si>
  <si>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</si>
  <si>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</si>
  <si>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</si>
  <si>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</si>
  <si>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</si>
  <si>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</si>
  <si>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</si>
  <si>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</si>
  <si>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</si>
  <si>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</si>
  <si>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</si>
  <si>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</si>
  <si>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</si>
  <si>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</si>
  <si>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</si>
  <si>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</si>
  <si>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</si>
  <si>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</si>
  <si>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</si>
  <si>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</si>
  <si>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</si>
  <si>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</si>
  <si>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</si>
  <si>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</si>
  <si>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</si>
  <si>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</si>
  <si>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</si>
  <si>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</si>
  <si>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</si>
  <si>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</si>
  <si>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</si>
  <si>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</si>
  <si>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</si>
  <si>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</si>
  <si>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</si>
  <si>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</si>
  <si>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</si>
  <si>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</si>
  <si>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</si>
  <si>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</si>
  <si>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244</t>
  </si>
  <si>
    <t>312</t>
  </si>
  <si>
    <t>0314</t>
  </si>
  <si>
    <t>3.1</t>
  </si>
  <si>
    <t>0503</t>
  </si>
  <si>
    <t>734 00 00 00 0</t>
  </si>
  <si>
    <t>760 00 00 00 0</t>
  </si>
  <si>
    <t>11 05</t>
  </si>
  <si>
    <t>08 01</t>
  </si>
  <si>
    <t>05 01</t>
  </si>
  <si>
    <t>05 02</t>
  </si>
  <si>
    <t>07 07</t>
  </si>
  <si>
    <t>10 06</t>
  </si>
  <si>
    <t>10 01</t>
  </si>
  <si>
    <t>120</t>
  </si>
  <si>
    <t>0401</t>
  </si>
  <si>
    <t>121</t>
  </si>
  <si>
    <t>129</t>
  </si>
  <si>
    <t>Приложение №10</t>
  </si>
  <si>
    <t>0111</t>
  </si>
  <si>
    <t>870</t>
  </si>
  <si>
    <t>1403</t>
  </si>
  <si>
    <t>540</t>
  </si>
  <si>
    <t xml:space="preserve">Муниципальная программа "Развитие систем коммунальной инфраструктуры городского поселения Тельминского муниципального образования на 2016-2020 гг." </t>
  </si>
  <si>
    <t>5,2</t>
  </si>
  <si>
    <t>5,3</t>
  </si>
  <si>
    <t>6.1</t>
  </si>
  <si>
    <t>6.2</t>
  </si>
  <si>
    <t>6.3</t>
  </si>
  <si>
    <t>731 00 S2 370</t>
  </si>
  <si>
    <t>751 00 S2 200</t>
  </si>
  <si>
    <t>850</t>
  </si>
  <si>
    <t>734 00 L 5551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</si>
  <si>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</si>
  <si>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</si>
  <si>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</si>
  <si>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</si>
  <si>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</si>
  <si>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</si>
  <si>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</si>
  <si>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</si>
  <si>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многоквартирных домов, проездов к дворовым территориям многоквартирных домов"на 2019-2023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</si>
  <si>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2019-2023 годы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</si>
  <si>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2019-2023 годы</t>
  </si>
  <si>
    <t>Подпрограмма  "Развитие систем уличного освещения Тельминского муниципального образования" на 2019-2023 годы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</si>
  <si>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</si>
  <si>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>Муниципальная программа "Социальное развитие в городском поселении Тельминском муниципальном образовании на 2019-2023 годы"</t>
  </si>
  <si>
    <t>Подпрограмма "Старшее поколение на 2019-2023 г.г."</t>
  </si>
  <si>
    <t>Подпрограмма "Развитие культуры в городском поселении Тельминском муниципальном образовании на 2019-2023 годы"</t>
  </si>
  <si>
    <t>Мероприятие "Подготовка объектов коммунальной инфраструктуры к отопительному сезону в городском поселении Тельминского муниципального образования "на 2019-2023 годы</t>
  </si>
  <si>
    <t xml:space="preserve">Мероприятие "Развитие систем коммунальной инфраструктуры  городского поселения Тельминском муниципальном образовании на 2019-2023 гг." </t>
  </si>
  <si>
    <t xml:space="preserve">Мероприятие "Проведение ремонта многоквартирных домов на территории  Тельминского муниципального образования на 2019-2023 гг." </t>
  </si>
  <si>
    <t>Подпрограмма "Развитие молодежной политики городского поселения Тельминского Муниципального образования на 2019-2023 годы"    Развитие физической культуры и спорта на территории городского поселения тельминского муниципального образования на 2019-2023 годы</t>
  </si>
  <si>
    <t>Глава администрации городского поселения Тельминского муниципального образования</t>
  </si>
  <si>
    <t xml:space="preserve">     М.А.Ерофеев</t>
  </si>
  <si>
    <t>Муниципальная программа "Формирование комфортной городской среды на территории  Тельминского МО" на 2018-2024 годы</t>
  </si>
  <si>
    <t>Мероприятие "Благоустройство комплексной спортивной площадки по адресу: р.п.Тельма, ул.2-я Советская, 4Б</t>
  </si>
  <si>
    <t>РАСПРЕДЕЛЕНИЕ БЮДЖЕТНЫХ АССИГНОВАНИЙ НА РЕАЛИЗАЦИЮ МУНИЦИПАЛЬНЫХ ПРОГРАММ НА 2020 ГОД</t>
  </si>
  <si>
    <t xml:space="preserve">Тельминского муниципального образования на 2020 год" </t>
  </si>
  <si>
    <t>2020 год</t>
  </si>
  <si>
    <t>710 00 20 110</t>
  </si>
  <si>
    <t>711 00 20 110</t>
  </si>
  <si>
    <t>712 00 20 110</t>
  </si>
  <si>
    <t>712 00 20 190</t>
  </si>
  <si>
    <t>712 00 98 710</t>
  </si>
  <si>
    <t>851</t>
  </si>
  <si>
    <t>712 00 28 888</t>
  </si>
  <si>
    <t>1301</t>
  </si>
  <si>
    <t>730</t>
  </si>
  <si>
    <t>712 00 20190</t>
  </si>
  <si>
    <t>720 00 28 888</t>
  </si>
  <si>
    <t>721 00 28 888</t>
  </si>
  <si>
    <t>722 00 28 888</t>
  </si>
  <si>
    <t>730 00 28 888</t>
  </si>
  <si>
    <t>731 00 28 888</t>
  </si>
  <si>
    <t>732 00 28 888</t>
  </si>
  <si>
    <t>733 00 28 888</t>
  </si>
  <si>
    <t>734 00 28 888</t>
  </si>
  <si>
    <t>736 00 28 888</t>
  </si>
  <si>
    <t>735 00 28 888</t>
  </si>
  <si>
    <t>750 00 28 888</t>
  </si>
  <si>
    <t>751 00 28 888</t>
  </si>
  <si>
    <t>761 00 28 888</t>
  </si>
  <si>
    <t>762 00 28 888</t>
  </si>
  <si>
    <t>770 00 28 888</t>
  </si>
  <si>
    <t>771 00 20 190</t>
  </si>
  <si>
    <t>771 00 28 888</t>
  </si>
  <si>
    <t>772 00 28 888</t>
  </si>
  <si>
    <t>772 00 29 999</t>
  </si>
  <si>
    <t>773 00 29 999</t>
  </si>
  <si>
    <t>№ 104  от  25.12.2019г.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</si>
</sst>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_р_."/>
    <numFmt numFmtId="177" formatCode="0.0"/>
    <numFmt numFmtId="178" formatCode="#,##0.000_р_."/>
    <numFmt numFmtId="179" formatCode="#,##0_р_."/>
    <numFmt numFmtId="180" formatCode="#,##0.0"/>
    <numFmt numFmtId="181" formatCode="[$€-2]\ ###,000_);[Red]\([$€-2]\ ###,000\)"/>
    <numFmt numFmtId="182" formatCode="[$-FC19]d\ mmmm\ yyyy\ &quot;г.&quot;"/>
    <numFmt numFmtId="183" formatCode="00\.00\.00"/>
    <numFmt numFmtId="184" formatCode="#,##0_ ;\-#,##0\ "/>
    <numFmt numFmtId="185" formatCode="_-* #,##0_р_._-;\-* #,##0_р_._-;_-* &quot;-&quot;??_р_._-;_-@_-"/>
    <numFmt numFmtId="186" formatCode="_-* #,##0.0_р_._-;\-* #,##0.0_р_._-;_-* &quot;-&quot;??_р_._-;_-@_-"/>
    <numFmt numFmtId="187" formatCode="000000"/>
    <numFmt numFmtId="188" formatCode="#,##0.00000"/>
    <numFmt numFmtId="189" formatCode="#,##0.000"/>
    <numFmt numFmtId="190" formatCode="#,##0.0000"/>
    <numFmt numFmtId="191" formatCode="#,##0.000000"/>
    <numFmt numFmtId="192" formatCode="#,##0.0000000"/>
    <numFmt numFmtId="193" formatCode="#,##0.00000000"/>
    <numFmt numFmtId="194" formatCode="0.00000"/>
    <numFmt numFmtId="195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80" fontId="10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8" fontId="4" fillId="0" borderId="2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90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4" fontId="4" fillId="33" borderId="25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1" xfId="0" applyNumberFormat="1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8" fontId="11" fillId="0" borderId="0" xfId="0" applyNumberFormat="1" applyFont="1" applyFill="1" applyAlignment="1">
      <alignment/>
    </xf>
    <xf numFmtId="190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90" fontId="0" fillId="33" borderId="0" xfId="0" applyNumberFormat="1" applyFill="1" applyAlignment="1">
      <alignment/>
    </xf>
    <xf numFmtId="194" fontId="11" fillId="0" borderId="0" xfId="0" applyNumberFormat="1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8" fontId="20" fillId="37" borderId="0" xfId="0" applyNumberFormat="1" applyFont="1" applyFill="1" applyAlignment="1">
      <alignment/>
    </xf>
    <xf numFmtId="188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4" fontId="9" fillId="35" borderId="5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vertical="center" wrapText="1"/>
    </xf>
    <xf numFmtId="0" fontId="9" fillId="37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vertical="center"/>
    </xf>
    <xf numFmtId="0" fontId="9" fillId="37" borderId="48" xfId="0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4" borderId="49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050829"/>
        <c:axId val="37239734"/>
      </c:bar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50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722151"/>
        <c:axId val="63628448"/>
      </c:bar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22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785121"/>
        <c:axId val="53630634"/>
      </c:bar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30634"/>
        <c:crosses val="autoZero"/>
        <c:auto val="1"/>
        <c:lblOffset val="100"/>
        <c:tickLblSkip val="1"/>
        <c:noMultiLvlLbl val="0"/>
      </c:catAx>
      <c:valAx>
        <c:axId val="5363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913659"/>
        <c:axId val="49114068"/>
      </c:bar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068"/>
        <c:crosses val="autoZero"/>
        <c:auto val="1"/>
        <c:lblOffset val="100"/>
        <c:tickLblSkip val="1"/>
        <c:noMultiLvlLbl val="0"/>
      </c:catAx>
      <c:valAx>
        <c:axId val="49114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6600825" y="4495800"/>
        <a:ext cx="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600825" y="6591300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87</xdr:row>
      <xdr:rowOff>123825</xdr:rowOff>
    </xdr:to>
    <xdr:graphicFrame>
      <xdr:nvGraphicFramePr>
        <xdr:cNvPr id="4" name="Chart 4"/>
        <xdr:cNvGraphicFramePr/>
      </xdr:nvGraphicFramePr>
      <xdr:xfrm>
        <a:off x="6600825" y="7829550"/>
        <a:ext cx="0" cy="1507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72</v>
      </c>
      <c r="D1" s="8"/>
      <c r="E1" s="13"/>
    </row>
    <row r="2" spans="1:5" ht="12.75">
      <c r="A2" s="11"/>
      <c r="B2" s="12"/>
      <c r="C2" s="19" t="s">
        <v>51</v>
      </c>
      <c r="D2" s="8"/>
      <c r="E2" s="13"/>
    </row>
    <row r="3" spans="1:5" ht="12.75">
      <c r="A3" s="11"/>
      <c r="B3" s="12"/>
      <c r="C3" s="19" t="s">
        <v>52</v>
      </c>
      <c r="D3" s="8"/>
      <c r="E3" s="13"/>
    </row>
    <row r="4" spans="1:5" ht="12.75">
      <c r="A4" s="11"/>
      <c r="B4" s="12"/>
      <c r="C4" s="19" t="s">
        <v>53</v>
      </c>
      <c r="D4" s="8"/>
      <c r="E4" s="13"/>
    </row>
    <row r="5" spans="1:5" ht="12.75">
      <c r="A5" s="11"/>
      <c r="B5" s="12"/>
      <c r="C5" s="19" t="s">
        <v>112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144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11" t="s">
        <v>111</v>
      </c>
      <c r="B11" s="211"/>
      <c r="C11" s="211"/>
      <c r="D11" s="211"/>
      <c r="E11" s="211"/>
      <c r="F11" s="211"/>
      <c r="G11" s="211"/>
    </row>
    <row r="12" spans="1:9" ht="0.75" customHeight="1" hidden="1">
      <c r="A12" s="38"/>
      <c r="B12" s="38"/>
      <c r="C12" s="38"/>
      <c r="D12" s="38"/>
      <c r="E12" s="38"/>
      <c r="F12" s="38"/>
      <c r="G12" s="5"/>
      <c r="H12" s="5"/>
      <c r="I12" s="5" t="s">
        <v>39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4" t="s">
        <v>39</v>
      </c>
      <c r="H14" s="64"/>
      <c r="I14" s="64"/>
    </row>
    <row r="15" spans="1:9" s="3" customFormat="1" ht="18.75" customHeight="1">
      <c r="A15" s="212" t="s">
        <v>0</v>
      </c>
      <c r="B15" s="214" t="s">
        <v>1</v>
      </c>
      <c r="C15" s="216" t="s">
        <v>2</v>
      </c>
      <c r="D15" s="216"/>
      <c r="E15" s="216"/>
      <c r="F15" s="217"/>
      <c r="G15" s="192" t="s">
        <v>113</v>
      </c>
      <c r="H15" s="192" t="s">
        <v>48</v>
      </c>
      <c r="I15" s="192" t="s">
        <v>49</v>
      </c>
    </row>
    <row r="16" spans="1:9" s="3" customFormat="1" ht="19.5" customHeight="1" thickBot="1">
      <c r="A16" s="213"/>
      <c r="B16" s="215"/>
      <c r="C16" s="27" t="s">
        <v>38</v>
      </c>
      <c r="D16" s="27" t="s">
        <v>21</v>
      </c>
      <c r="E16" s="28" t="s">
        <v>19</v>
      </c>
      <c r="F16" s="29" t="s">
        <v>20</v>
      </c>
      <c r="G16" s="193"/>
      <c r="H16" s="193"/>
      <c r="I16" s="193"/>
    </row>
    <row r="17" spans="1:9" s="13" customFormat="1" ht="53.25" customHeight="1" thickBot="1">
      <c r="A17" s="43" t="s">
        <v>8</v>
      </c>
      <c r="B17" s="44" t="s">
        <v>87</v>
      </c>
      <c r="C17" s="113" t="s">
        <v>18</v>
      </c>
      <c r="D17" s="113" t="s">
        <v>18</v>
      </c>
      <c r="E17" s="114" t="s">
        <v>114</v>
      </c>
      <c r="F17" s="115" t="s">
        <v>18</v>
      </c>
      <c r="G17" s="58">
        <f>G19+G31</f>
        <v>13917</v>
      </c>
      <c r="H17" s="95" t="e">
        <f>H19+#REF!+H31+H32+H34+H36+H39+H44+H46</f>
        <v>#REF!</v>
      </c>
      <c r="I17" s="95" t="e">
        <f>I19+#REF!+I31+I32+I34+I36+I39+I44+I46</f>
        <v>#REF!</v>
      </c>
    </row>
    <row r="18" spans="1:9" s="3" customFormat="1" ht="23.25" customHeight="1">
      <c r="A18" s="187" t="s">
        <v>26</v>
      </c>
      <c r="B18" s="178" t="s">
        <v>88</v>
      </c>
      <c r="C18" s="84" t="s">
        <v>15</v>
      </c>
      <c r="D18" s="30" t="s">
        <v>41</v>
      </c>
      <c r="E18" s="31" t="s">
        <v>115</v>
      </c>
      <c r="F18" s="78" t="s">
        <v>68</v>
      </c>
      <c r="G18" s="53">
        <v>1758</v>
      </c>
      <c r="H18" s="53">
        <v>766.7</v>
      </c>
      <c r="I18" s="53">
        <v>766.7</v>
      </c>
    </row>
    <row r="19" spans="1:9" s="13" customFormat="1" ht="25.5" customHeight="1" thickBot="1">
      <c r="A19" s="188"/>
      <c r="B19" s="179"/>
      <c r="C19" s="180"/>
      <c r="D19" s="180"/>
      <c r="E19" s="180"/>
      <c r="F19" s="181"/>
      <c r="G19" s="56">
        <f>SUM(G18:G18)</f>
        <v>1758</v>
      </c>
      <c r="H19" s="57">
        <f>SUM(H18:H18)</f>
        <v>766.7</v>
      </c>
      <c r="I19" s="57">
        <f>SUM(I18:I18)</f>
        <v>766.7</v>
      </c>
    </row>
    <row r="20" spans="1:9" s="3" customFormat="1" ht="12.75" customHeight="1">
      <c r="A20" s="184" t="s">
        <v>29</v>
      </c>
      <c r="B20" s="178" t="s">
        <v>89</v>
      </c>
      <c r="C20" s="133" t="s">
        <v>15</v>
      </c>
      <c r="D20" s="30" t="s">
        <v>42</v>
      </c>
      <c r="E20" s="31" t="s">
        <v>116</v>
      </c>
      <c r="F20" s="78" t="s">
        <v>68</v>
      </c>
      <c r="G20" s="53">
        <v>8200</v>
      </c>
      <c r="H20" s="77">
        <v>6.2</v>
      </c>
      <c r="I20" s="53">
        <v>6.2</v>
      </c>
    </row>
    <row r="21" spans="1:9" s="3" customFormat="1" ht="15.75" customHeight="1">
      <c r="A21" s="185"/>
      <c r="B21" s="182"/>
      <c r="C21" s="145" t="s">
        <v>15</v>
      </c>
      <c r="D21" s="10" t="s">
        <v>42</v>
      </c>
      <c r="E21" s="9" t="s">
        <v>117</v>
      </c>
      <c r="F21" s="80" t="s">
        <v>24</v>
      </c>
      <c r="G21" s="54">
        <v>1826</v>
      </c>
      <c r="H21" s="143">
        <v>31.33</v>
      </c>
      <c r="I21" s="54">
        <v>31.33</v>
      </c>
    </row>
    <row r="22" spans="1:9" s="3" customFormat="1" ht="15.75" customHeight="1">
      <c r="A22" s="185"/>
      <c r="B22" s="182"/>
      <c r="C22" s="146" t="s">
        <v>15</v>
      </c>
      <c r="D22" s="116" t="s">
        <v>42</v>
      </c>
      <c r="E22" s="83" t="s">
        <v>117</v>
      </c>
      <c r="F22" s="148" t="s">
        <v>85</v>
      </c>
      <c r="G22" s="54">
        <v>0</v>
      </c>
      <c r="H22" s="171"/>
      <c r="I22" s="155"/>
    </row>
    <row r="23" spans="1:9" s="3" customFormat="1" ht="15.75" customHeight="1">
      <c r="A23" s="185"/>
      <c r="B23" s="182"/>
      <c r="C23" s="146" t="s">
        <v>15</v>
      </c>
      <c r="D23" s="116" t="s">
        <v>73</v>
      </c>
      <c r="E23" s="83" t="s">
        <v>120</v>
      </c>
      <c r="F23" s="148" t="s">
        <v>74</v>
      </c>
      <c r="G23" s="54">
        <v>50</v>
      </c>
      <c r="H23" s="171"/>
      <c r="I23" s="155"/>
    </row>
    <row r="24" spans="1:9" s="3" customFormat="1" ht="13.5" customHeight="1" thickBot="1">
      <c r="A24" s="185"/>
      <c r="B24" s="182"/>
      <c r="C24" s="146" t="s">
        <v>15</v>
      </c>
      <c r="D24" s="116" t="s">
        <v>17</v>
      </c>
      <c r="E24" s="83" t="s">
        <v>118</v>
      </c>
      <c r="F24" s="148" t="s">
        <v>24</v>
      </c>
      <c r="G24" s="54">
        <v>63</v>
      </c>
      <c r="H24" s="144">
        <v>173.48</v>
      </c>
      <c r="I24" s="68">
        <v>173.48</v>
      </c>
    </row>
    <row r="25" spans="1:9" s="3" customFormat="1" ht="13.5" customHeight="1" thickBot="1">
      <c r="A25" s="185"/>
      <c r="B25" s="182"/>
      <c r="C25" s="146" t="s">
        <v>15</v>
      </c>
      <c r="D25" s="116" t="s">
        <v>17</v>
      </c>
      <c r="E25" s="83" t="s">
        <v>118</v>
      </c>
      <c r="F25" s="148" t="s">
        <v>119</v>
      </c>
      <c r="G25" s="155">
        <v>1550</v>
      </c>
      <c r="H25" s="127"/>
      <c r="I25" s="75"/>
    </row>
    <row r="26" spans="1:9" s="3" customFormat="1" ht="13.5" customHeight="1" thickBot="1">
      <c r="A26" s="185"/>
      <c r="B26" s="182"/>
      <c r="C26" s="146" t="s">
        <v>15</v>
      </c>
      <c r="D26" s="116" t="s">
        <v>69</v>
      </c>
      <c r="E26" s="9" t="s">
        <v>116</v>
      </c>
      <c r="F26" s="148" t="s">
        <v>70</v>
      </c>
      <c r="G26" s="155">
        <v>14</v>
      </c>
      <c r="H26" s="127"/>
      <c r="I26" s="75"/>
    </row>
    <row r="27" spans="1:9" s="3" customFormat="1" ht="13.5" customHeight="1" thickBot="1">
      <c r="A27" s="185"/>
      <c r="B27" s="182"/>
      <c r="C27" s="146" t="s">
        <v>15</v>
      </c>
      <c r="D27" s="116" t="s">
        <v>69</v>
      </c>
      <c r="E27" s="9" t="s">
        <v>116</v>
      </c>
      <c r="F27" s="148" t="s">
        <v>71</v>
      </c>
      <c r="G27" s="155">
        <v>6</v>
      </c>
      <c r="H27" s="127"/>
      <c r="I27" s="75"/>
    </row>
    <row r="28" spans="1:9" s="3" customFormat="1" ht="13.5" customHeight="1" thickBot="1">
      <c r="A28" s="185"/>
      <c r="B28" s="182"/>
      <c r="C28" s="146" t="s">
        <v>15</v>
      </c>
      <c r="D28" s="116" t="s">
        <v>7</v>
      </c>
      <c r="E28" s="172" t="s">
        <v>120</v>
      </c>
      <c r="F28" s="148" t="s">
        <v>24</v>
      </c>
      <c r="G28" s="155">
        <v>110</v>
      </c>
      <c r="H28" s="127"/>
      <c r="I28" s="75"/>
    </row>
    <row r="29" spans="1:9" s="3" customFormat="1" ht="13.5" customHeight="1" thickBot="1">
      <c r="A29" s="185"/>
      <c r="B29" s="182"/>
      <c r="C29" s="146" t="s">
        <v>15</v>
      </c>
      <c r="D29" s="116" t="s">
        <v>121</v>
      </c>
      <c r="E29" s="172" t="s">
        <v>117</v>
      </c>
      <c r="F29" s="148" t="s">
        <v>122</v>
      </c>
      <c r="G29" s="155">
        <v>1</v>
      </c>
      <c r="H29" s="127"/>
      <c r="I29" s="75"/>
    </row>
    <row r="30" spans="1:9" s="3" customFormat="1" ht="13.5" customHeight="1" thickBot="1">
      <c r="A30" s="185"/>
      <c r="B30" s="182"/>
      <c r="C30" s="147" t="s">
        <v>15</v>
      </c>
      <c r="D30" s="67" t="s">
        <v>75</v>
      </c>
      <c r="E30" s="79" t="s">
        <v>123</v>
      </c>
      <c r="F30" s="81" t="s">
        <v>76</v>
      </c>
      <c r="G30" s="68">
        <v>339</v>
      </c>
      <c r="H30" s="127"/>
      <c r="I30" s="75"/>
    </row>
    <row r="31" spans="1:9" s="13" customFormat="1" ht="13.5" thickBot="1">
      <c r="A31" s="186"/>
      <c r="B31" s="179"/>
      <c r="C31" s="180"/>
      <c r="D31" s="180"/>
      <c r="E31" s="180"/>
      <c r="F31" s="181"/>
      <c r="G31" s="57">
        <f>SUM(G20:G30)</f>
        <v>12159</v>
      </c>
      <c r="H31" s="57">
        <f>SUM(H24:H24)</f>
        <v>173.48</v>
      </c>
      <c r="I31" s="57">
        <f>SUM(I24:I24)</f>
        <v>173.48</v>
      </c>
    </row>
    <row r="32" spans="1:9" s="3" customFormat="1" ht="57" customHeight="1" thickBot="1">
      <c r="A32" s="43" t="s">
        <v>12</v>
      </c>
      <c r="B32" s="44" t="s">
        <v>90</v>
      </c>
      <c r="C32" s="23"/>
      <c r="D32" s="23"/>
      <c r="E32" s="46" t="s">
        <v>124</v>
      </c>
      <c r="F32" s="26"/>
      <c r="G32" s="52">
        <f>G34+G36</f>
        <v>14</v>
      </c>
      <c r="H32" s="52">
        <v>100</v>
      </c>
      <c r="I32" s="52">
        <v>100</v>
      </c>
    </row>
    <row r="33" spans="1:9" s="3" customFormat="1" ht="20.25" customHeight="1">
      <c r="A33" s="187" t="s">
        <v>30</v>
      </c>
      <c r="B33" s="178" t="s">
        <v>91</v>
      </c>
      <c r="C33" s="30" t="s">
        <v>15</v>
      </c>
      <c r="D33" s="30" t="s">
        <v>56</v>
      </c>
      <c r="E33" s="31" t="s">
        <v>125</v>
      </c>
      <c r="F33" s="32" t="s">
        <v>54</v>
      </c>
      <c r="G33" s="53">
        <v>10</v>
      </c>
      <c r="H33" s="53">
        <v>46.8</v>
      </c>
      <c r="I33" s="53">
        <v>46.8</v>
      </c>
    </row>
    <row r="34" spans="1:9" s="13" customFormat="1" ht="21" customHeight="1" thickBot="1">
      <c r="A34" s="188"/>
      <c r="B34" s="179"/>
      <c r="C34" s="180"/>
      <c r="D34" s="180"/>
      <c r="E34" s="180"/>
      <c r="F34" s="181"/>
      <c r="G34" s="57">
        <f>SUM(G33:G33)</f>
        <v>10</v>
      </c>
      <c r="H34" s="57">
        <f>SUM(H33:H33)</f>
        <v>46.8</v>
      </c>
      <c r="I34" s="57">
        <f>SUM(I33:I33)</f>
        <v>46.8</v>
      </c>
    </row>
    <row r="35" spans="1:9" s="3" customFormat="1" ht="15" customHeight="1">
      <c r="A35" s="184" t="s">
        <v>37</v>
      </c>
      <c r="B35" s="178" t="s">
        <v>92</v>
      </c>
      <c r="C35" s="30" t="s">
        <v>15</v>
      </c>
      <c r="D35" s="30" t="s">
        <v>56</v>
      </c>
      <c r="E35" s="31" t="s">
        <v>126</v>
      </c>
      <c r="F35" s="32" t="s">
        <v>54</v>
      </c>
      <c r="G35" s="53">
        <v>4</v>
      </c>
      <c r="H35" s="53">
        <v>1415.27</v>
      </c>
      <c r="I35" s="53">
        <v>1415.27</v>
      </c>
    </row>
    <row r="36" spans="1:9" s="3" customFormat="1" ht="41.25" customHeight="1" thickBot="1">
      <c r="A36" s="186"/>
      <c r="B36" s="179"/>
      <c r="C36" s="180"/>
      <c r="D36" s="180"/>
      <c r="E36" s="180"/>
      <c r="F36" s="181"/>
      <c r="G36" s="57">
        <f>SUM(G35:G35)</f>
        <v>4</v>
      </c>
      <c r="H36" s="82">
        <f>SUM(H35:H35)</f>
        <v>1415.27</v>
      </c>
      <c r="I36" s="82">
        <f>SUM(I35:I35)</f>
        <v>1415.27</v>
      </c>
    </row>
    <row r="37" spans="1:9" s="3" customFormat="1" ht="12.75" customHeight="1" hidden="1" thickBot="1">
      <c r="A37" s="200" t="s">
        <v>3</v>
      </c>
      <c r="B37" s="227" t="s">
        <v>93</v>
      </c>
      <c r="C37" s="149" t="s">
        <v>13</v>
      </c>
      <c r="D37" s="61" t="s">
        <v>28</v>
      </c>
      <c r="E37" s="62" t="s">
        <v>43</v>
      </c>
      <c r="F37" s="63" t="s">
        <v>25</v>
      </c>
      <c r="G37" s="66"/>
      <c r="H37" s="66"/>
      <c r="I37" s="66"/>
    </row>
    <row r="38" spans="1:9" s="3" customFormat="1" ht="22.5" customHeight="1">
      <c r="A38" s="201"/>
      <c r="B38" s="228"/>
      <c r="C38" s="84"/>
      <c r="D38" s="30"/>
      <c r="E38" s="122" t="s">
        <v>127</v>
      </c>
      <c r="F38" s="32"/>
      <c r="G38" s="131">
        <f>G44+G46+G48+G53+G56</f>
        <v>2612.9</v>
      </c>
      <c r="H38" s="53">
        <v>173.2</v>
      </c>
      <c r="I38" s="53">
        <v>173.2</v>
      </c>
    </row>
    <row r="39" spans="1:9" s="13" customFormat="1" ht="25.5" customHeight="1" thickBot="1">
      <c r="A39" s="202"/>
      <c r="B39" s="229"/>
      <c r="C39" s="198"/>
      <c r="D39" s="198"/>
      <c r="E39" s="198"/>
      <c r="F39" s="199"/>
      <c r="G39" s="56"/>
      <c r="H39" s="56">
        <f>SUM(H37:H38)</f>
        <v>173.2</v>
      </c>
      <c r="I39" s="56">
        <f>SUM(I37:I38)</f>
        <v>173.2</v>
      </c>
    </row>
    <row r="40" spans="1:9" s="3" customFormat="1" ht="13.5" customHeight="1" thickBot="1">
      <c r="A40" s="184" t="s">
        <v>57</v>
      </c>
      <c r="B40" s="178" t="s">
        <v>94</v>
      </c>
      <c r="C40" s="150">
        <v>901</v>
      </c>
      <c r="D40" s="51" t="s">
        <v>50</v>
      </c>
      <c r="E40" s="50" t="s">
        <v>128</v>
      </c>
      <c r="F40" s="50">
        <v>244</v>
      </c>
      <c r="G40" s="65">
        <v>2145.9</v>
      </c>
      <c r="H40" s="53">
        <v>4968.76</v>
      </c>
      <c r="I40" s="53">
        <v>4968.76</v>
      </c>
    </row>
    <row r="41" spans="1:9" s="3" customFormat="1" ht="0.75" customHeight="1" hidden="1">
      <c r="A41" s="185"/>
      <c r="B41" s="182"/>
      <c r="C41" s="142">
        <v>902</v>
      </c>
      <c r="D41" s="49" t="s">
        <v>27</v>
      </c>
      <c r="E41" s="48" t="s">
        <v>44</v>
      </c>
      <c r="F41" s="59">
        <v>412</v>
      </c>
      <c r="G41" s="55"/>
      <c r="H41" s="55"/>
      <c r="I41" s="55"/>
    </row>
    <row r="42" spans="1:9" s="3" customFormat="1" ht="15.75" customHeight="1" hidden="1" thickBot="1">
      <c r="A42" s="191"/>
      <c r="B42" s="182"/>
      <c r="C42" s="174">
        <v>903</v>
      </c>
      <c r="D42" s="175" t="s">
        <v>28</v>
      </c>
      <c r="E42" s="138" t="s">
        <v>44</v>
      </c>
      <c r="F42" s="138">
        <v>610</v>
      </c>
      <c r="G42" s="155">
        <v>0</v>
      </c>
      <c r="H42" s="68">
        <v>100</v>
      </c>
      <c r="I42" s="68">
        <v>100</v>
      </c>
    </row>
    <row r="43" spans="1:9" s="3" customFormat="1" ht="15.75" customHeight="1">
      <c r="A43" s="191"/>
      <c r="B43" s="197"/>
      <c r="C43" s="48">
        <v>901</v>
      </c>
      <c r="D43" s="49" t="s">
        <v>50</v>
      </c>
      <c r="E43" s="48" t="s">
        <v>83</v>
      </c>
      <c r="F43" s="48">
        <v>244</v>
      </c>
      <c r="G43" s="176">
        <v>15</v>
      </c>
      <c r="H43" s="173"/>
      <c r="I43" s="74"/>
    </row>
    <row r="44" spans="1:9" s="3" customFormat="1" ht="52.5" customHeight="1" thickBot="1">
      <c r="A44" s="186"/>
      <c r="B44" s="179"/>
      <c r="C44" s="180"/>
      <c r="D44" s="180"/>
      <c r="E44" s="180"/>
      <c r="F44" s="181"/>
      <c r="G44" s="56">
        <f>SUM(G40:G43)</f>
        <v>2160.9</v>
      </c>
      <c r="H44" s="56">
        <f>SUM(H40:H42)</f>
        <v>5068.76</v>
      </c>
      <c r="I44" s="56">
        <f>SUM(I40:I42)</f>
        <v>5068.76</v>
      </c>
    </row>
    <row r="45" spans="1:9" s="3" customFormat="1" ht="12" customHeight="1">
      <c r="A45" s="184" t="s">
        <v>31</v>
      </c>
      <c r="B45" s="178" t="s">
        <v>95</v>
      </c>
      <c r="C45" s="84" t="s">
        <v>15</v>
      </c>
      <c r="D45" s="30" t="s">
        <v>50</v>
      </c>
      <c r="E45" s="31" t="s">
        <v>129</v>
      </c>
      <c r="F45" s="30" t="s">
        <v>54</v>
      </c>
      <c r="G45" s="53">
        <v>100</v>
      </c>
      <c r="H45" s="53">
        <v>348.72</v>
      </c>
      <c r="I45" s="53">
        <v>348.72</v>
      </c>
    </row>
    <row r="46" spans="1:9" s="3" customFormat="1" ht="37.5" customHeight="1" thickBot="1">
      <c r="A46" s="186"/>
      <c r="B46" s="218"/>
      <c r="C46" s="180"/>
      <c r="D46" s="180"/>
      <c r="E46" s="180"/>
      <c r="F46" s="181"/>
      <c r="G46" s="57">
        <f>G45</f>
        <v>100</v>
      </c>
      <c r="H46" s="57" t="e">
        <f>H45+#REF!+#REF!+#REF!+#REF!</f>
        <v>#REF!</v>
      </c>
      <c r="I46" s="57" t="e">
        <f>I45+#REF!+#REF!+#REF!+#REF!</f>
        <v>#REF!</v>
      </c>
    </row>
    <row r="47" spans="1:9" s="13" customFormat="1" ht="54" customHeight="1" thickBot="1">
      <c r="A47" s="39" t="s">
        <v>32</v>
      </c>
      <c r="B47" s="25" t="s">
        <v>96</v>
      </c>
      <c r="C47" s="23" t="s">
        <v>15</v>
      </c>
      <c r="D47" s="23" t="s">
        <v>6</v>
      </c>
      <c r="E47" s="24" t="s">
        <v>130</v>
      </c>
      <c r="F47" s="26" t="s">
        <v>54</v>
      </c>
      <c r="G47" s="65">
        <v>100</v>
      </c>
      <c r="H47" s="52" t="e">
        <f>H56+H53+#REF!+#REF!</f>
        <v>#REF!</v>
      </c>
      <c r="I47" s="52" t="e">
        <f>I56+I53+#REF!+#REF!</f>
        <v>#REF!</v>
      </c>
    </row>
    <row r="48" spans="1:9" s="13" customFormat="1" ht="16.5" customHeight="1" thickBot="1">
      <c r="A48" s="119"/>
      <c r="B48" s="120"/>
      <c r="C48" s="61"/>
      <c r="D48" s="61"/>
      <c r="E48" s="62"/>
      <c r="F48" s="130"/>
      <c r="G48" s="58">
        <f>G47</f>
        <v>100</v>
      </c>
      <c r="H48" s="58"/>
      <c r="I48" s="58"/>
    </row>
    <row r="49" spans="1:9" s="3" customFormat="1" ht="12.75" customHeight="1" thickBot="1">
      <c r="A49" s="184" t="s">
        <v>33</v>
      </c>
      <c r="B49" s="178" t="s">
        <v>97</v>
      </c>
      <c r="C49" s="151">
        <v>901</v>
      </c>
      <c r="D49" s="89" t="s">
        <v>58</v>
      </c>
      <c r="E49" s="88" t="s">
        <v>131</v>
      </c>
      <c r="F49" s="88">
        <v>244</v>
      </c>
      <c r="G49" s="66">
        <v>100</v>
      </c>
      <c r="H49" s="66"/>
      <c r="I49" s="66"/>
    </row>
    <row r="50" spans="1:9" s="3" customFormat="1" ht="12.75" customHeight="1" thickBot="1">
      <c r="A50" s="185"/>
      <c r="B50" s="182"/>
      <c r="C50" s="151">
        <v>901</v>
      </c>
      <c r="D50" s="89" t="s">
        <v>58</v>
      </c>
      <c r="E50" s="88" t="s">
        <v>86</v>
      </c>
      <c r="F50" s="88">
        <v>244</v>
      </c>
      <c r="G50" s="66">
        <v>0</v>
      </c>
      <c r="H50" s="66"/>
      <c r="I50" s="66"/>
    </row>
    <row r="51" spans="1:9" s="3" customFormat="1" ht="12.75" customHeight="1" thickBot="1">
      <c r="A51" s="185"/>
      <c r="B51" s="182"/>
      <c r="C51" s="151">
        <v>901</v>
      </c>
      <c r="D51" s="89" t="s">
        <v>58</v>
      </c>
      <c r="E51" s="88" t="s">
        <v>132</v>
      </c>
      <c r="F51" s="88">
        <v>244</v>
      </c>
      <c r="G51" s="66">
        <v>20</v>
      </c>
      <c r="H51" s="66"/>
      <c r="I51" s="66"/>
    </row>
    <row r="52" spans="1:9" s="3" customFormat="1" ht="12.75" customHeight="1" thickBot="1">
      <c r="A52" s="191"/>
      <c r="B52" s="182"/>
      <c r="C52" s="152">
        <v>901</v>
      </c>
      <c r="D52" s="71" t="s">
        <v>58</v>
      </c>
      <c r="E52" s="87" t="s">
        <v>132</v>
      </c>
      <c r="F52" s="87">
        <v>244</v>
      </c>
      <c r="G52" s="65">
        <v>20</v>
      </c>
      <c r="H52" s="65">
        <v>16679.1</v>
      </c>
      <c r="I52" s="65">
        <v>16679.1</v>
      </c>
    </row>
    <row r="53" spans="1:9" s="3" customFormat="1" ht="26.25" customHeight="1" thickBot="1">
      <c r="A53" s="186"/>
      <c r="B53" s="179"/>
      <c r="C53" s="180"/>
      <c r="D53" s="180"/>
      <c r="E53" s="180"/>
      <c r="F53" s="181"/>
      <c r="G53" s="57">
        <f>SUM(G49:G52)</f>
        <v>140</v>
      </c>
      <c r="H53" s="57">
        <f>SUM(H49:H52)</f>
        <v>16679.1</v>
      </c>
      <c r="I53" s="57">
        <f>SUM(I49:I52)</f>
        <v>16679.1</v>
      </c>
    </row>
    <row r="54" spans="1:9" s="3" customFormat="1" ht="13.5" hidden="1" thickBot="1">
      <c r="A54" s="184" t="s">
        <v>34</v>
      </c>
      <c r="B54" s="178" t="s">
        <v>98</v>
      </c>
      <c r="C54" s="153">
        <v>905</v>
      </c>
      <c r="D54" s="91" t="s">
        <v>28</v>
      </c>
      <c r="E54" s="90" t="s">
        <v>45</v>
      </c>
      <c r="F54" s="90">
        <v>610</v>
      </c>
      <c r="G54" s="74"/>
      <c r="H54" s="74"/>
      <c r="I54" s="74"/>
    </row>
    <row r="55" spans="1:9" s="3" customFormat="1" ht="15" customHeight="1" thickBot="1">
      <c r="A55" s="191"/>
      <c r="B55" s="182"/>
      <c r="C55" s="152">
        <v>901</v>
      </c>
      <c r="D55" s="71" t="s">
        <v>58</v>
      </c>
      <c r="E55" s="87" t="s">
        <v>133</v>
      </c>
      <c r="F55" s="87">
        <v>244</v>
      </c>
      <c r="G55" s="65">
        <v>112</v>
      </c>
      <c r="H55" s="65">
        <v>29967.8</v>
      </c>
      <c r="I55" s="65">
        <v>29967.8</v>
      </c>
    </row>
    <row r="56" spans="1:9" s="3" customFormat="1" ht="24.75" customHeight="1" thickBot="1">
      <c r="A56" s="186"/>
      <c r="B56" s="179"/>
      <c r="C56" s="180"/>
      <c r="D56" s="180"/>
      <c r="E56" s="180"/>
      <c r="F56" s="181"/>
      <c r="G56" s="57">
        <f>SUM(G54:G55)</f>
        <v>112</v>
      </c>
      <c r="H56" s="57">
        <f>SUM(H54:H55)</f>
        <v>29967.8</v>
      </c>
      <c r="I56" s="57">
        <f>SUM(I54:I55)</f>
        <v>29967.8</v>
      </c>
    </row>
    <row r="57" spans="1:9" s="13" customFormat="1" ht="40.5" customHeight="1" thickBot="1">
      <c r="A57" s="43" t="s">
        <v>5</v>
      </c>
      <c r="B57" s="44" t="s">
        <v>109</v>
      </c>
      <c r="C57" s="45" t="s">
        <v>18</v>
      </c>
      <c r="D57" s="45" t="s">
        <v>18</v>
      </c>
      <c r="E57" s="46" t="s">
        <v>59</v>
      </c>
      <c r="F57" s="47" t="s">
        <v>18</v>
      </c>
      <c r="G57" s="52">
        <f>G58</f>
        <v>0</v>
      </c>
      <c r="H57" s="97" t="e">
        <f>H58+#REF!+#REF!+#REF!+H59+H65+H66+H67</f>
        <v>#REF!</v>
      </c>
      <c r="I57" s="97" t="e">
        <f>I58+#REF!+#REF!+#REF!+I59+I65+I66+I67</f>
        <v>#REF!</v>
      </c>
    </row>
    <row r="58" spans="1:9" s="3" customFormat="1" ht="39" thickBot="1">
      <c r="A58" s="39" t="s">
        <v>35</v>
      </c>
      <c r="B58" s="25" t="s">
        <v>110</v>
      </c>
      <c r="C58" s="23" t="s">
        <v>15</v>
      </c>
      <c r="D58" s="23" t="s">
        <v>58</v>
      </c>
      <c r="E58" s="88" t="s">
        <v>86</v>
      </c>
      <c r="F58" s="26" t="s">
        <v>54</v>
      </c>
      <c r="G58" s="65">
        <v>0</v>
      </c>
      <c r="H58" s="98">
        <v>33</v>
      </c>
      <c r="I58" s="98">
        <v>33</v>
      </c>
    </row>
    <row r="59" spans="1:9" s="3" customFormat="1" ht="78.75" customHeight="1" thickBot="1">
      <c r="A59" s="43" t="s">
        <v>10</v>
      </c>
      <c r="B59" s="44" t="s">
        <v>99</v>
      </c>
      <c r="C59" s="23"/>
      <c r="D59" s="23"/>
      <c r="E59" s="46" t="s">
        <v>134</v>
      </c>
      <c r="F59" s="26"/>
      <c r="G59" s="52">
        <f>G65+G68+G70</f>
        <v>310</v>
      </c>
      <c r="H59" s="98">
        <v>10</v>
      </c>
      <c r="I59" s="98">
        <v>10</v>
      </c>
    </row>
    <row r="60" spans="1:9" s="3" customFormat="1" ht="29.25" customHeight="1" hidden="1" thickBot="1">
      <c r="A60" s="39" t="s">
        <v>34</v>
      </c>
      <c r="B60" s="25" t="s">
        <v>40</v>
      </c>
      <c r="C60" s="61" t="s">
        <v>14</v>
      </c>
      <c r="D60" s="61" t="s">
        <v>9</v>
      </c>
      <c r="E60" s="62" t="s">
        <v>46</v>
      </c>
      <c r="F60" s="63" t="s">
        <v>23</v>
      </c>
      <c r="G60" s="58">
        <v>0</v>
      </c>
      <c r="H60" s="58">
        <v>0</v>
      </c>
      <c r="I60" s="58">
        <v>0</v>
      </c>
    </row>
    <row r="61" spans="1:9" s="3" customFormat="1" ht="15.75" customHeight="1">
      <c r="A61" s="184" t="s">
        <v>36</v>
      </c>
      <c r="B61" s="224" t="s">
        <v>103</v>
      </c>
      <c r="C61" s="30" t="s">
        <v>15</v>
      </c>
      <c r="D61" s="30" t="s">
        <v>64</v>
      </c>
      <c r="E61" s="31" t="s">
        <v>135</v>
      </c>
      <c r="F61" s="32" t="s">
        <v>54</v>
      </c>
      <c r="G61" s="53">
        <v>118</v>
      </c>
      <c r="H61" s="53">
        <v>140</v>
      </c>
      <c r="I61" s="53">
        <v>140</v>
      </c>
    </row>
    <row r="62" spans="1:9" s="3" customFormat="1" ht="18.75" customHeight="1" hidden="1">
      <c r="A62" s="185"/>
      <c r="B62" s="225"/>
      <c r="C62" s="10" t="s">
        <v>13</v>
      </c>
      <c r="D62" s="10" t="s">
        <v>4</v>
      </c>
      <c r="E62" s="9" t="s">
        <v>47</v>
      </c>
      <c r="F62" s="32" t="s">
        <v>25</v>
      </c>
      <c r="G62" s="55"/>
      <c r="H62" s="55"/>
      <c r="I62" s="55"/>
    </row>
    <row r="63" spans="1:9" s="3" customFormat="1" ht="18.75" customHeight="1">
      <c r="A63" s="185"/>
      <c r="B63" s="225"/>
      <c r="C63" s="10" t="s">
        <v>15</v>
      </c>
      <c r="D63" s="10" t="s">
        <v>64</v>
      </c>
      <c r="E63" s="9" t="s">
        <v>84</v>
      </c>
      <c r="F63" s="80" t="s">
        <v>54</v>
      </c>
      <c r="G63" s="176">
        <v>0</v>
      </c>
      <c r="H63" s="177">
        <v>1032</v>
      </c>
      <c r="I63" s="96">
        <v>1032</v>
      </c>
    </row>
    <row r="64" spans="1:9" s="3" customFormat="1" ht="15.75" customHeight="1" thickBot="1">
      <c r="A64" s="185"/>
      <c r="B64" s="225"/>
      <c r="C64" s="67"/>
      <c r="D64" s="67"/>
      <c r="E64" s="79"/>
      <c r="F64" s="60"/>
      <c r="G64" s="75"/>
      <c r="H64" s="75">
        <v>76</v>
      </c>
      <c r="I64" s="75">
        <v>76</v>
      </c>
    </row>
    <row r="65" spans="1:9" s="3" customFormat="1" ht="34.5" customHeight="1" thickBot="1">
      <c r="A65" s="186"/>
      <c r="B65" s="226"/>
      <c r="C65" s="209"/>
      <c r="D65" s="209"/>
      <c r="E65" s="209"/>
      <c r="F65" s="210"/>
      <c r="G65" s="57">
        <f>SUM(G61:G64)</f>
        <v>118</v>
      </c>
      <c r="H65" s="100">
        <f>SUM(H61:H64)</f>
        <v>1248</v>
      </c>
      <c r="I65" s="100">
        <f>SUM(I61:I64)</f>
        <v>1248</v>
      </c>
    </row>
    <row r="66" spans="1:9" s="3" customFormat="1" ht="50.25" customHeight="1" hidden="1" thickBot="1">
      <c r="A66" s="121" t="s">
        <v>11</v>
      </c>
      <c r="B66" s="44" t="s">
        <v>77</v>
      </c>
      <c r="C66" s="23"/>
      <c r="D66" s="23"/>
      <c r="E66" s="46" t="s">
        <v>60</v>
      </c>
      <c r="F66" s="26"/>
      <c r="G66" s="52">
        <f>G67+G69</f>
        <v>192</v>
      </c>
      <c r="H66" s="98">
        <v>300</v>
      </c>
      <c r="I66" s="98">
        <v>300</v>
      </c>
    </row>
    <row r="67" spans="1:9" s="3" customFormat="1" ht="43.5" customHeight="1" thickBot="1">
      <c r="A67" s="140" t="s">
        <v>78</v>
      </c>
      <c r="B67" s="73" t="s">
        <v>104</v>
      </c>
      <c r="C67" s="23" t="s">
        <v>15</v>
      </c>
      <c r="D67" s="23" t="s">
        <v>64</v>
      </c>
      <c r="E67" s="24" t="s">
        <v>136</v>
      </c>
      <c r="F67" s="26" t="s">
        <v>54</v>
      </c>
      <c r="G67" s="65">
        <v>92</v>
      </c>
      <c r="H67" s="98">
        <v>5</v>
      </c>
      <c r="I67" s="98">
        <v>5</v>
      </c>
    </row>
    <row r="68" spans="1:9" s="3" customFormat="1" ht="15" customHeight="1" thickBot="1">
      <c r="A68" s="141"/>
      <c r="B68" s="73"/>
      <c r="C68" s="23"/>
      <c r="D68" s="23"/>
      <c r="E68" s="24"/>
      <c r="F68" s="26"/>
      <c r="G68" s="52">
        <f>G67</f>
        <v>92</v>
      </c>
      <c r="H68" s="98"/>
      <c r="I68" s="98"/>
    </row>
    <row r="69" spans="1:9" s="3" customFormat="1" ht="42.75" customHeight="1" thickBot="1">
      <c r="A69" s="72" t="s">
        <v>79</v>
      </c>
      <c r="B69" s="73" t="s">
        <v>105</v>
      </c>
      <c r="C69" s="23" t="s">
        <v>15</v>
      </c>
      <c r="D69" s="23" t="s">
        <v>63</v>
      </c>
      <c r="E69" s="24" t="s">
        <v>137</v>
      </c>
      <c r="F69" s="26" t="s">
        <v>54</v>
      </c>
      <c r="G69" s="65">
        <v>100</v>
      </c>
      <c r="H69" s="98"/>
      <c r="I69" s="98"/>
    </row>
    <row r="70" spans="1:9" s="3" customFormat="1" ht="21" customHeight="1" thickBot="1">
      <c r="A70" s="72"/>
      <c r="B70" s="25"/>
      <c r="C70" s="23"/>
      <c r="D70" s="23"/>
      <c r="E70" s="24"/>
      <c r="F70" s="26"/>
      <c r="G70" s="52">
        <f>G69</f>
        <v>100</v>
      </c>
      <c r="H70" s="98"/>
      <c r="I70" s="98"/>
    </row>
    <row r="71" spans="1:9" s="13" customFormat="1" ht="41.25" customHeight="1" thickBot="1">
      <c r="A71" s="43" t="s">
        <v>11</v>
      </c>
      <c r="B71" s="44" t="s">
        <v>100</v>
      </c>
      <c r="C71" s="45" t="s">
        <v>18</v>
      </c>
      <c r="D71" s="45" t="s">
        <v>18</v>
      </c>
      <c r="E71" s="46" t="s">
        <v>138</v>
      </c>
      <c r="F71" s="47" t="s">
        <v>18</v>
      </c>
      <c r="G71" s="52">
        <f>G74+G77+G87</f>
        <v>6040.900000000001</v>
      </c>
      <c r="H71" s="98" t="e">
        <f>H74+#REF!+#REF!+#REF!+H76+#REF!+H78+#REF!+#REF!+#REF!+#REF!+#REF!+#REF!+#REF!+#REF!</f>
        <v>#REF!</v>
      </c>
      <c r="I71" s="98" t="e">
        <f>I74+#REF!+#REF!+#REF!+I76+#REF!+I78+#REF!+#REF!+#REF!+#REF!+#REF!+#REF!+#REF!+#REF!</f>
        <v>#REF!</v>
      </c>
    </row>
    <row r="72" spans="1:9" s="13" customFormat="1" ht="15.75" customHeight="1" thickBot="1">
      <c r="A72" s="184" t="s">
        <v>80</v>
      </c>
      <c r="B72" s="221" t="s">
        <v>101</v>
      </c>
      <c r="C72" s="149" t="s">
        <v>15</v>
      </c>
      <c r="D72" s="61" t="s">
        <v>67</v>
      </c>
      <c r="E72" s="62" t="s">
        <v>139</v>
      </c>
      <c r="F72" s="63" t="s">
        <v>55</v>
      </c>
      <c r="G72" s="66">
        <v>140</v>
      </c>
      <c r="H72" s="66">
        <v>0</v>
      </c>
      <c r="I72" s="66">
        <v>0</v>
      </c>
    </row>
    <row r="73" spans="1:9" s="13" customFormat="1" ht="12.75" customHeight="1" thickBot="1">
      <c r="A73" s="219"/>
      <c r="B73" s="222"/>
      <c r="C73" s="84" t="s">
        <v>15</v>
      </c>
      <c r="D73" s="30" t="s">
        <v>66</v>
      </c>
      <c r="E73" s="31" t="s">
        <v>140</v>
      </c>
      <c r="F73" s="32" t="s">
        <v>54</v>
      </c>
      <c r="G73" s="53">
        <v>10</v>
      </c>
      <c r="H73" s="99">
        <v>5</v>
      </c>
      <c r="I73" s="99">
        <v>5</v>
      </c>
    </row>
    <row r="74" spans="1:9" s="3" customFormat="1" ht="30" customHeight="1" thickBot="1">
      <c r="A74" s="220"/>
      <c r="B74" s="223"/>
      <c r="C74" s="207"/>
      <c r="D74" s="207"/>
      <c r="E74" s="207"/>
      <c r="F74" s="208"/>
      <c r="G74" s="56">
        <f>G73+G72</f>
        <v>150</v>
      </c>
      <c r="H74" s="101" t="e">
        <f>H72+H73+#REF!+#REF!</f>
        <v>#REF!</v>
      </c>
      <c r="I74" s="101" t="e">
        <f>I72+I73+#REF!+#REF!</f>
        <v>#REF!</v>
      </c>
    </row>
    <row r="75" spans="1:9" s="3" customFormat="1" ht="49.5" customHeight="1">
      <c r="A75" s="184" t="s">
        <v>81</v>
      </c>
      <c r="B75" s="178" t="s">
        <v>106</v>
      </c>
      <c r="C75" s="133" t="s">
        <v>15</v>
      </c>
      <c r="D75" s="30" t="s">
        <v>65</v>
      </c>
      <c r="E75" s="31" t="s">
        <v>141</v>
      </c>
      <c r="F75" s="32" t="s">
        <v>54</v>
      </c>
      <c r="G75" s="53">
        <v>30</v>
      </c>
      <c r="H75" s="128">
        <v>0</v>
      </c>
      <c r="I75" s="55">
        <v>0</v>
      </c>
    </row>
    <row r="76" spans="1:9" s="3" customFormat="1" ht="55.5" customHeight="1" thickBot="1">
      <c r="A76" s="185"/>
      <c r="B76" s="182"/>
      <c r="C76" s="137">
        <v>901</v>
      </c>
      <c r="D76" s="138" t="s">
        <v>61</v>
      </c>
      <c r="E76" s="139" t="s">
        <v>142</v>
      </c>
      <c r="F76" s="154">
        <v>244</v>
      </c>
      <c r="G76" s="155">
        <v>356</v>
      </c>
      <c r="H76" s="132" t="e">
        <f>#REF!+H75</f>
        <v>#REF!</v>
      </c>
      <c r="I76" s="103" t="e">
        <f>#REF!+I75</f>
        <v>#REF!</v>
      </c>
    </row>
    <row r="77" spans="1:9" s="3" customFormat="1" ht="31.5" customHeight="1" thickBot="1">
      <c r="A77" s="186"/>
      <c r="B77" s="179"/>
      <c r="C77" s="194"/>
      <c r="D77" s="195"/>
      <c r="E77" s="195"/>
      <c r="F77" s="196"/>
      <c r="G77" s="163">
        <f>G75+G76</f>
        <v>386</v>
      </c>
      <c r="H77" s="134"/>
      <c r="I77" s="105"/>
    </row>
    <row r="78" spans="1:9" s="3" customFormat="1" ht="47.25" customHeight="1" thickBot="1">
      <c r="A78" s="184" t="s">
        <v>82</v>
      </c>
      <c r="B78" s="178" t="s">
        <v>102</v>
      </c>
      <c r="C78" s="158">
        <v>901</v>
      </c>
      <c r="D78" s="30" t="s">
        <v>62</v>
      </c>
      <c r="E78" s="50" t="s">
        <v>143</v>
      </c>
      <c r="F78" s="85">
        <v>111</v>
      </c>
      <c r="G78" s="53">
        <v>3400</v>
      </c>
      <c r="H78" s="162">
        <v>0</v>
      </c>
      <c r="I78" s="102">
        <v>0</v>
      </c>
    </row>
    <row r="79" spans="1:9" s="3" customFormat="1" ht="18.75" customHeight="1" thickBot="1">
      <c r="A79" s="185"/>
      <c r="B79" s="182"/>
      <c r="C79" s="159">
        <v>901</v>
      </c>
      <c r="D79" s="48" t="s">
        <v>62</v>
      </c>
      <c r="E79" s="129" t="s">
        <v>143</v>
      </c>
      <c r="F79" s="86">
        <v>119</v>
      </c>
      <c r="G79" s="54">
        <v>1020</v>
      </c>
      <c r="H79" s="105">
        <f>H78</f>
        <v>0</v>
      </c>
      <c r="I79" s="104">
        <f>I78</f>
        <v>0</v>
      </c>
    </row>
    <row r="80" spans="1:9" s="3" customFormat="1" ht="21" customHeight="1" thickBot="1">
      <c r="A80" s="185"/>
      <c r="B80" s="182"/>
      <c r="C80" s="159">
        <v>901</v>
      </c>
      <c r="D80" s="48" t="s">
        <v>62</v>
      </c>
      <c r="E80" s="156" t="s">
        <v>143</v>
      </c>
      <c r="F80" s="86">
        <v>244</v>
      </c>
      <c r="G80" s="54">
        <v>34.8</v>
      </c>
      <c r="H80" s="105"/>
      <c r="I80" s="105"/>
    </row>
    <row r="81" spans="1:9" s="3" customFormat="1" ht="18" customHeight="1" thickBot="1">
      <c r="A81" s="185"/>
      <c r="B81" s="182"/>
      <c r="C81" s="160">
        <v>901</v>
      </c>
      <c r="D81" s="136" t="s">
        <v>62</v>
      </c>
      <c r="E81" s="157" t="s">
        <v>143</v>
      </c>
      <c r="F81" s="161">
        <v>244</v>
      </c>
      <c r="G81" s="54">
        <v>508</v>
      </c>
      <c r="H81" s="127">
        <v>25</v>
      </c>
      <c r="I81" s="75">
        <v>15</v>
      </c>
    </row>
    <row r="82" spans="1:9" s="3" customFormat="1" ht="17.25" customHeight="1" thickBot="1">
      <c r="A82" s="185"/>
      <c r="B82" s="182"/>
      <c r="C82" s="160">
        <v>901</v>
      </c>
      <c r="D82" s="136" t="s">
        <v>62</v>
      </c>
      <c r="E82" s="135" t="s">
        <v>143</v>
      </c>
      <c r="F82" s="161">
        <v>244</v>
      </c>
      <c r="G82" s="54">
        <v>371.1</v>
      </c>
      <c r="H82" s="117">
        <f>H81</f>
        <v>25</v>
      </c>
      <c r="I82" s="57">
        <f>I81</f>
        <v>15</v>
      </c>
    </row>
    <row r="83" spans="1:9" s="3" customFormat="1" ht="11.25" customHeight="1" thickBot="1">
      <c r="A83" s="185"/>
      <c r="B83" s="182"/>
      <c r="C83" s="160">
        <v>901</v>
      </c>
      <c r="D83" s="136" t="s">
        <v>62</v>
      </c>
      <c r="E83" s="135" t="s">
        <v>143</v>
      </c>
      <c r="F83" s="161">
        <v>244</v>
      </c>
      <c r="G83" s="54">
        <v>65</v>
      </c>
      <c r="H83" s="117"/>
      <c r="I83" s="57"/>
    </row>
    <row r="84" spans="1:9" s="3" customFormat="1" ht="17.25" customHeight="1" thickBot="1">
      <c r="A84" s="185"/>
      <c r="B84" s="182"/>
      <c r="C84" s="160">
        <v>901</v>
      </c>
      <c r="D84" s="136" t="s">
        <v>62</v>
      </c>
      <c r="E84" s="135" t="s">
        <v>143</v>
      </c>
      <c r="F84" s="161">
        <v>244</v>
      </c>
      <c r="G84" s="54">
        <v>1</v>
      </c>
      <c r="H84" s="117"/>
      <c r="I84" s="57"/>
    </row>
    <row r="85" spans="1:9" s="3" customFormat="1" ht="16.5" customHeight="1" thickBot="1">
      <c r="A85" s="186"/>
      <c r="B85" s="182"/>
      <c r="C85" s="164">
        <v>901</v>
      </c>
      <c r="D85" s="165" t="s">
        <v>62</v>
      </c>
      <c r="E85" s="166" t="s">
        <v>143</v>
      </c>
      <c r="F85" s="167">
        <v>244</v>
      </c>
      <c r="G85" s="68">
        <v>103</v>
      </c>
      <c r="H85" s="117"/>
      <c r="I85" s="57"/>
    </row>
    <row r="86" spans="1:9" s="3" customFormat="1" ht="16.5" customHeight="1" thickBot="1">
      <c r="A86" s="168"/>
      <c r="B86" s="189"/>
      <c r="C86" s="170">
        <v>901</v>
      </c>
      <c r="D86" s="136" t="s">
        <v>62</v>
      </c>
      <c r="E86" s="135" t="s">
        <v>143</v>
      </c>
      <c r="F86" s="136">
        <v>853</v>
      </c>
      <c r="G86" s="127">
        <v>2</v>
      </c>
      <c r="H86" s="117"/>
      <c r="I86" s="57"/>
    </row>
    <row r="87" spans="1:11" s="3" customFormat="1" ht="25.5" customHeight="1" thickBot="1">
      <c r="A87" s="169"/>
      <c r="B87" s="190"/>
      <c r="C87" s="180"/>
      <c r="D87" s="180"/>
      <c r="E87" s="180"/>
      <c r="F87" s="181"/>
      <c r="G87" s="57">
        <f>G78+G79+G80+G81+G82+G83+G84+G85+G86</f>
        <v>5504.900000000001</v>
      </c>
      <c r="H87" s="57" t="e">
        <f>#REF!</f>
        <v>#REF!</v>
      </c>
      <c r="I87" s="57" t="e">
        <f>#REF!</f>
        <v>#REF!</v>
      </c>
      <c r="J87" s="123"/>
      <c r="K87" s="123"/>
    </row>
    <row r="88" spans="1:9" s="3" customFormat="1" ht="18" customHeight="1" thickBot="1">
      <c r="A88" s="204" t="s">
        <v>22</v>
      </c>
      <c r="B88" s="205"/>
      <c r="C88" s="205"/>
      <c r="D88" s="205"/>
      <c r="E88" s="205"/>
      <c r="F88" s="206"/>
      <c r="G88" s="52">
        <f>G71+G59+G57+G38+G32+G17</f>
        <v>22894.800000000003</v>
      </c>
      <c r="H88" s="52" t="e">
        <f>H17+H47+H57+H71+#REF!+#REF!+#REF!+#REF!+#REF!+#REF!+#REF!+#REF!+#REF!+#REF!+#REF!+#REF!</f>
        <v>#REF!</v>
      </c>
      <c r="I88" s="52" t="e">
        <f>I17+I47+I57+I71+#REF!+#REF!+#REF!+#REF!+#REF!+#REF!+#REF!+#REF!+#REF!+#REF!+#REF!+#REF!</f>
        <v>#REF!</v>
      </c>
    </row>
    <row r="89" spans="1:9" ht="15" customHeight="1">
      <c r="A89" s="40"/>
      <c r="B89" s="41"/>
      <c r="C89" s="40"/>
      <c r="D89" s="40"/>
      <c r="E89" s="40"/>
      <c r="F89" s="7"/>
      <c r="G89" s="76"/>
      <c r="H89" s="76"/>
      <c r="I89" s="76"/>
    </row>
    <row r="90" spans="1:9" ht="12.75" customHeight="1" hidden="1">
      <c r="A90" s="40"/>
      <c r="B90" s="41"/>
      <c r="C90" s="40"/>
      <c r="D90" s="40"/>
      <c r="E90" s="42"/>
      <c r="F90" s="42"/>
      <c r="G90" s="42"/>
      <c r="H90" s="42"/>
      <c r="I90" s="42"/>
    </row>
    <row r="91" spans="3:9" ht="20.25" customHeight="1" hidden="1">
      <c r="C91" s="3"/>
      <c r="D91" s="6"/>
      <c r="E91" s="4"/>
      <c r="F91" s="4"/>
      <c r="G91" s="69"/>
      <c r="H91" s="69"/>
      <c r="I91" s="69"/>
    </row>
    <row r="92" spans="1:9" ht="35.25" customHeight="1">
      <c r="A92" s="183" t="s">
        <v>107</v>
      </c>
      <c r="B92" s="183"/>
      <c r="C92" s="35"/>
      <c r="D92" s="36"/>
      <c r="E92" s="37"/>
      <c r="F92" s="37" t="s">
        <v>108</v>
      </c>
      <c r="G92" s="94"/>
      <c r="H92" s="203" t="s">
        <v>16</v>
      </c>
      <c r="I92" s="203"/>
    </row>
    <row r="93" spans="1:9" ht="21.75" customHeight="1">
      <c r="A93" s="33"/>
      <c r="B93" s="34"/>
      <c r="C93" s="35"/>
      <c r="D93" s="118"/>
      <c r="E93" s="35"/>
      <c r="F93" s="35"/>
      <c r="G93" s="94"/>
      <c r="H93" s="94"/>
      <c r="I93" s="94"/>
    </row>
    <row r="94" spans="4:9" ht="12.75">
      <c r="D94" s="2"/>
      <c r="E94" s="3"/>
      <c r="F94" s="2"/>
      <c r="G94" s="70"/>
      <c r="H94" s="70" t="e">
        <f>H49+H72+#REF!+#REF!+#REF!+#REF!+#REF!+#REF!</f>
        <v>#REF!</v>
      </c>
      <c r="I94" s="70" t="e">
        <f>I49+I72+#REF!+#REF!+#REF!+#REF!+#REF!+#REF!</f>
        <v>#REF!</v>
      </c>
    </row>
    <row r="95" spans="7:9" ht="12.75">
      <c r="G95" s="92"/>
      <c r="H95" s="92" t="e">
        <f>H58+#REF!+#REF!+#REF!+H59+H61+H66+H67+H73+#REF!+#REF!+#REF!+#REF!+#REF!+#REF!+#REF!+#REF!+#REF!+#REF!+#REF!+#REF!+#REF!+#REF!+#REF!+#REF!+#REF!+#REF!+#REF!+#REF!+#REF!+#REF!+#REF!+#REF!+#REF!+#REF!+#REF!+#REF!+#REF!+#REF!+#REF!+#REF!+#REF!+#REF!+#REF!</f>
        <v>#REF!</v>
      </c>
      <c r="I95" s="92" t="e">
        <f>I58+#REF!+#REF!+#REF!+I59+I61+I66+I67+I73+#REF!+#REF!+#REF!+#REF!+#REF!+#REF!+#REF!+#REF!+#REF!+#REF!+#REF!+#REF!+#REF!+#REF!+#REF!+#REF!+#REF!+#REF!+#REF!+#REF!+#REF!+#REF!+#REF!+#REF!+#REF!+#REF!+#REF!+#REF!+#REF!+#REF!+#REF!+#REF!+#REF!+#REF!+#REF!</f>
        <v>#REF!</v>
      </c>
    </row>
    <row r="96" spans="5:9" ht="12.75">
      <c r="E96" s="69"/>
      <c r="G96" s="92"/>
      <c r="H96" s="92" t="e">
        <f>H17-#REF!+H63+#REF!+#REF!+#REF!+#REF!+#REF!+#REF!+#REF!+#REF!+#REF!+#REF!+#REF!+#REF!+#REF!+#REF!</f>
        <v>#REF!</v>
      </c>
      <c r="I96" s="92" t="e">
        <f>I17-#REF!+I63+#REF!+#REF!+#REF!+#REF!+#REF!+#REF!+#REF!+#REF!+#REF!+#REF!+#REF!+#REF!+#REF!+#REF!</f>
        <v>#REF!</v>
      </c>
    </row>
    <row r="97" spans="7:9" ht="12.75">
      <c r="G97" s="92"/>
      <c r="H97" s="92" t="e">
        <f>#REF!+H47-H49+H64+#REF!+#REF!+#REF!+#REF!+#REF!+#REF!</f>
        <v>#REF!</v>
      </c>
      <c r="I97" s="92" t="e">
        <f>#REF!+I47-I49+I64+#REF!+#REF!+#REF!+#REF!+#REF!+#REF!</f>
        <v>#REF!</v>
      </c>
    </row>
    <row r="98" spans="5:9" ht="12.75">
      <c r="E98" s="106"/>
      <c r="F98" s="13"/>
      <c r="G98" s="107"/>
      <c r="H98" s="107" t="e">
        <f>H94+H95+H96+H97</f>
        <v>#REF!</v>
      </c>
      <c r="I98" s="107" t="e">
        <f>I94+I95+I96+I97</f>
        <v>#REF!</v>
      </c>
    </row>
    <row r="99" spans="5:9" ht="12.75">
      <c r="E99" s="123"/>
      <c r="F99" s="123"/>
      <c r="G99" s="123"/>
      <c r="H99" s="109"/>
      <c r="I99" s="109">
        <v>4000</v>
      </c>
    </row>
    <row r="100" spans="5:9" ht="12.75">
      <c r="E100" s="123"/>
      <c r="F100" s="123"/>
      <c r="G100" s="123"/>
      <c r="H100" s="109"/>
      <c r="I100" s="109"/>
    </row>
    <row r="101" spans="5:9" ht="12.75">
      <c r="E101" s="123"/>
      <c r="F101" s="123"/>
      <c r="G101" s="123"/>
      <c r="H101" s="109"/>
      <c r="I101" s="109"/>
    </row>
    <row r="102" spans="5:9" ht="12.75">
      <c r="E102" s="123"/>
      <c r="F102" s="123"/>
      <c r="G102" s="123"/>
      <c r="H102" s="109">
        <v>5922.50437</v>
      </c>
      <c r="I102" s="109">
        <v>5922.50437</v>
      </c>
    </row>
    <row r="103" spans="5:9" ht="12.75">
      <c r="E103" s="124"/>
      <c r="F103" s="124"/>
      <c r="G103" s="124"/>
      <c r="H103" s="110">
        <f>H99+H100+H101+H102</f>
        <v>5922.50437</v>
      </c>
      <c r="I103" s="110">
        <f>I99+I100+I101+I102</f>
        <v>9922.504369999999</v>
      </c>
    </row>
    <row r="105" spans="8:9" ht="12.75">
      <c r="H105" s="1">
        <v>33254.5</v>
      </c>
      <c r="I105" s="1">
        <v>33247.2</v>
      </c>
    </row>
    <row r="106" spans="8:9" ht="12.75">
      <c r="H106" s="1">
        <v>469138</v>
      </c>
      <c r="I106" s="1">
        <v>469768</v>
      </c>
    </row>
    <row r="107" spans="8:9" ht="12.75">
      <c r="H107" s="1">
        <v>94.6</v>
      </c>
      <c r="I107" s="1">
        <v>94.6</v>
      </c>
    </row>
    <row r="108" spans="5:9" ht="12.75">
      <c r="E108" s="13"/>
      <c r="F108" s="13"/>
      <c r="G108" s="13"/>
      <c r="H108" s="13">
        <f>H105+H106+H107</f>
        <v>502487.1</v>
      </c>
      <c r="I108" s="13">
        <f>I105+I106+I107</f>
        <v>503109.8</v>
      </c>
    </row>
    <row r="110" spans="7:9" ht="12.75">
      <c r="G110" s="93"/>
      <c r="H110" s="93" t="e">
        <f>H94</f>
        <v>#REF!</v>
      </c>
      <c r="I110" s="93" t="e">
        <f>I94</f>
        <v>#REF!</v>
      </c>
    </row>
    <row r="111" spans="5:9" ht="12.75">
      <c r="E111" s="124"/>
      <c r="F111" s="124"/>
      <c r="G111" s="125"/>
      <c r="H111" s="108" t="e">
        <f aca="true" t="shared" si="0" ref="H111:I113">H95+H99+H105</f>
        <v>#REF!</v>
      </c>
      <c r="I111" s="108" t="e">
        <f t="shared" si="0"/>
        <v>#REF!</v>
      </c>
    </row>
    <row r="112" spans="7:9" ht="12.75">
      <c r="G112" s="93"/>
      <c r="H112" s="92" t="e">
        <f t="shared" si="0"/>
        <v>#REF!</v>
      </c>
      <c r="I112" s="92" t="e">
        <f t="shared" si="0"/>
        <v>#REF!</v>
      </c>
    </row>
    <row r="113" spans="5:9" ht="12.75">
      <c r="E113" s="123"/>
      <c r="F113" s="123"/>
      <c r="G113" s="126"/>
      <c r="H113" s="111" t="e">
        <f t="shared" si="0"/>
        <v>#REF!</v>
      </c>
      <c r="I113" s="111" t="e">
        <f t="shared" si="0"/>
        <v>#REF!</v>
      </c>
    </row>
    <row r="114" spans="8:9" ht="12.75">
      <c r="H114" s="1">
        <f>H102</f>
        <v>5922.50437</v>
      </c>
      <c r="I114" s="1">
        <f>I102</f>
        <v>5922.50437</v>
      </c>
    </row>
    <row r="115" spans="5:9" ht="12.75">
      <c r="E115" s="13"/>
      <c r="F115" s="13"/>
      <c r="G115" s="112"/>
      <c r="H115" s="112" t="e">
        <f>H110+H111+H112+H113+H114</f>
        <v>#REF!</v>
      </c>
      <c r="I115" s="112" t="e">
        <f>I110+I111+I112+I113+I114</f>
        <v>#REF!</v>
      </c>
    </row>
  </sheetData>
  <sheetProtection/>
  <autoFilter ref="C1:C94"/>
  <mergeCells count="50">
    <mergeCell ref="A72:A74"/>
    <mergeCell ref="B72:B74"/>
    <mergeCell ref="B61:B65"/>
    <mergeCell ref="A18:A19"/>
    <mergeCell ref="B18:B19"/>
    <mergeCell ref="B20:B31"/>
    <mergeCell ref="A20:A31"/>
    <mergeCell ref="A40:A44"/>
    <mergeCell ref="B37:B39"/>
    <mergeCell ref="B33:B34"/>
    <mergeCell ref="A11:G11"/>
    <mergeCell ref="A15:A16"/>
    <mergeCell ref="B15:B16"/>
    <mergeCell ref="G15:G16"/>
    <mergeCell ref="C15:F15"/>
    <mergeCell ref="A49:A53"/>
    <mergeCell ref="B49:B53"/>
    <mergeCell ref="B45:B46"/>
    <mergeCell ref="A45:A46"/>
    <mergeCell ref="C31:F31"/>
    <mergeCell ref="C36:F36"/>
    <mergeCell ref="C39:F39"/>
    <mergeCell ref="C44:F44"/>
    <mergeCell ref="A37:A39"/>
    <mergeCell ref="H92:I92"/>
    <mergeCell ref="A88:F88"/>
    <mergeCell ref="C56:F56"/>
    <mergeCell ref="C74:F74"/>
    <mergeCell ref="C65:F65"/>
    <mergeCell ref="C87:F87"/>
    <mergeCell ref="B86:B87"/>
    <mergeCell ref="A54:A56"/>
    <mergeCell ref="B54:B56"/>
    <mergeCell ref="A75:A77"/>
    <mergeCell ref="H15:H16"/>
    <mergeCell ref="I15:I16"/>
    <mergeCell ref="C77:F77"/>
    <mergeCell ref="B40:B44"/>
    <mergeCell ref="C46:F46"/>
    <mergeCell ref="C53:F53"/>
    <mergeCell ref="B35:B36"/>
    <mergeCell ref="C19:F19"/>
    <mergeCell ref="B75:B77"/>
    <mergeCell ref="C34:F34"/>
    <mergeCell ref="A92:B92"/>
    <mergeCell ref="A61:A65"/>
    <mergeCell ref="A78:A85"/>
    <mergeCell ref="B78:B85"/>
    <mergeCell ref="A35:A36"/>
    <mergeCell ref="A33:A34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User</cp:lastModifiedBy>
  <cp:lastPrinted>2019-12-25T02:04:45Z</cp:lastPrinted>
  <dcterms:created xsi:type="dcterms:W3CDTF">2004-04-09T11:06:15Z</dcterms:created>
  <dcterms:modified xsi:type="dcterms:W3CDTF">2019-12-25T02:04:49Z</dcterms:modified>
  <cp:category/>
  <cp:version/>
  <cp:contentType/>
  <cp:contentStatus/>
</cp:coreProperties>
</file>