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tabRatio="602" activeTab="0"/>
  </bookViews>
  <sheets>
    <sheet name="2018 год" sheetId="1" r:id="rId1"/>
  </sheets>
  <definedNames>
    <definedName name="_xlnm._FilterDatabase" localSheetId="0" hidden="1">'2018 год'!$C$1:$C$88</definedName>
  </definedNames>
  <calcPr fullCalcOnLoad="1" refMode="R1C1"/>
</workbook>
</file>

<file path=xl/sharedStrings.xml><?xml version="1.0" encoding="utf-8"?>
<sst xmlns="http://schemas.openxmlformats.org/spreadsheetml/2006/main" count="211" uniqueCount="132">
  <si>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</si>
  <si>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</si>
  <si>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</si>
  <si>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</si>
  <si>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</si>
  <si>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</si>
  <si>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</si>
  <si>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</si>
  <si>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</si>
  <si>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0501</t>
  </si>
  <si>
    <t>0707</t>
  </si>
  <si>
    <t>5</t>
  </si>
  <si>
    <t>6</t>
  </si>
  <si>
    <t>7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</si>
  <si>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</si>
  <si>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</si>
  <si>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</si>
  <si>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</si>
  <si>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</si>
  <si>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</si>
  <si>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</si>
  <si>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</si>
  <si>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</si>
  <si>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</si>
  <si>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</si>
  <si>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</si>
  <si>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</si>
  <si>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</si>
  <si>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</si>
  <si>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</si>
  <si>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</si>
  <si>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</si>
  <si>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</si>
  <si>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</si>
  <si>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</si>
  <si>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</si>
  <si>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</si>
  <si>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</si>
  <si>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</si>
  <si>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6.1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</si>
  <si>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</si>
  <si>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</si>
  <si>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</si>
  <si>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</si>
  <si>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</si>
  <si>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</si>
  <si>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</si>
  <si>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</si>
  <si>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</si>
  <si>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</si>
  <si>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</si>
  <si>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</si>
  <si>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</si>
  <si>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</si>
  <si>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</si>
  <si>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</si>
  <si>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</si>
  <si>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710 00 00 00 0</t>
  </si>
  <si>
    <t>711 00 00 00 0</t>
  </si>
  <si>
    <t>712 00 00 00 0</t>
  </si>
  <si>
    <t>244</t>
  </si>
  <si>
    <t>312</t>
  </si>
  <si>
    <t>720 00 00 00 0</t>
  </si>
  <si>
    <t>0314</t>
  </si>
  <si>
    <t>721 00 00 00 0</t>
  </si>
  <si>
    <t>722 00 00 00 0</t>
  </si>
  <si>
    <t>730 00 00 00 0</t>
  </si>
  <si>
    <t>731 00 00 00 0</t>
  </si>
  <si>
    <t>3.1</t>
  </si>
  <si>
    <t>732 00 00 00 0</t>
  </si>
  <si>
    <t>733 00 00 00 0</t>
  </si>
  <si>
    <t>0503</t>
  </si>
  <si>
    <t>734 00 00 00 0</t>
  </si>
  <si>
    <t>735 00 00 00 0</t>
  </si>
  <si>
    <t>740 00 00 00 0</t>
  </si>
  <si>
    <t>741 00 00 00 0</t>
  </si>
  <si>
    <t>750 00 00 00 0</t>
  </si>
  <si>
    <t>751 00 00 00 0</t>
  </si>
  <si>
    <t>760 00 00 00 0</t>
  </si>
  <si>
    <t>761 00 00 00 0</t>
  </si>
  <si>
    <t>770 00 00 00 0</t>
  </si>
  <si>
    <t>771 00 00 00 0</t>
  </si>
  <si>
    <t xml:space="preserve">     М.А.Ерофеев</t>
  </si>
  <si>
    <t>11 05</t>
  </si>
  <si>
    <t>08 01</t>
  </si>
  <si>
    <t>7.2</t>
  </si>
  <si>
    <t>7.1</t>
  </si>
  <si>
    <t>05 01</t>
  </si>
  <si>
    <t>05 02</t>
  </si>
  <si>
    <t>07 07</t>
  </si>
  <si>
    <t>10 06</t>
  </si>
  <si>
    <t>10 01</t>
  </si>
  <si>
    <t>772 00 00 00 0</t>
  </si>
  <si>
    <t>6.2</t>
  </si>
  <si>
    <t>7.3</t>
  </si>
  <si>
    <t>762 00 00 00 0</t>
  </si>
  <si>
    <t>773 00 00 00 0</t>
  </si>
  <si>
    <t>Подпрограмма "Обеспечение функционирования главы и администрации городского поселения Тельминского муниципального образования" на 2016-2018 годы</t>
  </si>
  <si>
    <t>120</t>
  </si>
  <si>
    <t>Глава администрации городского поселения Тельминского муниципального образования</t>
  </si>
  <si>
    <t>242</t>
  </si>
  <si>
    <t>0401</t>
  </si>
  <si>
    <t>121</t>
  </si>
  <si>
    <t>129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</si>
  <si>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2016-2020 годы</t>
  </si>
  <si>
    <t>736 00 00 00 0</t>
  </si>
  <si>
    <t>Приложение №10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</si>
  <si>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2016-2020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</si>
  <si>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2016-2020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</si>
  <si>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2016-2020 годы</t>
  </si>
  <si>
    <t>Подпрограмма "Предупреждение пожаров и гибели людей в городском поселении Тельминского МО" в 2016-2020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</si>
  <si>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2016-2020 годы</t>
  </si>
  <si>
    <t>Муниципальная программа "Развитие муниципального хозяйства городского поселения Тельминского муниципального образования" на 2016-2020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</si>
  <si>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2016-2020 годы</t>
  </si>
  <si>
    <t>Подпрограмма "Ремонт дворовых территорий многоквартирных домов, проездов к дворовым территориям многоквартирных домов"на 2016-2020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</si>
  <si>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2015-2020 годы</t>
  </si>
  <si>
    <t>Подпрограмма  "Развитие систем уличного освещения Тельминского муниципального образования" на 2016-2020 годы</t>
  </si>
  <si>
    <t>Муниципальная программа "Переселение граждан из ветхого и аварийного жилищного фонда в городском поселении Тельминском МО" на 2016-2020 годы</t>
  </si>
  <si>
    <t>Подпрограмма "Переселение граждан из ветхого и аварийного жилищного фонда в городском поселении Тельминском МО" на 2016-2020 годы</t>
  </si>
  <si>
    <t>Муниципальная программа "Модернизация объектов муниципального хозяйства Тельминского муниципального образования"на 2016-2020 годы</t>
  </si>
  <si>
    <t xml:space="preserve">Муниципальная программа "Развитие систем коммунальной  инфраструктуры городского поселения Тельминского на 2016-2020 гг." </t>
  </si>
  <si>
    <t xml:space="preserve">Подпрограмма "Развитие систем коммунальной  инфраструктуры городского поселения тельминского на 2016-2020 гг." </t>
  </si>
  <si>
    <t>Подпрограмма  "Проведение капремонта многоквартирных домов на территории Тельминского муниципального образования" на 2016-2020 годы</t>
  </si>
  <si>
    <t>Муниципальная программа "Социальное развитие в городском поселении Тельминском муниципальном образовании на 2016-2020 годы"</t>
  </si>
  <si>
    <t>Подпрограмма "Старшее поколение на 2016-2020 г.г."</t>
  </si>
  <si>
    <t>Подпрограмма "Развитие молодежной политики городского поселения Тельминского Муниципального образования на 2017 годы"    Развитие физической культуры и спорта на территории городского поселения тельминского муниципального образования на 2016-2020 годы</t>
  </si>
  <si>
    <t>Подпрограмма "Развитие культуры в городском поселении Тельминском муниципальном образовании на 2016-2020 годы"</t>
  </si>
  <si>
    <t xml:space="preserve">Тельминского муниципального образования на 2018 год" </t>
  </si>
  <si>
    <t>РАСПРЕДЕЛЕНИЕ БЮДЖЕТНЫХ АССИГНОВАНИЙ НА РЕАЛИЗАЦИЮ МУНИЦИПАЛЬНЫХ ПРОГРАММ НА 2018 ГОД</t>
  </si>
  <si>
    <t>2018 год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</si>
  <si>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2015-2020 годы</t>
  </si>
  <si>
    <t>№ 49    от 31 .10.2018г.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</si>
</sst>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4" fontId="9" fillId="0" borderId="24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6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1" xfId="0" applyNumberFormat="1" applyFont="1" applyFill="1" applyBorder="1" applyAlignment="1">
      <alignment horizontal="center" vertical="center"/>
    </xf>
    <xf numFmtId="4" fontId="4" fillId="35" borderId="25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2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center" vertical="center"/>
    </xf>
    <xf numFmtId="4" fontId="4" fillId="35" borderId="4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2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vertical="center" wrapText="1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40" xfId="0" applyNumberFormat="1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1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5" borderId="45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4" fontId="4" fillId="35" borderId="47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4" fontId="9" fillId="0" borderId="50" xfId="0" applyNumberFormat="1" applyFont="1" applyFill="1" applyBorder="1" applyAlignment="1">
      <alignment horizontal="center" vertical="center"/>
    </xf>
    <xf numFmtId="4" fontId="9" fillId="0" borderId="51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5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37" borderId="52" xfId="0" applyFont="1" applyFill="1" applyBorder="1" applyAlignment="1">
      <alignment horizontal="center" vertical="center" wrapText="1"/>
    </xf>
    <xf numFmtId="0" fontId="9" fillId="37" borderId="36" xfId="0" applyFont="1" applyFill="1" applyBorder="1" applyAlignment="1">
      <alignment horizontal="center" vertical="center" wrapText="1"/>
    </xf>
    <xf numFmtId="4" fontId="9" fillId="35" borderId="60" xfId="0" applyNumberFormat="1" applyFont="1" applyFill="1" applyBorder="1" applyAlignment="1">
      <alignment horizontal="center" vertical="center"/>
    </xf>
    <xf numFmtId="4" fontId="4" fillId="0" borderId="59" xfId="0" applyNumberFormat="1" applyFont="1" applyFill="1" applyBorder="1" applyAlignment="1">
      <alignment horizontal="center" vertical="center"/>
    </xf>
    <xf numFmtId="0" fontId="9" fillId="37" borderId="48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54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61" xfId="0" applyNumberFormat="1" applyFont="1" applyFill="1" applyBorder="1" applyAlignment="1">
      <alignment vertical="center"/>
    </xf>
    <xf numFmtId="0" fontId="9" fillId="37" borderId="4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744885"/>
        <c:axId val="56595102"/>
      </c:bar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 val="autoZero"/>
        <c:auto val="1"/>
        <c:lblOffset val="100"/>
        <c:tickLblSkip val="1"/>
        <c:noMultiLvlLbl val="0"/>
      </c:catAx>
      <c:valAx>
        <c:axId val="56595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593871"/>
        <c:axId val="20800520"/>
      </c:bar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 val="autoZero"/>
        <c:auto val="1"/>
        <c:lblOffset val="100"/>
        <c:tickLblSkip val="1"/>
        <c:noMultiLvlLbl val="0"/>
      </c:catAx>
      <c:valAx>
        <c:axId val="20800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986953"/>
        <c:axId val="7120530"/>
      </c:bar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0530"/>
        <c:crosses val="autoZero"/>
        <c:auto val="1"/>
        <c:lblOffset val="100"/>
        <c:tickLblSkip val="1"/>
        <c:noMultiLvlLbl val="0"/>
      </c:catAx>
      <c:valAx>
        <c:axId val="7120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6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084771"/>
        <c:axId val="39892028"/>
      </c:bar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2028"/>
        <c:crosses val="autoZero"/>
        <c:auto val="1"/>
        <c:lblOffset val="100"/>
        <c:tickLblSkip val="1"/>
        <c:noMultiLvlLbl val="0"/>
      </c:catAx>
      <c:valAx>
        <c:axId val="39892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4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21</xdr:row>
      <xdr:rowOff>0</xdr:rowOff>
    </xdr:from>
    <xdr:to>
      <xdr:col>6</xdr:col>
      <xdr:colOff>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6600825" y="4095750"/>
        <a:ext cx="0" cy="115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6600825" y="5848350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81</xdr:row>
      <xdr:rowOff>123825</xdr:rowOff>
    </xdr:to>
    <xdr:graphicFrame>
      <xdr:nvGraphicFramePr>
        <xdr:cNvPr id="4" name="Chart 4"/>
        <xdr:cNvGraphicFramePr/>
      </xdr:nvGraphicFramePr>
      <xdr:xfrm>
        <a:off x="6600825" y="7086600"/>
        <a:ext cx="0" cy="14801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106</v>
      </c>
      <c r="D1" s="8"/>
      <c r="E1" s="13"/>
    </row>
    <row r="2" spans="1:5" ht="12.75">
      <c r="A2" s="11"/>
      <c r="B2" s="12"/>
      <c r="C2" s="19" t="s">
        <v>54</v>
      </c>
      <c r="D2" s="8"/>
      <c r="E2" s="13"/>
    </row>
    <row r="3" spans="1:5" ht="12.75">
      <c r="A3" s="11"/>
      <c r="B3" s="12"/>
      <c r="C3" s="19" t="s">
        <v>55</v>
      </c>
      <c r="D3" s="8"/>
      <c r="E3" s="13"/>
    </row>
    <row r="4" spans="1:5" ht="12.75">
      <c r="A4" s="11"/>
      <c r="B4" s="12"/>
      <c r="C4" s="19" t="s">
        <v>56</v>
      </c>
      <c r="D4" s="8"/>
      <c r="E4" s="13"/>
    </row>
    <row r="5" spans="1:5" ht="12.75">
      <c r="A5" s="11"/>
      <c r="B5" s="12"/>
      <c r="C5" s="19" t="s">
        <v>127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131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07" t="s">
        <v>128</v>
      </c>
      <c r="B11" s="207"/>
      <c r="C11" s="207"/>
      <c r="D11" s="207"/>
      <c r="E11" s="207"/>
      <c r="F11" s="207"/>
      <c r="G11" s="207"/>
    </row>
    <row r="12" spans="1:9" ht="0.75" customHeight="1" hidden="1">
      <c r="A12" s="39"/>
      <c r="B12" s="39"/>
      <c r="C12" s="39"/>
      <c r="D12" s="39"/>
      <c r="E12" s="39"/>
      <c r="F12" s="39"/>
      <c r="G12" s="5"/>
      <c r="H12" s="5"/>
      <c r="I12" s="5" t="s">
        <v>42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5" t="s">
        <v>42</v>
      </c>
      <c r="H14" s="65"/>
      <c r="I14" s="65"/>
    </row>
    <row r="15" spans="1:9" s="3" customFormat="1" ht="18.75" customHeight="1">
      <c r="A15" s="208" t="s">
        <v>0</v>
      </c>
      <c r="B15" s="210" t="s">
        <v>1</v>
      </c>
      <c r="C15" s="212" t="s">
        <v>2</v>
      </c>
      <c r="D15" s="212"/>
      <c r="E15" s="212"/>
      <c r="F15" s="213"/>
      <c r="G15" s="189" t="s">
        <v>129</v>
      </c>
      <c r="H15" s="189" t="s">
        <v>51</v>
      </c>
      <c r="I15" s="189" t="s">
        <v>52</v>
      </c>
    </row>
    <row r="16" spans="1:9" s="3" customFormat="1" ht="19.5" customHeight="1" thickBot="1">
      <c r="A16" s="209"/>
      <c r="B16" s="211"/>
      <c r="C16" s="28" t="s">
        <v>41</v>
      </c>
      <c r="D16" s="28" t="s">
        <v>23</v>
      </c>
      <c r="E16" s="29" t="s">
        <v>21</v>
      </c>
      <c r="F16" s="30" t="s">
        <v>22</v>
      </c>
      <c r="G16" s="190"/>
      <c r="H16" s="190"/>
      <c r="I16" s="190"/>
    </row>
    <row r="17" spans="1:9" s="13" customFormat="1" ht="53.25" customHeight="1" thickBot="1">
      <c r="A17" s="44" t="s">
        <v>8</v>
      </c>
      <c r="B17" s="45" t="s">
        <v>107</v>
      </c>
      <c r="C17" s="116" t="s">
        <v>20</v>
      </c>
      <c r="D17" s="116" t="s">
        <v>20</v>
      </c>
      <c r="E17" s="117" t="s">
        <v>57</v>
      </c>
      <c r="F17" s="118" t="s">
        <v>20</v>
      </c>
      <c r="G17" s="59">
        <f>G19+G27</f>
        <v>10829.5</v>
      </c>
      <c r="H17" s="98" t="e">
        <f>H19+#REF!+H27+H28+H30+H32+H35+H39+H41</f>
        <v>#REF!</v>
      </c>
      <c r="I17" s="98" t="e">
        <f>I19+#REF!+I27+I28+I30+I32+I35+I39+I41</f>
        <v>#REF!</v>
      </c>
    </row>
    <row r="18" spans="1:9" s="3" customFormat="1" ht="23.25" customHeight="1">
      <c r="A18" s="184" t="s">
        <v>28</v>
      </c>
      <c r="B18" s="175" t="s">
        <v>97</v>
      </c>
      <c r="C18" s="87" t="s">
        <v>17</v>
      </c>
      <c r="D18" s="31" t="s">
        <v>44</v>
      </c>
      <c r="E18" s="32" t="s">
        <v>58</v>
      </c>
      <c r="F18" s="79" t="s">
        <v>98</v>
      </c>
      <c r="G18" s="54">
        <v>1434</v>
      </c>
      <c r="H18" s="54">
        <v>766.7</v>
      </c>
      <c r="I18" s="54">
        <v>766.7</v>
      </c>
    </row>
    <row r="19" spans="1:9" s="13" customFormat="1" ht="25.5" customHeight="1" thickBot="1">
      <c r="A19" s="185"/>
      <c r="B19" s="176"/>
      <c r="C19" s="177"/>
      <c r="D19" s="177"/>
      <c r="E19" s="177"/>
      <c r="F19" s="178"/>
      <c r="G19" s="57">
        <f>SUM(G18:G18)</f>
        <v>1434</v>
      </c>
      <c r="H19" s="58">
        <f>SUM(H18:H18)</f>
        <v>766.7</v>
      </c>
      <c r="I19" s="58">
        <f>SUM(I18:I18)</f>
        <v>766.7</v>
      </c>
    </row>
    <row r="20" spans="1:9" s="3" customFormat="1" ht="12.75" customHeight="1">
      <c r="A20" s="181" t="s">
        <v>31</v>
      </c>
      <c r="B20" s="175" t="s">
        <v>108</v>
      </c>
      <c r="C20" s="136" t="s">
        <v>17</v>
      </c>
      <c r="D20" s="31" t="s">
        <v>45</v>
      </c>
      <c r="E20" s="32" t="s">
        <v>59</v>
      </c>
      <c r="F20" s="79" t="s">
        <v>98</v>
      </c>
      <c r="G20" s="54">
        <v>6790</v>
      </c>
      <c r="H20" s="78">
        <v>6.2</v>
      </c>
      <c r="I20" s="54">
        <v>6.2</v>
      </c>
    </row>
    <row r="21" spans="1:9" s="3" customFormat="1" ht="15.75" customHeight="1">
      <c r="A21" s="182"/>
      <c r="B21" s="179"/>
      <c r="C21" s="148" t="s">
        <v>17</v>
      </c>
      <c r="D21" s="10" t="s">
        <v>45</v>
      </c>
      <c r="E21" s="9" t="s">
        <v>59</v>
      </c>
      <c r="F21" s="81" t="s">
        <v>26</v>
      </c>
      <c r="G21" s="55">
        <v>1813.4</v>
      </c>
      <c r="H21" s="146">
        <v>31.33</v>
      </c>
      <c r="I21" s="55">
        <v>31.33</v>
      </c>
    </row>
    <row r="22" spans="1:9" s="3" customFormat="1" ht="13.5" customHeight="1" thickBot="1">
      <c r="A22" s="182"/>
      <c r="B22" s="179"/>
      <c r="C22" s="149" t="s">
        <v>17</v>
      </c>
      <c r="D22" s="119" t="s">
        <v>19</v>
      </c>
      <c r="E22" s="86" t="s">
        <v>59</v>
      </c>
      <c r="F22" s="151" t="s">
        <v>26</v>
      </c>
      <c r="G22" s="55">
        <v>362</v>
      </c>
      <c r="H22" s="147">
        <v>173.48</v>
      </c>
      <c r="I22" s="69">
        <v>173.48</v>
      </c>
    </row>
    <row r="23" spans="1:9" s="3" customFormat="1" ht="13.5" customHeight="1" thickBot="1">
      <c r="A23" s="182"/>
      <c r="B23" s="179"/>
      <c r="C23" s="149" t="s">
        <v>17</v>
      </c>
      <c r="D23" s="119" t="s">
        <v>19</v>
      </c>
      <c r="E23" s="86" t="s">
        <v>59</v>
      </c>
      <c r="F23" s="151" t="s">
        <v>100</v>
      </c>
      <c r="G23" s="159">
        <v>0</v>
      </c>
      <c r="H23" s="130"/>
      <c r="I23" s="76"/>
    </row>
    <row r="24" spans="1:9" s="3" customFormat="1" ht="13.5" customHeight="1" thickBot="1">
      <c r="A24" s="182"/>
      <c r="B24" s="179"/>
      <c r="C24" s="149" t="s">
        <v>17</v>
      </c>
      <c r="D24" s="119" t="s">
        <v>101</v>
      </c>
      <c r="E24" s="9" t="s">
        <v>59</v>
      </c>
      <c r="F24" s="151" t="s">
        <v>102</v>
      </c>
      <c r="G24" s="159">
        <v>14</v>
      </c>
      <c r="H24" s="130"/>
      <c r="I24" s="76"/>
    </row>
    <row r="25" spans="1:9" s="3" customFormat="1" ht="13.5" customHeight="1" thickBot="1">
      <c r="A25" s="182"/>
      <c r="B25" s="179"/>
      <c r="C25" s="149" t="s">
        <v>17</v>
      </c>
      <c r="D25" s="119" t="s">
        <v>101</v>
      </c>
      <c r="E25" s="9" t="s">
        <v>59</v>
      </c>
      <c r="F25" s="151" t="s">
        <v>103</v>
      </c>
      <c r="G25" s="159">
        <v>6</v>
      </c>
      <c r="H25" s="130"/>
      <c r="I25" s="76"/>
    </row>
    <row r="26" spans="1:9" s="3" customFormat="1" ht="13.5" customHeight="1" thickBot="1">
      <c r="A26" s="182"/>
      <c r="B26" s="179"/>
      <c r="C26" s="150" t="s">
        <v>17</v>
      </c>
      <c r="D26" s="68" t="s">
        <v>7</v>
      </c>
      <c r="E26" s="80" t="s">
        <v>59</v>
      </c>
      <c r="F26" s="82" t="s">
        <v>26</v>
      </c>
      <c r="G26" s="69">
        <v>410.1</v>
      </c>
      <c r="H26" s="130"/>
      <c r="I26" s="76"/>
    </row>
    <row r="27" spans="1:9" s="13" customFormat="1" ht="13.5" thickBot="1">
      <c r="A27" s="183"/>
      <c r="B27" s="176"/>
      <c r="C27" s="177"/>
      <c r="D27" s="177"/>
      <c r="E27" s="177"/>
      <c r="F27" s="178"/>
      <c r="G27" s="58">
        <f>SUM(G20:G26)</f>
        <v>9395.5</v>
      </c>
      <c r="H27" s="58">
        <f>SUM(H22:H22)</f>
        <v>173.48</v>
      </c>
      <c r="I27" s="58">
        <f>SUM(I22:I22)</f>
        <v>173.48</v>
      </c>
    </row>
    <row r="28" spans="1:9" s="3" customFormat="1" ht="57" customHeight="1" thickBot="1">
      <c r="A28" s="44" t="s">
        <v>14</v>
      </c>
      <c r="B28" s="45" t="s">
        <v>109</v>
      </c>
      <c r="C28" s="23"/>
      <c r="D28" s="23"/>
      <c r="E28" s="47" t="s">
        <v>62</v>
      </c>
      <c r="F28" s="26"/>
      <c r="G28" s="53">
        <f>G30+G32</f>
        <v>115</v>
      </c>
      <c r="H28" s="53">
        <v>100</v>
      </c>
      <c r="I28" s="53">
        <v>100</v>
      </c>
    </row>
    <row r="29" spans="1:9" s="3" customFormat="1" ht="20.25" customHeight="1">
      <c r="A29" s="184" t="s">
        <v>32</v>
      </c>
      <c r="B29" s="175" t="s">
        <v>110</v>
      </c>
      <c r="C29" s="31" t="s">
        <v>17</v>
      </c>
      <c r="D29" s="31" t="s">
        <v>63</v>
      </c>
      <c r="E29" s="32" t="s">
        <v>64</v>
      </c>
      <c r="F29" s="33" t="s">
        <v>60</v>
      </c>
      <c r="G29" s="54">
        <v>111</v>
      </c>
      <c r="H29" s="54">
        <v>46.8</v>
      </c>
      <c r="I29" s="54">
        <v>46.8</v>
      </c>
    </row>
    <row r="30" spans="1:9" s="13" customFormat="1" ht="21" customHeight="1" thickBot="1">
      <c r="A30" s="185"/>
      <c r="B30" s="176"/>
      <c r="C30" s="177"/>
      <c r="D30" s="177"/>
      <c r="E30" s="177"/>
      <c r="F30" s="178"/>
      <c r="G30" s="58">
        <f>SUM(G29:G29)</f>
        <v>111</v>
      </c>
      <c r="H30" s="58">
        <f>SUM(H29:H29)</f>
        <v>46.8</v>
      </c>
      <c r="I30" s="58">
        <f>SUM(I29:I29)</f>
        <v>46.8</v>
      </c>
    </row>
    <row r="31" spans="1:9" s="3" customFormat="1" ht="15" customHeight="1">
      <c r="A31" s="181" t="s">
        <v>40</v>
      </c>
      <c r="B31" s="175" t="s">
        <v>111</v>
      </c>
      <c r="C31" s="31" t="s">
        <v>17</v>
      </c>
      <c r="D31" s="31" t="s">
        <v>63</v>
      </c>
      <c r="E31" s="32" t="s">
        <v>65</v>
      </c>
      <c r="F31" s="33" t="s">
        <v>60</v>
      </c>
      <c r="G31" s="54">
        <v>4</v>
      </c>
      <c r="H31" s="54">
        <v>1415.27</v>
      </c>
      <c r="I31" s="54">
        <v>1415.27</v>
      </c>
    </row>
    <row r="32" spans="1:9" s="3" customFormat="1" ht="41.25" customHeight="1" thickBot="1">
      <c r="A32" s="183"/>
      <c r="B32" s="176"/>
      <c r="C32" s="177"/>
      <c r="D32" s="177"/>
      <c r="E32" s="177"/>
      <c r="F32" s="178"/>
      <c r="G32" s="58">
        <f>SUM(G31:G31)</f>
        <v>4</v>
      </c>
      <c r="H32" s="83">
        <f>SUM(H31:H31)</f>
        <v>1415.27</v>
      </c>
      <c r="I32" s="83">
        <f>SUM(I31:I31)</f>
        <v>1415.27</v>
      </c>
    </row>
    <row r="33" spans="1:9" s="3" customFormat="1" ht="12.75" customHeight="1" hidden="1" thickBot="1">
      <c r="A33" s="198" t="s">
        <v>3</v>
      </c>
      <c r="B33" s="220" t="s">
        <v>112</v>
      </c>
      <c r="C33" s="152" t="s">
        <v>15</v>
      </c>
      <c r="D33" s="62" t="s">
        <v>30</v>
      </c>
      <c r="E33" s="63" t="s">
        <v>46</v>
      </c>
      <c r="F33" s="64" t="s">
        <v>27</v>
      </c>
      <c r="G33" s="67"/>
      <c r="H33" s="67"/>
      <c r="I33" s="67"/>
    </row>
    <row r="34" spans="1:9" s="3" customFormat="1" ht="22.5" customHeight="1">
      <c r="A34" s="199"/>
      <c r="B34" s="221"/>
      <c r="C34" s="87"/>
      <c r="D34" s="31"/>
      <c r="E34" s="125" t="s">
        <v>66</v>
      </c>
      <c r="F34" s="33"/>
      <c r="G34" s="134">
        <f>G39+G41+G43+G47+G50</f>
        <v>3634.6</v>
      </c>
      <c r="H34" s="54">
        <v>173.2</v>
      </c>
      <c r="I34" s="54">
        <v>173.2</v>
      </c>
    </row>
    <row r="35" spans="1:9" s="13" customFormat="1" ht="25.5" customHeight="1" thickBot="1">
      <c r="A35" s="200"/>
      <c r="B35" s="222"/>
      <c r="C35" s="194"/>
      <c r="D35" s="194"/>
      <c r="E35" s="194"/>
      <c r="F35" s="195"/>
      <c r="G35" s="57"/>
      <c r="H35" s="57">
        <f>SUM(H33:H34)</f>
        <v>173.2</v>
      </c>
      <c r="I35" s="57">
        <f>SUM(I33:I34)</f>
        <v>173.2</v>
      </c>
    </row>
    <row r="36" spans="1:9" s="3" customFormat="1" ht="13.5" customHeight="1" thickBot="1">
      <c r="A36" s="181" t="s">
        <v>68</v>
      </c>
      <c r="B36" s="175" t="s">
        <v>113</v>
      </c>
      <c r="C36" s="153">
        <v>901</v>
      </c>
      <c r="D36" s="52" t="s">
        <v>53</v>
      </c>
      <c r="E36" s="51" t="s">
        <v>67</v>
      </c>
      <c r="F36" s="51">
        <v>244</v>
      </c>
      <c r="G36" s="66">
        <v>2522.6</v>
      </c>
      <c r="H36" s="54">
        <v>4968.76</v>
      </c>
      <c r="I36" s="54">
        <v>4968.76</v>
      </c>
    </row>
    <row r="37" spans="1:9" s="3" customFormat="1" ht="0.75" customHeight="1" hidden="1">
      <c r="A37" s="182"/>
      <c r="B37" s="179"/>
      <c r="C37" s="145">
        <v>902</v>
      </c>
      <c r="D37" s="50" t="s">
        <v>29</v>
      </c>
      <c r="E37" s="49" t="s">
        <v>47</v>
      </c>
      <c r="F37" s="60">
        <v>412</v>
      </c>
      <c r="G37" s="56"/>
      <c r="H37" s="56"/>
      <c r="I37" s="56"/>
    </row>
    <row r="38" spans="1:9" s="3" customFormat="1" ht="15.75" customHeight="1" hidden="1" thickBot="1">
      <c r="A38" s="188"/>
      <c r="B38" s="179"/>
      <c r="C38" s="154">
        <v>903</v>
      </c>
      <c r="D38" s="85" t="s">
        <v>30</v>
      </c>
      <c r="E38" s="84" t="s">
        <v>47</v>
      </c>
      <c r="F38" s="84">
        <v>610</v>
      </c>
      <c r="G38" s="69">
        <v>0</v>
      </c>
      <c r="H38" s="69">
        <v>100</v>
      </c>
      <c r="I38" s="69">
        <v>100</v>
      </c>
    </row>
    <row r="39" spans="1:9" s="3" customFormat="1" ht="52.5" customHeight="1" thickBot="1">
      <c r="A39" s="183"/>
      <c r="B39" s="176"/>
      <c r="C39" s="196"/>
      <c r="D39" s="196"/>
      <c r="E39" s="196"/>
      <c r="F39" s="197"/>
      <c r="G39" s="57">
        <f>SUM(G36:G38)</f>
        <v>2522.6</v>
      </c>
      <c r="H39" s="57">
        <f>SUM(H36:H38)</f>
        <v>5068.76</v>
      </c>
      <c r="I39" s="57">
        <f>SUM(I36:I38)</f>
        <v>5068.76</v>
      </c>
    </row>
    <row r="40" spans="1:9" s="3" customFormat="1" ht="12" customHeight="1">
      <c r="A40" s="181" t="s">
        <v>33</v>
      </c>
      <c r="B40" s="175" t="s">
        <v>114</v>
      </c>
      <c r="C40" s="87" t="s">
        <v>17</v>
      </c>
      <c r="D40" s="31" t="s">
        <v>53</v>
      </c>
      <c r="E40" s="32" t="s">
        <v>69</v>
      </c>
      <c r="F40" s="31" t="s">
        <v>60</v>
      </c>
      <c r="G40" s="54">
        <v>100</v>
      </c>
      <c r="H40" s="54">
        <v>348.72</v>
      </c>
      <c r="I40" s="54">
        <v>348.72</v>
      </c>
    </row>
    <row r="41" spans="1:9" s="3" customFormat="1" ht="37.5" customHeight="1" thickBot="1">
      <c r="A41" s="183"/>
      <c r="B41" s="214"/>
      <c r="C41" s="177"/>
      <c r="D41" s="177"/>
      <c r="E41" s="177"/>
      <c r="F41" s="178"/>
      <c r="G41" s="58">
        <f>G40</f>
        <v>100</v>
      </c>
      <c r="H41" s="58" t="e">
        <f>H40+#REF!+#REF!+#REF!+#REF!</f>
        <v>#REF!</v>
      </c>
      <c r="I41" s="58" t="e">
        <f>I40+#REF!+#REF!+#REF!+#REF!</f>
        <v>#REF!</v>
      </c>
    </row>
    <row r="42" spans="1:9" s="13" customFormat="1" ht="54" customHeight="1" thickBot="1">
      <c r="A42" s="40" t="s">
        <v>34</v>
      </c>
      <c r="B42" s="25" t="s">
        <v>115</v>
      </c>
      <c r="C42" s="23" t="s">
        <v>17</v>
      </c>
      <c r="D42" s="23" t="s">
        <v>6</v>
      </c>
      <c r="E42" s="24" t="s">
        <v>70</v>
      </c>
      <c r="F42" s="26" t="s">
        <v>60</v>
      </c>
      <c r="G42" s="66">
        <v>200</v>
      </c>
      <c r="H42" s="53" t="e">
        <f>H50+H47+#REF!+#REF!</f>
        <v>#REF!</v>
      </c>
      <c r="I42" s="53" t="e">
        <f>I50+I47+#REF!+#REF!</f>
        <v>#REF!</v>
      </c>
    </row>
    <row r="43" spans="1:9" s="13" customFormat="1" ht="16.5" customHeight="1" thickBot="1">
      <c r="A43" s="122"/>
      <c r="B43" s="123"/>
      <c r="C43" s="62"/>
      <c r="D43" s="62"/>
      <c r="E43" s="63"/>
      <c r="F43" s="133"/>
      <c r="G43" s="59">
        <f>G42</f>
        <v>200</v>
      </c>
      <c r="H43" s="59"/>
      <c r="I43" s="59"/>
    </row>
    <row r="44" spans="1:9" s="3" customFormat="1" ht="12.75" customHeight="1" thickBot="1">
      <c r="A44" s="181" t="s">
        <v>35</v>
      </c>
      <c r="B44" s="175" t="s">
        <v>104</v>
      </c>
      <c r="C44" s="155">
        <v>901</v>
      </c>
      <c r="D44" s="92" t="s">
        <v>71</v>
      </c>
      <c r="E44" s="91" t="s">
        <v>72</v>
      </c>
      <c r="F44" s="91">
        <v>244</v>
      </c>
      <c r="G44" s="67">
        <v>660</v>
      </c>
      <c r="H44" s="67"/>
      <c r="I44" s="67"/>
    </row>
    <row r="45" spans="1:9" s="3" customFormat="1" ht="12.75" customHeight="1" thickBot="1">
      <c r="A45" s="182"/>
      <c r="B45" s="179"/>
      <c r="C45" s="155">
        <v>901</v>
      </c>
      <c r="D45" s="92" t="s">
        <v>71</v>
      </c>
      <c r="E45" s="91" t="s">
        <v>105</v>
      </c>
      <c r="F45" s="91">
        <v>244</v>
      </c>
      <c r="G45" s="67">
        <v>20</v>
      </c>
      <c r="H45" s="67"/>
      <c r="I45" s="67"/>
    </row>
    <row r="46" spans="1:9" s="3" customFormat="1" ht="12.75" customHeight="1" thickBot="1">
      <c r="A46" s="188"/>
      <c r="B46" s="179"/>
      <c r="C46" s="156">
        <v>901</v>
      </c>
      <c r="D46" s="72" t="s">
        <v>71</v>
      </c>
      <c r="E46" s="90" t="s">
        <v>105</v>
      </c>
      <c r="F46" s="90">
        <v>244</v>
      </c>
      <c r="G46" s="66">
        <v>20</v>
      </c>
      <c r="H46" s="66">
        <v>16679.1</v>
      </c>
      <c r="I46" s="66">
        <v>16679.1</v>
      </c>
    </row>
    <row r="47" spans="1:9" s="3" customFormat="1" ht="26.25" customHeight="1" thickBot="1">
      <c r="A47" s="183"/>
      <c r="B47" s="176"/>
      <c r="C47" s="177"/>
      <c r="D47" s="177"/>
      <c r="E47" s="177"/>
      <c r="F47" s="178"/>
      <c r="G47" s="58">
        <f>SUM(G44:G46)</f>
        <v>700</v>
      </c>
      <c r="H47" s="58">
        <f>SUM(H44:H46)</f>
        <v>16679.1</v>
      </c>
      <c r="I47" s="58">
        <f>SUM(I44:I46)</f>
        <v>16679.1</v>
      </c>
    </row>
    <row r="48" spans="1:9" s="3" customFormat="1" ht="13.5" hidden="1" thickBot="1">
      <c r="A48" s="181" t="s">
        <v>36</v>
      </c>
      <c r="B48" s="175" t="s">
        <v>116</v>
      </c>
      <c r="C48" s="157">
        <v>905</v>
      </c>
      <c r="D48" s="94" t="s">
        <v>30</v>
      </c>
      <c r="E48" s="93" t="s">
        <v>48</v>
      </c>
      <c r="F48" s="93">
        <v>610</v>
      </c>
      <c r="G48" s="75"/>
      <c r="H48" s="75"/>
      <c r="I48" s="75"/>
    </row>
    <row r="49" spans="1:9" s="3" customFormat="1" ht="15" customHeight="1" thickBot="1">
      <c r="A49" s="188"/>
      <c r="B49" s="179"/>
      <c r="C49" s="156">
        <v>901</v>
      </c>
      <c r="D49" s="72" t="s">
        <v>71</v>
      </c>
      <c r="E49" s="90" t="s">
        <v>73</v>
      </c>
      <c r="F49" s="90">
        <v>244</v>
      </c>
      <c r="G49" s="66">
        <v>112</v>
      </c>
      <c r="H49" s="66">
        <v>29967.8</v>
      </c>
      <c r="I49" s="66">
        <v>29967.8</v>
      </c>
    </row>
    <row r="50" spans="1:9" s="3" customFormat="1" ht="24.75" customHeight="1" thickBot="1">
      <c r="A50" s="183"/>
      <c r="B50" s="176"/>
      <c r="C50" s="177"/>
      <c r="D50" s="177"/>
      <c r="E50" s="177"/>
      <c r="F50" s="178"/>
      <c r="G50" s="58">
        <f>SUM(G48:G49)</f>
        <v>112</v>
      </c>
      <c r="H50" s="58">
        <f>SUM(H48:H49)</f>
        <v>29967.8</v>
      </c>
      <c r="I50" s="58">
        <f>SUM(I48:I49)</f>
        <v>29967.8</v>
      </c>
    </row>
    <row r="51" spans="1:9" s="13" customFormat="1" ht="40.5" customHeight="1" thickBot="1">
      <c r="A51" s="44" t="s">
        <v>5</v>
      </c>
      <c r="B51" s="45" t="s">
        <v>117</v>
      </c>
      <c r="C51" s="46" t="s">
        <v>20</v>
      </c>
      <c r="D51" s="46" t="s">
        <v>20</v>
      </c>
      <c r="E51" s="47" t="s">
        <v>74</v>
      </c>
      <c r="F51" s="48" t="s">
        <v>20</v>
      </c>
      <c r="G51" s="53">
        <f>G52</f>
        <v>0</v>
      </c>
      <c r="H51" s="100" t="e">
        <f>H52+#REF!+#REF!+#REF!+H53+H59+H60+H61</f>
        <v>#REF!</v>
      </c>
      <c r="I51" s="100" t="e">
        <f>I52+#REF!+#REF!+#REF!+I53+I59+I60+I61</f>
        <v>#REF!</v>
      </c>
    </row>
    <row r="52" spans="1:9" s="3" customFormat="1" ht="39" thickBot="1">
      <c r="A52" s="40" t="s">
        <v>37</v>
      </c>
      <c r="B52" s="25" t="s">
        <v>118</v>
      </c>
      <c r="C52" s="23" t="s">
        <v>17</v>
      </c>
      <c r="D52" s="23" t="s">
        <v>9</v>
      </c>
      <c r="E52" s="24" t="s">
        <v>75</v>
      </c>
      <c r="F52" s="26" t="s">
        <v>60</v>
      </c>
      <c r="G52" s="66">
        <v>0</v>
      </c>
      <c r="H52" s="101">
        <v>33</v>
      </c>
      <c r="I52" s="101">
        <v>33</v>
      </c>
    </row>
    <row r="53" spans="1:9" s="3" customFormat="1" ht="40.5" customHeight="1" thickBot="1">
      <c r="A53" s="44" t="s">
        <v>11</v>
      </c>
      <c r="B53" s="45" t="s">
        <v>119</v>
      </c>
      <c r="C53" s="23"/>
      <c r="D53" s="23"/>
      <c r="E53" s="47" t="s">
        <v>76</v>
      </c>
      <c r="F53" s="26"/>
      <c r="G53" s="53">
        <f>G59</f>
        <v>218</v>
      </c>
      <c r="H53" s="101">
        <v>10</v>
      </c>
      <c r="I53" s="101">
        <v>10</v>
      </c>
    </row>
    <row r="54" spans="1:9" s="3" customFormat="1" ht="29.25" customHeight="1" hidden="1" thickBot="1">
      <c r="A54" s="40" t="s">
        <v>36</v>
      </c>
      <c r="B54" s="25" t="s">
        <v>43</v>
      </c>
      <c r="C54" s="62" t="s">
        <v>16</v>
      </c>
      <c r="D54" s="62" t="s">
        <v>10</v>
      </c>
      <c r="E54" s="63" t="s">
        <v>49</v>
      </c>
      <c r="F54" s="64" t="s">
        <v>25</v>
      </c>
      <c r="G54" s="59">
        <v>0</v>
      </c>
      <c r="H54" s="59">
        <v>0</v>
      </c>
      <c r="I54" s="59">
        <v>0</v>
      </c>
    </row>
    <row r="55" spans="1:9" s="3" customFormat="1" ht="15.75" customHeight="1">
      <c r="A55" s="181" t="s">
        <v>38</v>
      </c>
      <c r="B55" s="175" t="s">
        <v>130</v>
      </c>
      <c r="C55" s="31" t="s">
        <v>17</v>
      </c>
      <c r="D55" s="31" t="s">
        <v>88</v>
      </c>
      <c r="E55" s="32" t="s">
        <v>77</v>
      </c>
      <c r="F55" s="33" t="s">
        <v>60</v>
      </c>
      <c r="G55" s="54">
        <v>218</v>
      </c>
      <c r="H55" s="54">
        <v>140</v>
      </c>
      <c r="I55" s="54">
        <v>140</v>
      </c>
    </row>
    <row r="56" spans="1:9" s="3" customFormat="1" ht="18.75" customHeight="1" hidden="1">
      <c r="A56" s="182"/>
      <c r="B56" s="179"/>
      <c r="C56" s="10" t="s">
        <v>15</v>
      </c>
      <c r="D56" s="10" t="s">
        <v>4</v>
      </c>
      <c r="E56" s="9" t="s">
        <v>50</v>
      </c>
      <c r="F56" s="33" t="s">
        <v>27</v>
      </c>
      <c r="G56" s="56"/>
      <c r="H56" s="56"/>
      <c r="I56" s="56"/>
    </row>
    <row r="57" spans="1:9" s="3" customFormat="1" ht="18.75" customHeight="1">
      <c r="A57" s="182"/>
      <c r="B57" s="179"/>
      <c r="C57" s="10"/>
      <c r="D57" s="10"/>
      <c r="E57" s="9"/>
      <c r="F57" s="27"/>
      <c r="G57" s="55"/>
      <c r="H57" s="99">
        <v>1032</v>
      </c>
      <c r="I57" s="99">
        <v>1032</v>
      </c>
    </row>
    <row r="58" spans="1:9" s="3" customFormat="1" ht="15.75" customHeight="1" thickBot="1">
      <c r="A58" s="182"/>
      <c r="B58" s="179"/>
      <c r="C58" s="68"/>
      <c r="D58" s="68"/>
      <c r="E58" s="80"/>
      <c r="F58" s="61"/>
      <c r="G58" s="76"/>
      <c r="H58" s="76">
        <v>76</v>
      </c>
      <c r="I58" s="76">
        <v>76</v>
      </c>
    </row>
    <row r="59" spans="1:9" s="3" customFormat="1" ht="26.25" customHeight="1" thickBot="1">
      <c r="A59" s="183"/>
      <c r="B59" s="176"/>
      <c r="C59" s="196"/>
      <c r="D59" s="196"/>
      <c r="E59" s="196"/>
      <c r="F59" s="197"/>
      <c r="G59" s="58">
        <f>SUM(G55:G58)</f>
        <v>218</v>
      </c>
      <c r="H59" s="103">
        <f>SUM(H55:H58)</f>
        <v>1248</v>
      </c>
      <c r="I59" s="103">
        <f>SUM(I55:I58)</f>
        <v>1248</v>
      </c>
    </row>
    <row r="60" spans="1:9" s="3" customFormat="1" ht="43.5" customHeight="1" thickBot="1">
      <c r="A60" s="124" t="s">
        <v>12</v>
      </c>
      <c r="B60" s="45" t="s">
        <v>120</v>
      </c>
      <c r="C60" s="23"/>
      <c r="D60" s="23"/>
      <c r="E60" s="47" t="s">
        <v>78</v>
      </c>
      <c r="F60" s="26"/>
      <c r="G60" s="53">
        <f>G61+G63</f>
        <v>853</v>
      </c>
      <c r="H60" s="101">
        <v>300</v>
      </c>
      <c r="I60" s="101">
        <v>300</v>
      </c>
    </row>
    <row r="61" spans="1:9" s="3" customFormat="1" ht="48" customHeight="1" thickBot="1">
      <c r="A61" s="143" t="s">
        <v>39</v>
      </c>
      <c r="B61" s="74" t="s">
        <v>121</v>
      </c>
      <c r="C61" s="23" t="s">
        <v>17</v>
      </c>
      <c r="D61" s="23" t="s">
        <v>88</v>
      </c>
      <c r="E61" s="24" t="s">
        <v>79</v>
      </c>
      <c r="F61" s="26" t="s">
        <v>60</v>
      </c>
      <c r="G61" s="66">
        <v>293</v>
      </c>
      <c r="H61" s="101">
        <v>5</v>
      </c>
      <c r="I61" s="101">
        <v>5</v>
      </c>
    </row>
    <row r="62" spans="1:9" s="3" customFormat="1" ht="15" customHeight="1" thickBot="1">
      <c r="A62" s="144"/>
      <c r="B62" s="74"/>
      <c r="C62" s="23"/>
      <c r="D62" s="23"/>
      <c r="E62" s="24"/>
      <c r="F62" s="26"/>
      <c r="G62" s="53">
        <f>G61</f>
        <v>293</v>
      </c>
      <c r="H62" s="101"/>
      <c r="I62" s="101"/>
    </row>
    <row r="63" spans="1:9" s="3" customFormat="1" ht="48" customHeight="1" thickBot="1">
      <c r="A63" s="73" t="s">
        <v>93</v>
      </c>
      <c r="B63" s="25" t="s">
        <v>122</v>
      </c>
      <c r="C63" s="23" t="s">
        <v>17</v>
      </c>
      <c r="D63" s="23" t="s">
        <v>87</v>
      </c>
      <c r="E63" s="24" t="s">
        <v>95</v>
      </c>
      <c r="F63" s="26" t="s">
        <v>60</v>
      </c>
      <c r="G63" s="66">
        <v>560</v>
      </c>
      <c r="H63" s="101"/>
      <c r="I63" s="101"/>
    </row>
    <row r="64" spans="1:9" s="3" customFormat="1" ht="21" customHeight="1" thickBot="1">
      <c r="A64" s="73"/>
      <c r="B64" s="25"/>
      <c r="C64" s="23"/>
      <c r="D64" s="23"/>
      <c r="E64" s="24"/>
      <c r="F64" s="26"/>
      <c r="G64" s="53">
        <f>G63</f>
        <v>560</v>
      </c>
      <c r="H64" s="101"/>
      <c r="I64" s="101"/>
    </row>
    <row r="65" spans="1:9" s="13" customFormat="1" ht="41.25" customHeight="1" thickBot="1">
      <c r="A65" s="44" t="s">
        <v>13</v>
      </c>
      <c r="B65" s="45" t="s">
        <v>123</v>
      </c>
      <c r="C65" s="46" t="s">
        <v>20</v>
      </c>
      <c r="D65" s="46" t="s">
        <v>20</v>
      </c>
      <c r="E65" s="47" t="s">
        <v>80</v>
      </c>
      <c r="F65" s="48" t="s">
        <v>20</v>
      </c>
      <c r="G65" s="53">
        <f>G68+G71+G81</f>
        <v>6236.2</v>
      </c>
      <c r="H65" s="101" t="e">
        <f>H68+#REF!+#REF!+#REF!+H70+#REF!+H72+#REF!+#REF!+#REF!+#REF!+#REF!+#REF!+#REF!+#REF!</f>
        <v>#REF!</v>
      </c>
      <c r="I65" s="101" t="e">
        <f>I68+#REF!+#REF!+#REF!+I70+#REF!+I72+#REF!+#REF!+#REF!+#REF!+#REF!+#REF!+#REF!+#REF!</f>
        <v>#REF!</v>
      </c>
    </row>
    <row r="66" spans="1:9" s="13" customFormat="1" ht="15.75" customHeight="1" thickBot="1">
      <c r="A66" s="181" t="s">
        <v>86</v>
      </c>
      <c r="B66" s="217" t="s">
        <v>124</v>
      </c>
      <c r="C66" s="152" t="s">
        <v>17</v>
      </c>
      <c r="D66" s="62" t="s">
        <v>91</v>
      </c>
      <c r="E66" s="63" t="s">
        <v>81</v>
      </c>
      <c r="F66" s="64" t="s">
        <v>61</v>
      </c>
      <c r="G66" s="67">
        <v>125</v>
      </c>
      <c r="H66" s="67">
        <v>0</v>
      </c>
      <c r="I66" s="67">
        <v>0</v>
      </c>
    </row>
    <row r="67" spans="1:9" s="13" customFormat="1" ht="12.75" customHeight="1" thickBot="1">
      <c r="A67" s="215"/>
      <c r="B67" s="218"/>
      <c r="C67" s="87" t="s">
        <v>17</v>
      </c>
      <c r="D67" s="31" t="s">
        <v>90</v>
      </c>
      <c r="E67" s="32" t="s">
        <v>81</v>
      </c>
      <c r="F67" s="33" t="s">
        <v>60</v>
      </c>
      <c r="G67" s="54">
        <v>10</v>
      </c>
      <c r="H67" s="102">
        <v>5</v>
      </c>
      <c r="I67" s="102">
        <v>5</v>
      </c>
    </row>
    <row r="68" spans="1:9" s="3" customFormat="1" ht="30" customHeight="1" thickBot="1">
      <c r="A68" s="216"/>
      <c r="B68" s="219"/>
      <c r="C68" s="205"/>
      <c r="D68" s="205"/>
      <c r="E68" s="205"/>
      <c r="F68" s="206"/>
      <c r="G68" s="57">
        <f>G67+G66</f>
        <v>135</v>
      </c>
      <c r="H68" s="104" t="e">
        <f>H66+H67+#REF!+#REF!</f>
        <v>#REF!</v>
      </c>
      <c r="I68" s="104" t="e">
        <f>I66+I67+#REF!+#REF!</f>
        <v>#REF!</v>
      </c>
    </row>
    <row r="69" spans="1:9" s="3" customFormat="1" ht="49.5" customHeight="1">
      <c r="A69" s="181" t="s">
        <v>85</v>
      </c>
      <c r="B69" s="175" t="s">
        <v>125</v>
      </c>
      <c r="C69" s="136" t="s">
        <v>17</v>
      </c>
      <c r="D69" s="31" t="s">
        <v>89</v>
      </c>
      <c r="E69" s="32" t="s">
        <v>92</v>
      </c>
      <c r="F69" s="33" t="s">
        <v>60</v>
      </c>
      <c r="G69" s="54">
        <v>33</v>
      </c>
      <c r="H69" s="131">
        <v>0</v>
      </c>
      <c r="I69" s="56">
        <v>0</v>
      </c>
    </row>
    <row r="70" spans="1:9" s="3" customFormat="1" ht="55.5" customHeight="1" thickBot="1">
      <c r="A70" s="182"/>
      <c r="B70" s="179"/>
      <c r="C70" s="140">
        <v>901</v>
      </c>
      <c r="D70" s="141" t="s">
        <v>83</v>
      </c>
      <c r="E70" s="142" t="s">
        <v>92</v>
      </c>
      <c r="F70" s="158">
        <v>244</v>
      </c>
      <c r="G70" s="159">
        <v>256</v>
      </c>
      <c r="H70" s="135" t="e">
        <f>#REF!+H69</f>
        <v>#REF!</v>
      </c>
      <c r="I70" s="106" t="e">
        <f>#REF!+I69</f>
        <v>#REF!</v>
      </c>
    </row>
    <row r="71" spans="1:9" s="3" customFormat="1" ht="31.5" customHeight="1" thickBot="1">
      <c r="A71" s="183"/>
      <c r="B71" s="176"/>
      <c r="C71" s="191"/>
      <c r="D71" s="192"/>
      <c r="E71" s="192"/>
      <c r="F71" s="193"/>
      <c r="G71" s="167">
        <f>G69+G70</f>
        <v>289</v>
      </c>
      <c r="H71" s="137"/>
      <c r="I71" s="108"/>
    </row>
    <row r="72" spans="1:9" s="3" customFormat="1" ht="47.25" customHeight="1" thickBot="1">
      <c r="A72" s="181" t="s">
        <v>94</v>
      </c>
      <c r="B72" s="175" t="s">
        <v>126</v>
      </c>
      <c r="C72" s="162">
        <v>901</v>
      </c>
      <c r="D72" s="31" t="s">
        <v>84</v>
      </c>
      <c r="E72" s="51" t="s">
        <v>96</v>
      </c>
      <c r="F72" s="88">
        <v>111</v>
      </c>
      <c r="G72" s="54">
        <v>3500</v>
      </c>
      <c r="H72" s="166">
        <v>0</v>
      </c>
      <c r="I72" s="105">
        <v>0</v>
      </c>
    </row>
    <row r="73" spans="1:9" s="3" customFormat="1" ht="18.75" customHeight="1" thickBot="1">
      <c r="A73" s="182"/>
      <c r="B73" s="179"/>
      <c r="C73" s="163">
        <v>901</v>
      </c>
      <c r="D73" s="49" t="s">
        <v>84</v>
      </c>
      <c r="E73" s="132" t="s">
        <v>96</v>
      </c>
      <c r="F73" s="89">
        <v>119</v>
      </c>
      <c r="G73" s="55">
        <v>1057</v>
      </c>
      <c r="H73" s="108">
        <f>H72</f>
        <v>0</v>
      </c>
      <c r="I73" s="107">
        <f>I72</f>
        <v>0</v>
      </c>
    </row>
    <row r="74" spans="1:9" s="3" customFormat="1" ht="21" customHeight="1" thickBot="1">
      <c r="A74" s="182"/>
      <c r="B74" s="179"/>
      <c r="C74" s="163">
        <v>901</v>
      </c>
      <c r="D74" s="49" t="s">
        <v>84</v>
      </c>
      <c r="E74" s="160" t="s">
        <v>96</v>
      </c>
      <c r="F74" s="89">
        <v>244</v>
      </c>
      <c r="G74" s="55">
        <v>17.2</v>
      </c>
      <c r="H74" s="108"/>
      <c r="I74" s="108"/>
    </row>
    <row r="75" spans="1:9" s="3" customFormat="1" ht="18" customHeight="1" thickBot="1">
      <c r="A75" s="182"/>
      <c r="B75" s="179"/>
      <c r="C75" s="164">
        <v>901</v>
      </c>
      <c r="D75" s="139" t="s">
        <v>84</v>
      </c>
      <c r="E75" s="161" t="s">
        <v>96</v>
      </c>
      <c r="F75" s="165">
        <v>244</v>
      </c>
      <c r="G75" s="55">
        <v>413.4</v>
      </c>
      <c r="H75" s="130">
        <v>25</v>
      </c>
      <c r="I75" s="76">
        <v>15</v>
      </c>
    </row>
    <row r="76" spans="1:9" s="3" customFormat="1" ht="17.25" customHeight="1" thickBot="1">
      <c r="A76" s="182"/>
      <c r="B76" s="179"/>
      <c r="C76" s="164">
        <v>901</v>
      </c>
      <c r="D76" s="139" t="s">
        <v>84</v>
      </c>
      <c r="E76" s="138" t="s">
        <v>96</v>
      </c>
      <c r="F76" s="165">
        <v>244</v>
      </c>
      <c r="G76" s="55">
        <v>653.6</v>
      </c>
      <c r="H76" s="120">
        <f>H75</f>
        <v>25</v>
      </c>
      <c r="I76" s="58">
        <f>I75</f>
        <v>15</v>
      </c>
    </row>
    <row r="77" spans="1:9" s="3" customFormat="1" ht="11.25" customHeight="1" thickBot="1">
      <c r="A77" s="182"/>
      <c r="B77" s="179"/>
      <c r="C77" s="164">
        <v>901</v>
      </c>
      <c r="D77" s="139" t="s">
        <v>84</v>
      </c>
      <c r="E77" s="138" t="s">
        <v>96</v>
      </c>
      <c r="F77" s="165">
        <v>244</v>
      </c>
      <c r="G77" s="55">
        <v>65</v>
      </c>
      <c r="H77" s="120"/>
      <c r="I77" s="58"/>
    </row>
    <row r="78" spans="1:9" s="3" customFormat="1" ht="17.25" customHeight="1" thickBot="1">
      <c r="A78" s="182"/>
      <c r="B78" s="179"/>
      <c r="C78" s="164">
        <v>901</v>
      </c>
      <c r="D78" s="139" t="s">
        <v>84</v>
      </c>
      <c r="E78" s="138" t="s">
        <v>96</v>
      </c>
      <c r="F78" s="165">
        <v>244</v>
      </c>
      <c r="G78" s="55">
        <v>1</v>
      </c>
      <c r="H78" s="120"/>
      <c r="I78" s="58"/>
    </row>
    <row r="79" spans="1:9" s="3" customFormat="1" ht="16.5" customHeight="1" thickBot="1">
      <c r="A79" s="183"/>
      <c r="B79" s="179"/>
      <c r="C79" s="168">
        <v>901</v>
      </c>
      <c r="D79" s="169" t="s">
        <v>84</v>
      </c>
      <c r="E79" s="170" t="s">
        <v>96</v>
      </c>
      <c r="F79" s="171">
        <v>244</v>
      </c>
      <c r="G79" s="69">
        <v>103</v>
      </c>
      <c r="H79" s="120"/>
      <c r="I79" s="58"/>
    </row>
    <row r="80" spans="1:9" s="3" customFormat="1" ht="16.5" customHeight="1" thickBot="1">
      <c r="A80" s="172"/>
      <c r="B80" s="186"/>
      <c r="C80" s="174">
        <v>901</v>
      </c>
      <c r="D80" s="139" t="s">
        <v>84</v>
      </c>
      <c r="E80" s="138" t="s">
        <v>96</v>
      </c>
      <c r="F80" s="139">
        <v>852</v>
      </c>
      <c r="G80" s="130">
        <v>2</v>
      </c>
      <c r="H80" s="120"/>
      <c r="I80" s="58"/>
    </row>
    <row r="81" spans="1:11" s="3" customFormat="1" ht="25.5" customHeight="1" thickBot="1">
      <c r="A81" s="173"/>
      <c r="B81" s="187"/>
      <c r="C81" s="177"/>
      <c r="D81" s="177"/>
      <c r="E81" s="177"/>
      <c r="F81" s="178"/>
      <c r="G81" s="58">
        <f>G72+G73+G74+G75+G76+G77+G78+G79+G80</f>
        <v>5812.2</v>
      </c>
      <c r="H81" s="58" t="e">
        <f>#REF!</f>
        <v>#REF!</v>
      </c>
      <c r="I81" s="58" t="e">
        <f>#REF!</f>
        <v>#REF!</v>
      </c>
      <c r="J81" s="126"/>
      <c r="K81" s="126"/>
    </row>
    <row r="82" spans="1:9" s="3" customFormat="1" ht="18" customHeight="1" thickBot="1">
      <c r="A82" s="202" t="s">
        <v>24</v>
      </c>
      <c r="B82" s="203"/>
      <c r="C82" s="203"/>
      <c r="D82" s="203"/>
      <c r="E82" s="203"/>
      <c r="F82" s="204"/>
      <c r="G82" s="53">
        <f>G65+G60+G53+G51+G34+G28+G17</f>
        <v>21886.3</v>
      </c>
      <c r="H82" s="53" t="e">
        <f>H17+H42+H51+H65+#REF!+#REF!+#REF!+#REF!+#REF!+#REF!+#REF!+#REF!+#REF!+#REF!+#REF!+#REF!</f>
        <v>#REF!</v>
      </c>
      <c r="I82" s="53" t="e">
        <f>I17+I42+I51+I65+#REF!+#REF!+#REF!+#REF!+#REF!+#REF!+#REF!+#REF!+#REF!+#REF!+#REF!+#REF!</f>
        <v>#REF!</v>
      </c>
    </row>
    <row r="83" spans="1:9" ht="15" customHeight="1">
      <c r="A83" s="41"/>
      <c r="B83" s="42"/>
      <c r="C83" s="41"/>
      <c r="D83" s="41"/>
      <c r="E83" s="41"/>
      <c r="F83" s="7"/>
      <c r="G83" s="77"/>
      <c r="H83" s="77"/>
      <c r="I83" s="77"/>
    </row>
    <row r="84" spans="1:9" ht="12.75" customHeight="1" hidden="1">
      <c r="A84" s="41"/>
      <c r="B84" s="42"/>
      <c r="C84" s="41"/>
      <c r="D84" s="41"/>
      <c r="E84" s="43"/>
      <c r="F84" s="43"/>
      <c r="G84" s="43"/>
      <c r="H84" s="43"/>
      <c r="I84" s="43"/>
    </row>
    <row r="85" spans="3:9" ht="20.25" customHeight="1" hidden="1">
      <c r="C85" s="3"/>
      <c r="D85" s="6"/>
      <c r="E85" s="4"/>
      <c r="F85" s="4"/>
      <c r="G85" s="70"/>
      <c r="H85" s="70"/>
      <c r="I85" s="70"/>
    </row>
    <row r="86" spans="1:9" ht="35.25" customHeight="1">
      <c r="A86" s="180" t="s">
        <v>99</v>
      </c>
      <c r="B86" s="180"/>
      <c r="C86" s="36"/>
      <c r="D86" s="37"/>
      <c r="E86" s="38"/>
      <c r="F86" s="38" t="s">
        <v>82</v>
      </c>
      <c r="G86" s="97"/>
      <c r="H86" s="201" t="s">
        <v>18</v>
      </c>
      <c r="I86" s="201"/>
    </row>
    <row r="87" spans="1:9" ht="21.75" customHeight="1">
      <c r="A87" s="34"/>
      <c r="B87" s="35"/>
      <c r="C87" s="36"/>
      <c r="D87" s="121"/>
      <c r="E87" s="36"/>
      <c r="F87" s="36"/>
      <c r="G87" s="97"/>
      <c r="H87" s="97"/>
      <c r="I87" s="97"/>
    </row>
    <row r="88" spans="4:9" ht="12.75">
      <c r="D88" s="2"/>
      <c r="E88" s="3"/>
      <c r="F88" s="2"/>
      <c r="G88" s="71"/>
      <c r="H88" s="71" t="e">
        <f>H44+H66+#REF!+#REF!+#REF!+#REF!+#REF!+#REF!</f>
        <v>#REF!</v>
      </c>
      <c r="I88" s="71" t="e">
        <f>I44+I66+#REF!+#REF!+#REF!+#REF!+#REF!+#REF!</f>
        <v>#REF!</v>
      </c>
    </row>
    <row r="89" spans="7:9" ht="12.75">
      <c r="G89" s="95"/>
      <c r="H89" s="95" t="e">
        <f>H52+#REF!+#REF!+#REF!+H53+H55+H60+H61+H67+#REF!+#REF!+#REF!+#REF!+#REF!+#REF!+#REF!+#REF!+#REF!+#REF!+#REF!+#REF!+#REF!+#REF!+#REF!+#REF!+#REF!+#REF!+#REF!+#REF!+#REF!+#REF!+#REF!+#REF!+#REF!+#REF!+#REF!+#REF!+#REF!+#REF!+#REF!+#REF!+#REF!+#REF!+#REF!</f>
        <v>#REF!</v>
      </c>
      <c r="I89" s="95" t="e">
        <f>I52+#REF!+#REF!+#REF!+I53+I55+I60+I61+I67+#REF!+#REF!+#REF!+#REF!+#REF!+#REF!+#REF!+#REF!+#REF!+#REF!+#REF!+#REF!+#REF!+#REF!+#REF!+#REF!+#REF!+#REF!+#REF!+#REF!+#REF!+#REF!+#REF!+#REF!+#REF!+#REF!+#REF!+#REF!+#REF!+#REF!+#REF!+#REF!+#REF!+#REF!+#REF!</f>
        <v>#REF!</v>
      </c>
    </row>
    <row r="90" spans="5:9" ht="12.75">
      <c r="E90" s="70"/>
      <c r="G90" s="95"/>
      <c r="H90" s="95" t="e">
        <f>H17-#REF!+H57+#REF!+#REF!+#REF!+#REF!+#REF!+#REF!+#REF!+#REF!+#REF!+#REF!+#REF!+#REF!+#REF!+#REF!</f>
        <v>#REF!</v>
      </c>
      <c r="I90" s="95" t="e">
        <f>I17-#REF!+I57+#REF!+#REF!+#REF!+#REF!+#REF!+#REF!+#REF!+#REF!+#REF!+#REF!+#REF!+#REF!+#REF!+#REF!</f>
        <v>#REF!</v>
      </c>
    </row>
    <row r="91" spans="7:9" ht="12.75">
      <c r="G91" s="95"/>
      <c r="H91" s="95" t="e">
        <f>#REF!+H42-H44+H58+#REF!+#REF!+#REF!+#REF!+#REF!+#REF!</f>
        <v>#REF!</v>
      </c>
      <c r="I91" s="95" t="e">
        <f>#REF!+I42-I44+I58+#REF!+#REF!+#REF!+#REF!+#REF!+#REF!</f>
        <v>#REF!</v>
      </c>
    </row>
    <row r="92" spans="5:9" ht="12.75">
      <c r="E92" s="109"/>
      <c r="F92" s="13"/>
      <c r="G92" s="110"/>
      <c r="H92" s="110" t="e">
        <f>H88+H89+H90+H91</f>
        <v>#REF!</v>
      </c>
      <c r="I92" s="110" t="e">
        <f>I88+I89+I90+I91</f>
        <v>#REF!</v>
      </c>
    </row>
    <row r="93" spans="5:9" ht="12.75">
      <c r="E93" s="126"/>
      <c r="F93" s="126"/>
      <c r="G93" s="126"/>
      <c r="H93" s="112"/>
      <c r="I93" s="112">
        <v>4000</v>
      </c>
    </row>
    <row r="94" spans="5:9" ht="12.75">
      <c r="E94" s="126"/>
      <c r="F94" s="126"/>
      <c r="G94" s="126"/>
      <c r="H94" s="112"/>
      <c r="I94" s="112"/>
    </row>
    <row r="95" spans="5:9" ht="12.75">
      <c r="E95" s="126"/>
      <c r="F95" s="126"/>
      <c r="G95" s="126"/>
      <c r="H95" s="112"/>
      <c r="I95" s="112"/>
    </row>
    <row r="96" spans="5:9" ht="12.75">
      <c r="E96" s="126"/>
      <c r="F96" s="126"/>
      <c r="G96" s="126"/>
      <c r="H96" s="112">
        <v>5922.50437</v>
      </c>
      <c r="I96" s="112">
        <v>5922.50437</v>
      </c>
    </row>
    <row r="97" spans="5:9" ht="12.75">
      <c r="E97" s="127"/>
      <c r="F97" s="127"/>
      <c r="G97" s="127"/>
      <c r="H97" s="113">
        <f>H93+H94+H95+H96</f>
        <v>5922.50437</v>
      </c>
      <c r="I97" s="113">
        <f>I93+I94+I95+I96</f>
        <v>9922.504369999999</v>
      </c>
    </row>
    <row r="99" spans="8:9" ht="12.75">
      <c r="H99" s="1">
        <v>33254.5</v>
      </c>
      <c r="I99" s="1">
        <v>33247.2</v>
      </c>
    </row>
    <row r="100" spans="8:9" ht="12.75">
      <c r="H100" s="1">
        <v>469138</v>
      </c>
      <c r="I100" s="1">
        <v>469768</v>
      </c>
    </row>
    <row r="101" spans="8:9" ht="12.75">
      <c r="H101" s="1">
        <v>94.6</v>
      </c>
      <c r="I101" s="1">
        <v>94.6</v>
      </c>
    </row>
    <row r="102" spans="5:9" ht="12.75">
      <c r="E102" s="13"/>
      <c r="F102" s="13"/>
      <c r="G102" s="13"/>
      <c r="H102" s="13">
        <f>H99+H100+H101</f>
        <v>502487.1</v>
      </c>
      <c r="I102" s="13">
        <f>I99+I100+I101</f>
        <v>503109.8</v>
      </c>
    </row>
    <row r="104" spans="7:9" ht="12.75">
      <c r="G104" s="96"/>
      <c r="H104" s="96" t="e">
        <f>H88</f>
        <v>#REF!</v>
      </c>
      <c r="I104" s="96" t="e">
        <f>I88</f>
        <v>#REF!</v>
      </c>
    </row>
    <row r="105" spans="5:9" ht="12.75">
      <c r="E105" s="127"/>
      <c r="F105" s="127"/>
      <c r="G105" s="128"/>
      <c r="H105" s="111" t="e">
        <f aca="true" t="shared" si="0" ref="H105:I107">H89+H93+H99</f>
        <v>#REF!</v>
      </c>
      <c r="I105" s="111" t="e">
        <f t="shared" si="0"/>
        <v>#REF!</v>
      </c>
    </row>
    <row r="106" spans="7:9" ht="12.75">
      <c r="G106" s="96"/>
      <c r="H106" s="95" t="e">
        <f t="shared" si="0"/>
        <v>#REF!</v>
      </c>
      <c r="I106" s="95" t="e">
        <f t="shared" si="0"/>
        <v>#REF!</v>
      </c>
    </row>
    <row r="107" spans="5:9" ht="12.75">
      <c r="E107" s="126"/>
      <c r="F107" s="126"/>
      <c r="G107" s="129"/>
      <c r="H107" s="114" t="e">
        <f t="shared" si="0"/>
        <v>#REF!</v>
      </c>
      <c r="I107" s="114" t="e">
        <f t="shared" si="0"/>
        <v>#REF!</v>
      </c>
    </row>
    <row r="108" spans="8:9" ht="12.75">
      <c r="H108" s="1">
        <f>H96</f>
        <v>5922.50437</v>
      </c>
      <c r="I108" s="1">
        <f>I96</f>
        <v>5922.50437</v>
      </c>
    </row>
    <row r="109" spans="5:9" ht="12.75">
      <c r="E109" s="13"/>
      <c r="F109" s="13"/>
      <c r="G109" s="115"/>
      <c r="H109" s="115" t="e">
        <f>H104+H105+H106+H107+H108</f>
        <v>#REF!</v>
      </c>
      <c r="I109" s="115" t="e">
        <f>I104+I105+I106+I107+I108</f>
        <v>#REF!</v>
      </c>
    </row>
  </sheetData>
  <sheetProtection/>
  <autoFilter ref="C1:C88"/>
  <mergeCells count="50">
    <mergeCell ref="A66:A68"/>
    <mergeCell ref="B66:B68"/>
    <mergeCell ref="B55:B59"/>
    <mergeCell ref="A18:A19"/>
    <mergeCell ref="B18:B19"/>
    <mergeCell ref="B20:B27"/>
    <mergeCell ref="A20:A27"/>
    <mergeCell ref="A36:A39"/>
    <mergeCell ref="B33:B35"/>
    <mergeCell ref="B29:B30"/>
    <mergeCell ref="A11:G11"/>
    <mergeCell ref="A15:A16"/>
    <mergeCell ref="B15:B16"/>
    <mergeCell ref="G15:G16"/>
    <mergeCell ref="C15:F15"/>
    <mergeCell ref="A44:A47"/>
    <mergeCell ref="B44:B47"/>
    <mergeCell ref="B40:B41"/>
    <mergeCell ref="A40:A41"/>
    <mergeCell ref="C27:F27"/>
    <mergeCell ref="C32:F32"/>
    <mergeCell ref="C35:F35"/>
    <mergeCell ref="C39:F39"/>
    <mergeCell ref="A33:A35"/>
    <mergeCell ref="H86:I86"/>
    <mergeCell ref="A82:F82"/>
    <mergeCell ref="C50:F50"/>
    <mergeCell ref="C68:F68"/>
    <mergeCell ref="C59:F59"/>
    <mergeCell ref="C81:F81"/>
    <mergeCell ref="B80:B81"/>
    <mergeCell ref="A48:A50"/>
    <mergeCell ref="B48:B50"/>
    <mergeCell ref="A69:A71"/>
    <mergeCell ref="H15:H16"/>
    <mergeCell ref="I15:I16"/>
    <mergeCell ref="C71:F71"/>
    <mergeCell ref="B36:B39"/>
    <mergeCell ref="C41:F41"/>
    <mergeCell ref="C47:F47"/>
    <mergeCell ref="B31:B32"/>
    <mergeCell ref="C19:F19"/>
    <mergeCell ref="B69:B71"/>
    <mergeCell ref="C30:F30"/>
    <mergeCell ref="A86:B86"/>
    <mergeCell ref="A55:A59"/>
    <mergeCell ref="A72:A79"/>
    <mergeCell ref="B72:B79"/>
    <mergeCell ref="A31:A32"/>
    <mergeCell ref="A29:A30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2018-10-30T07:58:52Z</cp:lastPrinted>
  <dcterms:created xsi:type="dcterms:W3CDTF">2004-04-09T11:06:15Z</dcterms:created>
  <dcterms:modified xsi:type="dcterms:W3CDTF">2018-11-01T00:32:32Z</dcterms:modified>
  <cp:category/>
  <cp:version/>
  <cp:contentType/>
  <cp:contentStatus/>
</cp:coreProperties>
</file>