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11520" tabRatio="602" activeTab="0"/>
  </bookViews>
  <sheets>
    <sheet name="2019 год" sheetId="1" r:id="rId1"/>
  </sheets>
  <definedNames>
    <definedName name="_xlnm._FilterDatabase" localSheetId="0" hidden="1">'2019 год'!$C$1:$C$93</definedName>
  </definedNames>
  <calcPr fullCalcOnLoad="1"/>
</workbook>
</file>

<file path=xl/sharedStrings.xml><?xml version="1.0" encoding="utf-8"?>
<sst xmlns="http://schemas.openxmlformats.org/spreadsheetml/2006/main" count="231" uniqueCount="140">
  <si>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</si>
  <si>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</si>
  <si>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</si>
  <si>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</si>
  <si>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</si>
  <si>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</si>
  <si>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</si>
  <si>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</si>
  <si>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</si>
  <si>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0501</t>
  </si>
  <si>
    <t>0707</t>
  </si>
  <si>
    <t>5</t>
  </si>
  <si>
    <t>6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</si>
  <si>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</si>
  <si>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</si>
  <si>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</si>
  <si>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</si>
  <si>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</si>
  <si>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</si>
  <si>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</si>
  <si>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</si>
  <si>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</si>
  <si>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</si>
  <si>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</si>
  <si>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</si>
  <si>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</si>
  <si>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</si>
  <si>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</si>
  <si>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</si>
  <si>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</si>
  <si>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</si>
  <si>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</si>
  <si>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</si>
  <si>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</si>
  <si>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</si>
  <si>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</si>
  <si>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</si>
  <si>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</si>
  <si>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</si>
  <si>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</si>
  <si>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</si>
  <si>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</si>
  <si>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</si>
  <si>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</si>
  <si>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</si>
  <si>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</si>
  <si>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</si>
  <si>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</si>
  <si>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</si>
  <si>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</si>
  <si>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</si>
  <si>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</si>
  <si>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</si>
  <si>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</si>
  <si>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</si>
  <si>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710 00 00 00 0</t>
  </si>
  <si>
    <t>711 00 00 00 0</t>
  </si>
  <si>
    <t>712 00 00 00 0</t>
  </si>
  <si>
    <t>244</t>
  </si>
  <si>
    <t>312</t>
  </si>
  <si>
    <t>720 00 00 00 0</t>
  </si>
  <si>
    <t>0314</t>
  </si>
  <si>
    <t>721 00 00 00 0</t>
  </si>
  <si>
    <t>722 00 00 00 0</t>
  </si>
  <si>
    <t>730 00 00 00 0</t>
  </si>
  <si>
    <t>731 00 00 00 0</t>
  </si>
  <si>
    <t>3.1</t>
  </si>
  <si>
    <t>732 00 00 00 0</t>
  </si>
  <si>
    <t>733 00 00 00 0</t>
  </si>
  <si>
    <t>0503</t>
  </si>
  <si>
    <t>734 00 00 00 0</t>
  </si>
  <si>
    <t>735 00 00 00 0</t>
  </si>
  <si>
    <t>740 00 00 00 0</t>
  </si>
  <si>
    <t>741 00 00 00 0</t>
  </si>
  <si>
    <t>750 00 00 00 0</t>
  </si>
  <si>
    <t>751 00 00 00 0</t>
  </si>
  <si>
    <t>760 00 00 00 0</t>
  </si>
  <si>
    <t>761 00 00 00 0</t>
  </si>
  <si>
    <t>770 00 00 00 0</t>
  </si>
  <si>
    <t>771 00 00 00 0</t>
  </si>
  <si>
    <t>11 05</t>
  </si>
  <si>
    <t>08 01</t>
  </si>
  <si>
    <t>05 01</t>
  </si>
  <si>
    <t>05 02</t>
  </si>
  <si>
    <t>07 07</t>
  </si>
  <si>
    <t>10 06</t>
  </si>
  <si>
    <t>10 01</t>
  </si>
  <si>
    <t>772 00 00 00 0</t>
  </si>
  <si>
    <t>762 00 00 00 0</t>
  </si>
  <si>
    <t>773 00 00 00 0</t>
  </si>
  <si>
    <t>Подпрограмма "Обеспечение функционирования главы и администрации городского поселения Тельминского муниципального образования" на 2016-2018 годы</t>
  </si>
  <si>
    <t>120</t>
  </si>
  <si>
    <t>0401</t>
  </si>
  <si>
    <t>121</t>
  </si>
  <si>
    <t>129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</si>
  <si>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2016-2020 годы</t>
  </si>
  <si>
    <t>736 00 00 00 0</t>
  </si>
  <si>
    <t>Приложение №10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</si>
  <si>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2016-2020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</si>
  <si>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2016-2020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</si>
  <si>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2016-2020 годы</t>
  </si>
  <si>
    <t>Подпрограмма "Предупреждение пожаров и гибели людей в городском поселении Тельминского МО" в 2016-2020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</si>
  <si>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2016-2020 годы</t>
  </si>
  <si>
    <t>Муниципальная программа "Развитие муниципального хозяйства городского поселения Тельминского муниципального образования" на 2016-2020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</si>
  <si>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2016-2020 годы</t>
  </si>
  <si>
    <t>Подпрограмма "Ремонт дворовых территорий многоквартирных домов, проездов к дворовым территориям многоквартирных домов"на 2016-2020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</si>
  <si>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2015-2020 годы</t>
  </si>
  <si>
    <t>Подпрограмма  "Развитие систем уличного освещения Тельминского муниципального образования" на 2016-2020 годы</t>
  </si>
  <si>
    <t>Муниципальная программа "Переселение граждан из ветхого и аварийного жилищного фонда в городском поселении Тельминском МО" на 2016-2020 годы</t>
  </si>
  <si>
    <t>Подпрограмма "Переселение граждан из ветхого и аварийного жилищного фонда в городском поселении Тельминском МО" на 2016-2020 годы</t>
  </si>
  <si>
    <t>Муниципальная программа "Социальное развитие в городском поселении Тельминском муниципальном образовании на 2016-2020 годы"</t>
  </si>
  <si>
    <t>Подпрограмма "Старшее поколение на 2016-2020 г.г."</t>
  </si>
  <si>
    <t>Подпрограмма "Развитие молодежной политики городского поселения Тельминского Муниципального образования на 2017 годы"    Развитие физической культуры и спорта на территории городского поселения тельминского муниципального образования на 2016-2020 годы</t>
  </si>
  <si>
    <t>Подпрограмма "Развитие культуры в городском поселении Тельминском муниципальном образовании на 2016-2020 годы"</t>
  </si>
  <si>
    <t xml:space="preserve">Тельминского муниципального образования на 2019 год" </t>
  </si>
  <si>
    <t>РАСПРЕДЕЛЕНИЕ БЮДЖЕТНЫХ АССИГНОВАНИЙ НА РЕАЛИЗАЦИЮ МУНИЦИПАЛЬНЫХ ПРОГРАММ НА 2019 ГОД</t>
  </si>
  <si>
    <t>2019 год</t>
  </si>
  <si>
    <t>0111</t>
  </si>
  <si>
    <t>712 00 00 000</t>
  </si>
  <si>
    <t>870</t>
  </si>
  <si>
    <t>852</t>
  </si>
  <si>
    <t>1403</t>
  </si>
  <si>
    <t>540</t>
  </si>
  <si>
    <t xml:space="preserve">Муниципальная программа "Развитие систем коммунальной инфраструктуры городского поселения Тельминского муниципального образования на 2016-2020 гг." </t>
  </si>
  <si>
    <t xml:space="preserve">Подпрограмма "Развитие систем коммунальной инфраструктуры  городского поселения Тельминском муниципальном образовании на 2016-2020 гг." </t>
  </si>
  <si>
    <t xml:space="preserve">Подпрограмма Проведение капремонта многоквартирных домов на территории  Тельминского муниципального образования на 2016-2020 гг." </t>
  </si>
  <si>
    <t>5,2</t>
  </si>
  <si>
    <t>5,3</t>
  </si>
  <si>
    <t>6.1</t>
  </si>
  <si>
    <t>6.2</t>
  </si>
  <si>
    <t>6.3</t>
  </si>
  <si>
    <t>Муниципальная 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2015-2020 годы</t>
  </si>
  <si>
    <t>Подпрограмма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2015-2020 годы</t>
  </si>
  <si>
    <t>731 00 S2 370</t>
  </si>
  <si>
    <t>751 00 S2 200</t>
  </si>
  <si>
    <t>850</t>
  </si>
  <si>
    <t>734 00 L 5551</t>
  </si>
  <si>
    <t>№ 77  от  29.05.2019г.</t>
  </si>
  <si>
    <t>И.о.главы администрации городского поселения Тельминского муниципального образования</t>
  </si>
  <si>
    <t xml:space="preserve">     И.В.Лисецкая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</si>
</sst>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5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4" fontId="4" fillId="35" borderId="31" xfId="0" applyNumberFormat="1" applyFont="1" applyFill="1" applyBorder="1" applyAlignment="1">
      <alignment horizontal="center" vertical="center"/>
    </xf>
    <xf numFmtId="4" fontId="4" fillId="35" borderId="27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5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4" fontId="9" fillId="35" borderId="5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vertical="center" wrapText="1"/>
    </xf>
    <xf numFmtId="0" fontId="9" fillId="37" borderId="5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vertical="center"/>
    </xf>
    <xf numFmtId="0" fontId="9" fillId="37" borderId="48" xfId="0" applyFont="1" applyFill="1" applyBorder="1" applyAlignment="1">
      <alignment horizontal="center" vertical="center" wrapText="1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4" borderId="49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043721"/>
        <c:axId val="65740306"/>
      </c:barChart>
      <c:catAx>
        <c:axId val="5204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40306"/>
        <c:crosses val="autoZero"/>
        <c:auto val="1"/>
        <c:lblOffset val="100"/>
        <c:tickLblSkip val="1"/>
        <c:noMultiLvlLbl val="0"/>
      </c:catAx>
      <c:valAx>
        <c:axId val="65740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43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791843"/>
        <c:axId val="23364540"/>
      </c:barChart>
      <c:catAx>
        <c:axId val="5479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64540"/>
        <c:crosses val="autoZero"/>
        <c:auto val="1"/>
        <c:lblOffset val="100"/>
        <c:tickLblSkip val="1"/>
        <c:noMultiLvlLbl val="0"/>
      </c:catAx>
      <c:valAx>
        <c:axId val="23364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1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954269"/>
        <c:axId val="13479558"/>
      </c:barChart>
      <c:catAx>
        <c:axId val="895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9558"/>
        <c:crosses val="autoZero"/>
        <c:auto val="1"/>
        <c:lblOffset val="100"/>
        <c:tickLblSkip val="1"/>
        <c:noMultiLvlLbl val="0"/>
      </c:catAx>
      <c:valAx>
        <c:axId val="13479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54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207159"/>
        <c:axId val="18102384"/>
      </c:barChart>
      <c:catAx>
        <c:axId val="5420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2384"/>
        <c:crosses val="autoZero"/>
        <c:auto val="1"/>
        <c:lblOffset val="100"/>
        <c:tickLblSkip val="1"/>
        <c:noMultiLvlLbl val="0"/>
      </c:catAx>
      <c:valAx>
        <c:axId val="1810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6600825" y="4495800"/>
        <a:ext cx="0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6600825" y="6419850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86</xdr:row>
      <xdr:rowOff>123825</xdr:rowOff>
    </xdr:to>
    <xdr:graphicFrame>
      <xdr:nvGraphicFramePr>
        <xdr:cNvPr id="4" name="Chart 4"/>
        <xdr:cNvGraphicFramePr/>
      </xdr:nvGraphicFramePr>
      <xdr:xfrm>
        <a:off x="6600825" y="7658100"/>
        <a:ext cx="0" cy="1507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1">
      <selection activeCell="G91" sqref="G91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6384" width="9.125" style="1" customWidth="1"/>
  </cols>
  <sheetData>
    <row r="1" spans="1:5" ht="12.75">
      <c r="A1" s="11"/>
      <c r="B1" s="12"/>
      <c r="C1" s="19" t="s">
        <v>97</v>
      </c>
      <c r="D1" s="8"/>
      <c r="E1" s="13"/>
    </row>
    <row r="2" spans="1:5" ht="12.75">
      <c r="A2" s="11"/>
      <c r="B2" s="12"/>
      <c r="C2" s="19" t="s">
        <v>52</v>
      </c>
      <c r="D2" s="8"/>
      <c r="E2" s="13"/>
    </row>
    <row r="3" spans="1:5" ht="12.75">
      <c r="A3" s="11"/>
      <c r="B3" s="12"/>
      <c r="C3" s="19" t="s">
        <v>53</v>
      </c>
      <c r="D3" s="8"/>
      <c r="E3" s="13"/>
    </row>
    <row r="4" spans="1:5" ht="12.75">
      <c r="A4" s="11"/>
      <c r="B4" s="12"/>
      <c r="C4" s="19" t="s">
        <v>54</v>
      </c>
      <c r="D4" s="8"/>
      <c r="E4" s="13"/>
    </row>
    <row r="5" spans="1:5" ht="12.75">
      <c r="A5" s="11"/>
      <c r="B5" s="12"/>
      <c r="C5" s="19" t="s">
        <v>114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137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211" t="s">
        <v>115</v>
      </c>
      <c r="B11" s="211"/>
      <c r="C11" s="211"/>
      <c r="D11" s="211"/>
      <c r="E11" s="211"/>
      <c r="F11" s="211"/>
      <c r="G11" s="211"/>
    </row>
    <row r="12" spans="1:9" ht="0.75" customHeight="1" hidden="1">
      <c r="A12" s="38"/>
      <c r="B12" s="38"/>
      <c r="C12" s="38"/>
      <c r="D12" s="38"/>
      <c r="E12" s="38"/>
      <c r="F12" s="38"/>
      <c r="G12" s="5"/>
      <c r="H12" s="5"/>
      <c r="I12" s="5" t="s">
        <v>40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4" t="s">
        <v>40</v>
      </c>
      <c r="H14" s="64"/>
      <c r="I14" s="64"/>
    </row>
    <row r="15" spans="1:9" s="3" customFormat="1" ht="18.75" customHeight="1">
      <c r="A15" s="212" t="s">
        <v>0</v>
      </c>
      <c r="B15" s="214" t="s">
        <v>1</v>
      </c>
      <c r="C15" s="216" t="s">
        <v>2</v>
      </c>
      <c r="D15" s="216"/>
      <c r="E15" s="216"/>
      <c r="F15" s="217"/>
      <c r="G15" s="193" t="s">
        <v>116</v>
      </c>
      <c r="H15" s="193" t="s">
        <v>49</v>
      </c>
      <c r="I15" s="193" t="s">
        <v>50</v>
      </c>
    </row>
    <row r="16" spans="1:9" s="3" customFormat="1" ht="19.5" customHeight="1" thickBot="1">
      <c r="A16" s="213"/>
      <c r="B16" s="215"/>
      <c r="C16" s="27" t="s">
        <v>39</v>
      </c>
      <c r="D16" s="27" t="s">
        <v>22</v>
      </c>
      <c r="E16" s="28" t="s">
        <v>20</v>
      </c>
      <c r="F16" s="29" t="s">
        <v>21</v>
      </c>
      <c r="G16" s="194"/>
      <c r="H16" s="194"/>
      <c r="I16" s="194"/>
    </row>
    <row r="17" spans="1:9" s="13" customFormat="1" ht="53.25" customHeight="1" thickBot="1">
      <c r="A17" s="43" t="s">
        <v>8</v>
      </c>
      <c r="B17" s="44" t="s">
        <v>98</v>
      </c>
      <c r="C17" s="113" t="s">
        <v>19</v>
      </c>
      <c r="D17" s="113" t="s">
        <v>19</v>
      </c>
      <c r="E17" s="114" t="s">
        <v>55</v>
      </c>
      <c r="F17" s="115" t="s">
        <v>19</v>
      </c>
      <c r="G17" s="58">
        <f>G19+G30</f>
        <v>13709.1</v>
      </c>
      <c r="H17" s="95" t="e">
        <f>H19+#REF!+H30+H31+H33+H35+H38+H43+H45</f>
        <v>#REF!</v>
      </c>
      <c r="I17" s="95" t="e">
        <f>I19+#REF!+I30+I31+I33+I35+I38+I43+I45</f>
        <v>#REF!</v>
      </c>
    </row>
    <row r="18" spans="1:9" s="3" customFormat="1" ht="23.25" customHeight="1">
      <c r="A18" s="188" t="s">
        <v>27</v>
      </c>
      <c r="B18" s="178" t="s">
        <v>90</v>
      </c>
      <c r="C18" s="84" t="s">
        <v>16</v>
      </c>
      <c r="D18" s="30" t="s">
        <v>42</v>
      </c>
      <c r="E18" s="31" t="s">
        <v>56</v>
      </c>
      <c r="F18" s="78" t="s">
        <v>91</v>
      </c>
      <c r="G18" s="53">
        <v>1434</v>
      </c>
      <c r="H18" s="53">
        <v>766.7</v>
      </c>
      <c r="I18" s="53">
        <v>766.7</v>
      </c>
    </row>
    <row r="19" spans="1:9" s="13" customFormat="1" ht="25.5" customHeight="1" thickBot="1">
      <c r="A19" s="189"/>
      <c r="B19" s="179"/>
      <c r="C19" s="180"/>
      <c r="D19" s="180"/>
      <c r="E19" s="180"/>
      <c r="F19" s="181"/>
      <c r="G19" s="56">
        <f>SUM(G18:G18)</f>
        <v>1434</v>
      </c>
      <c r="H19" s="57">
        <f>SUM(H18:H18)</f>
        <v>766.7</v>
      </c>
      <c r="I19" s="57">
        <f>SUM(I18:I18)</f>
        <v>766.7</v>
      </c>
    </row>
    <row r="20" spans="1:9" s="3" customFormat="1" ht="12.75" customHeight="1">
      <c r="A20" s="185" t="s">
        <v>30</v>
      </c>
      <c r="B20" s="178" t="s">
        <v>99</v>
      </c>
      <c r="C20" s="133" t="s">
        <v>16</v>
      </c>
      <c r="D20" s="30" t="s">
        <v>43</v>
      </c>
      <c r="E20" s="31" t="s">
        <v>57</v>
      </c>
      <c r="F20" s="78" t="s">
        <v>91</v>
      </c>
      <c r="G20" s="53">
        <v>7487.1</v>
      </c>
      <c r="H20" s="77">
        <v>6.2</v>
      </c>
      <c r="I20" s="53">
        <v>6.2</v>
      </c>
    </row>
    <row r="21" spans="1:9" s="3" customFormat="1" ht="15.75" customHeight="1">
      <c r="A21" s="186"/>
      <c r="B21" s="182"/>
      <c r="C21" s="145" t="s">
        <v>16</v>
      </c>
      <c r="D21" s="10" t="s">
        <v>43</v>
      </c>
      <c r="E21" s="9" t="s">
        <v>57</v>
      </c>
      <c r="F21" s="80" t="s">
        <v>25</v>
      </c>
      <c r="G21" s="54">
        <v>1850</v>
      </c>
      <c r="H21" s="143">
        <v>31.33</v>
      </c>
      <c r="I21" s="54">
        <v>31.33</v>
      </c>
    </row>
    <row r="22" spans="1:9" s="3" customFormat="1" ht="15.75" customHeight="1">
      <c r="A22" s="186"/>
      <c r="B22" s="182"/>
      <c r="C22" s="146" t="s">
        <v>16</v>
      </c>
      <c r="D22" s="116" t="s">
        <v>43</v>
      </c>
      <c r="E22" s="83" t="s">
        <v>118</v>
      </c>
      <c r="F22" s="148" t="s">
        <v>135</v>
      </c>
      <c r="G22" s="54">
        <v>50</v>
      </c>
      <c r="H22" s="171"/>
      <c r="I22" s="155"/>
    </row>
    <row r="23" spans="1:9" s="3" customFormat="1" ht="15.75" customHeight="1">
      <c r="A23" s="186"/>
      <c r="B23" s="182"/>
      <c r="C23" s="146" t="s">
        <v>16</v>
      </c>
      <c r="D23" s="116" t="s">
        <v>117</v>
      </c>
      <c r="E23" s="83" t="s">
        <v>118</v>
      </c>
      <c r="F23" s="148" t="s">
        <v>119</v>
      </c>
      <c r="G23" s="54">
        <v>50</v>
      </c>
      <c r="H23" s="171"/>
      <c r="I23" s="155"/>
    </row>
    <row r="24" spans="1:9" s="3" customFormat="1" ht="13.5" customHeight="1" thickBot="1">
      <c r="A24" s="186"/>
      <c r="B24" s="182"/>
      <c r="C24" s="146" t="s">
        <v>16</v>
      </c>
      <c r="D24" s="116" t="s">
        <v>18</v>
      </c>
      <c r="E24" s="83" t="s">
        <v>57</v>
      </c>
      <c r="F24" s="148" t="s">
        <v>25</v>
      </c>
      <c r="G24" s="54">
        <v>313</v>
      </c>
      <c r="H24" s="144">
        <v>173.48</v>
      </c>
      <c r="I24" s="68">
        <v>173.48</v>
      </c>
    </row>
    <row r="25" spans="1:9" s="3" customFormat="1" ht="13.5" customHeight="1" thickBot="1">
      <c r="A25" s="186"/>
      <c r="B25" s="182"/>
      <c r="C25" s="146" t="s">
        <v>16</v>
      </c>
      <c r="D25" s="116" t="s">
        <v>18</v>
      </c>
      <c r="E25" s="83" t="s">
        <v>57</v>
      </c>
      <c r="F25" s="148" t="s">
        <v>120</v>
      </c>
      <c r="G25" s="155">
        <v>1500</v>
      </c>
      <c r="H25" s="127"/>
      <c r="I25" s="75"/>
    </row>
    <row r="26" spans="1:9" s="3" customFormat="1" ht="13.5" customHeight="1" thickBot="1">
      <c r="A26" s="186"/>
      <c r="B26" s="182"/>
      <c r="C26" s="146" t="s">
        <v>16</v>
      </c>
      <c r="D26" s="116" t="s">
        <v>92</v>
      </c>
      <c r="E26" s="9" t="s">
        <v>57</v>
      </c>
      <c r="F26" s="148" t="s">
        <v>93</v>
      </c>
      <c r="G26" s="155">
        <v>14</v>
      </c>
      <c r="H26" s="127"/>
      <c r="I26" s="75"/>
    </row>
    <row r="27" spans="1:9" s="3" customFormat="1" ht="13.5" customHeight="1" thickBot="1">
      <c r="A27" s="186"/>
      <c r="B27" s="182"/>
      <c r="C27" s="146" t="s">
        <v>16</v>
      </c>
      <c r="D27" s="116" t="s">
        <v>92</v>
      </c>
      <c r="E27" s="9" t="s">
        <v>57</v>
      </c>
      <c r="F27" s="148" t="s">
        <v>94</v>
      </c>
      <c r="G27" s="155">
        <v>6</v>
      </c>
      <c r="H27" s="127"/>
      <c r="I27" s="75"/>
    </row>
    <row r="28" spans="1:9" s="3" customFormat="1" ht="13.5" customHeight="1" thickBot="1">
      <c r="A28" s="186"/>
      <c r="B28" s="182"/>
      <c r="C28" s="146" t="s">
        <v>16</v>
      </c>
      <c r="D28" s="116" t="s">
        <v>7</v>
      </c>
      <c r="E28" s="172" t="s">
        <v>57</v>
      </c>
      <c r="F28" s="148" t="s">
        <v>25</v>
      </c>
      <c r="G28" s="155">
        <v>700</v>
      </c>
      <c r="H28" s="127"/>
      <c r="I28" s="75"/>
    </row>
    <row r="29" spans="1:9" s="3" customFormat="1" ht="13.5" customHeight="1" thickBot="1">
      <c r="A29" s="186"/>
      <c r="B29" s="182"/>
      <c r="C29" s="147" t="s">
        <v>16</v>
      </c>
      <c r="D29" s="67" t="s">
        <v>121</v>
      </c>
      <c r="E29" s="79" t="s">
        <v>57</v>
      </c>
      <c r="F29" s="81" t="s">
        <v>122</v>
      </c>
      <c r="G29" s="68">
        <v>305</v>
      </c>
      <c r="H29" s="127"/>
      <c r="I29" s="75"/>
    </row>
    <row r="30" spans="1:9" s="13" customFormat="1" ht="13.5" thickBot="1">
      <c r="A30" s="187"/>
      <c r="B30" s="179"/>
      <c r="C30" s="180"/>
      <c r="D30" s="180"/>
      <c r="E30" s="180"/>
      <c r="F30" s="181"/>
      <c r="G30" s="57">
        <f>SUM(G20:G29)</f>
        <v>12275.1</v>
      </c>
      <c r="H30" s="57">
        <f>SUM(H24:H24)</f>
        <v>173.48</v>
      </c>
      <c r="I30" s="57">
        <f>SUM(I24:I24)</f>
        <v>173.48</v>
      </c>
    </row>
    <row r="31" spans="1:9" s="3" customFormat="1" ht="57" customHeight="1" thickBot="1">
      <c r="A31" s="43" t="s">
        <v>13</v>
      </c>
      <c r="B31" s="44" t="s">
        <v>100</v>
      </c>
      <c r="C31" s="23"/>
      <c r="D31" s="23"/>
      <c r="E31" s="46" t="s">
        <v>60</v>
      </c>
      <c r="F31" s="26"/>
      <c r="G31" s="52">
        <f>G33+G35</f>
        <v>74</v>
      </c>
      <c r="H31" s="52">
        <v>100</v>
      </c>
      <c r="I31" s="52">
        <v>100</v>
      </c>
    </row>
    <row r="32" spans="1:9" s="3" customFormat="1" ht="20.25" customHeight="1">
      <c r="A32" s="188" t="s">
        <v>31</v>
      </c>
      <c r="B32" s="178" t="s">
        <v>101</v>
      </c>
      <c r="C32" s="30" t="s">
        <v>16</v>
      </c>
      <c r="D32" s="30" t="s">
        <v>61</v>
      </c>
      <c r="E32" s="31" t="s">
        <v>62</v>
      </c>
      <c r="F32" s="32" t="s">
        <v>58</v>
      </c>
      <c r="G32" s="53">
        <v>70</v>
      </c>
      <c r="H32" s="53">
        <v>46.8</v>
      </c>
      <c r="I32" s="53">
        <v>46.8</v>
      </c>
    </row>
    <row r="33" spans="1:9" s="13" customFormat="1" ht="21" customHeight="1" thickBot="1">
      <c r="A33" s="189"/>
      <c r="B33" s="179"/>
      <c r="C33" s="180"/>
      <c r="D33" s="180"/>
      <c r="E33" s="180"/>
      <c r="F33" s="181"/>
      <c r="G33" s="57">
        <f>SUM(G32:G32)</f>
        <v>70</v>
      </c>
      <c r="H33" s="57">
        <f>SUM(H32:H32)</f>
        <v>46.8</v>
      </c>
      <c r="I33" s="57">
        <f>SUM(I32:I32)</f>
        <v>46.8</v>
      </c>
    </row>
    <row r="34" spans="1:9" s="3" customFormat="1" ht="15" customHeight="1">
      <c r="A34" s="185" t="s">
        <v>38</v>
      </c>
      <c r="B34" s="178" t="s">
        <v>102</v>
      </c>
      <c r="C34" s="30" t="s">
        <v>16</v>
      </c>
      <c r="D34" s="30" t="s">
        <v>61</v>
      </c>
      <c r="E34" s="31" t="s">
        <v>63</v>
      </c>
      <c r="F34" s="32" t="s">
        <v>58</v>
      </c>
      <c r="G34" s="53">
        <v>4</v>
      </c>
      <c r="H34" s="53">
        <v>1415.27</v>
      </c>
      <c r="I34" s="53">
        <v>1415.27</v>
      </c>
    </row>
    <row r="35" spans="1:9" s="3" customFormat="1" ht="41.25" customHeight="1" thickBot="1">
      <c r="A35" s="187"/>
      <c r="B35" s="179"/>
      <c r="C35" s="180"/>
      <c r="D35" s="180"/>
      <c r="E35" s="180"/>
      <c r="F35" s="181"/>
      <c r="G35" s="57">
        <f>SUM(G34:G34)</f>
        <v>4</v>
      </c>
      <c r="H35" s="82">
        <f>SUM(H34:H34)</f>
        <v>1415.27</v>
      </c>
      <c r="I35" s="82">
        <f>SUM(I34:I34)</f>
        <v>1415.27</v>
      </c>
    </row>
    <row r="36" spans="1:9" s="3" customFormat="1" ht="12.75" customHeight="1" hidden="1" thickBot="1">
      <c r="A36" s="200" t="s">
        <v>3</v>
      </c>
      <c r="B36" s="227" t="s">
        <v>103</v>
      </c>
      <c r="C36" s="149" t="s">
        <v>14</v>
      </c>
      <c r="D36" s="61" t="s">
        <v>29</v>
      </c>
      <c r="E36" s="62" t="s">
        <v>44</v>
      </c>
      <c r="F36" s="63" t="s">
        <v>26</v>
      </c>
      <c r="G36" s="66"/>
      <c r="H36" s="66"/>
      <c r="I36" s="66"/>
    </row>
    <row r="37" spans="1:9" s="3" customFormat="1" ht="22.5" customHeight="1">
      <c r="A37" s="201"/>
      <c r="B37" s="228"/>
      <c r="C37" s="84"/>
      <c r="D37" s="30"/>
      <c r="E37" s="122" t="s">
        <v>64</v>
      </c>
      <c r="F37" s="32"/>
      <c r="G37" s="131">
        <f>G43+G45+G47+G52+G55</f>
        <v>4483.88</v>
      </c>
      <c r="H37" s="53">
        <v>173.2</v>
      </c>
      <c r="I37" s="53">
        <v>173.2</v>
      </c>
    </row>
    <row r="38" spans="1:9" s="13" customFormat="1" ht="25.5" customHeight="1" thickBot="1">
      <c r="A38" s="202"/>
      <c r="B38" s="229"/>
      <c r="C38" s="198"/>
      <c r="D38" s="198"/>
      <c r="E38" s="198"/>
      <c r="F38" s="199"/>
      <c r="G38" s="56"/>
      <c r="H38" s="56">
        <f>SUM(H36:H37)</f>
        <v>173.2</v>
      </c>
      <c r="I38" s="56">
        <f>SUM(I36:I37)</f>
        <v>173.2</v>
      </c>
    </row>
    <row r="39" spans="1:9" s="3" customFormat="1" ht="13.5" customHeight="1" thickBot="1">
      <c r="A39" s="185" t="s">
        <v>66</v>
      </c>
      <c r="B39" s="178" t="s">
        <v>104</v>
      </c>
      <c r="C39" s="150">
        <v>901</v>
      </c>
      <c r="D39" s="51" t="s">
        <v>51</v>
      </c>
      <c r="E39" s="50" t="s">
        <v>65</v>
      </c>
      <c r="F39" s="50">
        <v>244</v>
      </c>
      <c r="G39" s="65">
        <v>1882.6</v>
      </c>
      <c r="H39" s="53">
        <v>4968.76</v>
      </c>
      <c r="I39" s="53">
        <v>4968.76</v>
      </c>
    </row>
    <row r="40" spans="1:9" s="3" customFormat="1" ht="0.75" customHeight="1" hidden="1">
      <c r="A40" s="186"/>
      <c r="B40" s="182"/>
      <c r="C40" s="142">
        <v>902</v>
      </c>
      <c r="D40" s="49" t="s">
        <v>28</v>
      </c>
      <c r="E40" s="48" t="s">
        <v>45</v>
      </c>
      <c r="F40" s="59">
        <v>412</v>
      </c>
      <c r="G40" s="55"/>
      <c r="H40" s="55"/>
      <c r="I40" s="55"/>
    </row>
    <row r="41" spans="1:9" s="3" customFormat="1" ht="15.75" customHeight="1" hidden="1" thickBot="1">
      <c r="A41" s="192"/>
      <c r="B41" s="182"/>
      <c r="C41" s="174">
        <v>903</v>
      </c>
      <c r="D41" s="175" t="s">
        <v>29</v>
      </c>
      <c r="E41" s="138" t="s">
        <v>45</v>
      </c>
      <c r="F41" s="138">
        <v>610</v>
      </c>
      <c r="G41" s="155">
        <v>0</v>
      </c>
      <c r="H41" s="68">
        <v>100</v>
      </c>
      <c r="I41" s="68">
        <v>100</v>
      </c>
    </row>
    <row r="42" spans="1:9" s="3" customFormat="1" ht="15.75" customHeight="1">
      <c r="A42" s="192"/>
      <c r="B42" s="183"/>
      <c r="C42" s="48">
        <v>901</v>
      </c>
      <c r="D42" s="49" t="s">
        <v>51</v>
      </c>
      <c r="E42" s="48" t="s">
        <v>133</v>
      </c>
      <c r="F42" s="48">
        <v>244</v>
      </c>
      <c r="G42" s="176">
        <v>15</v>
      </c>
      <c r="H42" s="173"/>
      <c r="I42" s="74"/>
    </row>
    <row r="43" spans="1:9" s="3" customFormat="1" ht="52.5" customHeight="1" thickBot="1">
      <c r="A43" s="187"/>
      <c r="B43" s="179"/>
      <c r="C43" s="180"/>
      <c r="D43" s="180"/>
      <c r="E43" s="180"/>
      <c r="F43" s="181"/>
      <c r="G43" s="56">
        <f>SUM(G39:G42)</f>
        <v>1897.6</v>
      </c>
      <c r="H43" s="56">
        <f>SUM(H39:H41)</f>
        <v>5068.76</v>
      </c>
      <c r="I43" s="56">
        <f>SUM(I39:I41)</f>
        <v>5068.76</v>
      </c>
    </row>
    <row r="44" spans="1:9" s="3" customFormat="1" ht="12" customHeight="1">
      <c r="A44" s="185" t="s">
        <v>32</v>
      </c>
      <c r="B44" s="178" t="s">
        <v>105</v>
      </c>
      <c r="C44" s="84" t="s">
        <v>16</v>
      </c>
      <c r="D44" s="30" t="s">
        <v>51</v>
      </c>
      <c r="E44" s="31" t="s">
        <v>67</v>
      </c>
      <c r="F44" s="30" t="s">
        <v>58</v>
      </c>
      <c r="G44" s="53">
        <v>100</v>
      </c>
      <c r="H44" s="53">
        <v>348.72</v>
      </c>
      <c r="I44" s="53">
        <v>348.72</v>
      </c>
    </row>
    <row r="45" spans="1:9" s="3" customFormat="1" ht="37.5" customHeight="1" thickBot="1">
      <c r="A45" s="187"/>
      <c r="B45" s="218"/>
      <c r="C45" s="180"/>
      <c r="D45" s="180"/>
      <c r="E45" s="180"/>
      <c r="F45" s="181"/>
      <c r="G45" s="57">
        <f>G44</f>
        <v>100</v>
      </c>
      <c r="H45" s="57" t="e">
        <f>H44+#REF!+#REF!+#REF!+#REF!</f>
        <v>#REF!</v>
      </c>
      <c r="I45" s="57" t="e">
        <f>I44+#REF!+#REF!+#REF!+#REF!</f>
        <v>#REF!</v>
      </c>
    </row>
    <row r="46" spans="1:9" s="13" customFormat="1" ht="54" customHeight="1" thickBot="1">
      <c r="A46" s="39" t="s">
        <v>33</v>
      </c>
      <c r="B46" s="25" t="s">
        <v>106</v>
      </c>
      <c r="C46" s="23" t="s">
        <v>16</v>
      </c>
      <c r="D46" s="23" t="s">
        <v>6</v>
      </c>
      <c r="E46" s="24" t="s">
        <v>68</v>
      </c>
      <c r="F46" s="26" t="s">
        <v>58</v>
      </c>
      <c r="G46" s="65">
        <v>200</v>
      </c>
      <c r="H46" s="52" t="e">
        <f>H55+H52+#REF!+#REF!</f>
        <v>#REF!</v>
      </c>
      <c r="I46" s="52" t="e">
        <f>I55+I52+#REF!+#REF!</f>
        <v>#REF!</v>
      </c>
    </row>
    <row r="47" spans="1:9" s="13" customFormat="1" ht="16.5" customHeight="1" thickBot="1">
      <c r="A47" s="119"/>
      <c r="B47" s="120"/>
      <c r="C47" s="61"/>
      <c r="D47" s="61"/>
      <c r="E47" s="62"/>
      <c r="F47" s="130"/>
      <c r="G47" s="58">
        <f>G46</f>
        <v>200</v>
      </c>
      <c r="H47" s="58"/>
      <c r="I47" s="58"/>
    </row>
    <row r="48" spans="1:9" s="3" customFormat="1" ht="12.75" customHeight="1" thickBot="1">
      <c r="A48" s="185" t="s">
        <v>34</v>
      </c>
      <c r="B48" s="178" t="s">
        <v>95</v>
      </c>
      <c r="C48" s="151">
        <v>901</v>
      </c>
      <c r="D48" s="89" t="s">
        <v>69</v>
      </c>
      <c r="E48" s="88" t="s">
        <v>70</v>
      </c>
      <c r="F48" s="88">
        <v>244</v>
      </c>
      <c r="G48" s="66">
        <v>1830.65</v>
      </c>
      <c r="H48" s="66"/>
      <c r="I48" s="66"/>
    </row>
    <row r="49" spans="1:9" s="3" customFormat="1" ht="12.75" customHeight="1" thickBot="1">
      <c r="A49" s="186"/>
      <c r="B49" s="182"/>
      <c r="C49" s="151">
        <v>901</v>
      </c>
      <c r="D49" s="89" t="s">
        <v>69</v>
      </c>
      <c r="E49" s="88" t="s">
        <v>136</v>
      </c>
      <c r="F49" s="88">
        <v>244</v>
      </c>
      <c r="G49" s="66">
        <v>3.63</v>
      </c>
      <c r="H49" s="66"/>
      <c r="I49" s="66"/>
    </row>
    <row r="50" spans="1:9" s="3" customFormat="1" ht="12.75" customHeight="1" thickBot="1">
      <c r="A50" s="186"/>
      <c r="B50" s="182"/>
      <c r="C50" s="151">
        <v>901</v>
      </c>
      <c r="D50" s="89" t="s">
        <v>69</v>
      </c>
      <c r="E50" s="88" t="s">
        <v>96</v>
      </c>
      <c r="F50" s="88">
        <v>244</v>
      </c>
      <c r="G50" s="66">
        <v>20</v>
      </c>
      <c r="H50" s="66"/>
      <c r="I50" s="66"/>
    </row>
    <row r="51" spans="1:9" s="3" customFormat="1" ht="12.75" customHeight="1" thickBot="1">
      <c r="A51" s="192"/>
      <c r="B51" s="182"/>
      <c r="C51" s="152">
        <v>901</v>
      </c>
      <c r="D51" s="71" t="s">
        <v>69</v>
      </c>
      <c r="E51" s="87" t="s">
        <v>96</v>
      </c>
      <c r="F51" s="87">
        <v>244</v>
      </c>
      <c r="G51" s="65">
        <v>320</v>
      </c>
      <c r="H51" s="65">
        <v>16679.1</v>
      </c>
      <c r="I51" s="65">
        <v>16679.1</v>
      </c>
    </row>
    <row r="52" spans="1:9" s="3" customFormat="1" ht="26.25" customHeight="1" thickBot="1">
      <c r="A52" s="187"/>
      <c r="B52" s="179"/>
      <c r="C52" s="180"/>
      <c r="D52" s="180"/>
      <c r="E52" s="180"/>
      <c r="F52" s="181"/>
      <c r="G52" s="57">
        <f>SUM(G48:G51)</f>
        <v>2174.28</v>
      </c>
      <c r="H52" s="57">
        <f>SUM(H48:H51)</f>
        <v>16679.1</v>
      </c>
      <c r="I52" s="57">
        <f>SUM(I48:I51)</f>
        <v>16679.1</v>
      </c>
    </row>
    <row r="53" spans="1:9" s="3" customFormat="1" ht="13.5" hidden="1" thickBot="1">
      <c r="A53" s="185" t="s">
        <v>35</v>
      </c>
      <c r="B53" s="178" t="s">
        <v>107</v>
      </c>
      <c r="C53" s="153">
        <v>905</v>
      </c>
      <c r="D53" s="91" t="s">
        <v>29</v>
      </c>
      <c r="E53" s="90" t="s">
        <v>46</v>
      </c>
      <c r="F53" s="90">
        <v>610</v>
      </c>
      <c r="G53" s="74"/>
      <c r="H53" s="74"/>
      <c r="I53" s="74"/>
    </row>
    <row r="54" spans="1:9" s="3" customFormat="1" ht="15" customHeight="1" thickBot="1">
      <c r="A54" s="192"/>
      <c r="B54" s="182"/>
      <c r="C54" s="152">
        <v>901</v>
      </c>
      <c r="D54" s="71" t="s">
        <v>69</v>
      </c>
      <c r="E54" s="87" t="s">
        <v>71</v>
      </c>
      <c r="F54" s="87">
        <v>244</v>
      </c>
      <c r="G54" s="65">
        <v>112</v>
      </c>
      <c r="H54" s="65">
        <v>29967.8</v>
      </c>
      <c r="I54" s="65">
        <v>29967.8</v>
      </c>
    </row>
    <row r="55" spans="1:9" s="3" customFormat="1" ht="24.75" customHeight="1" thickBot="1">
      <c r="A55" s="187"/>
      <c r="B55" s="179"/>
      <c r="C55" s="180"/>
      <c r="D55" s="180"/>
      <c r="E55" s="180"/>
      <c r="F55" s="181"/>
      <c r="G55" s="57">
        <f>SUM(G53:G54)</f>
        <v>112</v>
      </c>
      <c r="H55" s="57">
        <f>SUM(H53:H54)</f>
        <v>29967.8</v>
      </c>
      <c r="I55" s="57">
        <f>SUM(I53:I54)</f>
        <v>29967.8</v>
      </c>
    </row>
    <row r="56" spans="1:9" s="13" customFormat="1" ht="40.5" customHeight="1" thickBot="1">
      <c r="A56" s="43" t="s">
        <v>5</v>
      </c>
      <c r="B56" s="44" t="s">
        <v>108</v>
      </c>
      <c r="C56" s="45" t="s">
        <v>19</v>
      </c>
      <c r="D56" s="45" t="s">
        <v>19</v>
      </c>
      <c r="E56" s="46" t="s">
        <v>72</v>
      </c>
      <c r="F56" s="47" t="s">
        <v>19</v>
      </c>
      <c r="G56" s="52">
        <f>G57</f>
        <v>0</v>
      </c>
      <c r="H56" s="97" t="e">
        <f>H57+#REF!+#REF!+#REF!+H58+H64+H65+H66</f>
        <v>#REF!</v>
      </c>
      <c r="I56" s="97" t="e">
        <f>I57+#REF!+#REF!+#REF!+I58+I64+I65+I66</f>
        <v>#REF!</v>
      </c>
    </row>
    <row r="57" spans="1:9" s="3" customFormat="1" ht="39" thickBot="1">
      <c r="A57" s="39" t="s">
        <v>36</v>
      </c>
      <c r="B57" s="25" t="s">
        <v>109</v>
      </c>
      <c r="C57" s="23" t="s">
        <v>16</v>
      </c>
      <c r="D57" s="23" t="s">
        <v>9</v>
      </c>
      <c r="E57" s="24" t="s">
        <v>73</v>
      </c>
      <c r="F57" s="26" t="s">
        <v>58</v>
      </c>
      <c r="G57" s="65">
        <v>0</v>
      </c>
      <c r="H57" s="98">
        <v>33</v>
      </c>
      <c r="I57" s="98">
        <v>33</v>
      </c>
    </row>
    <row r="58" spans="1:9" s="3" customFormat="1" ht="78.75" customHeight="1" thickBot="1">
      <c r="A58" s="43" t="s">
        <v>11</v>
      </c>
      <c r="B58" s="44" t="s">
        <v>131</v>
      </c>
      <c r="C58" s="23"/>
      <c r="D58" s="23"/>
      <c r="E58" s="46" t="s">
        <v>74</v>
      </c>
      <c r="F58" s="26"/>
      <c r="G58" s="52">
        <f>G64+G67+G69</f>
        <v>2196</v>
      </c>
      <c r="H58" s="98">
        <v>10</v>
      </c>
      <c r="I58" s="98">
        <v>10</v>
      </c>
    </row>
    <row r="59" spans="1:9" s="3" customFormat="1" ht="29.25" customHeight="1" hidden="1" thickBot="1">
      <c r="A59" s="39" t="s">
        <v>35</v>
      </c>
      <c r="B59" s="25" t="s">
        <v>41</v>
      </c>
      <c r="C59" s="61" t="s">
        <v>15</v>
      </c>
      <c r="D59" s="61" t="s">
        <v>10</v>
      </c>
      <c r="E59" s="62" t="s">
        <v>47</v>
      </c>
      <c r="F59" s="63" t="s">
        <v>24</v>
      </c>
      <c r="G59" s="58">
        <v>0</v>
      </c>
      <c r="H59" s="58">
        <v>0</v>
      </c>
      <c r="I59" s="58">
        <v>0</v>
      </c>
    </row>
    <row r="60" spans="1:9" s="3" customFormat="1" ht="15.75" customHeight="1">
      <c r="A60" s="185" t="s">
        <v>37</v>
      </c>
      <c r="B60" s="224" t="s">
        <v>132</v>
      </c>
      <c r="C60" s="30" t="s">
        <v>16</v>
      </c>
      <c r="D60" s="30" t="s">
        <v>83</v>
      </c>
      <c r="E60" s="31" t="s">
        <v>75</v>
      </c>
      <c r="F60" s="32" t="s">
        <v>58</v>
      </c>
      <c r="G60" s="53">
        <v>418</v>
      </c>
      <c r="H60" s="53">
        <v>140</v>
      </c>
      <c r="I60" s="53">
        <v>140</v>
      </c>
    </row>
    <row r="61" spans="1:9" s="3" customFormat="1" ht="18.75" customHeight="1" hidden="1">
      <c r="A61" s="186"/>
      <c r="B61" s="225"/>
      <c r="C61" s="10" t="s">
        <v>14</v>
      </c>
      <c r="D61" s="10" t="s">
        <v>4</v>
      </c>
      <c r="E61" s="9" t="s">
        <v>48</v>
      </c>
      <c r="F61" s="32" t="s">
        <v>26</v>
      </c>
      <c r="G61" s="55"/>
      <c r="H61" s="55"/>
      <c r="I61" s="55"/>
    </row>
    <row r="62" spans="1:9" s="3" customFormat="1" ht="18.75" customHeight="1">
      <c r="A62" s="186"/>
      <c r="B62" s="225"/>
      <c r="C62" s="10" t="s">
        <v>16</v>
      </c>
      <c r="D62" s="10" t="s">
        <v>83</v>
      </c>
      <c r="E62" s="9" t="s">
        <v>134</v>
      </c>
      <c r="F62" s="80" t="s">
        <v>58</v>
      </c>
      <c r="G62" s="176">
        <v>736</v>
      </c>
      <c r="H62" s="177">
        <v>1032</v>
      </c>
      <c r="I62" s="96">
        <v>1032</v>
      </c>
    </row>
    <row r="63" spans="1:9" s="3" customFormat="1" ht="15.75" customHeight="1" thickBot="1">
      <c r="A63" s="186"/>
      <c r="B63" s="225"/>
      <c r="C63" s="67"/>
      <c r="D63" s="67"/>
      <c r="E63" s="79"/>
      <c r="F63" s="60"/>
      <c r="G63" s="75"/>
      <c r="H63" s="75">
        <v>76</v>
      </c>
      <c r="I63" s="75">
        <v>76</v>
      </c>
    </row>
    <row r="64" spans="1:9" s="3" customFormat="1" ht="34.5" customHeight="1" thickBot="1">
      <c r="A64" s="187"/>
      <c r="B64" s="226"/>
      <c r="C64" s="209"/>
      <c r="D64" s="209"/>
      <c r="E64" s="209"/>
      <c r="F64" s="210"/>
      <c r="G64" s="57">
        <f>SUM(G60:G63)</f>
        <v>1154</v>
      </c>
      <c r="H64" s="100">
        <f>SUM(H60:H63)</f>
        <v>1248</v>
      </c>
      <c r="I64" s="100">
        <f>SUM(I60:I63)</f>
        <v>1248</v>
      </c>
    </row>
    <row r="65" spans="1:9" s="3" customFormat="1" ht="50.25" customHeight="1" hidden="1" thickBot="1">
      <c r="A65" s="121" t="s">
        <v>12</v>
      </c>
      <c r="B65" s="44" t="s">
        <v>123</v>
      </c>
      <c r="C65" s="23"/>
      <c r="D65" s="23"/>
      <c r="E65" s="46" t="s">
        <v>76</v>
      </c>
      <c r="F65" s="26"/>
      <c r="G65" s="52">
        <f>G66+G68</f>
        <v>1042</v>
      </c>
      <c r="H65" s="98">
        <v>300</v>
      </c>
      <c r="I65" s="98">
        <v>300</v>
      </c>
    </row>
    <row r="66" spans="1:9" s="3" customFormat="1" ht="43.5" customHeight="1" thickBot="1">
      <c r="A66" s="140" t="s">
        <v>126</v>
      </c>
      <c r="B66" s="73" t="s">
        <v>124</v>
      </c>
      <c r="C66" s="23" t="s">
        <v>16</v>
      </c>
      <c r="D66" s="23" t="s">
        <v>83</v>
      </c>
      <c r="E66" s="24" t="s">
        <v>77</v>
      </c>
      <c r="F66" s="26" t="s">
        <v>58</v>
      </c>
      <c r="G66" s="65">
        <v>842</v>
      </c>
      <c r="H66" s="98">
        <v>5</v>
      </c>
      <c r="I66" s="98">
        <v>5</v>
      </c>
    </row>
    <row r="67" spans="1:9" s="3" customFormat="1" ht="15" customHeight="1" thickBot="1">
      <c r="A67" s="141"/>
      <c r="B67" s="73"/>
      <c r="C67" s="23"/>
      <c r="D67" s="23"/>
      <c r="E67" s="24"/>
      <c r="F67" s="26"/>
      <c r="G67" s="52">
        <f>G66</f>
        <v>842</v>
      </c>
      <c r="H67" s="98"/>
      <c r="I67" s="98"/>
    </row>
    <row r="68" spans="1:9" s="3" customFormat="1" ht="42.75" customHeight="1" thickBot="1">
      <c r="A68" s="72" t="s">
        <v>127</v>
      </c>
      <c r="B68" s="73" t="s">
        <v>125</v>
      </c>
      <c r="C68" s="23" t="s">
        <v>16</v>
      </c>
      <c r="D68" s="23" t="s">
        <v>82</v>
      </c>
      <c r="E68" s="24" t="s">
        <v>88</v>
      </c>
      <c r="F68" s="26" t="s">
        <v>58</v>
      </c>
      <c r="G68" s="65">
        <v>200</v>
      </c>
      <c r="H68" s="98"/>
      <c r="I68" s="98"/>
    </row>
    <row r="69" spans="1:9" s="3" customFormat="1" ht="21" customHeight="1" thickBot="1">
      <c r="A69" s="72"/>
      <c r="B69" s="25"/>
      <c r="C69" s="23"/>
      <c r="D69" s="23"/>
      <c r="E69" s="24"/>
      <c r="F69" s="26"/>
      <c r="G69" s="52">
        <f>G68</f>
        <v>200</v>
      </c>
      <c r="H69" s="98"/>
      <c r="I69" s="98"/>
    </row>
    <row r="70" spans="1:9" s="13" customFormat="1" ht="41.25" customHeight="1" thickBot="1">
      <c r="A70" s="43" t="s">
        <v>12</v>
      </c>
      <c r="B70" s="44" t="s">
        <v>110</v>
      </c>
      <c r="C70" s="45" t="s">
        <v>19</v>
      </c>
      <c r="D70" s="45" t="s">
        <v>19</v>
      </c>
      <c r="E70" s="46" t="s">
        <v>78</v>
      </c>
      <c r="F70" s="47" t="s">
        <v>19</v>
      </c>
      <c r="G70" s="52">
        <f>G73+G76+G86</f>
        <v>6752.219999999999</v>
      </c>
      <c r="H70" s="98" t="e">
        <f>H73+#REF!+#REF!+#REF!+H75+#REF!+H77+#REF!+#REF!+#REF!+#REF!+#REF!+#REF!+#REF!+#REF!</f>
        <v>#REF!</v>
      </c>
      <c r="I70" s="98" t="e">
        <f>I73+#REF!+#REF!+#REF!+I75+#REF!+I77+#REF!+#REF!+#REF!+#REF!+#REF!+#REF!+#REF!+#REF!</f>
        <v>#REF!</v>
      </c>
    </row>
    <row r="71" spans="1:9" s="13" customFormat="1" ht="15.75" customHeight="1" thickBot="1">
      <c r="A71" s="185" t="s">
        <v>128</v>
      </c>
      <c r="B71" s="221" t="s">
        <v>111</v>
      </c>
      <c r="C71" s="149" t="s">
        <v>16</v>
      </c>
      <c r="D71" s="61" t="s">
        <v>86</v>
      </c>
      <c r="E71" s="62" t="s">
        <v>79</v>
      </c>
      <c r="F71" s="63" t="s">
        <v>59</v>
      </c>
      <c r="G71" s="66">
        <v>135</v>
      </c>
      <c r="H71" s="66">
        <v>0</v>
      </c>
      <c r="I71" s="66">
        <v>0</v>
      </c>
    </row>
    <row r="72" spans="1:9" s="13" customFormat="1" ht="12.75" customHeight="1" thickBot="1">
      <c r="A72" s="219"/>
      <c r="B72" s="222"/>
      <c r="C72" s="84" t="s">
        <v>16</v>
      </c>
      <c r="D72" s="30" t="s">
        <v>85</v>
      </c>
      <c r="E72" s="31" t="s">
        <v>79</v>
      </c>
      <c r="F72" s="32" t="s">
        <v>58</v>
      </c>
      <c r="G72" s="53">
        <v>90</v>
      </c>
      <c r="H72" s="99">
        <v>5</v>
      </c>
      <c r="I72" s="99">
        <v>5</v>
      </c>
    </row>
    <row r="73" spans="1:9" s="3" customFormat="1" ht="30" customHeight="1" thickBot="1">
      <c r="A73" s="220"/>
      <c r="B73" s="223"/>
      <c r="C73" s="207"/>
      <c r="D73" s="207"/>
      <c r="E73" s="207"/>
      <c r="F73" s="208"/>
      <c r="G73" s="56">
        <f>G72+G71</f>
        <v>225</v>
      </c>
      <c r="H73" s="101" t="e">
        <f>H71+H72+#REF!+#REF!</f>
        <v>#REF!</v>
      </c>
      <c r="I73" s="101" t="e">
        <f>I71+I72+#REF!+#REF!</f>
        <v>#REF!</v>
      </c>
    </row>
    <row r="74" spans="1:9" s="3" customFormat="1" ht="49.5" customHeight="1">
      <c r="A74" s="185" t="s">
        <v>129</v>
      </c>
      <c r="B74" s="178" t="s">
        <v>112</v>
      </c>
      <c r="C74" s="133" t="s">
        <v>16</v>
      </c>
      <c r="D74" s="30" t="s">
        <v>84</v>
      </c>
      <c r="E74" s="31" t="s">
        <v>87</v>
      </c>
      <c r="F74" s="32" t="s">
        <v>58</v>
      </c>
      <c r="G74" s="53">
        <v>30</v>
      </c>
      <c r="H74" s="128">
        <v>0</v>
      </c>
      <c r="I74" s="55">
        <v>0</v>
      </c>
    </row>
    <row r="75" spans="1:9" s="3" customFormat="1" ht="55.5" customHeight="1" thickBot="1">
      <c r="A75" s="186"/>
      <c r="B75" s="182"/>
      <c r="C75" s="137">
        <v>901</v>
      </c>
      <c r="D75" s="138" t="s">
        <v>80</v>
      </c>
      <c r="E75" s="139" t="s">
        <v>87</v>
      </c>
      <c r="F75" s="154">
        <v>244</v>
      </c>
      <c r="G75" s="155">
        <v>256</v>
      </c>
      <c r="H75" s="132" t="e">
        <f>#REF!+H74</f>
        <v>#REF!</v>
      </c>
      <c r="I75" s="103" t="e">
        <f>#REF!+I74</f>
        <v>#REF!</v>
      </c>
    </row>
    <row r="76" spans="1:9" s="3" customFormat="1" ht="31.5" customHeight="1" thickBot="1">
      <c r="A76" s="187"/>
      <c r="B76" s="179"/>
      <c r="C76" s="195"/>
      <c r="D76" s="196"/>
      <c r="E76" s="196"/>
      <c r="F76" s="197"/>
      <c r="G76" s="163">
        <f>G74+G75</f>
        <v>286</v>
      </c>
      <c r="H76" s="134"/>
      <c r="I76" s="105"/>
    </row>
    <row r="77" spans="1:9" s="3" customFormat="1" ht="47.25" customHeight="1" thickBot="1">
      <c r="A77" s="185" t="s">
        <v>130</v>
      </c>
      <c r="B77" s="178" t="s">
        <v>113</v>
      </c>
      <c r="C77" s="158">
        <v>901</v>
      </c>
      <c r="D77" s="30" t="s">
        <v>81</v>
      </c>
      <c r="E77" s="50" t="s">
        <v>89</v>
      </c>
      <c r="F77" s="85">
        <v>111</v>
      </c>
      <c r="G77" s="53">
        <v>3370</v>
      </c>
      <c r="H77" s="162">
        <v>0</v>
      </c>
      <c r="I77" s="102">
        <v>0</v>
      </c>
    </row>
    <row r="78" spans="1:9" s="3" customFormat="1" ht="18.75" customHeight="1" thickBot="1">
      <c r="A78" s="186"/>
      <c r="B78" s="182"/>
      <c r="C78" s="159">
        <v>901</v>
      </c>
      <c r="D78" s="48" t="s">
        <v>81</v>
      </c>
      <c r="E78" s="129" t="s">
        <v>89</v>
      </c>
      <c r="F78" s="86">
        <v>119</v>
      </c>
      <c r="G78" s="54">
        <v>1020</v>
      </c>
      <c r="H78" s="105">
        <f>H77</f>
        <v>0</v>
      </c>
      <c r="I78" s="104">
        <f>I77</f>
        <v>0</v>
      </c>
    </row>
    <row r="79" spans="1:9" s="3" customFormat="1" ht="21" customHeight="1" thickBot="1">
      <c r="A79" s="186"/>
      <c r="B79" s="182"/>
      <c r="C79" s="159">
        <v>901</v>
      </c>
      <c r="D79" s="48" t="s">
        <v>81</v>
      </c>
      <c r="E79" s="156" t="s">
        <v>89</v>
      </c>
      <c r="F79" s="86">
        <v>244</v>
      </c>
      <c r="G79" s="54">
        <v>33.2</v>
      </c>
      <c r="H79" s="105"/>
      <c r="I79" s="105"/>
    </row>
    <row r="80" spans="1:9" s="3" customFormat="1" ht="18" customHeight="1" thickBot="1">
      <c r="A80" s="186"/>
      <c r="B80" s="182"/>
      <c r="C80" s="160">
        <v>901</v>
      </c>
      <c r="D80" s="136" t="s">
        <v>81</v>
      </c>
      <c r="E80" s="157" t="s">
        <v>89</v>
      </c>
      <c r="F80" s="161">
        <v>244</v>
      </c>
      <c r="G80" s="54">
        <v>721.4</v>
      </c>
      <c r="H80" s="127">
        <v>25</v>
      </c>
      <c r="I80" s="75">
        <v>15</v>
      </c>
    </row>
    <row r="81" spans="1:9" s="3" customFormat="1" ht="17.25" customHeight="1" thickBot="1">
      <c r="A81" s="186"/>
      <c r="B81" s="182"/>
      <c r="C81" s="160">
        <v>901</v>
      </c>
      <c r="D81" s="136" t="s">
        <v>81</v>
      </c>
      <c r="E81" s="135" t="s">
        <v>89</v>
      </c>
      <c r="F81" s="161">
        <v>244</v>
      </c>
      <c r="G81" s="54">
        <v>925.62</v>
      </c>
      <c r="H81" s="117">
        <f>H80</f>
        <v>25</v>
      </c>
      <c r="I81" s="57">
        <f>I80</f>
        <v>15</v>
      </c>
    </row>
    <row r="82" spans="1:9" s="3" customFormat="1" ht="11.25" customHeight="1" thickBot="1">
      <c r="A82" s="186"/>
      <c r="B82" s="182"/>
      <c r="C82" s="160">
        <v>901</v>
      </c>
      <c r="D82" s="136" t="s">
        <v>81</v>
      </c>
      <c r="E82" s="135" t="s">
        <v>89</v>
      </c>
      <c r="F82" s="161">
        <v>244</v>
      </c>
      <c r="G82" s="54">
        <v>65</v>
      </c>
      <c r="H82" s="117"/>
      <c r="I82" s="57"/>
    </row>
    <row r="83" spans="1:9" s="3" customFormat="1" ht="17.25" customHeight="1" thickBot="1">
      <c r="A83" s="186"/>
      <c r="B83" s="182"/>
      <c r="C83" s="160">
        <v>901</v>
      </c>
      <c r="D83" s="136" t="s">
        <v>81</v>
      </c>
      <c r="E83" s="135" t="s">
        <v>89</v>
      </c>
      <c r="F83" s="161">
        <v>244</v>
      </c>
      <c r="G83" s="54">
        <v>1</v>
      </c>
      <c r="H83" s="117"/>
      <c r="I83" s="57"/>
    </row>
    <row r="84" spans="1:9" s="3" customFormat="1" ht="16.5" customHeight="1" thickBot="1">
      <c r="A84" s="187"/>
      <c r="B84" s="182"/>
      <c r="C84" s="164">
        <v>901</v>
      </c>
      <c r="D84" s="165" t="s">
        <v>81</v>
      </c>
      <c r="E84" s="166" t="s">
        <v>89</v>
      </c>
      <c r="F84" s="167">
        <v>244</v>
      </c>
      <c r="G84" s="68">
        <v>103</v>
      </c>
      <c r="H84" s="117"/>
      <c r="I84" s="57"/>
    </row>
    <row r="85" spans="1:9" s="3" customFormat="1" ht="16.5" customHeight="1" thickBot="1">
      <c r="A85" s="168"/>
      <c r="B85" s="190"/>
      <c r="C85" s="170">
        <v>901</v>
      </c>
      <c r="D85" s="136" t="s">
        <v>81</v>
      </c>
      <c r="E85" s="135" t="s">
        <v>89</v>
      </c>
      <c r="F85" s="136">
        <v>852</v>
      </c>
      <c r="G85" s="127">
        <v>2</v>
      </c>
      <c r="H85" s="117"/>
      <c r="I85" s="57"/>
    </row>
    <row r="86" spans="1:11" s="3" customFormat="1" ht="25.5" customHeight="1" thickBot="1">
      <c r="A86" s="169"/>
      <c r="B86" s="191"/>
      <c r="C86" s="180"/>
      <c r="D86" s="180"/>
      <c r="E86" s="180"/>
      <c r="F86" s="181"/>
      <c r="G86" s="57">
        <f>G77+G78+G79+G80+G81+G82+G83+G84+G85</f>
        <v>6241.219999999999</v>
      </c>
      <c r="H86" s="57" t="e">
        <f>#REF!</f>
        <v>#REF!</v>
      </c>
      <c r="I86" s="57" t="e">
        <f>#REF!</f>
        <v>#REF!</v>
      </c>
      <c r="J86" s="123"/>
      <c r="K86" s="123"/>
    </row>
    <row r="87" spans="1:9" s="3" customFormat="1" ht="18" customHeight="1" thickBot="1">
      <c r="A87" s="204" t="s">
        <v>23</v>
      </c>
      <c r="B87" s="205"/>
      <c r="C87" s="205"/>
      <c r="D87" s="205"/>
      <c r="E87" s="205"/>
      <c r="F87" s="206"/>
      <c r="G87" s="52">
        <f>G70+G58+G56+G37+G31+G17</f>
        <v>27215.199999999997</v>
      </c>
      <c r="H87" s="52" t="e">
        <f>H17+H46+H56+H70+#REF!+#REF!+#REF!+#REF!+#REF!+#REF!+#REF!+#REF!+#REF!+#REF!+#REF!+#REF!</f>
        <v>#REF!</v>
      </c>
      <c r="I87" s="52" t="e">
        <f>I17+I46+I56+I70+#REF!+#REF!+#REF!+#REF!+#REF!+#REF!+#REF!+#REF!+#REF!+#REF!+#REF!+#REF!</f>
        <v>#REF!</v>
      </c>
    </row>
    <row r="88" spans="1:9" ht="15" customHeight="1">
      <c r="A88" s="40"/>
      <c r="B88" s="41"/>
      <c r="C88" s="40"/>
      <c r="D88" s="40"/>
      <c r="E88" s="40"/>
      <c r="F88" s="7"/>
      <c r="G88" s="76"/>
      <c r="H88" s="76"/>
      <c r="I88" s="76"/>
    </row>
    <row r="89" spans="1:9" ht="12.75" customHeight="1" hidden="1">
      <c r="A89" s="40"/>
      <c r="B89" s="41"/>
      <c r="C89" s="40"/>
      <c r="D89" s="40"/>
      <c r="E89" s="42"/>
      <c r="F89" s="42"/>
      <c r="G89" s="42"/>
      <c r="H89" s="42"/>
      <c r="I89" s="42"/>
    </row>
    <row r="90" spans="3:9" ht="20.25" customHeight="1" hidden="1">
      <c r="C90" s="3"/>
      <c r="D90" s="6"/>
      <c r="E90" s="4"/>
      <c r="F90" s="4"/>
      <c r="G90" s="69"/>
      <c r="H90" s="69"/>
      <c r="I90" s="69"/>
    </row>
    <row r="91" spans="1:9" ht="35.25" customHeight="1">
      <c r="A91" s="184" t="s">
        <v>138</v>
      </c>
      <c r="B91" s="184"/>
      <c r="C91" s="35"/>
      <c r="D91" s="36"/>
      <c r="E91" s="37"/>
      <c r="F91" s="37" t="s">
        <v>139</v>
      </c>
      <c r="G91" s="94"/>
      <c r="H91" s="203" t="s">
        <v>17</v>
      </c>
      <c r="I91" s="203"/>
    </row>
    <row r="92" spans="1:9" ht="21.75" customHeight="1">
      <c r="A92" s="33"/>
      <c r="B92" s="34"/>
      <c r="C92" s="35"/>
      <c r="D92" s="118"/>
      <c r="E92" s="35"/>
      <c r="F92" s="35"/>
      <c r="G92" s="94"/>
      <c r="H92" s="94"/>
      <c r="I92" s="94"/>
    </row>
    <row r="93" spans="4:9" ht="12.75">
      <c r="D93" s="2"/>
      <c r="E93" s="3"/>
      <c r="F93" s="2"/>
      <c r="G93" s="70"/>
      <c r="H93" s="70" t="e">
        <f>H48+H71+#REF!+#REF!+#REF!+#REF!+#REF!+#REF!</f>
        <v>#REF!</v>
      </c>
      <c r="I93" s="70" t="e">
        <f>I48+I71+#REF!+#REF!+#REF!+#REF!+#REF!+#REF!</f>
        <v>#REF!</v>
      </c>
    </row>
    <row r="94" spans="7:9" ht="12.75">
      <c r="G94" s="92"/>
      <c r="H94" s="92" t="e">
        <f>H57+#REF!+#REF!+#REF!+H58+H60+H65+H66+H72+#REF!+#REF!+#REF!+#REF!+#REF!+#REF!+#REF!+#REF!+#REF!+#REF!+#REF!+#REF!+#REF!+#REF!+#REF!+#REF!+#REF!+#REF!+#REF!+#REF!+#REF!+#REF!+#REF!+#REF!+#REF!+#REF!+#REF!+#REF!+#REF!+#REF!+#REF!+#REF!+#REF!+#REF!+#REF!</f>
        <v>#REF!</v>
      </c>
      <c r="I94" s="92" t="e">
        <f>I57+#REF!+#REF!+#REF!+I58+I60+I65+I66+I72+#REF!+#REF!+#REF!+#REF!+#REF!+#REF!+#REF!+#REF!+#REF!+#REF!+#REF!+#REF!+#REF!+#REF!+#REF!+#REF!+#REF!+#REF!+#REF!+#REF!+#REF!+#REF!+#REF!+#REF!+#REF!+#REF!+#REF!+#REF!+#REF!+#REF!+#REF!+#REF!+#REF!+#REF!+#REF!</f>
        <v>#REF!</v>
      </c>
    </row>
    <row r="95" spans="5:9" ht="12.75">
      <c r="E95" s="69"/>
      <c r="G95" s="92"/>
      <c r="H95" s="92" t="e">
        <f>H17-#REF!+H62+#REF!+#REF!+#REF!+#REF!+#REF!+#REF!+#REF!+#REF!+#REF!+#REF!+#REF!+#REF!+#REF!+#REF!</f>
        <v>#REF!</v>
      </c>
      <c r="I95" s="92" t="e">
        <f>I17-#REF!+I62+#REF!+#REF!+#REF!+#REF!+#REF!+#REF!+#REF!+#REF!+#REF!+#REF!+#REF!+#REF!+#REF!+#REF!</f>
        <v>#REF!</v>
      </c>
    </row>
    <row r="96" spans="7:9" ht="12.75">
      <c r="G96" s="92"/>
      <c r="H96" s="92" t="e">
        <f>#REF!+H46-H48+H63+#REF!+#REF!+#REF!+#REF!+#REF!+#REF!</f>
        <v>#REF!</v>
      </c>
      <c r="I96" s="92" t="e">
        <f>#REF!+I46-I48+I63+#REF!+#REF!+#REF!+#REF!+#REF!+#REF!</f>
        <v>#REF!</v>
      </c>
    </row>
    <row r="97" spans="5:9" ht="12.75">
      <c r="E97" s="106"/>
      <c r="F97" s="13"/>
      <c r="G97" s="107"/>
      <c r="H97" s="107" t="e">
        <f>H93+H94+H95+H96</f>
        <v>#REF!</v>
      </c>
      <c r="I97" s="107" t="e">
        <f>I93+I94+I95+I96</f>
        <v>#REF!</v>
      </c>
    </row>
    <row r="98" spans="5:9" ht="12.75">
      <c r="E98" s="123"/>
      <c r="F98" s="123"/>
      <c r="G98" s="123"/>
      <c r="H98" s="109"/>
      <c r="I98" s="109">
        <v>4000</v>
      </c>
    </row>
    <row r="99" spans="5:9" ht="12.75">
      <c r="E99" s="123"/>
      <c r="F99" s="123"/>
      <c r="G99" s="123"/>
      <c r="H99" s="109"/>
      <c r="I99" s="109"/>
    </row>
    <row r="100" spans="5:9" ht="12.75">
      <c r="E100" s="123"/>
      <c r="F100" s="123"/>
      <c r="G100" s="123"/>
      <c r="H100" s="109"/>
      <c r="I100" s="109"/>
    </row>
    <row r="101" spans="5:9" ht="12.75">
      <c r="E101" s="123"/>
      <c r="F101" s="123"/>
      <c r="G101" s="123"/>
      <c r="H101" s="109">
        <v>5922.50437</v>
      </c>
      <c r="I101" s="109">
        <v>5922.50437</v>
      </c>
    </row>
    <row r="102" spans="5:9" ht="12.75">
      <c r="E102" s="124"/>
      <c r="F102" s="124"/>
      <c r="G102" s="124"/>
      <c r="H102" s="110">
        <f>H98+H99+H100+H101</f>
        <v>5922.50437</v>
      </c>
      <c r="I102" s="110">
        <f>I98+I99+I100+I101</f>
        <v>9922.504369999999</v>
      </c>
    </row>
    <row r="104" spans="8:9" ht="12.75">
      <c r="H104" s="1">
        <v>33254.5</v>
      </c>
      <c r="I104" s="1">
        <v>33247.2</v>
      </c>
    </row>
    <row r="105" spans="8:9" ht="12.75">
      <c r="H105" s="1">
        <v>469138</v>
      </c>
      <c r="I105" s="1">
        <v>469768</v>
      </c>
    </row>
    <row r="106" spans="8:9" ht="12.75">
      <c r="H106" s="1">
        <v>94.6</v>
      </c>
      <c r="I106" s="1">
        <v>94.6</v>
      </c>
    </row>
    <row r="107" spans="5:9" ht="12.75">
      <c r="E107" s="13"/>
      <c r="F107" s="13"/>
      <c r="G107" s="13"/>
      <c r="H107" s="13">
        <f>H104+H105+H106</f>
        <v>502487.1</v>
      </c>
      <c r="I107" s="13">
        <f>I104+I105+I106</f>
        <v>503109.8</v>
      </c>
    </row>
    <row r="109" spans="7:9" ht="12.75">
      <c r="G109" s="93"/>
      <c r="H109" s="93" t="e">
        <f>H93</f>
        <v>#REF!</v>
      </c>
      <c r="I109" s="93" t="e">
        <f>I93</f>
        <v>#REF!</v>
      </c>
    </row>
    <row r="110" spans="5:9" ht="12.75">
      <c r="E110" s="124"/>
      <c r="F110" s="124"/>
      <c r="G110" s="125"/>
      <c r="H110" s="108" t="e">
        <f aca="true" t="shared" si="0" ref="H110:I112">H94+H98+H104</f>
        <v>#REF!</v>
      </c>
      <c r="I110" s="108" t="e">
        <f t="shared" si="0"/>
        <v>#REF!</v>
      </c>
    </row>
    <row r="111" spans="7:9" ht="12.75">
      <c r="G111" s="93"/>
      <c r="H111" s="92" t="e">
        <f t="shared" si="0"/>
        <v>#REF!</v>
      </c>
      <c r="I111" s="92" t="e">
        <f t="shared" si="0"/>
        <v>#REF!</v>
      </c>
    </row>
    <row r="112" spans="5:9" ht="12.75">
      <c r="E112" s="123"/>
      <c r="F112" s="123"/>
      <c r="G112" s="126"/>
      <c r="H112" s="111" t="e">
        <f t="shared" si="0"/>
        <v>#REF!</v>
      </c>
      <c r="I112" s="111" t="e">
        <f t="shared" si="0"/>
        <v>#REF!</v>
      </c>
    </row>
    <row r="113" spans="8:9" ht="12.75">
      <c r="H113" s="1">
        <f>H101</f>
        <v>5922.50437</v>
      </c>
      <c r="I113" s="1">
        <f>I101</f>
        <v>5922.50437</v>
      </c>
    </row>
    <row r="114" spans="5:9" ht="12.75">
      <c r="E114" s="13"/>
      <c r="F114" s="13"/>
      <c r="G114" s="112"/>
      <c r="H114" s="112" t="e">
        <f>H109+H110+H111+H112+H113</f>
        <v>#REF!</v>
      </c>
      <c r="I114" s="112" t="e">
        <f>I109+I110+I111+I112+I113</f>
        <v>#REF!</v>
      </c>
    </row>
  </sheetData>
  <sheetProtection/>
  <autoFilter ref="C1:C93"/>
  <mergeCells count="50">
    <mergeCell ref="A71:A73"/>
    <mergeCell ref="B71:B73"/>
    <mergeCell ref="B60:B64"/>
    <mergeCell ref="A18:A19"/>
    <mergeCell ref="B18:B19"/>
    <mergeCell ref="B20:B30"/>
    <mergeCell ref="A20:A30"/>
    <mergeCell ref="A39:A43"/>
    <mergeCell ref="B36:B38"/>
    <mergeCell ref="B32:B33"/>
    <mergeCell ref="A11:G11"/>
    <mergeCell ref="A15:A16"/>
    <mergeCell ref="B15:B16"/>
    <mergeCell ref="G15:G16"/>
    <mergeCell ref="C15:F15"/>
    <mergeCell ref="A48:A52"/>
    <mergeCell ref="B48:B52"/>
    <mergeCell ref="B44:B45"/>
    <mergeCell ref="A44:A45"/>
    <mergeCell ref="C30:F30"/>
    <mergeCell ref="C35:F35"/>
    <mergeCell ref="C38:F38"/>
    <mergeCell ref="C43:F43"/>
    <mergeCell ref="A36:A38"/>
    <mergeCell ref="H91:I91"/>
    <mergeCell ref="A87:F87"/>
    <mergeCell ref="C55:F55"/>
    <mergeCell ref="C73:F73"/>
    <mergeCell ref="C64:F64"/>
    <mergeCell ref="C86:F86"/>
    <mergeCell ref="B85:B86"/>
    <mergeCell ref="A53:A55"/>
    <mergeCell ref="B53:B55"/>
    <mergeCell ref="A74:A76"/>
    <mergeCell ref="H15:H16"/>
    <mergeCell ref="I15:I16"/>
    <mergeCell ref="C76:F76"/>
    <mergeCell ref="B39:B43"/>
    <mergeCell ref="C45:F45"/>
    <mergeCell ref="C52:F52"/>
    <mergeCell ref="B34:B35"/>
    <mergeCell ref="C19:F19"/>
    <mergeCell ref="B74:B76"/>
    <mergeCell ref="C33:F33"/>
    <mergeCell ref="A91:B91"/>
    <mergeCell ref="A60:A64"/>
    <mergeCell ref="A77:A84"/>
    <mergeCell ref="B77:B84"/>
    <mergeCell ref="A34:A35"/>
    <mergeCell ref="A32:A33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2019-06-03T04:22:09Z</cp:lastPrinted>
  <dcterms:created xsi:type="dcterms:W3CDTF">2004-04-09T11:06:15Z</dcterms:created>
  <dcterms:modified xsi:type="dcterms:W3CDTF">2019-06-03T04:22:39Z</dcterms:modified>
  <cp:category/>
  <cp:version/>
  <cp:contentType/>
  <cp:contentStatus/>
</cp:coreProperties>
</file>