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7935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1'!$A$1:$U$41</definedName>
  </definedNames>
  <calcPr fullCalcOnLoad="1"/>
</workbook>
</file>

<file path=xl/sharedStrings.xml><?xml version="1.0" encoding="utf-8"?>
<sst xmlns="http://schemas.openxmlformats.org/spreadsheetml/2006/main" count="296" uniqueCount="115">
  <si>
    <t>Приложение 1</t>
  </si>
  <si>
    <t>К постановлению ________________</t>
  </si>
  <si>
    <t>От__________ №___</t>
  </si>
  <si>
    <t xml:space="preserve">дд.мм.гггг             </t>
  </si>
  <si>
    <t>Перечень аварийных многоквартийных домов</t>
  </si>
  <si>
    <t xml:space="preserve">
</t>
  </si>
  <si>
    <t>№ п/п</t>
  </si>
  <si>
    <t>Адрес
МКД</t>
  </si>
  <si>
    <t>Документ,
подтверждающий
признание МКД
аварийным</t>
  </si>
  <si>
    <t>Планируемая дата окончания
переселения</t>
  </si>
  <si>
    <t>Планируемая дата сноса/
реконструкции  МКД</t>
  </si>
  <si>
    <t>Число жителей всего</t>
  </si>
  <si>
    <t>Число жителей планируемых
 к переселению</t>
  </si>
  <si>
    <t>Общая площадь жилых
помещений МКД</t>
  </si>
  <si>
    <t>Количество расселяемых жилых
помещений</t>
  </si>
  <si>
    <t>Расселяемая площадь жилых
помещений</t>
  </si>
  <si>
    <t>Стоимость переселения граждан</t>
  </si>
  <si>
    <t xml:space="preserve">
</t>
  </si>
  <si>
    <t>Всего</t>
  </si>
  <si>
    <t>в том числе</t>
  </si>
  <si>
    <t>Всего:</t>
  </si>
  <si>
    <t>в том числе:</t>
  </si>
  <si>
    <t>Номер</t>
  </si>
  <si>
    <t>Дата</t>
  </si>
  <si>
    <t>частная
собственность</t>
  </si>
  <si>
    <t>муниципальная
собственность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</si>
  <si>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</si>
  <si>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</si>
  <si>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</si>
  <si>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
источники
финансирования</t>
  </si>
  <si>
    <t>Внебюджетные
источники
финансирования</t>
  </si>
  <si>
    <t xml:space="preserve">
</t>
  </si>
  <si>
    <t>чел.</t>
  </si>
  <si>
    <t>кв.м</t>
  </si>
  <si>
    <t>ед.</t>
  </si>
  <si>
    <t>руб.</t>
  </si>
  <si>
    <t>X</t>
  </si>
  <si>
    <t>Всего по этапу 2013 года, в т.ч.:</t>
  </si>
  <si>
    <t>Всего по этапу 2013 года с финансовой поддержкой Фонда:</t>
  </si>
  <si>
    <t>Всего по этапу 2013 года без финансовой поддержки Фонда:</t>
  </si>
  <si>
    <t>Всего по этапу 2014 года, в т.ч.:</t>
  </si>
  <si>
    <t>Всего по этапу 2014 года с финансовой поддержкой Фонда:</t>
  </si>
  <si>
    <t>Всего по этапу 2014 года без финансовой поддержки Фонда:</t>
  </si>
  <si>
    <t>Всего по этапу 2015 года, в т.ч.:</t>
  </si>
  <si>
    <t>Всего по этапу 2015 года с финансовой поддержкой Фонда:</t>
  </si>
  <si>
    <t>г Нижние Серги ул Восточная д.17</t>
  </si>
  <si>
    <t>акт межведомственной комиссии № 3</t>
  </si>
  <si>
    <t>IV.2016</t>
  </si>
  <si>
    <t>IV.2017</t>
  </si>
  <si>
    <t>г Нижние Серги ул Молодежная д.1</t>
  </si>
  <si>
    <t>заключение межведомственной комиссии № 3</t>
  </si>
  <si>
    <t>г Нижние Серги ул Победы д.7</t>
  </si>
  <si>
    <t>акт межведомственной комиссии №10</t>
  </si>
  <si>
    <t>г Нижние Серги ул Стахановцев д.1</t>
  </si>
  <si>
    <t>заключение межведомственной комиссии № 25</t>
  </si>
  <si>
    <t>Всего по этапу 2015 года без финансовой поддержки Фонда:</t>
  </si>
  <si>
    <t>Всего по этапу 2016 года, в т.ч.:</t>
  </si>
  <si>
    <t>Всего по этапу 2016 года с финансовой поддержкой Фонда:</t>
  </si>
  <si>
    <t>Всего по этапу 2016 года без финансовой поддержки Фонда:</t>
  </si>
  <si>
    <t>Всего по этапу 2017 года, в т.ч.:</t>
  </si>
  <si>
    <t>Всего по этапу 2017 года с финансовой поддержкой Фонда:</t>
  </si>
  <si>
    <t>Всего по этапу 2017 года без финансовой поддержки Фонда:</t>
  </si>
  <si>
    <t>Всего по Нижнесергинскому городскому поселению 2013-2017 годы, в т.ч.:</t>
  </si>
  <si>
    <t>Всего по Нижнесергинскому городскому поселению 2013-2017 годы, с финансовой поддержкой Фонда:</t>
  </si>
  <si>
    <t>Всего по Нижнесергинскому городскому поселению 2013-2017 годы, без финансовой поддержки Фонда:</t>
  </si>
  <si>
    <t>Итого по Нижнесергинскому городскому поселению:</t>
  </si>
  <si>
    <t>Реестр аварийных многоквартирных домов по способам переселения</t>
  </si>
  <si>
    <t>Адрес МКД</t>
  </si>
  <si>
    <t>Строительство МКД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</si>
  <si>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</si>
  <si>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</si>
  <si>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</si>
  <si>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Договор о развитии застроенной территории</t>
  </si>
  <si>
    <t>Другие</t>
  </si>
  <si>
    <t xml:space="preserve">
</t>
  </si>
  <si>
    <t>Стоимость</t>
  </si>
  <si>
    <t>Площадь</t>
  </si>
  <si>
    <t xml:space="preserve">
</t>
  </si>
  <si>
    <t>кв. м</t>
  </si>
  <si>
    <t>Всего по этапу 2013 года с финансовой поддержкой Фонда</t>
  </si>
  <si>
    <t>Всего по этапу 2013 года без финансовой поддержки Фонда</t>
  </si>
  <si>
    <t>Всего по этапу 2014 года с финансовой поддержкой Фонда</t>
  </si>
  <si>
    <t>Всего по этапу 2014 года без финансовой поддержки Фонда</t>
  </si>
  <si>
    <t>Всего по этапу 2015 года с финансовой поддержкой Фонда</t>
  </si>
  <si>
    <t>Всего по этапу 2015 года без финансовой поддержки Фонда</t>
  </si>
  <si>
    <t>Всего по этапу 2016 года с финансовой поддержкой Фонда</t>
  </si>
  <si>
    <t>Всего по этапу 2016 года без финансовой поддержки Фонда</t>
  </si>
  <si>
    <t>Всего по этапу 2017 года с финансовой поддержкой Фонда</t>
  </si>
  <si>
    <t>Всего по этапу 2017 года без финансовой поддержки Фонда</t>
  </si>
  <si>
    <t>Всего по Нижнесергинскому городскому поселению 2013 - 2017 годы, в т.ч.:</t>
  </si>
  <si>
    <t>Всего по Нижнесергинскому поселению 2013 - 2017 годы, с финансовой поддержкой Фонда</t>
  </si>
  <si>
    <t>Всего по Нижнесергинскому поселению 2013 - 2017 годы, без финансовой поддержки Фонда</t>
  </si>
  <si>
    <t>Планируемые показатели выполнения адресной программы</t>
  </si>
  <si>
    <t>по переселению граждан из аварийного жилищного фонда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</si>
  <si>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</si>
  <si>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</si>
  <si>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</si>
  <si>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</si>
  <si>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2013 г</t>
  </si>
  <si>
    <t>2014 г</t>
  </si>
  <si>
    <t>2015 г</t>
  </si>
  <si>
    <t>2016 г</t>
  </si>
  <si>
    <t>2017 г</t>
  </si>
  <si>
    <t>Всего по
году</t>
  </si>
  <si>
    <t>Итого по программе</t>
  </si>
  <si>
    <t>2013 год</t>
  </si>
  <si>
    <t>2014 год</t>
  </si>
  <si>
    <t>2015 год</t>
  </si>
  <si>
    <t>2016 год</t>
  </si>
  <si>
    <t>2017 год</t>
  </si>
  <si>
    <t>Нижнесергинское городское поселение</t>
  </si>
  <si>
    <t>Перечень аварийных многоквартирных домов</t>
  </si>
  <si>
    <t>Приложение № 1 к постановлению от 02.08.2017 № 371</t>
  </si>
  <si>
    <t>Приложение № 2 к постанволдению от 02.08.2017 № 371</t>
  </si>
  <si>
    <t>Приложение № 3 к постановленияю от 02.08.2017 № 371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</si>
</sst>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textRotation="90" wrapText="1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172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14" fontId="42" fillId="0" borderId="10" xfId="0" applyNumberFormat="1" applyFont="1" applyBorder="1" applyAlignment="1">
      <alignment horizontal="center" vertical="center"/>
    </xf>
    <xf numFmtId="173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horizontal="left"/>
    </xf>
    <xf numFmtId="173" fontId="45" fillId="0" borderId="10" xfId="0" applyNumberFormat="1" applyFont="1" applyFill="1" applyBorder="1" applyAlignment="1">
      <alignment horizontal="center"/>
    </xf>
    <xf numFmtId="172" fontId="45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horizontal="center" vertical="center"/>
    </xf>
    <xf numFmtId="173" fontId="45" fillId="0" borderId="10" xfId="0" applyNumberFormat="1" applyFont="1" applyFill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top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textRotation="90"/>
    </xf>
    <xf numFmtId="0" fontId="42" fillId="0" borderId="10" xfId="0" applyFont="1" applyBorder="1" applyAlignment="1">
      <alignment horizontal="center" textRotation="90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70" zoomScaleNormal="70" zoomScaleSheetLayoutView="100" zoomScalePageLayoutView="0" workbookViewId="0" topLeftCell="A10">
      <pane xSplit="2" ySplit="8" topLeftCell="C18" activePane="bottomRight" state="frozen"/>
      <selection pane="topLeft" activeCell="A10" sqref="A10"/>
      <selection pane="topRight" activeCell="C10" sqref="C10"/>
      <selection pane="bottomLeft" activeCell="A12" sqref="A12"/>
      <selection pane="bottomRight" activeCell="L29" sqref="L29"/>
    </sheetView>
  </sheetViews>
  <sheetFormatPr defaultColWidth="9.140625" defaultRowHeight="15"/>
  <cols>
    <col min="1" max="1" width="6.57421875" style="0" customWidth="1"/>
    <col min="2" max="2" width="26.57421875" style="0" customWidth="1"/>
    <col min="3" max="3" width="16.7109375" style="0" customWidth="1"/>
    <col min="4" max="4" width="11.421875" style="0" customWidth="1"/>
    <col min="5" max="7" width="9.140625" style="0" customWidth="1"/>
    <col min="9" max="9" width="12.28125" style="0" customWidth="1"/>
    <col min="16" max="16" width="14.7109375" style="0" customWidth="1"/>
    <col min="17" max="18" width="12.8515625" style="0" customWidth="1"/>
    <col min="19" max="19" width="12.140625" style="0" customWidth="1"/>
  </cols>
  <sheetData>
    <row r="1" spans="14:21" ht="15">
      <c r="N1" s="36" t="s">
        <v>0</v>
      </c>
      <c r="O1" s="35"/>
      <c r="P1" s="35"/>
      <c r="Q1" s="35"/>
      <c r="R1" s="35"/>
      <c r="S1" s="35"/>
      <c r="T1" s="35"/>
      <c r="U1" s="35"/>
    </row>
    <row r="2" spans="14:21" ht="15">
      <c r="N2" s="36" t="s">
        <v>1</v>
      </c>
      <c r="O2" s="35"/>
      <c r="P2" s="35"/>
      <c r="Q2" s="35"/>
      <c r="R2" s="35"/>
      <c r="S2" s="35"/>
      <c r="T2" s="35"/>
      <c r="U2" s="35"/>
    </row>
    <row r="3" spans="14:21" ht="15">
      <c r="N3" s="36"/>
      <c r="O3" s="35"/>
      <c r="P3" s="35"/>
      <c r="Q3" s="35"/>
      <c r="R3" s="35"/>
      <c r="S3" s="35"/>
      <c r="T3" s="35"/>
      <c r="U3" s="35"/>
    </row>
    <row r="4" spans="14:21" ht="15">
      <c r="N4" s="36" t="s">
        <v>2</v>
      </c>
      <c r="O4" s="35"/>
      <c r="P4" s="35"/>
      <c r="Q4" s="35"/>
      <c r="R4" s="35"/>
      <c r="S4" s="35"/>
      <c r="T4" s="35"/>
      <c r="U4" s="35"/>
    </row>
    <row r="5" spans="14:21" ht="15">
      <c r="N5" s="37" t="s">
        <v>3</v>
      </c>
      <c r="O5" s="35"/>
      <c r="P5" s="35"/>
      <c r="Q5" s="35"/>
      <c r="R5" s="35"/>
      <c r="S5" s="35"/>
      <c r="T5" s="35"/>
      <c r="U5" s="35"/>
    </row>
    <row r="7" spans="1:22" ht="37.5">
      <c r="A7" s="34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1" t="s">
        <v>5</v>
      </c>
    </row>
    <row r="8" spans="1:22" ht="18.75">
      <c r="A8" s="3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"/>
    </row>
    <row r="9" spans="1:22" ht="18.75">
      <c r="A9" s="3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"/>
    </row>
    <row r="10" spans="1:22" ht="24.75" customHeight="1">
      <c r="A10" s="3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47" t="s">
        <v>112</v>
      </c>
      <c r="Q10" s="47"/>
      <c r="R10" s="47"/>
      <c r="S10" s="47"/>
      <c r="T10" s="47"/>
      <c r="U10" s="47"/>
      <c r="V10" s="1"/>
    </row>
    <row r="11" spans="1:22" ht="18.75">
      <c r="A11" s="3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"/>
    </row>
    <row r="12" spans="1:22" ht="18.75">
      <c r="A12" s="33"/>
      <c r="B12" s="32"/>
      <c r="C12" s="32"/>
      <c r="D12" s="32"/>
      <c r="E12" s="32"/>
      <c r="F12" s="48" t="s">
        <v>111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32"/>
      <c r="S12" s="32"/>
      <c r="T12" s="32"/>
      <c r="U12" s="32"/>
      <c r="V12" s="1"/>
    </row>
    <row r="13" spans="1:22" ht="18.75">
      <c r="A13" s="3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"/>
    </row>
    <row r="14" spans="1:22" ht="39">
      <c r="A14" s="38" t="s">
        <v>6</v>
      </c>
      <c r="B14" s="42" t="s">
        <v>7</v>
      </c>
      <c r="C14" s="42" t="s">
        <v>8</v>
      </c>
      <c r="D14" s="39"/>
      <c r="E14" s="41" t="s">
        <v>9</v>
      </c>
      <c r="F14" s="41" t="s">
        <v>10</v>
      </c>
      <c r="G14" s="40" t="s">
        <v>11</v>
      </c>
      <c r="H14" s="41" t="s">
        <v>12</v>
      </c>
      <c r="I14" s="41" t="s">
        <v>13</v>
      </c>
      <c r="J14" s="42" t="s">
        <v>14</v>
      </c>
      <c r="K14" s="39"/>
      <c r="L14" s="39"/>
      <c r="M14" s="42" t="s">
        <v>15</v>
      </c>
      <c r="N14" s="39"/>
      <c r="O14" s="39"/>
      <c r="P14" s="38" t="s">
        <v>16</v>
      </c>
      <c r="Q14" s="39"/>
      <c r="R14" s="39"/>
      <c r="S14" s="39"/>
      <c r="T14" s="39"/>
      <c r="U14" s="39"/>
      <c r="V14" s="2" t="s">
        <v>17</v>
      </c>
    </row>
    <row r="15" spans="1:21" ht="15">
      <c r="A15" s="39"/>
      <c r="B15" s="39"/>
      <c r="C15" s="39"/>
      <c r="D15" s="39"/>
      <c r="E15" s="39"/>
      <c r="F15" s="39"/>
      <c r="G15" s="39"/>
      <c r="H15" s="39"/>
      <c r="I15" s="39"/>
      <c r="J15" s="40" t="s">
        <v>18</v>
      </c>
      <c r="K15" s="38" t="s">
        <v>19</v>
      </c>
      <c r="L15" s="39"/>
      <c r="M15" s="40" t="s">
        <v>18</v>
      </c>
      <c r="N15" s="38" t="s">
        <v>19</v>
      </c>
      <c r="O15" s="39"/>
      <c r="P15" s="40" t="s">
        <v>20</v>
      </c>
      <c r="Q15" s="38" t="s">
        <v>21</v>
      </c>
      <c r="R15" s="39"/>
      <c r="S15" s="39"/>
      <c r="T15" s="39"/>
      <c r="U15" s="39"/>
    </row>
    <row r="16" spans="1:22" ht="90">
      <c r="A16" s="39"/>
      <c r="B16" s="39"/>
      <c r="C16" s="40" t="s">
        <v>22</v>
      </c>
      <c r="D16" s="40" t="s">
        <v>23</v>
      </c>
      <c r="E16" s="39"/>
      <c r="F16" s="39"/>
      <c r="G16" s="39"/>
      <c r="H16" s="39"/>
      <c r="I16" s="39"/>
      <c r="J16" s="39"/>
      <c r="K16" s="3" t="s">
        <v>24</v>
      </c>
      <c r="L16" s="3" t="s">
        <v>25</v>
      </c>
      <c r="M16" s="39"/>
      <c r="N16" s="3" t="s">
        <v>24</v>
      </c>
      <c r="O16" s="3" t="s">
        <v>25</v>
      </c>
      <c r="P16" s="39"/>
      <c r="Q16" s="3" t="s">
        <v>26</v>
      </c>
      <c r="R16" s="3" t="s">
        <v>27</v>
      </c>
      <c r="S16" s="3" t="s">
        <v>28</v>
      </c>
      <c r="T16" s="3" t="s">
        <v>29</v>
      </c>
      <c r="U16" s="3" t="s">
        <v>30</v>
      </c>
      <c r="V16" s="2" t="s">
        <v>31</v>
      </c>
    </row>
    <row r="17" spans="1:22" ht="26.25">
      <c r="A17" s="39"/>
      <c r="B17" s="39"/>
      <c r="C17" s="39"/>
      <c r="D17" s="39"/>
      <c r="E17" s="39"/>
      <c r="F17" s="39"/>
      <c r="G17" s="4" t="s">
        <v>32</v>
      </c>
      <c r="H17" s="5" t="s">
        <v>32</v>
      </c>
      <c r="I17" s="5" t="s">
        <v>33</v>
      </c>
      <c r="J17" s="5" t="s">
        <v>34</v>
      </c>
      <c r="K17" s="5" t="s">
        <v>34</v>
      </c>
      <c r="L17" s="5" t="s">
        <v>34</v>
      </c>
      <c r="M17" s="5" t="s">
        <v>33</v>
      </c>
      <c r="N17" s="5" t="s">
        <v>33</v>
      </c>
      <c r="O17" s="5" t="s">
        <v>33</v>
      </c>
      <c r="P17" s="5" t="s">
        <v>35</v>
      </c>
      <c r="Q17" s="5" t="s">
        <v>35</v>
      </c>
      <c r="R17" s="5" t="s">
        <v>35</v>
      </c>
      <c r="S17" s="5" t="s">
        <v>35</v>
      </c>
      <c r="T17" s="5" t="s">
        <v>35</v>
      </c>
      <c r="U17" s="5" t="s">
        <v>35</v>
      </c>
      <c r="V17" s="2" t="s">
        <v>5</v>
      </c>
    </row>
    <row r="18" spans="1:21" ht="1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  <c r="M18" s="6">
        <v>13</v>
      </c>
      <c r="N18" s="6">
        <v>14</v>
      </c>
      <c r="O18" s="6">
        <v>15</v>
      </c>
      <c r="P18" s="6">
        <v>16</v>
      </c>
      <c r="Q18" s="6">
        <v>17</v>
      </c>
      <c r="R18" s="6">
        <v>18</v>
      </c>
      <c r="S18" s="6">
        <v>19</v>
      </c>
      <c r="T18" s="6">
        <v>20</v>
      </c>
      <c r="U18" s="6">
        <v>21</v>
      </c>
    </row>
    <row r="19" spans="1:22" s="13" customFormat="1" ht="25.5">
      <c r="A19" s="45" t="s">
        <v>62</v>
      </c>
      <c r="B19" s="46"/>
      <c r="C19" s="7" t="s">
        <v>36</v>
      </c>
      <c r="D19" s="15">
        <v>4</v>
      </c>
      <c r="E19" s="7" t="s">
        <v>36</v>
      </c>
      <c r="F19" s="7" t="s">
        <v>36</v>
      </c>
      <c r="G19" s="8">
        <f>G20+0</f>
        <v>42</v>
      </c>
      <c r="H19" s="8">
        <f aca="true" t="shared" si="0" ref="H19:U19">H20+0</f>
        <v>42</v>
      </c>
      <c r="I19" s="11">
        <f t="shared" si="0"/>
        <v>949</v>
      </c>
      <c r="J19" s="8">
        <f t="shared" si="0"/>
        <v>20</v>
      </c>
      <c r="K19" s="8">
        <f t="shared" si="0"/>
        <v>1</v>
      </c>
      <c r="L19" s="8">
        <f t="shared" si="0"/>
        <v>19</v>
      </c>
      <c r="M19" s="11">
        <f t="shared" si="0"/>
        <v>800.8599999999999</v>
      </c>
      <c r="N19" s="11">
        <f t="shared" si="0"/>
        <v>62.4</v>
      </c>
      <c r="O19" s="11">
        <f t="shared" si="0"/>
        <v>738.46</v>
      </c>
      <c r="P19" s="11">
        <f t="shared" si="0"/>
        <v>29175329.8</v>
      </c>
      <c r="Q19" s="11">
        <f t="shared" si="0"/>
        <v>9678492.618867898</v>
      </c>
      <c r="R19" s="11">
        <f t="shared" si="0"/>
        <v>14245277.8171321</v>
      </c>
      <c r="S19" s="11">
        <f t="shared" si="0"/>
        <v>5251559.364</v>
      </c>
      <c r="T19" s="11">
        <f t="shared" si="0"/>
        <v>0</v>
      </c>
      <c r="U19" s="11">
        <f t="shared" si="0"/>
        <v>0</v>
      </c>
      <c r="V19" s="12" t="s">
        <v>5</v>
      </c>
    </row>
    <row r="20" spans="1:22" s="13" customFormat="1" ht="38.25" customHeight="1">
      <c r="A20" s="43" t="s">
        <v>63</v>
      </c>
      <c r="B20" s="44"/>
      <c r="C20" s="7" t="s">
        <v>36</v>
      </c>
      <c r="D20" s="15">
        <v>4</v>
      </c>
      <c r="E20" s="7" t="s">
        <v>36</v>
      </c>
      <c r="F20" s="7" t="s">
        <v>36</v>
      </c>
      <c r="G20" s="8">
        <f>G23+G26+G29+G37+G40</f>
        <v>42</v>
      </c>
      <c r="H20" s="8">
        <f aca="true" t="shared" si="1" ref="H20:U20">H23+H26+H29+H37+H40</f>
        <v>42</v>
      </c>
      <c r="I20" s="11">
        <f t="shared" si="1"/>
        <v>949</v>
      </c>
      <c r="J20" s="8">
        <f t="shared" si="1"/>
        <v>20</v>
      </c>
      <c r="K20" s="8">
        <f t="shared" si="1"/>
        <v>1</v>
      </c>
      <c r="L20" s="8">
        <f t="shared" si="1"/>
        <v>19</v>
      </c>
      <c r="M20" s="11">
        <f t="shared" si="1"/>
        <v>800.8599999999999</v>
      </c>
      <c r="N20" s="11">
        <f t="shared" si="1"/>
        <v>62.4</v>
      </c>
      <c r="O20" s="11">
        <f t="shared" si="1"/>
        <v>738.46</v>
      </c>
      <c r="P20" s="11">
        <f t="shared" si="1"/>
        <v>29175329.8</v>
      </c>
      <c r="Q20" s="11">
        <f t="shared" si="1"/>
        <v>9678492.618867898</v>
      </c>
      <c r="R20" s="11">
        <f t="shared" si="1"/>
        <v>14245277.8171321</v>
      </c>
      <c r="S20" s="11">
        <f t="shared" si="1"/>
        <v>5251559.364</v>
      </c>
      <c r="T20" s="11">
        <f t="shared" si="1"/>
        <v>0</v>
      </c>
      <c r="U20" s="11">
        <f t="shared" si="1"/>
        <v>0</v>
      </c>
      <c r="V20" s="12" t="s">
        <v>5</v>
      </c>
    </row>
    <row r="21" spans="1:22" s="13" customFormat="1" ht="41.25" customHeight="1">
      <c r="A21" s="43" t="s">
        <v>64</v>
      </c>
      <c r="B21" s="44"/>
      <c r="C21" s="7" t="s">
        <v>36</v>
      </c>
      <c r="D21" s="15">
        <v>0</v>
      </c>
      <c r="E21" s="7" t="s">
        <v>36</v>
      </c>
      <c r="F21" s="7" t="s">
        <v>36</v>
      </c>
      <c r="G21" s="8">
        <v>0</v>
      </c>
      <c r="H21" s="8">
        <v>0</v>
      </c>
      <c r="I21" s="11">
        <v>0</v>
      </c>
      <c r="J21" s="8">
        <f aca="true" t="shared" si="2" ref="J21:U21">J165+J396+J678+J954+J1154</f>
        <v>0</v>
      </c>
      <c r="K21" s="8">
        <f t="shared" si="2"/>
        <v>0</v>
      </c>
      <c r="L21" s="8">
        <f t="shared" si="2"/>
        <v>0</v>
      </c>
      <c r="M21" s="11">
        <f t="shared" si="2"/>
        <v>0</v>
      </c>
      <c r="N21" s="11">
        <f t="shared" si="2"/>
        <v>0</v>
      </c>
      <c r="O21" s="11">
        <f t="shared" si="2"/>
        <v>0</v>
      </c>
      <c r="P21" s="11">
        <f t="shared" si="2"/>
        <v>0</v>
      </c>
      <c r="Q21" s="11">
        <f t="shared" si="2"/>
        <v>0</v>
      </c>
      <c r="R21" s="11">
        <f t="shared" si="2"/>
        <v>0</v>
      </c>
      <c r="S21" s="11">
        <f t="shared" si="2"/>
        <v>0</v>
      </c>
      <c r="T21" s="11">
        <f t="shared" si="2"/>
        <v>0</v>
      </c>
      <c r="U21" s="11">
        <f t="shared" si="2"/>
        <v>0</v>
      </c>
      <c r="V21" s="12" t="s">
        <v>5</v>
      </c>
    </row>
    <row r="22" spans="1:22" s="13" customFormat="1" ht="25.5">
      <c r="A22" s="43" t="s">
        <v>37</v>
      </c>
      <c r="B22" s="44"/>
      <c r="C22" s="7" t="s">
        <v>36</v>
      </c>
      <c r="D22" s="15">
        <v>0</v>
      </c>
      <c r="E22" s="7" t="s">
        <v>36</v>
      </c>
      <c r="F22" s="7" t="s">
        <v>36</v>
      </c>
      <c r="G22" s="8">
        <v>0</v>
      </c>
      <c r="H22" s="8">
        <v>0</v>
      </c>
      <c r="I22" s="11">
        <v>0</v>
      </c>
      <c r="J22" s="8">
        <v>0</v>
      </c>
      <c r="K22" s="8">
        <v>0</v>
      </c>
      <c r="L22" s="8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2" t="s">
        <v>5</v>
      </c>
    </row>
    <row r="23" spans="1:22" s="13" customFormat="1" ht="25.5">
      <c r="A23" s="43" t="s">
        <v>38</v>
      </c>
      <c r="B23" s="44"/>
      <c r="C23" s="7" t="s">
        <v>36</v>
      </c>
      <c r="D23" s="7" t="s">
        <v>36</v>
      </c>
      <c r="E23" s="7" t="s">
        <v>36</v>
      </c>
      <c r="F23" s="7" t="s">
        <v>36</v>
      </c>
      <c r="G23" s="8">
        <v>0</v>
      </c>
      <c r="H23" s="8">
        <v>0</v>
      </c>
      <c r="I23" s="11">
        <v>0</v>
      </c>
      <c r="J23" s="8">
        <v>0</v>
      </c>
      <c r="K23" s="8">
        <v>0</v>
      </c>
      <c r="L23" s="8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f>U24+U28+U34+U44+U59+U72+U81+U91+U104+U116+U123+U136+U141+U147+U151+U157</f>
        <v>0</v>
      </c>
      <c r="V23" s="12" t="s">
        <v>5</v>
      </c>
    </row>
    <row r="24" spans="1:22" s="13" customFormat="1" ht="25.5">
      <c r="A24" s="43" t="s">
        <v>39</v>
      </c>
      <c r="B24" s="44"/>
      <c r="C24" s="7" t="s">
        <v>36</v>
      </c>
      <c r="D24" s="7" t="s">
        <v>36</v>
      </c>
      <c r="E24" s="7" t="s">
        <v>36</v>
      </c>
      <c r="F24" s="7" t="s">
        <v>36</v>
      </c>
      <c r="G24" s="8">
        <v>0</v>
      </c>
      <c r="H24" s="8">
        <v>0</v>
      </c>
      <c r="I24" s="11">
        <v>0</v>
      </c>
      <c r="J24" s="8">
        <v>0</v>
      </c>
      <c r="K24" s="8">
        <v>0</v>
      </c>
      <c r="L24" s="8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2" t="s">
        <v>5</v>
      </c>
    </row>
    <row r="25" spans="1:22" s="13" customFormat="1" ht="25.5">
      <c r="A25" s="43" t="s">
        <v>40</v>
      </c>
      <c r="B25" s="44"/>
      <c r="C25" s="7" t="s">
        <v>36</v>
      </c>
      <c r="D25" s="15">
        <v>0</v>
      </c>
      <c r="E25" s="7" t="s">
        <v>36</v>
      </c>
      <c r="F25" s="7" t="s">
        <v>36</v>
      </c>
      <c r="G25" s="8">
        <v>0</v>
      </c>
      <c r="H25" s="8">
        <v>0</v>
      </c>
      <c r="I25" s="11">
        <v>0</v>
      </c>
      <c r="J25" s="8">
        <v>0</v>
      </c>
      <c r="K25" s="8">
        <v>0</v>
      </c>
      <c r="L25" s="8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2" t="s">
        <v>5</v>
      </c>
    </row>
    <row r="26" spans="1:22" s="13" customFormat="1" ht="25.5">
      <c r="A26" s="43" t="s">
        <v>41</v>
      </c>
      <c r="B26" s="44"/>
      <c r="C26" s="7" t="s">
        <v>36</v>
      </c>
      <c r="D26" s="7" t="s">
        <v>36</v>
      </c>
      <c r="E26" s="7" t="s">
        <v>36</v>
      </c>
      <c r="F26" s="7" t="s">
        <v>36</v>
      </c>
      <c r="G26" s="8">
        <v>0</v>
      </c>
      <c r="H26" s="8">
        <v>0</v>
      </c>
      <c r="I26" s="11">
        <v>0</v>
      </c>
      <c r="J26" s="8">
        <v>0</v>
      </c>
      <c r="K26" s="8">
        <v>0</v>
      </c>
      <c r="L26" s="8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2" t="s">
        <v>5</v>
      </c>
    </row>
    <row r="27" spans="1:22" s="13" customFormat="1" ht="25.5">
      <c r="A27" s="43" t="s">
        <v>42</v>
      </c>
      <c r="B27" s="44"/>
      <c r="C27" s="7" t="s">
        <v>36</v>
      </c>
      <c r="D27" s="7" t="s">
        <v>36</v>
      </c>
      <c r="E27" s="7" t="s">
        <v>36</v>
      </c>
      <c r="F27" s="7" t="s">
        <v>36</v>
      </c>
      <c r="G27" s="8">
        <v>0</v>
      </c>
      <c r="H27" s="8">
        <v>0</v>
      </c>
      <c r="I27" s="11">
        <v>0</v>
      </c>
      <c r="J27" s="8">
        <v>0</v>
      </c>
      <c r="K27" s="8">
        <v>0</v>
      </c>
      <c r="L27" s="8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2" t="s">
        <v>5</v>
      </c>
    </row>
    <row r="28" spans="1:22" s="13" customFormat="1" ht="25.5">
      <c r="A28" s="43" t="s">
        <v>43</v>
      </c>
      <c r="B28" s="44"/>
      <c r="C28" s="7" t="s">
        <v>36</v>
      </c>
      <c r="D28" s="15">
        <v>4</v>
      </c>
      <c r="E28" s="7" t="s">
        <v>36</v>
      </c>
      <c r="F28" s="7" t="s">
        <v>36</v>
      </c>
      <c r="G28" s="8">
        <f>G29+G35</f>
        <v>42</v>
      </c>
      <c r="H28" s="8">
        <f aca="true" t="shared" si="3" ref="H28:U28">H29+H35</f>
        <v>42</v>
      </c>
      <c r="I28" s="11">
        <f t="shared" si="3"/>
        <v>949</v>
      </c>
      <c r="J28" s="8">
        <f t="shared" si="3"/>
        <v>20</v>
      </c>
      <c r="K28" s="8">
        <f t="shared" si="3"/>
        <v>1</v>
      </c>
      <c r="L28" s="8">
        <f t="shared" si="3"/>
        <v>19</v>
      </c>
      <c r="M28" s="11">
        <f t="shared" si="3"/>
        <v>800.8599999999999</v>
      </c>
      <c r="N28" s="11">
        <f t="shared" si="3"/>
        <v>62.4</v>
      </c>
      <c r="O28" s="11">
        <f t="shared" si="3"/>
        <v>738.46</v>
      </c>
      <c r="P28" s="11">
        <f t="shared" si="3"/>
        <v>29175329.8</v>
      </c>
      <c r="Q28" s="11">
        <f t="shared" si="3"/>
        <v>9678492.618867898</v>
      </c>
      <c r="R28" s="11">
        <f t="shared" si="3"/>
        <v>14245277.8171321</v>
      </c>
      <c r="S28" s="11">
        <f t="shared" si="3"/>
        <v>5251559.364</v>
      </c>
      <c r="T28" s="11">
        <f t="shared" si="3"/>
        <v>0</v>
      </c>
      <c r="U28" s="11">
        <f t="shared" si="3"/>
        <v>0</v>
      </c>
      <c r="V28" s="12" t="s">
        <v>5</v>
      </c>
    </row>
    <row r="29" spans="1:22" s="13" customFormat="1" ht="25.5">
      <c r="A29" s="43" t="s">
        <v>44</v>
      </c>
      <c r="B29" s="44"/>
      <c r="C29" s="7" t="s">
        <v>36</v>
      </c>
      <c r="D29" s="7" t="s">
        <v>36</v>
      </c>
      <c r="E29" s="7" t="s">
        <v>36</v>
      </c>
      <c r="F29" s="7" t="s">
        <v>36</v>
      </c>
      <c r="G29" s="8">
        <f>G30</f>
        <v>42</v>
      </c>
      <c r="H29" s="8">
        <f aca="true" t="shared" si="4" ref="H29:U29">H30</f>
        <v>42</v>
      </c>
      <c r="I29" s="11">
        <f t="shared" si="4"/>
        <v>949</v>
      </c>
      <c r="J29" s="8">
        <f t="shared" si="4"/>
        <v>20</v>
      </c>
      <c r="K29" s="8">
        <f t="shared" si="4"/>
        <v>1</v>
      </c>
      <c r="L29" s="8">
        <f t="shared" si="4"/>
        <v>19</v>
      </c>
      <c r="M29" s="11">
        <f t="shared" si="4"/>
        <v>800.8599999999999</v>
      </c>
      <c r="N29" s="11">
        <f t="shared" si="4"/>
        <v>62.4</v>
      </c>
      <c r="O29" s="11">
        <f t="shared" si="4"/>
        <v>738.46</v>
      </c>
      <c r="P29" s="11">
        <f t="shared" si="4"/>
        <v>29175329.8</v>
      </c>
      <c r="Q29" s="11">
        <f t="shared" si="4"/>
        <v>9678492.618867898</v>
      </c>
      <c r="R29" s="11">
        <f t="shared" si="4"/>
        <v>14245277.8171321</v>
      </c>
      <c r="S29" s="11">
        <f t="shared" si="4"/>
        <v>5251559.364</v>
      </c>
      <c r="T29" s="11">
        <f t="shared" si="4"/>
        <v>0</v>
      </c>
      <c r="U29" s="11">
        <f t="shared" si="4"/>
        <v>0</v>
      </c>
      <c r="V29" s="12" t="s">
        <v>5</v>
      </c>
    </row>
    <row r="30" spans="1:21" s="13" customFormat="1" ht="26.25" customHeight="1">
      <c r="A30" s="45" t="s">
        <v>65</v>
      </c>
      <c r="B30" s="46"/>
      <c r="C30" s="7" t="s">
        <v>36</v>
      </c>
      <c r="D30" s="7" t="s">
        <v>36</v>
      </c>
      <c r="E30" s="7" t="s">
        <v>36</v>
      </c>
      <c r="F30" s="7" t="s">
        <v>36</v>
      </c>
      <c r="G30" s="8">
        <f>SUM(G31:G34)</f>
        <v>42</v>
      </c>
      <c r="H30" s="8">
        <f>SUM(H31:H34)</f>
        <v>42</v>
      </c>
      <c r="I30" s="11">
        <f>SUM(I31:I34)</f>
        <v>949</v>
      </c>
      <c r="J30" s="8">
        <f aca="true" t="shared" si="5" ref="J30:U30">SUM(J31:J34)</f>
        <v>20</v>
      </c>
      <c r="K30" s="8">
        <f t="shared" si="5"/>
        <v>1</v>
      </c>
      <c r="L30" s="8">
        <f t="shared" si="5"/>
        <v>19</v>
      </c>
      <c r="M30" s="11">
        <f t="shared" si="5"/>
        <v>800.8599999999999</v>
      </c>
      <c r="N30" s="11">
        <f t="shared" si="5"/>
        <v>62.4</v>
      </c>
      <c r="O30" s="11">
        <f t="shared" si="5"/>
        <v>738.46</v>
      </c>
      <c r="P30" s="11">
        <f t="shared" si="5"/>
        <v>29175329.8</v>
      </c>
      <c r="Q30" s="11">
        <f t="shared" si="5"/>
        <v>9678492.618867898</v>
      </c>
      <c r="R30" s="11">
        <f t="shared" si="5"/>
        <v>14245277.8171321</v>
      </c>
      <c r="S30" s="11">
        <f t="shared" si="5"/>
        <v>5251559.364</v>
      </c>
      <c r="T30" s="11">
        <f t="shared" si="5"/>
        <v>0</v>
      </c>
      <c r="U30" s="11">
        <f t="shared" si="5"/>
        <v>0</v>
      </c>
    </row>
    <row r="31" spans="1:21" s="13" customFormat="1" ht="38.25">
      <c r="A31" s="7">
        <v>1</v>
      </c>
      <c r="B31" s="9" t="s">
        <v>45</v>
      </c>
      <c r="C31" s="16" t="s">
        <v>46</v>
      </c>
      <c r="D31" s="10">
        <v>40137</v>
      </c>
      <c r="E31" s="10" t="s">
        <v>47</v>
      </c>
      <c r="F31" s="10" t="s">
        <v>48</v>
      </c>
      <c r="G31" s="8">
        <v>12</v>
      </c>
      <c r="H31" s="8">
        <v>12</v>
      </c>
      <c r="I31" s="11">
        <v>254.3</v>
      </c>
      <c r="J31" s="8">
        <v>6</v>
      </c>
      <c r="K31" s="8">
        <v>1</v>
      </c>
      <c r="L31" s="8">
        <v>5</v>
      </c>
      <c r="M31" s="11">
        <v>217</v>
      </c>
      <c r="N31" s="11">
        <v>62.4</v>
      </c>
      <c r="O31" s="11">
        <v>154.6</v>
      </c>
      <c r="P31" s="11">
        <f>M31*36430</f>
        <v>7905310</v>
      </c>
      <c r="Q31" s="11">
        <f>P31*33.17355%</f>
        <v>2622471.9655049997</v>
      </c>
      <c r="R31" s="11">
        <f>P31*48.82645%</f>
        <v>3859882.234495</v>
      </c>
      <c r="S31" s="11">
        <f>P31*18%</f>
        <v>1422955.8</v>
      </c>
      <c r="T31" s="11">
        <v>0</v>
      </c>
      <c r="U31" s="11">
        <v>0</v>
      </c>
    </row>
    <row r="32" spans="1:21" s="13" customFormat="1" ht="38.25">
      <c r="A32" s="7">
        <v>2</v>
      </c>
      <c r="B32" s="9" t="s">
        <v>49</v>
      </c>
      <c r="C32" s="16" t="s">
        <v>50</v>
      </c>
      <c r="D32" s="10">
        <v>40137</v>
      </c>
      <c r="E32" s="10" t="s">
        <v>47</v>
      </c>
      <c r="F32" s="10" t="s">
        <v>48</v>
      </c>
      <c r="G32" s="8">
        <v>8</v>
      </c>
      <c r="H32" s="8">
        <v>8</v>
      </c>
      <c r="I32" s="11">
        <v>240.5</v>
      </c>
      <c r="J32" s="8">
        <v>6</v>
      </c>
      <c r="K32" s="8">
        <v>0</v>
      </c>
      <c r="L32" s="8">
        <v>6</v>
      </c>
      <c r="M32" s="11">
        <v>217.66</v>
      </c>
      <c r="N32" s="11">
        <v>0</v>
      </c>
      <c r="O32" s="11">
        <v>217.66</v>
      </c>
      <c r="P32" s="11">
        <f>M32*36430</f>
        <v>7929353.8</v>
      </c>
      <c r="Q32" s="11">
        <f>P32*33.17355%</f>
        <v>2630448.1475198995</v>
      </c>
      <c r="R32" s="11">
        <f>P32*48.82645%</f>
        <v>3871621.9684801</v>
      </c>
      <c r="S32" s="11">
        <f>P32*18%</f>
        <v>1427283.684</v>
      </c>
      <c r="T32" s="11">
        <v>0</v>
      </c>
      <c r="U32" s="11">
        <v>0</v>
      </c>
    </row>
    <row r="33" spans="1:21" s="13" customFormat="1" ht="38.25">
      <c r="A33" s="7">
        <v>3</v>
      </c>
      <c r="B33" s="9" t="s">
        <v>51</v>
      </c>
      <c r="C33" s="16" t="s">
        <v>52</v>
      </c>
      <c r="D33" s="10">
        <v>40703</v>
      </c>
      <c r="E33" s="10" t="s">
        <v>47</v>
      </c>
      <c r="F33" s="10" t="s">
        <v>48</v>
      </c>
      <c r="G33" s="8">
        <v>9</v>
      </c>
      <c r="H33" s="8">
        <v>9</v>
      </c>
      <c r="I33" s="11">
        <v>119</v>
      </c>
      <c r="J33" s="8">
        <v>2</v>
      </c>
      <c r="K33" s="8">
        <v>0</v>
      </c>
      <c r="L33" s="8">
        <v>2</v>
      </c>
      <c r="M33" s="11">
        <v>119</v>
      </c>
      <c r="N33" s="11">
        <v>0</v>
      </c>
      <c r="O33" s="11">
        <v>119</v>
      </c>
      <c r="P33" s="11">
        <f>M33*36430</f>
        <v>4335170</v>
      </c>
      <c r="Q33" s="11">
        <f>P33*33.17355%</f>
        <v>1438129.787535</v>
      </c>
      <c r="R33" s="11">
        <f>P33*48.82645%</f>
        <v>2116709.612465</v>
      </c>
      <c r="S33" s="11">
        <f>P33*18%</f>
        <v>780330.6</v>
      </c>
      <c r="T33" s="11">
        <v>0</v>
      </c>
      <c r="U33" s="11">
        <v>0</v>
      </c>
    </row>
    <row r="34" spans="1:21" s="13" customFormat="1" ht="38.25">
      <c r="A34" s="7">
        <v>4</v>
      </c>
      <c r="B34" s="9" t="s">
        <v>53</v>
      </c>
      <c r="C34" s="16" t="s">
        <v>54</v>
      </c>
      <c r="D34" s="10">
        <v>40477</v>
      </c>
      <c r="E34" s="10" t="s">
        <v>47</v>
      </c>
      <c r="F34" s="10" t="s">
        <v>48</v>
      </c>
      <c r="G34" s="8">
        <v>13</v>
      </c>
      <c r="H34" s="8">
        <v>13</v>
      </c>
      <c r="I34" s="11">
        <v>335.2</v>
      </c>
      <c r="J34" s="8">
        <v>6</v>
      </c>
      <c r="K34" s="8">
        <v>0</v>
      </c>
      <c r="L34" s="8">
        <v>6</v>
      </c>
      <c r="M34" s="11">
        <v>247.2</v>
      </c>
      <c r="N34" s="11">
        <v>0</v>
      </c>
      <c r="O34" s="11">
        <v>247.2</v>
      </c>
      <c r="P34" s="11">
        <f>M34*36430</f>
        <v>9005496</v>
      </c>
      <c r="Q34" s="11">
        <f>P34*33.17355%</f>
        <v>2987442.7183079994</v>
      </c>
      <c r="R34" s="11">
        <f>P34*48.82645%</f>
        <v>4397064.001692</v>
      </c>
      <c r="S34" s="11">
        <f>P34*18%</f>
        <v>1620989.28</v>
      </c>
      <c r="T34" s="11">
        <v>0</v>
      </c>
      <c r="U34" s="11">
        <v>0</v>
      </c>
    </row>
    <row r="35" spans="1:22" s="13" customFormat="1" ht="25.5">
      <c r="A35" s="43" t="s">
        <v>55</v>
      </c>
      <c r="B35" s="44"/>
      <c r="C35" s="7" t="s">
        <v>36</v>
      </c>
      <c r="D35" s="7" t="s">
        <v>36</v>
      </c>
      <c r="E35" s="7" t="s">
        <v>36</v>
      </c>
      <c r="F35" s="7" t="s">
        <v>36</v>
      </c>
      <c r="G35" s="8">
        <v>0</v>
      </c>
      <c r="H35" s="8">
        <v>0</v>
      </c>
      <c r="I35" s="11">
        <v>0</v>
      </c>
      <c r="J35" s="8">
        <v>0</v>
      </c>
      <c r="K35" s="8">
        <v>0</v>
      </c>
      <c r="L35" s="8">
        <v>0</v>
      </c>
      <c r="M35" s="11">
        <v>0</v>
      </c>
      <c r="N35" s="11">
        <v>0</v>
      </c>
      <c r="O35" s="11">
        <v>0</v>
      </c>
      <c r="P35" s="11">
        <v>0</v>
      </c>
      <c r="Q35" s="11">
        <f>Q36+Q38+Q44+Q46+Q50+Q53+Q59+Q72+Q88+Q92+Q95+Q107+Q113+Q122+Q152+Q160+Q169+Q172+Q176+Q181+Q188+Q200</f>
        <v>0</v>
      </c>
      <c r="R35" s="11">
        <f>R36+R38+R44+R46+R50+R53+R59+R72+R88+R92+R95+R107+R113+R122+R152+R160+R169+R172+R176+R181+R188+R200</f>
        <v>0</v>
      </c>
      <c r="S35" s="11">
        <f>S36+S38+S44+S46+S50+S53+S59+S72+S88+S92+S95+S107+S113+S122+S152+S160+S169+S172+S176+S181+S188+S200</f>
        <v>0</v>
      </c>
      <c r="T35" s="11">
        <f>T36+T38+T44+T46+T50+T53+T59+T72+T88+T92+T95+T107+T113+T122+T152+T160+T169+T172+T176+T181+T188+T200</f>
        <v>0</v>
      </c>
      <c r="U35" s="11">
        <f>U36+U38+U44+U46+U50+U53+U59+U72+U88+U92+U95+U107+U113+U122+U152+U160+U169+U172+U176+U181+U188+U200</f>
        <v>0</v>
      </c>
      <c r="V35" s="12" t="s">
        <v>5</v>
      </c>
    </row>
    <row r="36" spans="1:22" s="13" customFormat="1" ht="25.5">
      <c r="A36" s="43" t="s">
        <v>56</v>
      </c>
      <c r="B36" s="44"/>
      <c r="C36" s="7" t="s">
        <v>36</v>
      </c>
      <c r="D36" s="15">
        <v>0</v>
      </c>
      <c r="E36" s="7" t="s">
        <v>36</v>
      </c>
      <c r="F36" s="7" t="s">
        <v>36</v>
      </c>
      <c r="G36" s="8">
        <v>0</v>
      </c>
      <c r="H36" s="8">
        <v>0</v>
      </c>
      <c r="I36" s="11">
        <v>0</v>
      </c>
      <c r="J36" s="8">
        <v>0</v>
      </c>
      <c r="K36" s="8">
        <v>0</v>
      </c>
      <c r="L36" s="8">
        <v>0</v>
      </c>
      <c r="M36" s="11">
        <v>0</v>
      </c>
      <c r="N36" s="11">
        <v>0</v>
      </c>
      <c r="O36" s="11">
        <v>0</v>
      </c>
      <c r="P36" s="11">
        <f aca="true" t="shared" si="6" ref="P36:U36">P37+P143</f>
        <v>0</v>
      </c>
      <c r="Q36" s="11">
        <f t="shared" si="6"/>
        <v>0</v>
      </c>
      <c r="R36" s="11">
        <f t="shared" si="6"/>
        <v>0</v>
      </c>
      <c r="S36" s="11">
        <f t="shared" si="6"/>
        <v>0</v>
      </c>
      <c r="T36" s="11">
        <f t="shared" si="6"/>
        <v>0</v>
      </c>
      <c r="U36" s="11">
        <f t="shared" si="6"/>
        <v>0</v>
      </c>
      <c r="V36" s="12" t="s">
        <v>5</v>
      </c>
    </row>
    <row r="37" spans="1:22" s="13" customFormat="1" ht="25.5">
      <c r="A37" s="43" t="s">
        <v>57</v>
      </c>
      <c r="B37" s="44"/>
      <c r="C37" s="7" t="s">
        <v>36</v>
      </c>
      <c r="D37" s="7" t="s">
        <v>36</v>
      </c>
      <c r="E37" s="7" t="s">
        <v>36</v>
      </c>
      <c r="F37" s="7" t="s">
        <v>36</v>
      </c>
      <c r="G37" s="8">
        <v>0</v>
      </c>
      <c r="H37" s="8">
        <v>0</v>
      </c>
      <c r="I37" s="11">
        <v>0</v>
      </c>
      <c r="J37" s="8">
        <v>0</v>
      </c>
      <c r="K37" s="8">
        <v>0</v>
      </c>
      <c r="L37" s="8">
        <v>0</v>
      </c>
      <c r="M37" s="11">
        <v>0</v>
      </c>
      <c r="N37" s="11">
        <v>0</v>
      </c>
      <c r="O37" s="11">
        <v>0</v>
      </c>
      <c r="P37" s="11">
        <v>0</v>
      </c>
      <c r="Q37" s="11">
        <f>Q38+Q52+Q58+Q74+Q83+Q88+Q92+Q98+Q111+Q130</f>
        <v>0</v>
      </c>
      <c r="R37" s="11">
        <f>R38+R52+R58+R74+R83+R88+R92+R98+R111+R130</f>
        <v>0</v>
      </c>
      <c r="S37" s="11">
        <f>S38+S52+S58+S74+S83+S88+S92+S98+S111+S130</f>
        <v>0</v>
      </c>
      <c r="T37" s="11">
        <f>T38+T52+T58+T74+T83+T88+T92+T98+T111+T130</f>
        <v>0</v>
      </c>
      <c r="U37" s="11">
        <f>U38+U52+U58+U74+U83+U88+U92+U98+U111+U130</f>
        <v>0</v>
      </c>
      <c r="V37" s="12" t="s">
        <v>5</v>
      </c>
    </row>
    <row r="38" spans="1:22" s="13" customFormat="1" ht="25.5">
      <c r="A38" s="43" t="s">
        <v>58</v>
      </c>
      <c r="B38" s="44"/>
      <c r="C38" s="7" t="s">
        <v>36</v>
      </c>
      <c r="D38" s="7" t="s">
        <v>36</v>
      </c>
      <c r="E38" s="7" t="s">
        <v>36</v>
      </c>
      <c r="F38" s="7" t="s">
        <v>36</v>
      </c>
      <c r="G38" s="8">
        <v>0</v>
      </c>
      <c r="H38" s="8">
        <v>0</v>
      </c>
      <c r="I38" s="11">
        <v>0</v>
      </c>
      <c r="J38" s="8">
        <v>0</v>
      </c>
      <c r="K38" s="8">
        <v>0</v>
      </c>
      <c r="L38" s="8">
        <v>0</v>
      </c>
      <c r="M38" s="11">
        <v>0</v>
      </c>
      <c r="N38" s="11">
        <v>0</v>
      </c>
      <c r="O38" s="11">
        <f aca="true" t="shared" si="7" ref="O38:U38">O39+O41+O46+O48+O53+O59+O61+O77+O91+O95+O98+O108+O129+O134+O138+O171</f>
        <v>0</v>
      </c>
      <c r="P38" s="11">
        <f t="shared" si="7"/>
        <v>0</v>
      </c>
      <c r="Q38" s="11">
        <f t="shared" si="7"/>
        <v>0</v>
      </c>
      <c r="R38" s="11">
        <f t="shared" si="7"/>
        <v>0</v>
      </c>
      <c r="S38" s="11">
        <f t="shared" si="7"/>
        <v>0</v>
      </c>
      <c r="T38" s="11">
        <f t="shared" si="7"/>
        <v>0</v>
      </c>
      <c r="U38" s="11">
        <f t="shared" si="7"/>
        <v>0</v>
      </c>
      <c r="V38" s="12" t="s">
        <v>5</v>
      </c>
    </row>
    <row r="39" spans="1:22" s="13" customFormat="1" ht="25.5">
      <c r="A39" s="43" t="s">
        <v>59</v>
      </c>
      <c r="B39" s="44"/>
      <c r="C39" s="7" t="s">
        <v>36</v>
      </c>
      <c r="D39" s="15">
        <v>0</v>
      </c>
      <c r="E39" s="7" t="s">
        <v>36</v>
      </c>
      <c r="F39" s="7" t="s">
        <v>36</v>
      </c>
      <c r="G39" s="8">
        <v>0</v>
      </c>
      <c r="H39" s="8">
        <v>0</v>
      </c>
      <c r="I39" s="11">
        <v>0</v>
      </c>
      <c r="J39" s="8">
        <v>0</v>
      </c>
      <c r="K39" s="8">
        <v>0</v>
      </c>
      <c r="L39" s="8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f>R40+R95</f>
        <v>0</v>
      </c>
      <c r="S39" s="11">
        <f>S40+S95</f>
        <v>0</v>
      </c>
      <c r="T39" s="11">
        <f>T40+T95</f>
        <v>0</v>
      </c>
      <c r="U39" s="11">
        <f>U40+U95</f>
        <v>0</v>
      </c>
      <c r="V39" s="12" t="s">
        <v>5</v>
      </c>
    </row>
    <row r="40" spans="1:22" s="13" customFormat="1" ht="25.5">
      <c r="A40" s="43" t="s">
        <v>60</v>
      </c>
      <c r="B40" s="44"/>
      <c r="C40" s="7" t="s">
        <v>36</v>
      </c>
      <c r="D40" s="7" t="s">
        <v>36</v>
      </c>
      <c r="E40" s="7" t="s">
        <v>36</v>
      </c>
      <c r="F40" s="7" t="s">
        <v>36</v>
      </c>
      <c r="G40" s="8">
        <f>G41+G54+G58+G84</f>
        <v>0</v>
      </c>
      <c r="H40" s="8">
        <f>H41+H54+H58+H84</f>
        <v>0</v>
      </c>
      <c r="I40" s="11">
        <f>I41+I54+I58+I84</f>
        <v>0</v>
      </c>
      <c r="J40" s="8">
        <f aca="true" t="shared" si="8" ref="J40:U40">J41+J54+J58+J84</f>
        <v>0</v>
      </c>
      <c r="K40" s="8">
        <f t="shared" si="8"/>
        <v>0</v>
      </c>
      <c r="L40" s="8">
        <f t="shared" si="8"/>
        <v>0</v>
      </c>
      <c r="M40" s="11">
        <f t="shared" si="8"/>
        <v>0</v>
      </c>
      <c r="N40" s="11">
        <f t="shared" si="8"/>
        <v>0</v>
      </c>
      <c r="O40" s="11">
        <f t="shared" si="8"/>
        <v>0</v>
      </c>
      <c r="P40" s="11">
        <f t="shared" si="8"/>
        <v>0</v>
      </c>
      <c r="Q40" s="11">
        <f t="shared" si="8"/>
        <v>0</v>
      </c>
      <c r="R40" s="11">
        <f t="shared" si="8"/>
        <v>0</v>
      </c>
      <c r="S40" s="11">
        <f t="shared" si="8"/>
        <v>0</v>
      </c>
      <c r="T40" s="11">
        <f t="shared" si="8"/>
        <v>0</v>
      </c>
      <c r="U40" s="11">
        <f t="shared" si="8"/>
        <v>0</v>
      </c>
      <c r="V40" s="12" t="s">
        <v>5</v>
      </c>
    </row>
    <row r="41" spans="1:22" s="13" customFormat="1" ht="25.5">
      <c r="A41" s="43" t="s">
        <v>61</v>
      </c>
      <c r="B41" s="44"/>
      <c r="C41" s="7" t="s">
        <v>36</v>
      </c>
      <c r="D41" s="7" t="s">
        <v>36</v>
      </c>
      <c r="E41" s="7" t="s">
        <v>36</v>
      </c>
      <c r="F41" s="7" t="s">
        <v>36</v>
      </c>
      <c r="G41" s="8">
        <f>G42+G54+G58</f>
        <v>0</v>
      </c>
      <c r="H41" s="8">
        <f>H42+H54+H58</f>
        <v>0</v>
      </c>
      <c r="I41" s="11">
        <f>I42+I54+I58</f>
        <v>0</v>
      </c>
      <c r="J41" s="8">
        <f aca="true" t="shared" si="9" ref="J41:U41">J42+J54+J58</f>
        <v>0</v>
      </c>
      <c r="K41" s="8">
        <f t="shared" si="9"/>
        <v>0</v>
      </c>
      <c r="L41" s="8">
        <f t="shared" si="9"/>
        <v>0</v>
      </c>
      <c r="M41" s="11">
        <f t="shared" si="9"/>
        <v>0</v>
      </c>
      <c r="N41" s="11">
        <f t="shared" si="9"/>
        <v>0</v>
      </c>
      <c r="O41" s="11">
        <f t="shared" si="9"/>
        <v>0</v>
      </c>
      <c r="P41" s="11">
        <f t="shared" si="9"/>
        <v>0</v>
      </c>
      <c r="Q41" s="11">
        <f t="shared" si="9"/>
        <v>0</v>
      </c>
      <c r="R41" s="11">
        <f t="shared" si="9"/>
        <v>0</v>
      </c>
      <c r="S41" s="11">
        <f t="shared" si="9"/>
        <v>0</v>
      </c>
      <c r="T41" s="11">
        <f t="shared" si="9"/>
        <v>0</v>
      </c>
      <c r="U41" s="11">
        <f t="shared" si="9"/>
        <v>0</v>
      </c>
      <c r="V41" s="12" t="s">
        <v>5</v>
      </c>
    </row>
  </sheetData>
  <sheetProtection/>
  <mergeCells count="46">
    <mergeCell ref="A19:B19"/>
    <mergeCell ref="A20:B20"/>
    <mergeCell ref="P10:U10"/>
    <mergeCell ref="F12:Q12"/>
    <mergeCell ref="A38:B38"/>
    <mergeCell ref="G14:G16"/>
    <mergeCell ref="C16:C17"/>
    <mergeCell ref="A21:B21"/>
    <mergeCell ref="H14:H16"/>
    <mergeCell ref="A22:B22"/>
    <mergeCell ref="A23:B23"/>
    <mergeCell ref="A24:B24"/>
    <mergeCell ref="A25:B25"/>
    <mergeCell ref="A26:B26"/>
    <mergeCell ref="A27:B27"/>
    <mergeCell ref="A41:B41"/>
    <mergeCell ref="A28:B28"/>
    <mergeCell ref="A29:B29"/>
    <mergeCell ref="A30:B30"/>
    <mergeCell ref="A35:B35"/>
    <mergeCell ref="A36:B36"/>
    <mergeCell ref="A37:B37"/>
    <mergeCell ref="A39:B39"/>
    <mergeCell ref="A40:B40"/>
    <mergeCell ref="I14:I16"/>
    <mergeCell ref="J14:L14"/>
    <mergeCell ref="M14:O14"/>
    <mergeCell ref="A14:A17"/>
    <mergeCell ref="B14:B17"/>
    <mergeCell ref="C14:D15"/>
    <mergeCell ref="E14:E17"/>
    <mergeCell ref="F14:F17"/>
    <mergeCell ref="D16:D17"/>
    <mergeCell ref="P14:U14"/>
    <mergeCell ref="J15:J16"/>
    <mergeCell ref="K15:L15"/>
    <mergeCell ref="M15:M16"/>
    <mergeCell ref="N15:O15"/>
    <mergeCell ref="P15:P16"/>
    <mergeCell ref="Q15:U15"/>
    <mergeCell ref="A7:U7"/>
    <mergeCell ref="N1:U1"/>
    <mergeCell ref="N2:U2"/>
    <mergeCell ref="N3:U3"/>
    <mergeCell ref="N4:U4"/>
    <mergeCell ref="N5:U5"/>
  </mergeCells>
  <printOptions/>
  <pageMargins left="0.7" right="0.7" top="0.75" bottom="0.75" header="0.3" footer="0.3"/>
  <pageSetup fitToHeight="1" fitToWidth="1" horizontalDpi="600" verticalDpi="600" orientation="landscape" paperSize="8" scale="6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C13">
      <selection activeCell="D27" sqref="D27"/>
    </sheetView>
  </sheetViews>
  <sheetFormatPr defaultColWidth="9.140625" defaultRowHeight="15"/>
  <cols>
    <col min="2" max="2" width="25.57421875" style="0" customWidth="1"/>
    <col min="3" max="3" width="9.8515625" style="0" customWidth="1"/>
    <col min="4" max="4" width="13.57421875" style="0" customWidth="1"/>
    <col min="5" max="5" width="10.140625" style="0" customWidth="1"/>
    <col min="6" max="6" width="13.00390625" style="0" customWidth="1"/>
    <col min="8" max="8" width="13.421875" style="0" customWidth="1"/>
  </cols>
  <sheetData>
    <row r="1" spans="15:16" ht="15">
      <c r="O1" s="36"/>
      <c r="P1" s="35"/>
    </row>
    <row r="2" spans="13:16" ht="26.25" customHeight="1">
      <c r="M2" s="51" t="s">
        <v>113</v>
      </c>
      <c r="N2" s="52"/>
      <c r="O2" s="52"/>
      <c r="P2" s="52"/>
    </row>
    <row r="5" spans="1:17" ht="18.75">
      <c r="A5" s="48" t="s">
        <v>66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8" spans="1:17" ht="45" customHeight="1">
      <c r="A8" s="49" t="s">
        <v>6</v>
      </c>
      <c r="B8" s="49" t="s">
        <v>67</v>
      </c>
      <c r="C8" s="49" t="s">
        <v>18</v>
      </c>
      <c r="D8" s="50"/>
      <c r="E8" s="49" t="s">
        <v>68</v>
      </c>
      <c r="F8" s="50"/>
      <c r="G8" s="49" t="s">
        <v>69</v>
      </c>
      <c r="H8" s="50"/>
      <c r="I8" s="49" t="s">
        <v>70</v>
      </c>
      <c r="J8" s="50"/>
      <c r="K8" s="49" t="s">
        <v>71</v>
      </c>
      <c r="L8" s="50"/>
      <c r="M8" s="49" t="s">
        <v>72</v>
      </c>
      <c r="N8" s="50"/>
      <c r="O8" s="49" t="s">
        <v>73</v>
      </c>
      <c r="P8" s="50"/>
      <c r="Q8" s="2" t="s">
        <v>74</v>
      </c>
    </row>
    <row r="9" spans="1:16" ht="12.7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7" ht="34.5" customHeight="1">
      <c r="A10" s="50"/>
      <c r="B10" s="50"/>
      <c r="C10" s="53" t="s">
        <v>15</v>
      </c>
      <c r="D10" s="53" t="s">
        <v>75</v>
      </c>
      <c r="E10" s="53" t="s">
        <v>76</v>
      </c>
      <c r="F10" s="53" t="s">
        <v>75</v>
      </c>
      <c r="G10" s="53" t="s">
        <v>76</v>
      </c>
      <c r="H10" s="53" t="s">
        <v>75</v>
      </c>
      <c r="I10" s="53" t="s">
        <v>76</v>
      </c>
      <c r="J10" s="53" t="s">
        <v>75</v>
      </c>
      <c r="K10" s="53" t="s">
        <v>76</v>
      </c>
      <c r="L10" s="53" t="s">
        <v>75</v>
      </c>
      <c r="M10" s="53" t="s">
        <v>76</v>
      </c>
      <c r="N10" s="53" t="s">
        <v>75</v>
      </c>
      <c r="O10" s="53" t="s">
        <v>76</v>
      </c>
      <c r="P10" s="53" t="s">
        <v>75</v>
      </c>
      <c r="Q10" s="2" t="s">
        <v>77</v>
      </c>
    </row>
    <row r="11" spans="1:17" ht="21.7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2" t="s">
        <v>5</v>
      </c>
    </row>
    <row r="12" spans="1:16" ht="15">
      <c r="A12" s="17"/>
      <c r="B12" s="17"/>
      <c r="C12" s="14" t="s">
        <v>78</v>
      </c>
      <c r="D12" s="14" t="s">
        <v>35</v>
      </c>
      <c r="E12" s="14" t="s">
        <v>78</v>
      </c>
      <c r="F12" s="14" t="s">
        <v>35</v>
      </c>
      <c r="G12" s="14" t="s">
        <v>78</v>
      </c>
      <c r="H12" s="14" t="s">
        <v>35</v>
      </c>
      <c r="I12" s="14" t="s">
        <v>78</v>
      </c>
      <c r="J12" s="14" t="s">
        <v>35</v>
      </c>
      <c r="K12" s="14" t="s">
        <v>78</v>
      </c>
      <c r="L12" s="14" t="s">
        <v>35</v>
      </c>
      <c r="M12" s="14" t="s">
        <v>78</v>
      </c>
      <c r="N12" s="14" t="s">
        <v>35</v>
      </c>
      <c r="O12" s="14" t="s">
        <v>78</v>
      </c>
      <c r="P12" s="14" t="s">
        <v>35</v>
      </c>
    </row>
    <row r="13" spans="1:16" ht="1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  <c r="H13" s="18">
        <v>8</v>
      </c>
      <c r="I13" s="18">
        <v>9</v>
      </c>
      <c r="J13" s="18">
        <v>10</v>
      </c>
      <c r="K13" s="18">
        <v>11</v>
      </c>
      <c r="L13" s="18">
        <v>12</v>
      </c>
      <c r="M13" s="18">
        <v>13</v>
      </c>
      <c r="N13" s="18">
        <v>14</v>
      </c>
      <c r="O13" s="18">
        <v>15</v>
      </c>
      <c r="P13" s="18">
        <v>16</v>
      </c>
    </row>
    <row r="14" spans="1:16" ht="26.25" customHeight="1">
      <c r="A14" s="54" t="s">
        <v>89</v>
      </c>
      <c r="B14" s="55"/>
      <c r="C14" s="11"/>
      <c r="D14" s="11"/>
      <c r="E14" s="11"/>
      <c r="F14" s="11"/>
      <c r="G14" s="11"/>
      <c r="H14" s="11"/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</row>
    <row r="15" spans="1:16" ht="39.75" customHeight="1">
      <c r="A15" s="54" t="s">
        <v>90</v>
      </c>
      <c r="B15" s="55"/>
      <c r="C15" s="11"/>
      <c r="D15" s="11"/>
      <c r="E15" s="11"/>
      <c r="F15" s="11"/>
      <c r="G15" s="11"/>
      <c r="H15" s="11"/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</row>
    <row r="16" spans="1:16" ht="38.25" customHeight="1">
      <c r="A16" s="54" t="s">
        <v>91</v>
      </c>
      <c r="B16" s="55"/>
      <c r="C16" s="11"/>
      <c r="D16" s="11"/>
      <c r="E16" s="11"/>
      <c r="F16" s="11"/>
      <c r="G16" s="11"/>
      <c r="H16" s="11"/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1:16" ht="15">
      <c r="A17" s="54" t="s">
        <v>37</v>
      </c>
      <c r="B17" s="55"/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</row>
    <row r="18" spans="1:16" ht="26.25" customHeight="1">
      <c r="A18" s="54" t="s">
        <v>79</v>
      </c>
      <c r="B18" s="55"/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</row>
    <row r="19" spans="1:16" ht="26.25" customHeight="1">
      <c r="A19" s="54" t="s">
        <v>80</v>
      </c>
      <c r="B19" s="55"/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ht="15">
      <c r="A20" s="54" t="s">
        <v>40</v>
      </c>
      <c r="B20" s="55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1:16" ht="26.25" customHeight="1">
      <c r="A21" s="54" t="s">
        <v>81</v>
      </c>
      <c r="B21" s="55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26.25" customHeight="1">
      <c r="A22" s="54" t="s">
        <v>82</v>
      </c>
      <c r="B22" s="55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15">
      <c r="A23" s="54" t="s">
        <v>43</v>
      </c>
      <c r="B23" s="55"/>
      <c r="C23" s="11">
        <f aca="true" t="shared" si="0" ref="C23:H23">C24+C30</f>
        <v>800.8599999999999</v>
      </c>
      <c r="D23" s="11">
        <f t="shared" si="0"/>
        <v>29175329.8</v>
      </c>
      <c r="E23" s="11">
        <f t="shared" si="0"/>
        <v>0</v>
      </c>
      <c r="F23" s="11">
        <f t="shared" si="0"/>
        <v>0</v>
      </c>
      <c r="G23" s="11">
        <f t="shared" si="0"/>
        <v>800.8599999999999</v>
      </c>
      <c r="H23" s="11">
        <f t="shared" si="0"/>
        <v>29175329.8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26.25" customHeight="1">
      <c r="A24" s="54" t="s">
        <v>83</v>
      </c>
      <c r="B24" s="55"/>
      <c r="C24" s="11">
        <f aca="true" t="shared" si="1" ref="C24:H24">C25</f>
        <v>800.8599999999999</v>
      </c>
      <c r="D24" s="11">
        <f t="shared" si="1"/>
        <v>29175329.8</v>
      </c>
      <c r="E24" s="11">
        <f t="shared" si="1"/>
        <v>0</v>
      </c>
      <c r="F24" s="11">
        <f t="shared" si="1"/>
        <v>0</v>
      </c>
      <c r="G24" s="11">
        <f t="shared" si="1"/>
        <v>800.8599999999999</v>
      </c>
      <c r="H24" s="11">
        <f t="shared" si="1"/>
        <v>29175329.8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28.5" customHeight="1">
      <c r="A25" s="54" t="s">
        <v>65</v>
      </c>
      <c r="B25" s="55"/>
      <c r="C25" s="11">
        <f>SUM(C26:C29)</f>
        <v>800.8599999999999</v>
      </c>
      <c r="D25" s="11">
        <f>SUM(D26:D29)</f>
        <v>29175329.8</v>
      </c>
      <c r="E25" s="11">
        <v>0</v>
      </c>
      <c r="F25" s="11">
        <v>0</v>
      </c>
      <c r="G25" s="11">
        <f>SUM(G26:G29)</f>
        <v>800.8599999999999</v>
      </c>
      <c r="H25" s="11">
        <f>D25</f>
        <v>29175329.8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25.5">
      <c r="A26" s="14">
        <v>1</v>
      </c>
      <c r="B26" s="9" t="s">
        <v>45</v>
      </c>
      <c r="C26" s="11">
        <v>217</v>
      </c>
      <c r="D26" s="11">
        <f>C26*36430</f>
        <v>7905310</v>
      </c>
      <c r="E26" s="11">
        <v>0</v>
      </c>
      <c r="F26" s="11">
        <v>0</v>
      </c>
      <c r="G26" s="11">
        <f>C26</f>
        <v>217</v>
      </c>
      <c r="H26" s="11">
        <f>D26</f>
        <v>7905310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ht="25.5">
      <c r="A27" s="14">
        <v>2</v>
      </c>
      <c r="B27" s="9" t="s">
        <v>49</v>
      </c>
      <c r="C27" s="11">
        <v>217.66</v>
      </c>
      <c r="D27" s="11">
        <f>C27*36430</f>
        <v>7929353.8</v>
      </c>
      <c r="E27" s="11">
        <v>0</v>
      </c>
      <c r="F27" s="11">
        <v>0</v>
      </c>
      <c r="G27" s="11">
        <f>C27</f>
        <v>217.66</v>
      </c>
      <c r="H27" s="11">
        <f>D27</f>
        <v>7929353.8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ht="18.75" customHeight="1">
      <c r="A28" s="14">
        <v>3</v>
      </c>
      <c r="B28" s="9" t="s">
        <v>51</v>
      </c>
      <c r="C28" s="11">
        <v>119</v>
      </c>
      <c r="D28" s="11">
        <f>C28*36430</f>
        <v>4335170</v>
      </c>
      <c r="E28" s="11">
        <v>0</v>
      </c>
      <c r="F28" s="11">
        <v>0</v>
      </c>
      <c r="G28" s="11">
        <f>C28</f>
        <v>119</v>
      </c>
      <c r="H28" s="11">
        <f>D28</f>
        <v>4335170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</row>
    <row r="29" spans="1:16" ht="25.5">
      <c r="A29" s="14">
        <v>4</v>
      </c>
      <c r="B29" s="9" t="s">
        <v>53</v>
      </c>
      <c r="C29" s="11">
        <v>247.2</v>
      </c>
      <c r="D29" s="11">
        <f>C29*36430</f>
        <v>9005496</v>
      </c>
      <c r="E29" s="11">
        <v>0</v>
      </c>
      <c r="F29" s="11">
        <v>0</v>
      </c>
      <c r="G29" s="11">
        <f>C29</f>
        <v>247.2</v>
      </c>
      <c r="H29" s="11">
        <f>D29</f>
        <v>9005496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ht="26.25" customHeight="1">
      <c r="A30" s="54" t="s">
        <v>84</v>
      </c>
      <c r="B30" s="55"/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ht="15">
      <c r="A31" s="54" t="s">
        <v>56</v>
      </c>
      <c r="B31" s="55"/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1:16" ht="26.25" customHeight="1">
      <c r="A32" s="54" t="s">
        <v>85</v>
      </c>
      <c r="B32" s="55"/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16" ht="26.25" customHeight="1">
      <c r="A33" s="54" t="s">
        <v>86</v>
      </c>
      <c r="B33" s="55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ht="15">
      <c r="A34" s="54" t="s">
        <v>59</v>
      </c>
      <c r="B34" s="55"/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1:16" ht="26.25" customHeight="1">
      <c r="A35" s="54" t="s">
        <v>87</v>
      </c>
      <c r="B35" s="55"/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ht="26.25" customHeight="1">
      <c r="A36" s="54" t="s">
        <v>88</v>
      </c>
      <c r="B36" s="55"/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</row>
  </sheetData>
  <sheetProtection/>
  <mergeCells count="45">
    <mergeCell ref="A36:B36"/>
    <mergeCell ref="A30:B30"/>
    <mergeCell ref="A31:B31"/>
    <mergeCell ref="A32:B32"/>
    <mergeCell ref="A33:B33"/>
    <mergeCell ref="A34:B34"/>
    <mergeCell ref="A35:B35"/>
    <mergeCell ref="A21:B21"/>
    <mergeCell ref="A22:B22"/>
    <mergeCell ref="A23:B23"/>
    <mergeCell ref="A24:B24"/>
    <mergeCell ref="A8:A11"/>
    <mergeCell ref="B8:B11"/>
    <mergeCell ref="N10:N11"/>
    <mergeCell ref="O10:O11"/>
    <mergeCell ref="A25:B25"/>
    <mergeCell ref="A14:B14"/>
    <mergeCell ref="A15:B15"/>
    <mergeCell ref="A16:B16"/>
    <mergeCell ref="A17:B17"/>
    <mergeCell ref="A18:B18"/>
    <mergeCell ref="A19:B19"/>
    <mergeCell ref="A20:B20"/>
    <mergeCell ref="I10:I11"/>
    <mergeCell ref="I8:J9"/>
    <mergeCell ref="J10:J11"/>
    <mergeCell ref="K10:K11"/>
    <mergeCell ref="L10:L11"/>
    <mergeCell ref="M10:M11"/>
    <mergeCell ref="P10:P11"/>
    <mergeCell ref="K8:L9"/>
    <mergeCell ref="M8:N9"/>
    <mergeCell ref="O8:P9"/>
    <mergeCell ref="C10:C11"/>
    <mergeCell ref="D10:D11"/>
    <mergeCell ref="E10:E11"/>
    <mergeCell ref="F10:F11"/>
    <mergeCell ref="G10:G11"/>
    <mergeCell ref="H10:H11"/>
    <mergeCell ref="C8:D9"/>
    <mergeCell ref="E8:F9"/>
    <mergeCell ref="G8:H9"/>
    <mergeCell ref="A5:Q5"/>
    <mergeCell ref="O1:P1"/>
    <mergeCell ref="M2:P2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6.7109375" style="19" customWidth="1"/>
    <col min="2" max="2" width="30.7109375" style="19" customWidth="1"/>
    <col min="3" max="3" width="8.7109375" style="19" customWidth="1"/>
    <col min="4" max="4" width="10.7109375" style="19" customWidth="1"/>
    <col min="5" max="5" width="10.8515625" style="19" customWidth="1"/>
    <col min="6" max="6" width="10.7109375" style="19" customWidth="1"/>
    <col min="7" max="7" width="10.140625" style="19" customWidth="1"/>
    <col min="8" max="8" width="10.57421875" style="19" customWidth="1"/>
    <col min="9" max="9" width="9.00390625" style="19" customWidth="1"/>
    <col min="10" max="10" width="9.421875" style="19" customWidth="1"/>
    <col min="11" max="11" width="9.140625" style="19" customWidth="1"/>
    <col min="12" max="12" width="9.421875" style="19" customWidth="1"/>
    <col min="13" max="13" width="9.8515625" style="19" customWidth="1"/>
    <col min="14" max="14" width="10.140625" style="19" customWidth="1"/>
    <col min="15" max="15" width="9.140625" style="19" customWidth="1"/>
    <col min="16" max="16" width="9.7109375" style="19" customWidth="1"/>
    <col min="17" max="17" width="9.8515625" style="19" customWidth="1"/>
    <col min="18" max="18" width="10.00390625" style="19" customWidth="1"/>
    <col min="19" max="19" width="8.421875" style="19" customWidth="1"/>
    <col min="20" max="20" width="9.140625" style="19" customWidth="1"/>
    <col min="21" max="21" width="0" style="19" hidden="1" customWidth="1"/>
    <col min="22" max="16384" width="9.140625" style="19" customWidth="1"/>
  </cols>
  <sheetData>
    <row r="1" spans="13:20" ht="15">
      <c r="M1" s="58" t="s">
        <v>114</v>
      </c>
      <c r="N1" s="59"/>
      <c r="O1" s="59"/>
      <c r="P1" s="59"/>
      <c r="Q1" s="59"/>
      <c r="R1" s="59"/>
      <c r="S1" s="59"/>
      <c r="T1" s="59"/>
    </row>
    <row r="2" spans="13:20" ht="15">
      <c r="M2" s="60"/>
      <c r="N2" s="61"/>
      <c r="O2" s="61"/>
      <c r="P2" s="61"/>
      <c r="Q2" s="61"/>
      <c r="R2" s="61"/>
      <c r="S2" s="61"/>
      <c r="T2" s="61"/>
    </row>
    <row r="3" spans="13:20" ht="15">
      <c r="M3" s="60"/>
      <c r="N3" s="61"/>
      <c r="O3" s="61"/>
      <c r="P3" s="61"/>
      <c r="Q3" s="61"/>
      <c r="R3" s="61"/>
      <c r="S3" s="61"/>
      <c r="T3" s="61"/>
    </row>
    <row r="4" spans="13:20" ht="15">
      <c r="M4" s="60"/>
      <c r="N4" s="61"/>
      <c r="O4" s="61"/>
      <c r="P4" s="61"/>
      <c r="Q4" s="61"/>
      <c r="R4" s="61"/>
      <c r="S4" s="61"/>
      <c r="T4" s="61"/>
    </row>
    <row r="5" spans="13:20" ht="15">
      <c r="M5" s="60"/>
      <c r="N5" s="61"/>
      <c r="O5" s="61"/>
      <c r="P5" s="61"/>
      <c r="Q5" s="61"/>
      <c r="R5" s="61"/>
      <c r="S5" s="61"/>
      <c r="T5" s="61"/>
    </row>
    <row r="7" spans="1:20" ht="18.75">
      <c r="A7" s="56" t="s">
        <v>92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8.75">
      <c r="A8" s="56" t="s">
        <v>93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10" spans="1:20" ht="15">
      <c r="A10" s="62" t="s">
        <v>6</v>
      </c>
      <c r="B10" s="62" t="s">
        <v>94</v>
      </c>
      <c r="C10" s="62" t="s">
        <v>95</v>
      </c>
      <c r="D10" s="63"/>
      <c r="E10" s="63"/>
      <c r="F10" s="63"/>
      <c r="G10" s="63"/>
      <c r="H10" s="63"/>
      <c r="I10" s="62" t="s">
        <v>96</v>
      </c>
      <c r="J10" s="63"/>
      <c r="K10" s="63"/>
      <c r="L10" s="63"/>
      <c r="M10" s="63"/>
      <c r="N10" s="63"/>
      <c r="O10" s="62" t="s">
        <v>97</v>
      </c>
      <c r="P10" s="63"/>
      <c r="Q10" s="63"/>
      <c r="R10" s="63"/>
      <c r="S10" s="63"/>
      <c r="T10" s="63"/>
    </row>
    <row r="11" spans="1:20" ht="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ht="47.25">
      <c r="A12" s="63"/>
      <c r="B12" s="63"/>
      <c r="C12" s="20" t="s">
        <v>98</v>
      </c>
      <c r="D12" s="20" t="s">
        <v>99</v>
      </c>
      <c r="E12" s="20" t="s">
        <v>100</v>
      </c>
      <c r="F12" s="20" t="s">
        <v>101</v>
      </c>
      <c r="G12" s="20" t="s">
        <v>102</v>
      </c>
      <c r="H12" s="21" t="s">
        <v>103</v>
      </c>
      <c r="I12" s="20" t="s">
        <v>98</v>
      </c>
      <c r="J12" s="20" t="s">
        <v>99</v>
      </c>
      <c r="K12" s="20" t="s">
        <v>100</v>
      </c>
      <c r="L12" s="20" t="s">
        <v>101</v>
      </c>
      <c r="M12" s="20" t="s">
        <v>102</v>
      </c>
      <c r="N12" s="21" t="s">
        <v>103</v>
      </c>
      <c r="O12" s="20" t="s">
        <v>98</v>
      </c>
      <c r="P12" s="20" t="s">
        <v>99</v>
      </c>
      <c r="Q12" s="20" t="s">
        <v>100</v>
      </c>
      <c r="R12" s="20" t="s">
        <v>101</v>
      </c>
      <c r="S12" s="20" t="s">
        <v>102</v>
      </c>
      <c r="T12" s="21" t="s">
        <v>103</v>
      </c>
    </row>
    <row r="13" spans="1:20" ht="15.75">
      <c r="A13" s="63"/>
      <c r="B13" s="63"/>
      <c r="C13" s="20" t="s">
        <v>33</v>
      </c>
      <c r="D13" s="20" t="s">
        <v>33</v>
      </c>
      <c r="E13" s="20" t="s">
        <v>33</v>
      </c>
      <c r="F13" s="20" t="s">
        <v>33</v>
      </c>
      <c r="G13" s="20" t="s">
        <v>33</v>
      </c>
      <c r="H13" s="20" t="s">
        <v>33</v>
      </c>
      <c r="I13" s="20" t="s">
        <v>34</v>
      </c>
      <c r="J13" s="20" t="s">
        <v>34</v>
      </c>
      <c r="K13" s="20" t="s">
        <v>34</v>
      </c>
      <c r="L13" s="20" t="s">
        <v>34</v>
      </c>
      <c r="M13" s="20" t="s">
        <v>34</v>
      </c>
      <c r="N13" s="20" t="s">
        <v>34</v>
      </c>
      <c r="O13" s="20" t="s">
        <v>32</v>
      </c>
      <c r="P13" s="20" t="s">
        <v>32</v>
      </c>
      <c r="Q13" s="20" t="s">
        <v>32</v>
      </c>
      <c r="R13" s="20" t="s">
        <v>32</v>
      </c>
      <c r="S13" s="20" t="s">
        <v>32</v>
      </c>
      <c r="T13" s="20" t="s">
        <v>32</v>
      </c>
    </row>
    <row r="14" spans="1:20" ht="15.7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  <c r="S14" s="22">
        <v>19</v>
      </c>
      <c r="T14" s="22">
        <v>20</v>
      </c>
    </row>
    <row r="15" spans="1:20" ht="15.75">
      <c r="A15" s="23"/>
      <c r="B15" s="24" t="s">
        <v>104</v>
      </c>
      <c r="C15" s="30">
        <v>0</v>
      </c>
      <c r="D15" s="30">
        <f>D16</f>
        <v>0</v>
      </c>
      <c r="E15" s="30">
        <f aca="true" t="shared" si="0" ref="E15:T15">E16</f>
        <v>0</v>
      </c>
      <c r="F15" s="30">
        <f t="shared" si="0"/>
        <v>800.86</v>
      </c>
      <c r="G15" s="30">
        <f t="shared" si="0"/>
        <v>0</v>
      </c>
      <c r="H15" s="30">
        <f t="shared" si="0"/>
        <v>800.86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v>20</v>
      </c>
      <c r="M15" s="31">
        <f t="shared" si="0"/>
        <v>0</v>
      </c>
      <c r="N15" s="31">
        <v>20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51</v>
      </c>
      <c r="S15" s="31">
        <f t="shared" si="0"/>
        <v>0</v>
      </c>
      <c r="T15" s="31">
        <f t="shared" si="0"/>
        <v>51</v>
      </c>
    </row>
    <row r="16" spans="1:20" ht="31.5">
      <c r="A16" s="29">
        <v>1</v>
      </c>
      <c r="B16" s="28" t="s">
        <v>110</v>
      </c>
      <c r="C16" s="30">
        <v>0</v>
      </c>
      <c r="D16" s="30">
        <v>0</v>
      </c>
      <c r="E16" s="30">
        <v>0</v>
      </c>
      <c r="F16" s="30">
        <f>F21</f>
        <v>800.86</v>
      </c>
      <c r="G16" s="30">
        <v>0</v>
      </c>
      <c r="H16" s="30">
        <f>F16</f>
        <v>800.86</v>
      </c>
      <c r="I16" s="31">
        <v>0</v>
      </c>
      <c r="J16" s="31">
        <v>0</v>
      </c>
      <c r="K16" s="31">
        <v>0</v>
      </c>
      <c r="L16" s="31">
        <v>20</v>
      </c>
      <c r="M16" s="31">
        <v>0</v>
      </c>
      <c r="N16" s="31">
        <v>20</v>
      </c>
      <c r="O16" s="31">
        <v>0</v>
      </c>
      <c r="P16" s="31">
        <v>0</v>
      </c>
      <c r="Q16" s="31">
        <v>0</v>
      </c>
      <c r="R16" s="31">
        <v>51</v>
      </c>
      <c r="S16" s="31">
        <v>0</v>
      </c>
      <c r="T16" s="31">
        <v>51</v>
      </c>
    </row>
    <row r="17" spans="1:20" ht="15.75">
      <c r="A17" s="23"/>
      <c r="B17" s="27" t="s">
        <v>105</v>
      </c>
      <c r="C17" s="30">
        <f aca="true" t="shared" si="1" ref="C17:T17">SUM(C18:C18)</f>
        <v>0</v>
      </c>
      <c r="D17" s="30">
        <f t="shared" si="1"/>
        <v>0</v>
      </c>
      <c r="E17" s="30">
        <f t="shared" si="1"/>
        <v>0</v>
      </c>
      <c r="F17" s="30">
        <f t="shared" si="1"/>
        <v>0</v>
      </c>
      <c r="G17" s="30">
        <f t="shared" si="1"/>
        <v>0</v>
      </c>
      <c r="H17" s="30">
        <f t="shared" si="1"/>
        <v>0</v>
      </c>
      <c r="I17" s="31">
        <f t="shared" si="1"/>
        <v>0</v>
      </c>
      <c r="J17" s="31">
        <f t="shared" si="1"/>
        <v>0</v>
      </c>
      <c r="K17" s="31">
        <f t="shared" si="1"/>
        <v>0</v>
      </c>
      <c r="L17" s="31">
        <f t="shared" si="1"/>
        <v>0</v>
      </c>
      <c r="M17" s="31">
        <f t="shared" si="1"/>
        <v>0</v>
      </c>
      <c r="N17" s="31">
        <f t="shared" si="1"/>
        <v>0</v>
      </c>
      <c r="O17" s="31">
        <f t="shared" si="1"/>
        <v>0</v>
      </c>
      <c r="P17" s="31">
        <f t="shared" si="1"/>
        <v>0</v>
      </c>
      <c r="Q17" s="31">
        <f t="shared" si="1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</row>
    <row r="18" spans="1:20" ht="31.5">
      <c r="A18" s="29">
        <v>1</v>
      </c>
      <c r="B18" s="28" t="s">
        <v>110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</row>
    <row r="19" spans="1:20" ht="15.75">
      <c r="A19" s="23"/>
      <c r="B19" s="27" t="s">
        <v>106</v>
      </c>
      <c r="C19" s="30">
        <f aca="true" t="shared" si="2" ref="C19:T19">SUM(C20:C20)</f>
        <v>0</v>
      </c>
      <c r="D19" s="30">
        <f t="shared" si="2"/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1">
        <f t="shared" si="2"/>
        <v>0</v>
      </c>
      <c r="J19" s="31">
        <f t="shared" si="2"/>
        <v>0</v>
      </c>
      <c r="K19" s="31">
        <f t="shared" si="2"/>
        <v>0</v>
      </c>
      <c r="L19" s="31">
        <f t="shared" si="2"/>
        <v>0</v>
      </c>
      <c r="M19" s="31">
        <f t="shared" si="2"/>
        <v>0</v>
      </c>
      <c r="N19" s="31">
        <f t="shared" si="2"/>
        <v>0</v>
      </c>
      <c r="O19" s="31">
        <f t="shared" si="2"/>
        <v>0</v>
      </c>
      <c r="P19" s="31">
        <f t="shared" si="2"/>
        <v>0</v>
      </c>
      <c r="Q19" s="31">
        <f t="shared" si="2"/>
        <v>0</v>
      </c>
      <c r="R19" s="31">
        <f t="shared" si="2"/>
        <v>0</v>
      </c>
      <c r="S19" s="31">
        <f t="shared" si="2"/>
        <v>0</v>
      </c>
      <c r="T19" s="31">
        <f t="shared" si="2"/>
        <v>0</v>
      </c>
    </row>
    <row r="20" spans="1:20" ht="31.5">
      <c r="A20" s="29">
        <v>1</v>
      </c>
      <c r="B20" s="28" t="s">
        <v>110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ht="15.75">
      <c r="A21" s="23"/>
      <c r="B21" s="27" t="s">
        <v>107</v>
      </c>
      <c r="C21" s="25">
        <f aca="true" t="shared" si="3" ref="C21:T21">SUM(C22:C22)</f>
        <v>0</v>
      </c>
      <c r="D21" s="25">
        <f t="shared" si="3"/>
        <v>0</v>
      </c>
      <c r="E21" s="25">
        <f t="shared" si="3"/>
        <v>0</v>
      </c>
      <c r="F21" s="25">
        <f t="shared" si="3"/>
        <v>800.86</v>
      </c>
      <c r="G21" s="25">
        <f t="shared" si="3"/>
        <v>0</v>
      </c>
      <c r="H21" s="25">
        <f t="shared" si="3"/>
        <v>800.86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v>20</v>
      </c>
      <c r="M21" s="26">
        <f t="shared" si="3"/>
        <v>0</v>
      </c>
      <c r="N21" s="26">
        <v>20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51</v>
      </c>
      <c r="S21" s="26">
        <f t="shared" si="3"/>
        <v>0</v>
      </c>
      <c r="T21" s="26">
        <f t="shared" si="3"/>
        <v>51</v>
      </c>
    </row>
    <row r="22" spans="1:20" ht="31.5">
      <c r="A22" s="29">
        <v>1</v>
      </c>
      <c r="B22" s="28" t="s">
        <v>110</v>
      </c>
      <c r="C22" s="30">
        <v>0</v>
      </c>
      <c r="D22" s="30">
        <v>0</v>
      </c>
      <c r="E22" s="30">
        <v>0</v>
      </c>
      <c r="F22" s="30">
        <v>800.86</v>
      </c>
      <c r="G22" s="30">
        <v>0</v>
      </c>
      <c r="H22" s="30">
        <v>800.86</v>
      </c>
      <c r="I22" s="31">
        <v>0</v>
      </c>
      <c r="J22" s="31">
        <v>0</v>
      </c>
      <c r="K22" s="31">
        <v>0</v>
      </c>
      <c r="L22" s="31">
        <v>20</v>
      </c>
      <c r="M22" s="31">
        <v>0</v>
      </c>
      <c r="N22" s="31">
        <v>20</v>
      </c>
      <c r="O22" s="31">
        <v>0</v>
      </c>
      <c r="P22" s="31">
        <v>0</v>
      </c>
      <c r="Q22" s="31">
        <v>0</v>
      </c>
      <c r="R22" s="31">
        <v>51</v>
      </c>
      <c r="S22" s="31">
        <v>0</v>
      </c>
      <c r="T22" s="31">
        <v>51</v>
      </c>
    </row>
    <row r="23" spans="1:20" ht="15.75">
      <c r="A23" s="23"/>
      <c r="B23" s="27" t="s">
        <v>108</v>
      </c>
      <c r="C23" s="25">
        <f aca="true" t="shared" si="4" ref="C23:T23">SUM(C24:C24)</f>
        <v>0</v>
      </c>
      <c r="D23" s="25">
        <f t="shared" si="4"/>
        <v>0</v>
      </c>
      <c r="E23" s="25">
        <f t="shared" si="4"/>
        <v>0</v>
      </c>
      <c r="F23" s="25">
        <f t="shared" si="4"/>
        <v>0</v>
      </c>
      <c r="G23" s="25">
        <f t="shared" si="4"/>
        <v>0</v>
      </c>
      <c r="H23" s="25">
        <f t="shared" si="4"/>
        <v>0</v>
      </c>
      <c r="I23" s="26">
        <f t="shared" si="4"/>
        <v>0</v>
      </c>
      <c r="J23" s="26">
        <f t="shared" si="4"/>
        <v>0</v>
      </c>
      <c r="K23" s="26">
        <f t="shared" si="4"/>
        <v>0</v>
      </c>
      <c r="L23" s="26">
        <f t="shared" si="4"/>
        <v>0</v>
      </c>
      <c r="M23" s="26">
        <f t="shared" si="4"/>
        <v>0</v>
      </c>
      <c r="N23" s="26">
        <f t="shared" si="4"/>
        <v>0</v>
      </c>
      <c r="O23" s="26">
        <f t="shared" si="4"/>
        <v>0</v>
      </c>
      <c r="P23" s="26">
        <f t="shared" si="4"/>
        <v>0</v>
      </c>
      <c r="Q23" s="26">
        <f t="shared" si="4"/>
        <v>0</v>
      </c>
      <c r="R23" s="26">
        <f t="shared" si="4"/>
        <v>0</v>
      </c>
      <c r="S23" s="26">
        <f t="shared" si="4"/>
        <v>0</v>
      </c>
      <c r="T23" s="26">
        <f t="shared" si="4"/>
        <v>0</v>
      </c>
    </row>
    <row r="24" spans="1:20" ht="31.5">
      <c r="A24" s="29">
        <v>1</v>
      </c>
      <c r="B24" s="28" t="s">
        <v>110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</row>
    <row r="25" spans="1:20" ht="15.75">
      <c r="A25" s="23"/>
      <c r="B25" s="27" t="s">
        <v>109</v>
      </c>
      <c r="C25" s="25">
        <f aca="true" t="shared" si="5" ref="C25:T25">SUM(C26:C26)</f>
        <v>0</v>
      </c>
      <c r="D25" s="25">
        <f t="shared" si="5"/>
        <v>0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6">
        <f t="shared" si="5"/>
        <v>0</v>
      </c>
      <c r="J25" s="26">
        <f t="shared" si="5"/>
        <v>0</v>
      </c>
      <c r="K25" s="26">
        <f t="shared" si="5"/>
        <v>0</v>
      </c>
      <c r="L25" s="26">
        <f t="shared" si="5"/>
        <v>0</v>
      </c>
      <c r="M25" s="26">
        <f t="shared" si="5"/>
        <v>0</v>
      </c>
      <c r="N25" s="26">
        <f t="shared" si="5"/>
        <v>0</v>
      </c>
      <c r="O25" s="26">
        <f t="shared" si="5"/>
        <v>0</v>
      </c>
      <c r="P25" s="26">
        <f t="shared" si="5"/>
        <v>0</v>
      </c>
      <c r="Q25" s="26">
        <f t="shared" si="5"/>
        <v>0</v>
      </c>
      <c r="R25" s="26">
        <f t="shared" si="5"/>
        <v>0</v>
      </c>
      <c r="S25" s="26">
        <f t="shared" si="5"/>
        <v>0</v>
      </c>
      <c r="T25" s="26">
        <f t="shared" si="5"/>
        <v>0</v>
      </c>
    </row>
    <row r="26" spans="1:20" ht="31.5">
      <c r="A26" s="29">
        <v>1</v>
      </c>
      <c r="B26" s="28" t="s">
        <v>110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</row>
  </sheetData>
  <sheetProtection/>
  <mergeCells count="12">
    <mergeCell ref="A8:T8"/>
    <mergeCell ref="A10:A13"/>
    <mergeCell ref="B10:B13"/>
    <mergeCell ref="C10:H11"/>
    <mergeCell ref="I10:N11"/>
    <mergeCell ref="O10:T11"/>
    <mergeCell ref="A7:T7"/>
    <mergeCell ref="M1:T1"/>
    <mergeCell ref="M2:T2"/>
    <mergeCell ref="M3:T3"/>
    <mergeCell ref="M4:T4"/>
    <mergeCell ref="M5:T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 О.В.</dc:creator>
  <cp:keywords/>
  <dc:description/>
  <cp:lastModifiedBy>USER</cp:lastModifiedBy>
  <cp:lastPrinted>2017-08-04T06:53:33Z</cp:lastPrinted>
  <dcterms:created xsi:type="dcterms:W3CDTF">2015-02-02T07:59:59Z</dcterms:created>
  <dcterms:modified xsi:type="dcterms:W3CDTF">2017-08-04T08:20:04Z</dcterms:modified>
  <cp:category/>
  <cp:version/>
  <cp:contentType/>
  <cp:contentStatus/>
</cp:coreProperties>
</file>