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58" activeTab="0"/>
  </bookViews>
  <sheets>
    <sheet name="на 01.04.2016" sheetId="1" r:id="rId1"/>
  </sheets>
  <definedNames/>
  <calcPr fullCalcOnLoad="1"/>
</workbook>
</file>

<file path=xl/sharedStrings.xml><?xml version="1.0" encoding="utf-8"?>
<sst xmlns="http://schemas.openxmlformats.org/spreadsheetml/2006/main" count="353" uniqueCount="294">
  <si>
    <t>00</t>
  </si>
  <si>
    <t>Профицит бюджета (со знаком "плюс") дефицит бюджета (со знаком "минус")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</si>
  <si>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</si>
  <si>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</si>
  <si>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</si>
  <si>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</si>
  <si>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Увеличение прочих остатков денежных средств бюджетов</t>
  </si>
  <si>
    <t xml:space="preserve"> 01 05 00 00 00 0000 600</t>
  </si>
  <si>
    <t>Уменьшение остатков средств бюджетов</t>
  </si>
  <si>
    <t xml:space="preserve"> 01 05 02 01 00 0000 610</t>
  </si>
  <si>
    <t>Уменьшение прочих остатков средств бюджетов</t>
  </si>
  <si>
    <t xml:space="preserve"> 01 05 02 00 00 0000 510</t>
  </si>
  <si>
    <t>Увеличение прочих остатков  средств бюджетов</t>
  </si>
  <si>
    <t xml:space="preserve"> 01 05 02 01 00 0000 510</t>
  </si>
  <si>
    <t xml:space="preserve"> 01 05 02 00 00 0000 600</t>
  </si>
  <si>
    <t>Орган, обеспечивающий исполнение бюджета:</t>
  </si>
  <si>
    <t>Кассовое исполнение с начала года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</si>
  <si>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</si>
  <si>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</si>
  <si>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</si>
  <si>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1 05 04000 02 0000 110</t>
  </si>
  <si>
    <t>1 11 05000 00 0000 120</t>
  </si>
  <si>
    <t>1 11 05010 00 0000 120</t>
  </si>
  <si>
    <t>13</t>
  </si>
  <si>
    <t>11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</si>
  <si>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</si>
  <si>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Другие вопросы в 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</si>
  <si>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</si>
  <si>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</si>
  <si>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Массовый спорт</t>
  </si>
  <si>
    <t>1 05 01010 00 0000 110</t>
  </si>
  <si>
    <t>1 05 01020 00 0000 110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</si>
  <si>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</si>
  <si>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</si>
  <si>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</si>
  <si>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</si>
  <si>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</si>
  <si>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выбросы загрязняющих веществ в атмосферный воздух стационарными объектами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</si>
  <si>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</si>
  <si>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</si>
  <si>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</si>
  <si>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</si>
  <si>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</si>
  <si>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</si>
  <si>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</si>
  <si>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Органы юстиции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</si>
  <si>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</si>
  <si>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</si>
  <si>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</si>
  <si>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</si>
  <si>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</si>
  <si>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</si>
  <si>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</si>
  <si>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</si>
  <si>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</si>
  <si>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</si>
  <si>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</si>
  <si>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</si>
  <si>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</si>
  <si>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</si>
  <si>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</si>
  <si>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</si>
  <si>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</si>
  <si>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</si>
  <si>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</si>
  <si>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</si>
  <si>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РАСХОДЫ</t>
  </si>
  <si>
    <t>01</t>
  </si>
  <si>
    <t>Общегосударственные вопросы</t>
  </si>
  <si>
    <t> 01</t>
  </si>
  <si>
    <t>02 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</si>
  <si>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</si>
  <si>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</si>
  <si>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</si>
  <si>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</si>
  <si>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05</t>
  </si>
  <si>
    <t>06</t>
  </si>
  <si>
    <t>07</t>
  </si>
  <si>
    <t>Обеспечение проведения выборов и референдумов</t>
  </si>
  <si>
    <t>08</t>
  </si>
  <si>
    <t>Резервные фонды</t>
  </si>
  <si>
    <t>Другие общегосударственные вопросы</t>
  </si>
  <si>
    <t>Национальная  экономика</t>
  </si>
  <si>
    <t>02</t>
  </si>
  <si>
    <t xml:space="preserve">Транспорт                                                            </t>
  </si>
  <si>
    <t>09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</si>
  <si>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</si>
  <si>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</si>
  <si>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</si>
  <si>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</si>
  <si>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</si>
  <si>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</si>
  <si>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</si>
  <si>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</si>
  <si>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</si>
  <si>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</si>
  <si>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</si>
  <si>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</si>
  <si>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</si>
  <si>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</si>
  <si>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</si>
  <si>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</si>
  <si>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</si>
  <si>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ВСЕГО РАСХОДОВ:</t>
  </si>
  <si>
    <t>в том числе: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</si>
  <si>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</si>
  <si>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</si>
  <si>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</si>
  <si>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1 11 09000 00 0000 120</t>
  </si>
  <si>
    <t>1 11 09040 00 0000 120</t>
  </si>
  <si>
    <t>Код бюджетной классификации Российской Федерации</t>
  </si>
  <si>
    <t>1 00 00000 00 0000 000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</si>
  <si>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</si>
  <si>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</si>
  <si>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</si>
  <si>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</si>
  <si>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</si>
  <si>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</si>
  <si>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</si>
  <si>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</si>
  <si>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1 08 00000 00 0000 000</t>
  </si>
  <si>
    <t>ГОСУДАРСТВЕННАЯ ПОШЛИНА</t>
  </si>
  <si>
    <t>1 08 03000 01 0000 110</t>
  </si>
  <si>
    <t xml:space="preserve">Отчет об исполнении бюджета </t>
  </si>
  <si>
    <t xml:space="preserve">Государственная пошлина по делам, рассматриваемым в судах общей юрисдикции, мировыми судьями </t>
  </si>
  <si>
    <t>Уменьшение прочих остатков  денежных средств бюджетов</t>
  </si>
  <si>
    <t>1 11 00000 00 0000 000</t>
  </si>
  <si>
    <t>Наименование</t>
  </si>
  <si>
    <r>
      <t>Единица измерения:</t>
    </r>
    <r>
      <rPr>
        <b/>
        <sz val="14"/>
        <rFont val="Times New Roman"/>
        <family val="1"/>
      </rPr>
      <t xml:space="preserve"> тыс. руб.</t>
    </r>
  </si>
  <si>
    <t>Благоустройство, в том числе:</t>
  </si>
  <si>
    <t>Главный бухгалтер</t>
  </si>
  <si>
    <t>Е.С. Пожидаева</t>
  </si>
  <si>
    <t>Источники внутреннего финансирования дефицитов бюджетов субъектов Российской Федерации и местных бюджетов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</si>
  <si>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</si>
  <si>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</si>
  <si>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</si>
  <si>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</si>
  <si>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</si>
  <si>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</si>
  <si>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</si>
  <si>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</si>
  <si>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</si>
  <si>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</si>
  <si>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</si>
  <si>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</si>
  <si>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1 08 03010 01 1000 110</t>
  </si>
  <si>
    <t>1 05 02000 02 0000 110</t>
  </si>
  <si>
    <t>Единый налог на вмененный доход для отдельных видов деятельности</t>
  </si>
  <si>
    <t>1 05 02010 02 0000 110</t>
  </si>
  <si>
    <t>ВСЕГО ДОХОДОВ:</t>
  </si>
  <si>
    <t>1 06 00000 00 0000 000</t>
  </si>
  <si>
    <t>НАЛОГИ НА ИМУЩЕСТВО</t>
  </si>
  <si>
    <t>1 06 06000 00 0000 110</t>
  </si>
  <si>
    <t>Земельный налог</t>
  </si>
  <si>
    <t>Отклонение от плана</t>
  </si>
  <si>
    <t>% исполнения</t>
  </si>
  <si>
    <t xml:space="preserve"> 1 01 02030 01 0000 110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</si>
  <si>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</si>
  <si>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</si>
  <si>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</si>
  <si>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</si>
  <si>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 городских округов</t>
  </si>
  <si>
    <t>1 05 01021 01 0000 110</t>
  </si>
  <si>
    <t>1 05 01050 01 0000 110</t>
  </si>
  <si>
    <t>1 05 04010 02 0000 110</t>
  </si>
  <si>
    <t>1 06 01000 00 0000 000</t>
  </si>
  <si>
    <t>1 06 01020 04 0000 110</t>
  </si>
  <si>
    <t>1 06 06032 04 1000 110</t>
  </si>
  <si>
    <t>1 06 06030 00 0000 110</t>
  </si>
  <si>
    <t>1 06 06040 00 0000 110</t>
  </si>
  <si>
    <t>1 06 06042 04 0000 110</t>
  </si>
  <si>
    <t>Налог на имущество физических лиц</t>
  </si>
  <si>
    <t>Налоги на имущество физических лиц, взимаемых по ставкам, применяемым к объектам налогообложения, расположенных в границах городских округов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</si>
  <si>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</si>
  <si>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</si>
  <si>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</si>
  <si>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</si>
  <si>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1 08 04000 01 0000 110</t>
  </si>
  <si>
    <t>1 08 04020 01 0000 110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</si>
  <si>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</si>
  <si>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</si>
  <si>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соверщение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</si>
  <si>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1 11 05012 04 0000 120</t>
  </si>
  <si>
    <t>1 11 09044 04 0000 120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</si>
  <si>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</si>
  <si>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 на которые не разграничена, в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</si>
  <si>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</si>
  <si>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</si>
  <si>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</si>
  <si>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собственности городских округов (за исключением имущества автономных учреждений, а также имущества муниципальных унитарных предприятий, в том числе казенных)</t>
  </si>
  <si>
    <t>1 16 03010 01 0000 140</t>
  </si>
  <si>
    <t>1 16 03030 01 0000 140</t>
  </si>
  <si>
    <t>1 16 90040 04 0000 140</t>
  </si>
  <si>
    <t>Денежные взыскания (штрафы) за нарушение законодательства о налогах и сборах, предусмотренные статьями 116,118, статьей 119.1.пунктами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</si>
  <si>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 в области  налогов  и сборов, предусмотренные Кодексом Российской Федерации об административных правонарушениях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</si>
  <si>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</si>
  <si>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</si>
  <si>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</si>
  <si>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на реализацию мероприятий по проведению оздоровительной компании детей, находящихся в трудной жизненной ситуации</t>
  </si>
  <si>
    <t>на обеспечение населения социально-значимыми продовольственными товарами</t>
  </si>
  <si>
    <t>на обеспечение государственных гарантий  реализации прав на получение общедоступного и бесплатного дошкольного,  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 общеобразовательных организациях городского округа</t>
  </si>
  <si>
    <t>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</si>
  <si>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2 18 04010 04 0000 180</t>
  </si>
  <si>
    <t xml:space="preserve"> 2 18 04020 04 0000 180</t>
  </si>
  <si>
    <t>Сельское хозяйство и рыболовство</t>
  </si>
  <si>
    <t>Провиденского городского округа</t>
  </si>
  <si>
    <r>
      <rPr>
        <sz val="14"/>
        <rFont val="Times New Roman"/>
        <family val="1"/>
      </rPr>
      <t>Периодичность:</t>
    </r>
    <r>
      <rPr>
        <b/>
        <sz val="14"/>
        <rFont val="Times New Roman"/>
        <family val="1"/>
      </rPr>
      <t xml:space="preserve"> квартальная</t>
    </r>
  </si>
  <si>
    <t>Управление финансов, экономики и имущественных отношений администрации Провиденского городского округа</t>
  </si>
  <si>
    <t>2 02 15000 00 0000 151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</si>
  <si>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</si>
  <si>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</si>
  <si>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</si>
  <si>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</si>
  <si>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</si>
  <si>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</si>
  <si>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2 02 30029 00 0000 151</t>
  </si>
  <si>
    <t>2 02 30029 04 0000 151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</si>
  <si>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</si>
  <si>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</si>
  <si>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2 02 35930 00 0000 151</t>
  </si>
  <si>
    <t>2 02 35930 04 0000 151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</si>
  <si>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</si>
  <si>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</si>
  <si>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2 02 39999 00 0000 151</t>
  </si>
  <si>
    <t>по оплате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Чукотского автономного округа</t>
  </si>
  <si>
    <t>по образованию и организации деятельности комиссий по делам несовершеннолетних и защите их прав</t>
  </si>
  <si>
    <t xml:space="preserve">по осуществлению постановки на учет и учета граждан, имеющих право на получение за счет средств федерального бюджета жилищных субсидий </t>
  </si>
  <si>
    <t>по обеспечению деятельности административных комиссий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</si>
  <si>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</si>
  <si>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</si>
  <si>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</si>
  <si>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</si>
  <si>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</si>
  <si>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</si>
  <si>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1 16 33040 04 0000 140</t>
  </si>
  <si>
    <t>1 16 33000 00 00000 140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</si>
  <si>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</si>
  <si>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</si>
  <si>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К.В. Топорова</t>
  </si>
  <si>
    <t>Защита населения и территории от чрезвычайных ситуаций природного и техногенного характера ,гражданская оборона</t>
  </si>
  <si>
    <t>10</t>
  </si>
  <si>
    <t>Обеспечение пожарной безопасности</t>
  </si>
  <si>
    <t xml:space="preserve"> 01 05 02 01 04 0000 510</t>
  </si>
  <si>
    <t xml:space="preserve"> 01 05 02 01 04 0000 610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</si>
  <si>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</si>
  <si>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 городских округов</t>
  </si>
  <si>
    <t>2 02 39999 04 0000 151</t>
  </si>
  <si>
    <t>Прочие субвенции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</si>
  <si>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</si>
  <si>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</si>
  <si>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</si>
  <si>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Бюджет, принятый законодательными (представительными) органами местного самоуправления, с учетом внесенных изменений в установленном порядке на 2017 год</t>
  </si>
  <si>
    <t>на 01.04.2018 года</t>
  </si>
  <si>
    <t>И.о. начальника Управления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</si>
  <si>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</si>
  <si>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</si>
  <si>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1 08 07000 01 0000 110</t>
  </si>
  <si>
    <t>1 08 07170 01 0000 110</t>
  </si>
  <si>
    <t>1 08 07173 01 0000 110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</si>
  <si>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</si>
  <si>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</si>
  <si>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городских округов</t>
  </si>
  <si>
    <t>1 11 07000 00 0000 120</t>
  </si>
  <si>
    <t>1 11 07010 00 0000 120</t>
  </si>
  <si>
    <t>1 11 07014 04 0000 120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</si>
  <si>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</si>
  <si>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</si>
  <si>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</si>
  <si>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2 02 35120 00 0000 151</t>
  </si>
  <si>
    <t>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</si>
  <si>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</si>
  <si>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</si>
  <si>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2 18 04000 04 0000 180</t>
  </si>
  <si>
    <t>Доходы бюджетов городских округов от возврата организациями остатков субсидий прошлых лет</t>
  </si>
  <si>
    <t>2 19 00000 04 0000 151</t>
  </si>
  <si>
    <t>2 19 60010 04 0000 151</t>
  </si>
  <si>
    <t>Судебная система</t>
  </si>
  <si>
    <t>Другие вопросы в области жилищно-коммунального хозяйства</t>
  </si>
  <si>
    <t>Дополнительное образование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</si>
  <si>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</si>
  <si>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</si>
  <si>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</si>
  <si>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Единый сельскохозяйственный налог</t>
  </si>
  <si>
    <t>1 05 03000 01 0000 110</t>
  </si>
  <si>
    <t>1 16 25000 00 0000 140</t>
  </si>
  <si>
    <t>1 16 25020 01 0000 140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</si>
  <si>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</si>
  <si>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</si>
  <si>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</si>
  <si>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</si>
  <si>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</si>
  <si>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</si>
  <si>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2 18 04030 04 0000 180</t>
  </si>
  <si>
    <t>Доходы бюджетов городских округов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</si>
</sst>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_р_._-;\-* #,##0.0_р_._-;_-* &quot;-&quot;??_р_._-;_-@_-"/>
    <numFmt numFmtId="170" formatCode="_-* #,##0.0_р_._-;\-* #,##0.0_р_._-;_-* &quot;-&quot;?_р_._-;_-@_-"/>
    <numFmt numFmtId="171" formatCode="#,##0.0"/>
    <numFmt numFmtId="172" formatCode="_-* #,##0.0\ _₽_-;\-* #,##0.0\ _₽_-;_-* &quot;-&quot;?\ _₽_-;_-@_-"/>
  </numFmts>
  <fonts count="32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3" applyFont="1" applyFill="1" applyBorder="1" applyAlignment="1">
      <alignment horizontal="justify" vertical="top" wrapText="1"/>
      <protection/>
    </xf>
    <xf numFmtId="49" fontId="24" fillId="0" borderId="10" xfId="61" applyNumberFormat="1" applyFont="1" applyFill="1" applyBorder="1" applyAlignment="1">
      <alignment horizontal="center" wrapText="1"/>
      <protection/>
    </xf>
    <xf numFmtId="49" fontId="23" fillId="0" borderId="10" xfId="61" applyNumberFormat="1" applyFont="1" applyFill="1" applyBorder="1" applyAlignment="1">
      <alignment horizontal="center" wrapText="1"/>
      <protection/>
    </xf>
    <xf numFmtId="49" fontId="24" fillId="0" borderId="11" xfId="61" applyNumberFormat="1" applyFont="1" applyFill="1" applyBorder="1" applyAlignment="1">
      <alignment horizontal="center" wrapText="1"/>
      <protection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61" applyFont="1" applyFill="1" applyBorder="1" applyAlignment="1">
      <alignment horizontal="center" wrapText="1"/>
      <protection/>
    </xf>
    <xf numFmtId="49" fontId="28" fillId="0" borderId="10" xfId="61" applyNumberFormat="1" applyFont="1" applyFill="1" applyBorder="1" applyAlignment="1">
      <alignment horizontal="center" wrapText="1"/>
      <protection/>
    </xf>
    <xf numFmtId="49" fontId="22" fillId="0" borderId="10" xfId="61" applyNumberFormat="1" applyFont="1" applyFill="1" applyBorder="1" applyAlignment="1">
      <alignment horizontal="center" wrapText="1"/>
      <protection/>
    </xf>
    <xf numFmtId="0" fontId="24" fillId="0" borderId="12" xfId="6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61" applyFont="1" applyFill="1" applyBorder="1" applyAlignment="1">
      <alignment horizontal="justify" vertical="top" wrapText="1"/>
      <protection/>
    </xf>
    <xf numFmtId="0" fontId="24" fillId="0" borderId="10" xfId="0" applyFont="1" applyFill="1" applyBorder="1" applyAlignment="1">
      <alignment horizontal="justify" vertical="top" wrapText="1"/>
    </xf>
    <xf numFmtId="0" fontId="24" fillId="0" borderId="10" xfId="61" applyFont="1" applyFill="1" applyBorder="1" applyAlignment="1">
      <alignment horizontal="justify" wrapText="1"/>
      <protection/>
    </xf>
    <xf numFmtId="0" fontId="23" fillId="0" borderId="10" xfId="61" applyFont="1" applyFill="1" applyBorder="1" applyAlignment="1">
      <alignment horizontal="justify" wrapText="1"/>
      <protection/>
    </xf>
    <xf numFmtId="0" fontId="22" fillId="0" borderId="10" xfId="61" applyFont="1" applyFill="1" applyBorder="1" applyAlignment="1">
      <alignment horizontal="justify" wrapText="1"/>
      <protection/>
    </xf>
    <xf numFmtId="0" fontId="24" fillId="0" borderId="0" xfId="0" applyFont="1" applyFill="1" applyAlignment="1">
      <alignment horizontal="justify" wrapText="1"/>
    </xf>
    <xf numFmtId="0" fontId="23" fillId="0" borderId="10" xfId="0" applyFont="1" applyFill="1" applyBorder="1" applyAlignment="1">
      <alignment horizontal="justify" wrapText="1"/>
    </xf>
    <xf numFmtId="0" fontId="29" fillId="0" borderId="10" xfId="61" applyFont="1" applyFill="1" applyBorder="1" applyAlignment="1">
      <alignment horizontal="justify" wrapText="1"/>
      <protection/>
    </xf>
    <xf numFmtId="0" fontId="28" fillId="0" borderId="10" xfId="61" applyFont="1" applyFill="1" applyBorder="1" applyAlignment="1">
      <alignment horizontal="justify" wrapText="1"/>
      <protection/>
    </xf>
    <xf numFmtId="0" fontId="24" fillId="0" borderId="10" xfId="61" applyFont="1" applyFill="1" applyBorder="1" applyAlignment="1">
      <alignment horizontal="justify" vertical="top" wrapText="1"/>
      <protection/>
    </xf>
    <xf numFmtId="0" fontId="23" fillId="0" borderId="10" xfId="0" applyFont="1" applyFill="1" applyBorder="1" applyAlignment="1" quotePrefix="1">
      <alignment horizontal="justify" vertical="top" wrapText="1"/>
    </xf>
    <xf numFmtId="0" fontId="23" fillId="0" borderId="0" xfId="0" applyFont="1" applyFill="1" applyAlignment="1">
      <alignment/>
    </xf>
    <xf numFmtId="170" fontId="24" fillId="0" borderId="10" xfId="61" applyNumberFormat="1" applyFont="1" applyFill="1" applyBorder="1" applyAlignment="1">
      <alignment horizontal="right"/>
      <protection/>
    </xf>
    <xf numFmtId="169" fontId="24" fillId="0" borderId="10" xfId="0" applyNumberFormat="1" applyFont="1" applyFill="1" applyBorder="1" applyAlignment="1">
      <alignment horizontal="right"/>
    </xf>
    <xf numFmtId="169" fontId="23" fillId="0" borderId="10" xfId="0" applyNumberFormat="1" applyFont="1" applyFill="1" applyBorder="1" applyAlignment="1">
      <alignment horizontal="right"/>
    </xf>
    <xf numFmtId="169" fontId="24" fillId="0" borderId="10" xfId="65" applyNumberFormat="1" applyFont="1" applyFill="1" applyBorder="1" applyAlignment="1">
      <alignment horizontal="right" wrapText="1"/>
    </xf>
    <xf numFmtId="169" fontId="23" fillId="0" borderId="10" xfId="65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67" fontId="24" fillId="0" borderId="10" xfId="63" applyFont="1" applyFill="1" applyBorder="1" applyAlignment="1">
      <alignment/>
    </xf>
    <xf numFmtId="167" fontId="23" fillId="0" borderId="10" xfId="63" applyFont="1" applyFill="1" applyBorder="1" applyAlignment="1">
      <alignment/>
    </xf>
    <xf numFmtId="171" fontId="24" fillId="0" borderId="10" xfId="0" applyNumberFormat="1" applyFont="1" applyFill="1" applyBorder="1" applyAlignment="1">
      <alignment/>
    </xf>
    <xf numFmtId="171" fontId="23" fillId="0" borderId="10" xfId="0" applyNumberFormat="1" applyFont="1" applyFill="1" applyBorder="1" applyAlignment="1">
      <alignment/>
    </xf>
    <xf numFmtId="171" fontId="24" fillId="0" borderId="10" xfId="63" applyNumberFormat="1" applyFont="1" applyFill="1" applyBorder="1" applyAlignment="1">
      <alignment/>
    </xf>
    <xf numFmtId="171" fontId="23" fillId="0" borderId="10" xfId="63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22" fillId="0" borderId="10" xfId="0" applyFont="1" applyBorder="1" applyAlignment="1">
      <alignment horizontal="justify" vertical="justify" wrapText="1"/>
    </xf>
    <xf numFmtId="0" fontId="22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justify" wrapText="1"/>
    </xf>
    <xf numFmtId="0" fontId="23" fillId="0" borderId="10" xfId="0" applyFont="1" applyFill="1" applyBorder="1" applyAlignment="1">
      <alignment horizontal="justify" vertical="justify" wrapText="1"/>
    </xf>
    <xf numFmtId="0" fontId="24" fillId="0" borderId="10" xfId="53" applyFont="1" applyFill="1" applyBorder="1" applyAlignment="1">
      <alignment horizontal="justify" vertical="top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167" fontId="24" fillId="0" borderId="10" xfId="65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justify" vertical="justify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3" xfId="54" applyFont="1" applyFill="1" applyBorder="1" applyAlignment="1">
      <alignment horizontal="center"/>
      <protection/>
    </xf>
    <xf numFmtId="0" fontId="24" fillId="0" borderId="15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3" xfId="61" applyFont="1" applyFill="1" applyBorder="1" applyAlignment="1">
      <alignment horizontal="center" vertical="top" wrapText="1"/>
      <protection/>
    </xf>
    <xf numFmtId="0" fontId="24" fillId="0" borderId="15" xfId="61" applyFont="1" applyFill="1" applyBorder="1" applyAlignment="1">
      <alignment horizontal="center" vertical="top" wrapText="1"/>
      <protection/>
    </xf>
    <xf numFmtId="0" fontId="24" fillId="0" borderId="14" xfId="61" applyFont="1" applyFill="1" applyBorder="1" applyAlignment="1">
      <alignment horizontal="center" vertical="top" wrapText="1"/>
      <protection/>
    </xf>
    <xf numFmtId="0" fontId="23" fillId="0" borderId="16" xfId="61" applyFont="1" applyFill="1" applyBorder="1" applyAlignment="1">
      <alignment horizontal="center"/>
      <protection/>
    </xf>
    <xf numFmtId="0" fontId="23" fillId="0" borderId="17" xfId="61" applyFont="1" applyFill="1" applyBorder="1" applyAlignment="1">
      <alignment horizontal="center"/>
      <protection/>
    </xf>
    <xf numFmtId="49" fontId="0" fillId="0" borderId="14" xfId="0" applyNumberForma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0" fontId="27" fillId="0" borderId="13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16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для плана финансиров на 2008гl" xfId="53"/>
    <cellStyle name="Обычный_УТОЧПЛАН20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="70" zoomScaleNormal="70" zoomScaleSheetLayoutView="100" zoomScalePageLayoutView="0" workbookViewId="0" topLeftCell="A1">
      <selection activeCell="O152" sqref="O152"/>
    </sheetView>
  </sheetViews>
  <sheetFormatPr defaultColWidth="9.00390625" defaultRowHeight="12.75"/>
  <cols>
    <col min="1" max="1" width="13.25390625" style="2" customWidth="1"/>
    <col min="2" max="2" width="16.00390625" style="2" customWidth="1"/>
    <col min="3" max="3" width="82.625" style="1" customWidth="1"/>
    <col min="4" max="4" width="29.625" style="2" customWidth="1"/>
    <col min="5" max="5" width="17.875" style="2" customWidth="1"/>
    <col min="6" max="6" width="16.125" style="2" hidden="1" customWidth="1"/>
    <col min="7" max="7" width="12.625" style="2" hidden="1" customWidth="1"/>
    <col min="8" max="8" width="9.125" style="2" customWidth="1"/>
    <col min="9" max="9" width="10.25390625" style="48" bestFit="1" customWidth="1"/>
    <col min="10" max="16384" width="9.125" style="2" customWidth="1"/>
  </cols>
  <sheetData>
    <row r="1" spans="1:5" ht="27" customHeight="1">
      <c r="A1" s="6"/>
      <c r="B1" s="5"/>
      <c r="C1" s="61" t="s">
        <v>123</v>
      </c>
      <c r="D1" s="62"/>
      <c r="E1" s="33"/>
    </row>
    <row r="2" spans="1:5" ht="24.75" customHeight="1">
      <c r="A2" s="6"/>
      <c r="B2" s="5"/>
      <c r="C2" s="61" t="s">
        <v>205</v>
      </c>
      <c r="D2" s="62"/>
      <c r="E2" s="33"/>
    </row>
    <row r="3" spans="1:5" ht="18.75">
      <c r="A3" s="6"/>
      <c r="B3" s="5"/>
      <c r="C3" s="63" t="s">
        <v>252</v>
      </c>
      <c r="D3" s="62"/>
      <c r="E3" s="33"/>
    </row>
    <row r="4" spans="1:5" ht="14.25" customHeight="1">
      <c r="A4" s="6"/>
      <c r="B4" s="5"/>
      <c r="C4" s="5"/>
      <c r="D4" s="5"/>
      <c r="E4" s="33"/>
    </row>
    <row r="5" spans="1:5" ht="18.75">
      <c r="A5" s="64" t="s">
        <v>15</v>
      </c>
      <c r="B5" s="64"/>
      <c r="C5" s="64"/>
      <c r="D5" s="64"/>
      <c r="E5" s="64"/>
    </row>
    <row r="6" spans="1:5" ht="18.75">
      <c r="A6" s="67" t="s">
        <v>207</v>
      </c>
      <c r="B6" s="67"/>
      <c r="C6" s="67"/>
      <c r="D6" s="67"/>
      <c r="E6" s="67"/>
    </row>
    <row r="7" spans="1:5" ht="18.75" customHeight="1">
      <c r="A7" s="67" t="s">
        <v>206</v>
      </c>
      <c r="B7" s="68"/>
      <c r="C7" s="62"/>
      <c r="D7" s="5"/>
      <c r="E7" s="5"/>
    </row>
    <row r="8" spans="1:5" ht="18.75" customHeight="1">
      <c r="A8" s="64" t="s">
        <v>128</v>
      </c>
      <c r="B8" s="62"/>
      <c r="C8" s="62"/>
      <c r="D8" s="5"/>
      <c r="E8" s="5"/>
    </row>
    <row r="9" spans="1:5" ht="18.75" customHeight="1">
      <c r="A9" s="64"/>
      <c r="B9" s="62"/>
      <c r="C9" s="62"/>
      <c r="D9" s="5"/>
      <c r="E9" s="5"/>
    </row>
    <row r="10" spans="1:7" ht="168.75">
      <c r="A10" s="65" t="s">
        <v>110</v>
      </c>
      <c r="B10" s="65"/>
      <c r="C10" s="20" t="s">
        <v>127</v>
      </c>
      <c r="D10" s="20" t="s">
        <v>251</v>
      </c>
      <c r="E10" s="20" t="s">
        <v>16</v>
      </c>
      <c r="F10" s="20" t="s">
        <v>154</v>
      </c>
      <c r="G10" s="20" t="s">
        <v>155</v>
      </c>
    </row>
    <row r="11" spans="1:7" ht="20.25" customHeight="1">
      <c r="A11" s="60">
        <v>1</v>
      </c>
      <c r="B11" s="60"/>
      <c r="C11" s="7">
        <v>2</v>
      </c>
      <c r="D11" s="7">
        <v>3</v>
      </c>
      <c r="E11" s="7">
        <v>4</v>
      </c>
      <c r="F11" s="39">
        <v>5</v>
      </c>
      <c r="G11" s="39">
        <v>6</v>
      </c>
    </row>
    <row r="12" spans="1:7" ht="18" customHeight="1">
      <c r="A12" s="66" t="s">
        <v>111</v>
      </c>
      <c r="B12" s="66"/>
      <c r="C12" s="8" t="s">
        <v>17</v>
      </c>
      <c r="D12" s="37">
        <f>D13+D18+D24+D46+D54+D64+D72+D38</f>
        <v>77062.40000000001</v>
      </c>
      <c r="E12" s="37">
        <f>E13+E18+E24+E46+E54+E64+E72+E38+E69</f>
        <v>15682.200000000003</v>
      </c>
      <c r="F12" s="37" t="e">
        <f>F13+F18+F24+F46+F54+F64+F72+F38+#REF!</f>
        <v>#REF!</v>
      </c>
      <c r="G12" s="40">
        <f>E12/D12*100</f>
        <v>20.350002076239516</v>
      </c>
    </row>
    <row r="13" spans="1:7" ht="18.75">
      <c r="A13" s="66" t="s">
        <v>113</v>
      </c>
      <c r="B13" s="66"/>
      <c r="C13" s="8" t="s">
        <v>114</v>
      </c>
      <c r="D13" s="37">
        <f>D14</f>
        <v>61909.700000000004</v>
      </c>
      <c r="E13" s="37">
        <f>E14</f>
        <v>10569.6</v>
      </c>
      <c r="F13" s="44">
        <f aca="true" t="shared" si="0" ref="F13:F78">E13-D13</f>
        <v>-51340.100000000006</v>
      </c>
      <c r="G13" s="40">
        <f aca="true" t="shared" si="1" ref="G13:G78">E13/D13*100</f>
        <v>17.072607362012736</v>
      </c>
    </row>
    <row r="14" spans="1:7" ht="18.75">
      <c r="A14" s="60" t="s">
        <v>115</v>
      </c>
      <c r="B14" s="60"/>
      <c r="C14" s="9" t="s">
        <v>116</v>
      </c>
      <c r="D14" s="38">
        <f>SUM(D15:D17)</f>
        <v>61909.700000000004</v>
      </c>
      <c r="E14" s="38">
        <f>SUM(E15:E17)</f>
        <v>10569.6</v>
      </c>
      <c r="F14" s="45">
        <f t="shared" si="0"/>
        <v>-51340.100000000006</v>
      </c>
      <c r="G14" s="41">
        <f t="shared" si="1"/>
        <v>17.072607362012736</v>
      </c>
    </row>
    <row r="15" spans="1:7" ht="76.5" customHeight="1">
      <c r="A15" s="58" t="s">
        <v>43</v>
      </c>
      <c r="B15" s="59"/>
      <c r="C15" s="49" t="s">
        <v>44</v>
      </c>
      <c r="D15" s="38">
        <v>61805.8</v>
      </c>
      <c r="E15" s="38">
        <v>10569.6</v>
      </c>
      <c r="F15" s="45">
        <f t="shared" si="0"/>
        <v>-51236.200000000004</v>
      </c>
      <c r="G15" s="41">
        <f t="shared" si="1"/>
        <v>17.101307644266395</v>
      </c>
    </row>
    <row r="16" spans="1:7" ht="76.5" customHeight="1">
      <c r="A16" s="58" t="s">
        <v>254</v>
      </c>
      <c r="B16" s="59"/>
      <c r="C16" s="49" t="s">
        <v>255</v>
      </c>
      <c r="D16" s="38">
        <v>23.3</v>
      </c>
      <c r="E16" s="38">
        <v>0</v>
      </c>
      <c r="F16" s="45"/>
      <c r="G16" s="41"/>
    </row>
    <row r="17" spans="1:7" ht="56.25">
      <c r="A17" s="58" t="s">
        <v>156</v>
      </c>
      <c r="B17" s="59"/>
      <c r="C17" s="50" t="s">
        <v>32</v>
      </c>
      <c r="D17" s="38">
        <v>80.6</v>
      </c>
      <c r="E17" s="38">
        <v>0</v>
      </c>
      <c r="F17" s="45">
        <f t="shared" si="0"/>
        <v>-80.6</v>
      </c>
      <c r="G17" s="41">
        <v>0</v>
      </c>
    </row>
    <row r="18" spans="1:7" ht="38.25" customHeight="1">
      <c r="A18" s="69" t="s">
        <v>133</v>
      </c>
      <c r="B18" s="70"/>
      <c r="C18" s="31" t="s">
        <v>144</v>
      </c>
      <c r="D18" s="37">
        <f>D19</f>
        <v>1707.5999999999997</v>
      </c>
      <c r="E18" s="37">
        <f>E19</f>
        <v>407.1</v>
      </c>
      <c r="F18" s="44">
        <f t="shared" si="0"/>
        <v>-1300.4999999999995</v>
      </c>
      <c r="G18" s="40">
        <f t="shared" si="1"/>
        <v>23.840477863668312</v>
      </c>
    </row>
    <row r="19" spans="1:7" ht="39" customHeight="1">
      <c r="A19" s="58" t="s">
        <v>134</v>
      </c>
      <c r="B19" s="59"/>
      <c r="C19" s="22" t="s">
        <v>135</v>
      </c>
      <c r="D19" s="38">
        <f>D20+D21+D22+D23</f>
        <v>1707.5999999999997</v>
      </c>
      <c r="E19" s="38">
        <f>E20+E21+E22+E23</f>
        <v>407.1</v>
      </c>
      <c r="F19" s="45">
        <f t="shared" si="0"/>
        <v>-1300.4999999999995</v>
      </c>
      <c r="G19" s="41">
        <f t="shared" si="1"/>
        <v>23.840477863668312</v>
      </c>
    </row>
    <row r="20" spans="1:7" ht="78" customHeight="1">
      <c r="A20" s="58" t="s">
        <v>136</v>
      </c>
      <c r="B20" s="59"/>
      <c r="C20" s="22" t="s">
        <v>137</v>
      </c>
      <c r="D20" s="38">
        <v>593.8</v>
      </c>
      <c r="E20" s="38">
        <v>167.7</v>
      </c>
      <c r="F20" s="45">
        <f t="shared" si="0"/>
        <v>-426.09999999999997</v>
      </c>
      <c r="G20" s="41">
        <f t="shared" si="1"/>
        <v>28.241832266756482</v>
      </c>
    </row>
    <row r="21" spans="1:7" ht="97.5" customHeight="1">
      <c r="A21" s="58" t="s">
        <v>138</v>
      </c>
      <c r="B21" s="59"/>
      <c r="C21" s="22" t="s">
        <v>139</v>
      </c>
      <c r="D21" s="38">
        <v>5.4</v>
      </c>
      <c r="E21" s="38">
        <v>1.1</v>
      </c>
      <c r="F21" s="45">
        <f t="shared" si="0"/>
        <v>-4.300000000000001</v>
      </c>
      <c r="G21" s="41">
        <f t="shared" si="1"/>
        <v>20.370370370370374</v>
      </c>
    </row>
    <row r="22" spans="1:7" ht="78" customHeight="1">
      <c r="A22" s="58" t="s">
        <v>140</v>
      </c>
      <c r="B22" s="59"/>
      <c r="C22" s="22" t="s">
        <v>141</v>
      </c>
      <c r="D22" s="38">
        <v>1231.6</v>
      </c>
      <c r="E22" s="38">
        <v>273.2</v>
      </c>
      <c r="F22" s="45">
        <f t="shared" si="0"/>
        <v>-958.3999999999999</v>
      </c>
      <c r="G22" s="41">
        <f t="shared" si="1"/>
        <v>22.18252679441377</v>
      </c>
    </row>
    <row r="23" spans="1:7" ht="78.75" customHeight="1">
      <c r="A23" s="58" t="s">
        <v>142</v>
      </c>
      <c r="B23" s="59"/>
      <c r="C23" s="22" t="s">
        <v>143</v>
      </c>
      <c r="D23" s="38">
        <v>-123.2</v>
      </c>
      <c r="E23" s="38">
        <v>-34.9</v>
      </c>
      <c r="F23" s="45">
        <f t="shared" si="0"/>
        <v>88.30000000000001</v>
      </c>
      <c r="G23" s="41">
        <v>0</v>
      </c>
    </row>
    <row r="24" spans="1:7" ht="18.75" customHeight="1">
      <c r="A24" s="66" t="s">
        <v>117</v>
      </c>
      <c r="B24" s="66"/>
      <c r="C24" s="23" t="s">
        <v>118</v>
      </c>
      <c r="D24" s="37">
        <f>D25+D31+D36+D34</f>
        <v>6645</v>
      </c>
      <c r="E24" s="37">
        <f>E25+E31+E36+E34</f>
        <v>1511.2</v>
      </c>
      <c r="F24" s="37">
        <f>F25+F31+F36</f>
        <v>-5135.2</v>
      </c>
      <c r="G24" s="40">
        <f t="shared" si="1"/>
        <v>22.74191121143717</v>
      </c>
    </row>
    <row r="25" spans="1:7" ht="37.5" customHeight="1">
      <c r="A25" s="60" t="s">
        <v>119</v>
      </c>
      <c r="B25" s="60"/>
      <c r="C25" s="49" t="s">
        <v>105</v>
      </c>
      <c r="D25" s="38">
        <f>D26+D28+D30</f>
        <v>2210</v>
      </c>
      <c r="E25" s="38">
        <f>E26+E28+E30</f>
        <v>306</v>
      </c>
      <c r="F25" s="45">
        <f t="shared" si="0"/>
        <v>-1904</v>
      </c>
      <c r="G25" s="41">
        <f t="shared" si="1"/>
        <v>13.846153846153847</v>
      </c>
    </row>
    <row r="26" spans="1:7" ht="37.5" customHeight="1">
      <c r="A26" s="60" t="s">
        <v>30</v>
      </c>
      <c r="B26" s="60"/>
      <c r="C26" s="49" t="s">
        <v>106</v>
      </c>
      <c r="D26" s="38">
        <f>D27</f>
        <v>1400</v>
      </c>
      <c r="E26" s="38">
        <f>E27</f>
        <v>3.3</v>
      </c>
      <c r="F26" s="38">
        <f>F27</f>
        <v>-1396.7</v>
      </c>
      <c r="G26" s="41">
        <f t="shared" si="1"/>
        <v>0.2357142857142857</v>
      </c>
    </row>
    <row r="27" spans="1:7" ht="37.5">
      <c r="A27" s="60" t="s">
        <v>157</v>
      </c>
      <c r="B27" s="60"/>
      <c r="C27" s="49" t="s">
        <v>158</v>
      </c>
      <c r="D27" s="38">
        <v>1400</v>
      </c>
      <c r="E27" s="38">
        <v>3.3</v>
      </c>
      <c r="F27" s="45">
        <f t="shared" si="0"/>
        <v>-1396.7</v>
      </c>
      <c r="G27" s="41">
        <f t="shared" si="1"/>
        <v>0.2357142857142857</v>
      </c>
    </row>
    <row r="28" spans="1:7" ht="36.75" customHeight="1">
      <c r="A28" s="60" t="s">
        <v>31</v>
      </c>
      <c r="B28" s="60"/>
      <c r="C28" s="49" t="s">
        <v>159</v>
      </c>
      <c r="D28" s="38">
        <f>D29</f>
        <v>600</v>
      </c>
      <c r="E28" s="38">
        <f>E29</f>
        <v>302.7</v>
      </c>
      <c r="F28" s="38">
        <f>F29</f>
        <v>-297.3</v>
      </c>
      <c r="G28" s="41">
        <f t="shared" si="1"/>
        <v>50.449999999999996</v>
      </c>
    </row>
    <row r="29" spans="1:7" ht="36.75" customHeight="1">
      <c r="A29" s="58" t="s">
        <v>162</v>
      </c>
      <c r="B29" s="59"/>
      <c r="C29" s="49" t="s">
        <v>107</v>
      </c>
      <c r="D29" s="38">
        <v>600</v>
      </c>
      <c r="E29" s="38">
        <v>302.7</v>
      </c>
      <c r="F29" s="45">
        <f t="shared" si="0"/>
        <v>-297.3</v>
      </c>
      <c r="G29" s="41">
        <f t="shared" si="1"/>
        <v>50.449999999999996</v>
      </c>
    </row>
    <row r="30" spans="1:7" ht="37.5">
      <c r="A30" s="58" t="s">
        <v>163</v>
      </c>
      <c r="B30" s="59"/>
      <c r="C30" s="49" t="s">
        <v>160</v>
      </c>
      <c r="D30" s="38">
        <v>210</v>
      </c>
      <c r="E30" s="38">
        <v>0</v>
      </c>
      <c r="F30" s="45">
        <f t="shared" si="0"/>
        <v>-210</v>
      </c>
      <c r="G30" s="43">
        <v>0</v>
      </c>
    </row>
    <row r="31" spans="1:7" ht="20.25" customHeight="1">
      <c r="A31" s="71" t="s">
        <v>146</v>
      </c>
      <c r="B31" s="71"/>
      <c r="C31" s="49" t="s">
        <v>147</v>
      </c>
      <c r="D31" s="38">
        <f>D32+D33</f>
        <v>4300</v>
      </c>
      <c r="E31" s="38">
        <f>E32+E33</f>
        <v>1204.2</v>
      </c>
      <c r="F31" s="38">
        <f>F32</f>
        <v>-3096.2</v>
      </c>
      <c r="G31" s="41">
        <f t="shared" si="1"/>
        <v>28.0046511627907</v>
      </c>
    </row>
    <row r="32" spans="1:7" ht="19.5" customHeight="1">
      <c r="A32" s="72" t="s">
        <v>148</v>
      </c>
      <c r="B32" s="73"/>
      <c r="C32" s="49" t="s">
        <v>147</v>
      </c>
      <c r="D32" s="38">
        <v>4300</v>
      </c>
      <c r="E32" s="38">
        <v>1203.8</v>
      </c>
      <c r="F32" s="45">
        <f t="shared" si="0"/>
        <v>-3096.2</v>
      </c>
      <c r="G32" s="41">
        <f t="shared" si="1"/>
        <v>27.9953488372093</v>
      </c>
    </row>
    <row r="33" spans="1:7" ht="19.5" customHeight="1">
      <c r="A33" s="72" t="s">
        <v>280</v>
      </c>
      <c r="B33" s="73"/>
      <c r="C33" s="49" t="s">
        <v>279</v>
      </c>
      <c r="D33" s="38">
        <v>0</v>
      </c>
      <c r="E33" s="38">
        <v>0.4</v>
      </c>
      <c r="F33" s="45"/>
      <c r="G33" s="41" t="e">
        <f t="shared" si="1"/>
        <v>#DIV/0!</v>
      </c>
    </row>
    <row r="34" spans="1:7" ht="19.5" customHeight="1">
      <c r="A34" s="72" t="s">
        <v>283</v>
      </c>
      <c r="B34" s="73"/>
      <c r="C34" s="49" t="s">
        <v>282</v>
      </c>
      <c r="D34" s="38">
        <f>D35</f>
        <v>0</v>
      </c>
      <c r="E34" s="38">
        <f>E35</f>
        <v>1</v>
      </c>
      <c r="F34" s="45"/>
      <c r="G34" s="41"/>
    </row>
    <row r="35" spans="1:7" ht="19.5" customHeight="1">
      <c r="A35" s="72" t="s">
        <v>281</v>
      </c>
      <c r="B35" s="73"/>
      <c r="C35" s="49" t="s">
        <v>282</v>
      </c>
      <c r="D35" s="38">
        <v>0</v>
      </c>
      <c r="E35" s="38">
        <v>1</v>
      </c>
      <c r="F35" s="45"/>
      <c r="G35" s="41"/>
    </row>
    <row r="36" spans="1:7" ht="39" customHeight="1">
      <c r="A36" s="58" t="s">
        <v>20</v>
      </c>
      <c r="B36" s="59"/>
      <c r="C36" s="49" t="s">
        <v>19</v>
      </c>
      <c r="D36" s="38">
        <f>D37</f>
        <v>135</v>
      </c>
      <c r="E36" s="38">
        <f>E37</f>
        <v>0</v>
      </c>
      <c r="F36" s="45">
        <f t="shared" si="0"/>
        <v>-135</v>
      </c>
      <c r="G36" s="41">
        <f t="shared" si="1"/>
        <v>0</v>
      </c>
    </row>
    <row r="37" spans="1:7" ht="37.5">
      <c r="A37" s="58" t="s">
        <v>164</v>
      </c>
      <c r="B37" s="59"/>
      <c r="C37" s="49" t="s">
        <v>161</v>
      </c>
      <c r="D37" s="38">
        <v>135</v>
      </c>
      <c r="E37" s="38">
        <v>0</v>
      </c>
      <c r="F37" s="45">
        <f t="shared" si="0"/>
        <v>-135</v>
      </c>
      <c r="G37" s="41">
        <f t="shared" si="1"/>
        <v>0</v>
      </c>
    </row>
    <row r="38" spans="1:7" ht="18" customHeight="1">
      <c r="A38" s="69" t="s">
        <v>150</v>
      </c>
      <c r="B38" s="70"/>
      <c r="C38" s="23" t="s">
        <v>151</v>
      </c>
      <c r="D38" s="37">
        <f>D41+D39</f>
        <v>943</v>
      </c>
      <c r="E38" s="37">
        <f>E41+E39</f>
        <v>917.0999999999999</v>
      </c>
      <c r="F38" s="37">
        <f>F41+F39</f>
        <v>-25.900000000000045</v>
      </c>
      <c r="G38" s="40">
        <f t="shared" si="1"/>
        <v>97.25344644750794</v>
      </c>
    </row>
    <row r="39" spans="1:7" ht="18" customHeight="1">
      <c r="A39" s="58" t="s">
        <v>165</v>
      </c>
      <c r="B39" s="59"/>
      <c r="C39" s="49" t="s">
        <v>171</v>
      </c>
      <c r="D39" s="38">
        <f>D40</f>
        <v>20</v>
      </c>
      <c r="E39" s="38">
        <f>E40</f>
        <v>1.8</v>
      </c>
      <c r="F39" s="38">
        <f>F40</f>
        <v>-18.2</v>
      </c>
      <c r="G39" s="41">
        <f t="shared" si="1"/>
        <v>9</v>
      </c>
    </row>
    <row r="40" spans="1:7" ht="18" customHeight="1">
      <c r="A40" s="58" t="s">
        <v>166</v>
      </c>
      <c r="B40" s="59"/>
      <c r="C40" s="49" t="s">
        <v>172</v>
      </c>
      <c r="D40" s="38">
        <v>20</v>
      </c>
      <c r="E40" s="38">
        <v>1.8</v>
      </c>
      <c r="F40" s="45">
        <f t="shared" si="0"/>
        <v>-18.2</v>
      </c>
      <c r="G40" s="41">
        <f t="shared" si="1"/>
        <v>9</v>
      </c>
    </row>
    <row r="41" spans="1:7" ht="18" customHeight="1">
      <c r="A41" s="58" t="s">
        <v>152</v>
      </c>
      <c r="B41" s="59"/>
      <c r="C41" s="49" t="s">
        <v>153</v>
      </c>
      <c r="D41" s="38">
        <f>D42+D44</f>
        <v>923</v>
      </c>
      <c r="E41" s="38">
        <f>E42+E44</f>
        <v>915.3</v>
      </c>
      <c r="F41" s="38">
        <f>F42+F44</f>
        <v>-7.7000000000000455</v>
      </c>
      <c r="G41" s="41">
        <f t="shared" si="1"/>
        <v>99.16576381365113</v>
      </c>
    </row>
    <row r="42" spans="1:7" ht="18" customHeight="1">
      <c r="A42" s="58" t="s">
        <v>168</v>
      </c>
      <c r="B42" s="59"/>
      <c r="C42" s="49" t="s">
        <v>173</v>
      </c>
      <c r="D42" s="38">
        <f>D43</f>
        <v>920</v>
      </c>
      <c r="E42" s="38">
        <f>E43</f>
        <v>915.3</v>
      </c>
      <c r="F42" s="38">
        <f>F43</f>
        <v>-4.7000000000000455</v>
      </c>
      <c r="G42" s="41">
        <f t="shared" si="1"/>
        <v>99.4891304347826</v>
      </c>
    </row>
    <row r="43" spans="1:7" ht="37.5">
      <c r="A43" s="58" t="s">
        <v>167</v>
      </c>
      <c r="B43" s="59"/>
      <c r="C43" s="49" t="s">
        <v>174</v>
      </c>
      <c r="D43" s="38">
        <v>920</v>
      </c>
      <c r="E43" s="38">
        <v>915.3</v>
      </c>
      <c r="F43" s="45">
        <f t="shared" si="0"/>
        <v>-4.7000000000000455</v>
      </c>
      <c r="G43" s="41">
        <f t="shared" si="1"/>
        <v>99.4891304347826</v>
      </c>
    </row>
    <row r="44" spans="1:7" ht="18.75">
      <c r="A44" s="58" t="s">
        <v>169</v>
      </c>
      <c r="B44" s="59"/>
      <c r="C44" s="49" t="s">
        <v>175</v>
      </c>
      <c r="D44" s="38">
        <f>D45</f>
        <v>3</v>
      </c>
      <c r="E44" s="38">
        <f>E45</f>
        <v>0</v>
      </c>
      <c r="F44" s="45">
        <f t="shared" si="0"/>
        <v>-3</v>
      </c>
      <c r="G44" s="41">
        <f t="shared" si="1"/>
        <v>0</v>
      </c>
    </row>
    <row r="45" spans="1:7" ht="37.5">
      <c r="A45" s="58" t="s">
        <v>170</v>
      </c>
      <c r="B45" s="59"/>
      <c r="C45" s="49" t="s">
        <v>176</v>
      </c>
      <c r="D45" s="38">
        <v>3</v>
      </c>
      <c r="E45" s="38">
        <v>0</v>
      </c>
      <c r="F45" s="45">
        <f t="shared" si="0"/>
        <v>-3</v>
      </c>
      <c r="G45" s="41">
        <f t="shared" si="1"/>
        <v>0</v>
      </c>
    </row>
    <row r="46" spans="1:7" ht="18" customHeight="1">
      <c r="A46" s="66" t="s">
        <v>120</v>
      </c>
      <c r="B46" s="66"/>
      <c r="C46" s="23" t="s">
        <v>121</v>
      </c>
      <c r="D46" s="56">
        <f>D47+D49+D51</f>
        <v>823</v>
      </c>
      <c r="E46" s="56">
        <f>E47+E49+E51</f>
        <v>87.19999999999999</v>
      </c>
      <c r="F46" s="44">
        <f t="shared" si="0"/>
        <v>-735.8</v>
      </c>
      <c r="G46" s="40">
        <f t="shared" si="1"/>
        <v>10.595382746051031</v>
      </c>
    </row>
    <row r="47" spans="1:7" ht="36.75" customHeight="1">
      <c r="A47" s="60" t="s">
        <v>122</v>
      </c>
      <c r="B47" s="60"/>
      <c r="C47" s="49" t="s">
        <v>124</v>
      </c>
      <c r="D47" s="38">
        <f>D48</f>
        <v>720</v>
      </c>
      <c r="E47" s="38">
        <f>E48</f>
        <v>42.4</v>
      </c>
      <c r="F47" s="45">
        <f t="shared" si="0"/>
        <v>-677.6</v>
      </c>
      <c r="G47" s="41">
        <f t="shared" si="1"/>
        <v>5.888888888888888</v>
      </c>
    </row>
    <row r="48" spans="1:7" ht="56.25">
      <c r="A48" s="60" t="s">
        <v>145</v>
      </c>
      <c r="B48" s="60"/>
      <c r="C48" s="49" t="s">
        <v>179</v>
      </c>
      <c r="D48" s="38">
        <v>720</v>
      </c>
      <c r="E48" s="38">
        <v>42.4</v>
      </c>
      <c r="F48" s="45">
        <f t="shared" si="0"/>
        <v>-677.6</v>
      </c>
      <c r="G48" s="41">
        <f t="shared" si="1"/>
        <v>5.888888888888888</v>
      </c>
    </row>
    <row r="49" spans="1:7" ht="56.25">
      <c r="A49" s="58" t="s">
        <v>177</v>
      </c>
      <c r="B49" s="59"/>
      <c r="C49" s="49" t="s">
        <v>180</v>
      </c>
      <c r="D49" s="38">
        <f>D50</f>
        <v>100</v>
      </c>
      <c r="E49" s="38">
        <f>E50</f>
        <v>44.8</v>
      </c>
      <c r="F49" s="45">
        <f t="shared" si="0"/>
        <v>-55.2</v>
      </c>
      <c r="G49" s="41">
        <f t="shared" si="1"/>
        <v>44.8</v>
      </c>
    </row>
    <row r="50" spans="1:7" ht="81.75" customHeight="1">
      <c r="A50" s="60" t="s">
        <v>178</v>
      </c>
      <c r="B50" s="60"/>
      <c r="C50" s="49" t="s">
        <v>181</v>
      </c>
      <c r="D50" s="38">
        <v>100</v>
      </c>
      <c r="E50" s="38">
        <v>44.8</v>
      </c>
      <c r="F50" s="45">
        <f t="shared" si="0"/>
        <v>-55.2</v>
      </c>
      <c r="G50" s="41">
        <f t="shared" si="1"/>
        <v>44.8</v>
      </c>
    </row>
    <row r="51" spans="1:7" ht="37.5">
      <c r="A51" s="58" t="s">
        <v>256</v>
      </c>
      <c r="B51" s="59"/>
      <c r="C51" s="52" t="s">
        <v>259</v>
      </c>
      <c r="D51" s="38">
        <f>D52</f>
        <v>3</v>
      </c>
      <c r="E51" s="38">
        <f>E52</f>
        <v>0</v>
      </c>
      <c r="F51" s="45"/>
      <c r="G51" s="41"/>
    </row>
    <row r="52" spans="1:7" ht="81.75" customHeight="1">
      <c r="A52" s="58" t="s">
        <v>257</v>
      </c>
      <c r="B52" s="59"/>
      <c r="C52" s="52" t="s">
        <v>260</v>
      </c>
      <c r="D52" s="38">
        <f>D53</f>
        <v>3</v>
      </c>
      <c r="E52" s="38">
        <f>E53</f>
        <v>0</v>
      </c>
      <c r="F52" s="45"/>
      <c r="G52" s="41"/>
    </row>
    <row r="53" spans="1:7" ht="81.75" customHeight="1">
      <c r="A53" s="58" t="s">
        <v>258</v>
      </c>
      <c r="B53" s="59"/>
      <c r="C53" s="52" t="s">
        <v>261</v>
      </c>
      <c r="D53" s="38">
        <v>3</v>
      </c>
      <c r="E53" s="38"/>
      <c r="F53" s="45"/>
      <c r="G53" s="41"/>
    </row>
    <row r="54" spans="1:7" ht="56.25">
      <c r="A54" s="66" t="s">
        <v>126</v>
      </c>
      <c r="B54" s="66"/>
      <c r="C54" s="23" t="s">
        <v>18</v>
      </c>
      <c r="D54" s="37">
        <f>D55+D61+D58</f>
        <v>3665.7000000000003</v>
      </c>
      <c r="E54" s="37">
        <f>E55+E61+E58</f>
        <v>1530.5</v>
      </c>
      <c r="F54" s="44">
        <f t="shared" si="0"/>
        <v>-2135.2000000000003</v>
      </c>
      <c r="G54" s="40">
        <f t="shared" si="1"/>
        <v>41.75191641432741</v>
      </c>
    </row>
    <row r="55" spans="1:7" ht="97.5" customHeight="1">
      <c r="A55" s="60" t="s">
        <v>21</v>
      </c>
      <c r="B55" s="60"/>
      <c r="C55" s="49" t="s">
        <v>184</v>
      </c>
      <c r="D55" s="38">
        <f>D56</f>
        <v>202.3</v>
      </c>
      <c r="E55" s="38">
        <f>E56</f>
        <v>935.1</v>
      </c>
      <c r="F55" s="45">
        <f t="shared" si="0"/>
        <v>732.8</v>
      </c>
      <c r="G55" s="41">
        <f t="shared" si="1"/>
        <v>462.2343054869006</v>
      </c>
    </row>
    <row r="56" spans="1:7" ht="78.75" customHeight="1">
      <c r="A56" s="60" t="s">
        <v>22</v>
      </c>
      <c r="B56" s="60"/>
      <c r="C56" s="49" t="s">
        <v>185</v>
      </c>
      <c r="D56" s="38">
        <f>D57</f>
        <v>202.3</v>
      </c>
      <c r="E56" s="38">
        <f>E57</f>
        <v>935.1</v>
      </c>
      <c r="F56" s="45">
        <f t="shared" si="0"/>
        <v>732.8</v>
      </c>
      <c r="G56" s="41">
        <f t="shared" si="1"/>
        <v>462.2343054869006</v>
      </c>
    </row>
    <row r="57" spans="1:7" ht="78" customHeight="1">
      <c r="A57" s="58" t="s">
        <v>182</v>
      </c>
      <c r="B57" s="59"/>
      <c r="C57" s="49" t="s">
        <v>186</v>
      </c>
      <c r="D57" s="38">
        <v>202.3</v>
      </c>
      <c r="E57" s="38">
        <v>935.1</v>
      </c>
      <c r="F57" s="45">
        <f t="shared" si="0"/>
        <v>732.8</v>
      </c>
      <c r="G57" s="41">
        <f t="shared" si="1"/>
        <v>462.2343054869006</v>
      </c>
    </row>
    <row r="58" spans="1:7" ht="37.5">
      <c r="A58" s="58" t="s">
        <v>262</v>
      </c>
      <c r="B58" s="59"/>
      <c r="C58" s="57" t="s">
        <v>265</v>
      </c>
      <c r="D58" s="38">
        <f>D59</f>
        <v>100</v>
      </c>
      <c r="E58" s="38">
        <f>E59</f>
        <v>0</v>
      </c>
      <c r="F58" s="45"/>
      <c r="G58" s="41"/>
    </row>
    <row r="59" spans="1:7" ht="56.25">
      <c r="A59" s="58" t="s">
        <v>263</v>
      </c>
      <c r="B59" s="59"/>
      <c r="C59" s="57" t="s">
        <v>266</v>
      </c>
      <c r="D59" s="38">
        <f>D60</f>
        <v>100</v>
      </c>
      <c r="E59" s="38">
        <f>E60</f>
        <v>0</v>
      </c>
      <c r="F59" s="45"/>
      <c r="G59" s="41"/>
    </row>
    <row r="60" spans="1:7" ht="56.25">
      <c r="A60" s="58" t="s">
        <v>264</v>
      </c>
      <c r="B60" s="59"/>
      <c r="C60" s="57" t="s">
        <v>267</v>
      </c>
      <c r="D60" s="38">
        <v>100</v>
      </c>
      <c r="E60" s="38"/>
      <c r="F60" s="45"/>
      <c r="G60" s="41"/>
    </row>
    <row r="61" spans="1:7" ht="93.75">
      <c r="A61" s="60" t="s">
        <v>108</v>
      </c>
      <c r="B61" s="60"/>
      <c r="C61" s="49" t="s">
        <v>187</v>
      </c>
      <c r="D61" s="38">
        <f>D62</f>
        <v>3363.4</v>
      </c>
      <c r="E61" s="38">
        <f>E62</f>
        <v>595.4</v>
      </c>
      <c r="F61" s="45">
        <f t="shared" si="0"/>
        <v>-2768</v>
      </c>
      <c r="G61" s="41">
        <f t="shared" si="1"/>
        <v>17.702325028245227</v>
      </c>
    </row>
    <row r="62" spans="1:7" ht="93.75">
      <c r="A62" s="60" t="s">
        <v>109</v>
      </c>
      <c r="B62" s="60"/>
      <c r="C62" s="49" t="s">
        <v>188</v>
      </c>
      <c r="D62" s="38">
        <f>D63</f>
        <v>3363.4</v>
      </c>
      <c r="E62" s="38">
        <f>E63</f>
        <v>595.4</v>
      </c>
      <c r="F62" s="45">
        <f t="shared" si="0"/>
        <v>-2768</v>
      </c>
      <c r="G62" s="41">
        <f t="shared" si="1"/>
        <v>17.702325028245227</v>
      </c>
    </row>
    <row r="63" spans="1:7" ht="75">
      <c r="A63" s="60" t="s">
        <v>183</v>
      </c>
      <c r="B63" s="60"/>
      <c r="C63" s="49" t="s">
        <v>189</v>
      </c>
      <c r="D63" s="38">
        <v>3363.4</v>
      </c>
      <c r="E63" s="38">
        <v>595.4</v>
      </c>
      <c r="F63" s="45">
        <f t="shared" si="0"/>
        <v>-2768</v>
      </c>
      <c r="G63" s="41">
        <f t="shared" si="1"/>
        <v>17.702325028245227</v>
      </c>
    </row>
    <row r="64" spans="1:7" ht="17.25" customHeight="1">
      <c r="A64" s="66" t="s">
        <v>46</v>
      </c>
      <c r="B64" s="66"/>
      <c r="C64" s="23" t="s">
        <v>47</v>
      </c>
      <c r="D64" s="37">
        <f>D65</f>
        <v>928.3</v>
      </c>
      <c r="E64" s="37">
        <f>E65</f>
        <v>457.29999999999995</v>
      </c>
      <c r="F64" s="44">
        <f t="shared" si="0"/>
        <v>-471</v>
      </c>
      <c r="G64" s="40">
        <f t="shared" si="1"/>
        <v>49.262091996121946</v>
      </c>
    </row>
    <row r="65" spans="1:7" ht="18.75">
      <c r="A65" s="60" t="s">
        <v>48</v>
      </c>
      <c r="B65" s="60"/>
      <c r="C65" s="21" t="s">
        <v>49</v>
      </c>
      <c r="D65" s="38">
        <f>SUM(D66:D68)</f>
        <v>928.3</v>
      </c>
      <c r="E65" s="38">
        <f>SUM(E66:E68)</f>
        <v>457.29999999999995</v>
      </c>
      <c r="F65" s="38">
        <f>SUM(F66:F68)</f>
        <v>-471</v>
      </c>
      <c r="G65" s="41">
        <f t="shared" si="1"/>
        <v>49.262091996121946</v>
      </c>
    </row>
    <row r="66" spans="1:7" ht="36.75" customHeight="1">
      <c r="A66" s="58" t="s">
        <v>38</v>
      </c>
      <c r="B66" s="59"/>
      <c r="C66" s="10" t="s">
        <v>37</v>
      </c>
      <c r="D66" s="38">
        <v>119.9</v>
      </c>
      <c r="E66" s="38">
        <v>-23.5</v>
      </c>
      <c r="F66" s="45">
        <f t="shared" si="0"/>
        <v>-143.4</v>
      </c>
      <c r="G66" s="41">
        <f t="shared" si="1"/>
        <v>-19.599666388657212</v>
      </c>
    </row>
    <row r="67" spans="1:7" ht="18.75">
      <c r="A67" s="58" t="s">
        <v>39</v>
      </c>
      <c r="B67" s="59"/>
      <c r="C67" s="10" t="s">
        <v>40</v>
      </c>
      <c r="D67" s="38">
        <v>121.8</v>
      </c>
      <c r="E67" s="38">
        <v>-147.6</v>
      </c>
      <c r="F67" s="45">
        <f t="shared" si="0"/>
        <v>-269.4</v>
      </c>
      <c r="G67" s="41">
        <f t="shared" si="1"/>
        <v>-121.18226600985223</v>
      </c>
    </row>
    <row r="68" spans="1:7" ht="18.75">
      <c r="A68" s="58" t="s">
        <v>41</v>
      </c>
      <c r="B68" s="59"/>
      <c r="C68" s="10" t="s">
        <v>42</v>
      </c>
      <c r="D68" s="38">
        <v>686.6</v>
      </c>
      <c r="E68" s="38">
        <v>628.4</v>
      </c>
      <c r="F68" s="45">
        <f t="shared" si="0"/>
        <v>-58.200000000000045</v>
      </c>
      <c r="G68" s="41">
        <f t="shared" si="1"/>
        <v>91.5234488785319</v>
      </c>
    </row>
    <row r="69" spans="1:9" s="54" customFormat="1" ht="37.5">
      <c r="A69" s="69" t="s">
        <v>228</v>
      </c>
      <c r="B69" s="92"/>
      <c r="C69" s="53" t="s">
        <v>229</v>
      </c>
      <c r="D69" s="37">
        <f>D70</f>
        <v>0</v>
      </c>
      <c r="E69" s="37">
        <f>E70</f>
        <v>52.1</v>
      </c>
      <c r="F69" s="44"/>
      <c r="G69" s="40"/>
      <c r="I69" s="55"/>
    </row>
    <row r="70" spans="1:7" ht="18.75">
      <c r="A70" s="58" t="s">
        <v>230</v>
      </c>
      <c r="B70" s="74"/>
      <c r="C70" s="10" t="s">
        <v>231</v>
      </c>
      <c r="D70" s="38">
        <f>D71</f>
        <v>0</v>
      </c>
      <c r="E70" s="38">
        <f>E71</f>
        <v>52.1</v>
      </c>
      <c r="F70" s="45"/>
      <c r="G70" s="41"/>
    </row>
    <row r="71" spans="1:7" ht="20.25" customHeight="1">
      <c r="A71" s="58" t="s">
        <v>232</v>
      </c>
      <c r="B71" s="74"/>
      <c r="C71" s="10" t="s">
        <v>233</v>
      </c>
      <c r="D71" s="38">
        <v>0</v>
      </c>
      <c r="E71" s="38">
        <v>52.1</v>
      </c>
      <c r="F71" s="45"/>
      <c r="G71" s="41"/>
    </row>
    <row r="72" spans="1:7" ht="17.25" customHeight="1">
      <c r="A72" s="66" t="s">
        <v>50</v>
      </c>
      <c r="B72" s="66"/>
      <c r="C72" s="23" t="s">
        <v>51</v>
      </c>
      <c r="D72" s="37">
        <f>D73+D82+D80+D75+D77+D81</f>
        <v>440.1</v>
      </c>
      <c r="E72" s="37">
        <f>E73+E82+E80+E75+E77+E81</f>
        <v>150.1</v>
      </c>
      <c r="F72" s="37">
        <f>F73+F82</f>
        <v>-294.6</v>
      </c>
      <c r="G72" s="40">
        <f t="shared" si="1"/>
        <v>34.10588502613042</v>
      </c>
    </row>
    <row r="73" spans="1:7" ht="37.5">
      <c r="A73" s="60" t="s">
        <v>52</v>
      </c>
      <c r="B73" s="60"/>
      <c r="C73" s="49" t="s">
        <v>53</v>
      </c>
      <c r="D73" s="38">
        <f>SUM(D74:D78)</f>
        <v>24</v>
      </c>
      <c r="E73" s="38">
        <f>SUM(E74)</f>
        <v>0.9</v>
      </c>
      <c r="F73" s="38">
        <f>SUM(F74:F78)</f>
        <v>-23.1</v>
      </c>
      <c r="G73" s="41">
        <f t="shared" si="1"/>
        <v>3.75</v>
      </c>
    </row>
    <row r="74" spans="1:7" ht="78" customHeight="1">
      <c r="A74" s="58" t="s">
        <v>190</v>
      </c>
      <c r="B74" s="59"/>
      <c r="C74" s="49" t="s">
        <v>193</v>
      </c>
      <c r="D74" s="38">
        <v>20</v>
      </c>
      <c r="E74" s="38">
        <v>0.9</v>
      </c>
      <c r="F74" s="45">
        <f t="shared" si="0"/>
        <v>-19.1</v>
      </c>
      <c r="G74" s="41">
        <f t="shared" si="1"/>
        <v>4.5</v>
      </c>
    </row>
    <row r="75" spans="1:7" ht="78" customHeight="1">
      <c r="A75" s="58" t="s">
        <v>284</v>
      </c>
      <c r="B75" s="59"/>
      <c r="C75" s="49" t="s">
        <v>286</v>
      </c>
      <c r="D75" s="38">
        <f>D76</f>
        <v>0</v>
      </c>
      <c r="E75" s="38">
        <f>E76</f>
        <v>0.2</v>
      </c>
      <c r="F75" s="45"/>
      <c r="G75" s="41"/>
    </row>
    <row r="76" spans="1:7" ht="38.25" customHeight="1">
      <c r="A76" s="58" t="s">
        <v>285</v>
      </c>
      <c r="B76" s="59"/>
      <c r="C76" s="49" t="s">
        <v>287</v>
      </c>
      <c r="D76" s="38">
        <v>0</v>
      </c>
      <c r="E76" s="38">
        <v>0.2</v>
      </c>
      <c r="F76" s="45"/>
      <c r="G76" s="41"/>
    </row>
    <row r="77" spans="1:7" ht="112.5">
      <c r="A77" s="58" t="s">
        <v>288</v>
      </c>
      <c r="B77" s="59"/>
      <c r="C77" s="49" t="s">
        <v>289</v>
      </c>
      <c r="D77" s="38">
        <v>0</v>
      </c>
      <c r="E77" s="38">
        <v>1</v>
      </c>
      <c r="F77" s="45"/>
      <c r="G77" s="41"/>
    </row>
    <row r="78" spans="1:7" ht="63.75" customHeight="1">
      <c r="A78" s="58" t="s">
        <v>191</v>
      </c>
      <c r="B78" s="59"/>
      <c r="C78" s="49" t="s">
        <v>194</v>
      </c>
      <c r="D78" s="38">
        <v>4</v>
      </c>
      <c r="E78" s="38">
        <v>0</v>
      </c>
      <c r="F78" s="45">
        <f t="shared" si="0"/>
        <v>-4</v>
      </c>
      <c r="G78" s="41">
        <f t="shared" si="1"/>
        <v>0</v>
      </c>
    </row>
    <row r="79" spans="1:7" ht="63.75" customHeight="1">
      <c r="A79" s="58" t="s">
        <v>235</v>
      </c>
      <c r="B79" s="74"/>
      <c r="C79" s="49" t="s">
        <v>236</v>
      </c>
      <c r="D79" s="38">
        <f>D80</f>
        <v>0</v>
      </c>
      <c r="E79" s="38">
        <f>E80</f>
        <v>0</v>
      </c>
      <c r="F79" s="45"/>
      <c r="G79" s="41"/>
    </row>
    <row r="80" spans="1:7" ht="63.75" customHeight="1">
      <c r="A80" s="58" t="s">
        <v>234</v>
      </c>
      <c r="B80" s="74"/>
      <c r="C80" s="49" t="s">
        <v>237</v>
      </c>
      <c r="D80" s="38">
        <v>0</v>
      </c>
      <c r="E80" s="38">
        <v>0</v>
      </c>
      <c r="F80" s="45"/>
      <c r="G80" s="41"/>
    </row>
    <row r="81" spans="1:7" ht="75">
      <c r="A81" s="58" t="s">
        <v>290</v>
      </c>
      <c r="B81" s="59"/>
      <c r="C81" s="49" t="s">
        <v>291</v>
      </c>
      <c r="D81" s="38">
        <v>0</v>
      </c>
      <c r="E81" s="38">
        <v>3.4</v>
      </c>
      <c r="F81" s="45"/>
      <c r="G81" s="41"/>
    </row>
    <row r="82" spans="1:7" ht="37.5" customHeight="1">
      <c r="A82" s="60" t="s">
        <v>54</v>
      </c>
      <c r="B82" s="60"/>
      <c r="C82" s="49" t="s">
        <v>55</v>
      </c>
      <c r="D82" s="38">
        <f>D83</f>
        <v>416.1</v>
      </c>
      <c r="E82" s="38">
        <f>E83</f>
        <v>144.6</v>
      </c>
      <c r="F82" s="38">
        <f>F83</f>
        <v>-271.5</v>
      </c>
      <c r="G82" s="41">
        <f aca="true" t="shared" si="2" ref="G82:G135">E82/D82*100</f>
        <v>34.751261715933666</v>
      </c>
    </row>
    <row r="83" spans="1:7" ht="38.25" customHeight="1">
      <c r="A83" s="60" t="s">
        <v>192</v>
      </c>
      <c r="B83" s="60"/>
      <c r="C83" s="49" t="s">
        <v>195</v>
      </c>
      <c r="D83" s="38">
        <v>416.1</v>
      </c>
      <c r="E83" s="38">
        <v>144.6</v>
      </c>
      <c r="F83" s="45">
        <f aca="true" t="shared" si="3" ref="F83:F132">E83-D83</f>
        <v>-271.5</v>
      </c>
      <c r="G83" s="41">
        <f t="shared" si="2"/>
        <v>34.751261715933666</v>
      </c>
    </row>
    <row r="84" spans="1:7" ht="18" customHeight="1">
      <c r="A84" s="66" t="s">
        <v>56</v>
      </c>
      <c r="B84" s="66"/>
      <c r="C84" s="23" t="s">
        <v>57</v>
      </c>
      <c r="D84" s="37">
        <f>D85+D109+D114</f>
        <v>745787.4</v>
      </c>
      <c r="E84" s="37">
        <f>E85+E109+E114</f>
        <v>109073.59999999999</v>
      </c>
      <c r="F84" s="44">
        <f t="shared" si="3"/>
        <v>-636713.8</v>
      </c>
      <c r="G84" s="40">
        <f t="shared" si="2"/>
        <v>14.62529401810757</v>
      </c>
    </row>
    <row r="85" spans="1:7" ht="36" customHeight="1">
      <c r="A85" s="66" t="s">
        <v>58</v>
      </c>
      <c r="B85" s="66"/>
      <c r="C85" s="23" t="s">
        <v>59</v>
      </c>
      <c r="D85" s="37">
        <f>D86+D89+D94</f>
        <v>745915.6</v>
      </c>
      <c r="E85" s="37">
        <f>E86+E89+E94</f>
        <v>108244.4</v>
      </c>
      <c r="F85" s="37" t="e">
        <f>F86+F89+F94</f>
        <v>#REF!</v>
      </c>
      <c r="G85" s="37">
        <f>G86+G89+G94</f>
        <v>37.16156681215215</v>
      </c>
    </row>
    <row r="86" spans="1:7" ht="37.5">
      <c r="A86" s="66" t="s">
        <v>208</v>
      </c>
      <c r="B86" s="60"/>
      <c r="C86" s="23" t="s">
        <v>60</v>
      </c>
      <c r="D86" s="37">
        <f>D87</f>
        <v>369800.9</v>
      </c>
      <c r="E86" s="37">
        <f>E87</f>
        <v>32500</v>
      </c>
      <c r="F86" s="44">
        <f t="shared" si="3"/>
        <v>-337300.9</v>
      </c>
      <c r="G86" s="40">
        <f t="shared" si="2"/>
        <v>8.788512953862469</v>
      </c>
    </row>
    <row r="87" spans="1:7" ht="18.75">
      <c r="A87" s="60" t="s">
        <v>209</v>
      </c>
      <c r="B87" s="60"/>
      <c r="C87" s="49" t="s">
        <v>61</v>
      </c>
      <c r="D87" s="38">
        <f>D88</f>
        <v>369800.9</v>
      </c>
      <c r="E87" s="38">
        <f>E88</f>
        <v>32500</v>
      </c>
      <c r="F87" s="45">
        <f t="shared" si="3"/>
        <v>-337300.9</v>
      </c>
      <c r="G87" s="41">
        <f t="shared" si="2"/>
        <v>8.788512953862469</v>
      </c>
    </row>
    <row r="88" spans="1:7" ht="37.5">
      <c r="A88" s="60" t="s">
        <v>210</v>
      </c>
      <c r="B88" s="60"/>
      <c r="C88" s="49" t="s">
        <v>196</v>
      </c>
      <c r="D88" s="38">
        <v>369800.9</v>
      </c>
      <c r="E88" s="38">
        <v>32500</v>
      </c>
      <c r="F88" s="45">
        <f t="shared" si="3"/>
        <v>-337300.9</v>
      </c>
      <c r="G88" s="41">
        <f t="shared" si="2"/>
        <v>8.788512953862469</v>
      </c>
    </row>
    <row r="89" spans="1:7" ht="37.5">
      <c r="A89" s="66" t="s">
        <v>211</v>
      </c>
      <c r="B89" s="66"/>
      <c r="C89" s="23" t="s">
        <v>62</v>
      </c>
      <c r="D89" s="37">
        <f>D90</f>
        <v>40844.8</v>
      </c>
      <c r="E89" s="37">
        <f>E90</f>
        <v>2688.8</v>
      </c>
      <c r="F89" s="37">
        <f>F90</f>
        <v>-38156</v>
      </c>
      <c r="G89" s="40">
        <f t="shared" si="2"/>
        <v>6.5829677217173295</v>
      </c>
    </row>
    <row r="90" spans="1:7" ht="18.75" customHeight="1">
      <c r="A90" s="60" t="s">
        <v>212</v>
      </c>
      <c r="B90" s="60"/>
      <c r="C90" s="21" t="s">
        <v>63</v>
      </c>
      <c r="D90" s="38">
        <f>D91</f>
        <v>40844.8</v>
      </c>
      <c r="E90" s="38">
        <f>E91</f>
        <v>2688.8</v>
      </c>
      <c r="F90" s="38">
        <f t="shared" si="3"/>
        <v>-38156</v>
      </c>
      <c r="G90" s="41">
        <f t="shared" si="2"/>
        <v>6.5829677217173295</v>
      </c>
    </row>
    <row r="91" spans="1:7" ht="18.75">
      <c r="A91" s="60" t="s">
        <v>213</v>
      </c>
      <c r="B91" s="60"/>
      <c r="C91" s="21" t="s">
        <v>197</v>
      </c>
      <c r="D91" s="38">
        <f>SUM(D92:D93)</f>
        <v>40844.8</v>
      </c>
      <c r="E91" s="38">
        <f>SUM(E92:E93)</f>
        <v>2688.8</v>
      </c>
      <c r="F91" s="38">
        <f>SUM(F92:F93)</f>
        <v>-38156</v>
      </c>
      <c r="G91" s="41">
        <f t="shared" si="2"/>
        <v>6.5829677217173295</v>
      </c>
    </row>
    <row r="92" spans="1:7" ht="37.5">
      <c r="A92" s="58" t="s">
        <v>104</v>
      </c>
      <c r="B92" s="59"/>
      <c r="C92" s="52" t="s">
        <v>199</v>
      </c>
      <c r="D92" s="38">
        <v>37568.8</v>
      </c>
      <c r="E92" s="38">
        <v>2688.8</v>
      </c>
      <c r="F92" s="38">
        <f t="shared" si="3"/>
        <v>-34880</v>
      </c>
      <c r="G92" s="41">
        <f t="shared" si="2"/>
        <v>7.1570026191946505</v>
      </c>
    </row>
    <row r="93" spans="1:7" ht="37.5">
      <c r="A93" s="58"/>
      <c r="B93" s="59"/>
      <c r="C93" s="51" t="s">
        <v>198</v>
      </c>
      <c r="D93" s="38">
        <v>3276</v>
      </c>
      <c r="E93" s="38">
        <v>0</v>
      </c>
      <c r="F93" s="38">
        <f t="shared" si="3"/>
        <v>-3276</v>
      </c>
      <c r="G93" s="41">
        <f t="shared" si="2"/>
        <v>0</v>
      </c>
    </row>
    <row r="94" spans="1:7" ht="38.25" customHeight="1">
      <c r="A94" s="66" t="s">
        <v>214</v>
      </c>
      <c r="B94" s="60"/>
      <c r="C94" s="23" t="s">
        <v>64</v>
      </c>
      <c r="D94" s="37">
        <f>D95+D99+D101+D97</f>
        <v>335269.89999999997</v>
      </c>
      <c r="E94" s="37">
        <f>E95+E99+E101+E97</f>
        <v>73055.59999999999</v>
      </c>
      <c r="F94" s="37" t="e">
        <f>F95+#REF!+F99+F101</f>
        <v>#REF!</v>
      </c>
      <c r="G94" s="40">
        <f t="shared" si="2"/>
        <v>21.790086136572356</v>
      </c>
    </row>
    <row r="95" spans="1:7" ht="38.25" customHeight="1">
      <c r="A95" s="58" t="s">
        <v>215</v>
      </c>
      <c r="B95" s="59"/>
      <c r="C95" s="52" t="s">
        <v>217</v>
      </c>
      <c r="D95" s="38">
        <f>D96</f>
        <v>682.1</v>
      </c>
      <c r="E95" s="38">
        <f>E96</f>
        <v>0</v>
      </c>
      <c r="F95" s="38">
        <f>F96</f>
        <v>-682.1</v>
      </c>
      <c r="G95" s="41">
        <f t="shared" si="2"/>
        <v>0</v>
      </c>
    </row>
    <row r="96" spans="1:7" ht="93.75">
      <c r="A96" s="60" t="s">
        <v>216</v>
      </c>
      <c r="B96" s="60"/>
      <c r="C96" s="52" t="s">
        <v>218</v>
      </c>
      <c r="D96" s="38">
        <v>682.1</v>
      </c>
      <c r="E96" s="38">
        <v>0</v>
      </c>
      <c r="F96" s="45">
        <f t="shared" si="3"/>
        <v>-682.1</v>
      </c>
      <c r="G96" s="41">
        <f t="shared" si="2"/>
        <v>0</v>
      </c>
    </row>
    <row r="97" spans="1:7" ht="55.5" customHeight="1">
      <c r="A97" s="58" t="s">
        <v>268</v>
      </c>
      <c r="B97" s="59"/>
      <c r="C97" s="52" t="s">
        <v>270</v>
      </c>
      <c r="D97" s="38">
        <f>D98</f>
        <v>30</v>
      </c>
      <c r="E97" s="38">
        <v>30</v>
      </c>
      <c r="F97" s="45"/>
      <c r="G97" s="41"/>
    </row>
    <row r="98" spans="1:7" ht="75">
      <c r="A98" s="58" t="s">
        <v>269</v>
      </c>
      <c r="B98" s="59"/>
      <c r="C98" s="52" t="s">
        <v>271</v>
      </c>
      <c r="D98" s="38">
        <v>30</v>
      </c>
      <c r="E98" s="38"/>
      <c r="F98" s="45"/>
      <c r="G98" s="41"/>
    </row>
    <row r="99" spans="1:7" ht="39" customHeight="1">
      <c r="A99" s="58" t="s">
        <v>219</v>
      </c>
      <c r="B99" s="59"/>
      <c r="C99" s="52" t="s">
        <v>221</v>
      </c>
      <c r="D99" s="38">
        <f>D100</f>
        <v>647.1</v>
      </c>
      <c r="E99" s="38">
        <f>E100</f>
        <v>250</v>
      </c>
      <c r="F99" s="38">
        <f>F100</f>
        <v>-397.1</v>
      </c>
      <c r="G99" s="41">
        <f t="shared" si="2"/>
        <v>38.63390511512904</v>
      </c>
    </row>
    <row r="100" spans="1:7" ht="37.5">
      <c r="A100" s="58" t="s">
        <v>220</v>
      </c>
      <c r="B100" s="59"/>
      <c r="C100" s="52" t="s">
        <v>222</v>
      </c>
      <c r="D100" s="38">
        <v>647.1</v>
      </c>
      <c r="E100" s="38">
        <v>250</v>
      </c>
      <c r="F100" s="45">
        <f t="shared" si="3"/>
        <v>-397.1</v>
      </c>
      <c r="G100" s="41">
        <f t="shared" si="2"/>
        <v>38.63390511512904</v>
      </c>
    </row>
    <row r="101" spans="1:7" ht="18.75" customHeight="1">
      <c r="A101" s="60" t="s">
        <v>223</v>
      </c>
      <c r="B101" s="60"/>
      <c r="C101" s="21" t="s">
        <v>65</v>
      </c>
      <c r="D101" s="38">
        <f>D102</f>
        <v>333910.69999999995</v>
      </c>
      <c r="E101" s="38">
        <f>E102</f>
        <v>72775.59999999999</v>
      </c>
      <c r="F101" s="38">
        <f t="shared" si="3"/>
        <v>-261135.09999999998</v>
      </c>
      <c r="G101" s="41">
        <f t="shared" si="2"/>
        <v>21.794929003473086</v>
      </c>
    </row>
    <row r="102" spans="1:7" ht="20.25" customHeight="1">
      <c r="A102" s="60" t="s">
        <v>246</v>
      </c>
      <c r="B102" s="60"/>
      <c r="C102" s="21" t="s">
        <v>247</v>
      </c>
      <c r="D102" s="38">
        <f>SUM(D103:D108)</f>
        <v>333910.69999999995</v>
      </c>
      <c r="E102" s="38">
        <f>SUM(E103:E108)</f>
        <v>72775.59999999999</v>
      </c>
      <c r="F102" s="38">
        <f>SUM(F103:F108)</f>
        <v>-261135.09999999998</v>
      </c>
      <c r="G102" s="41">
        <f t="shared" si="2"/>
        <v>21.794929003473086</v>
      </c>
    </row>
    <row r="103" spans="1:7" ht="150">
      <c r="A103" s="85" t="s">
        <v>104</v>
      </c>
      <c r="B103" s="86"/>
      <c r="C103" s="52" t="s">
        <v>200</v>
      </c>
      <c r="D103" s="38">
        <v>326886.3</v>
      </c>
      <c r="E103" s="38">
        <v>71200</v>
      </c>
      <c r="F103" s="45">
        <f t="shared" si="3"/>
        <v>-255686.3</v>
      </c>
      <c r="G103" s="41">
        <f t="shared" si="2"/>
        <v>21.781273794588515</v>
      </c>
    </row>
    <row r="104" spans="1:7" ht="75">
      <c r="A104" s="85"/>
      <c r="B104" s="87"/>
      <c r="C104" s="52" t="s">
        <v>224</v>
      </c>
      <c r="D104" s="38">
        <v>4610.8</v>
      </c>
      <c r="E104" s="38">
        <v>1175.4</v>
      </c>
      <c r="F104" s="45">
        <f>E104-D104</f>
        <v>-3435.4</v>
      </c>
      <c r="G104" s="41">
        <f>E104/D104*100</f>
        <v>25.492322373557734</v>
      </c>
    </row>
    <row r="105" spans="1:7" ht="37.5">
      <c r="A105" s="85"/>
      <c r="B105" s="87"/>
      <c r="C105" s="52" t="s">
        <v>225</v>
      </c>
      <c r="D105" s="38">
        <v>1553.1</v>
      </c>
      <c r="E105" s="38">
        <v>400</v>
      </c>
      <c r="F105" s="45">
        <f>E105-D105</f>
        <v>-1153.1</v>
      </c>
      <c r="G105" s="41">
        <f>E105/D105*100</f>
        <v>25.754941729444337</v>
      </c>
    </row>
    <row r="106" spans="1:7" ht="56.25">
      <c r="A106" s="91"/>
      <c r="B106" s="86"/>
      <c r="C106" s="52" t="s">
        <v>226</v>
      </c>
      <c r="D106" s="38">
        <v>35</v>
      </c>
      <c r="E106" s="38">
        <v>0.2</v>
      </c>
      <c r="F106" s="45">
        <f t="shared" si="3"/>
        <v>-34.8</v>
      </c>
      <c r="G106" s="41">
        <f t="shared" si="2"/>
        <v>0.5714285714285714</v>
      </c>
    </row>
    <row r="107" spans="1:7" ht="19.5">
      <c r="A107" s="91"/>
      <c r="B107" s="86"/>
      <c r="C107" s="52" t="s">
        <v>227</v>
      </c>
      <c r="D107" s="38">
        <v>87.6</v>
      </c>
      <c r="E107" s="38">
        <v>0</v>
      </c>
      <c r="F107" s="45">
        <f t="shared" si="3"/>
        <v>-87.6</v>
      </c>
      <c r="G107" s="41">
        <f t="shared" si="2"/>
        <v>0</v>
      </c>
    </row>
    <row r="108" spans="1:7" ht="75">
      <c r="A108" s="58"/>
      <c r="B108" s="59"/>
      <c r="C108" s="49" t="s">
        <v>201</v>
      </c>
      <c r="D108" s="38">
        <v>737.9</v>
      </c>
      <c r="E108" s="38">
        <v>0</v>
      </c>
      <c r="F108" s="45">
        <f t="shared" si="3"/>
        <v>-737.9</v>
      </c>
      <c r="G108" s="41">
        <f t="shared" si="2"/>
        <v>0</v>
      </c>
    </row>
    <row r="109" spans="1:7" ht="114" customHeight="1">
      <c r="A109" s="69" t="s">
        <v>33</v>
      </c>
      <c r="B109" s="70"/>
      <c r="C109" s="23" t="s">
        <v>34</v>
      </c>
      <c r="D109" s="37">
        <f>D110</f>
        <v>1086.9</v>
      </c>
      <c r="E109" s="37">
        <f>E110</f>
        <v>2662.9</v>
      </c>
      <c r="F109" s="44">
        <f t="shared" si="3"/>
        <v>1576</v>
      </c>
      <c r="G109" s="40">
        <v>0</v>
      </c>
    </row>
    <row r="110" spans="1:7" ht="37.5">
      <c r="A110" s="58" t="s">
        <v>272</v>
      </c>
      <c r="B110" s="59"/>
      <c r="C110" s="21" t="s">
        <v>273</v>
      </c>
      <c r="D110" s="38">
        <f>D111+D112+D113</f>
        <v>1086.9</v>
      </c>
      <c r="E110" s="38">
        <f>E111+E112+E113</f>
        <v>2662.9</v>
      </c>
      <c r="F110" s="45"/>
      <c r="G110" s="41"/>
    </row>
    <row r="111" spans="1:7" ht="37.5">
      <c r="A111" s="58" t="s">
        <v>202</v>
      </c>
      <c r="B111" s="59"/>
      <c r="C111" s="21" t="s">
        <v>248</v>
      </c>
      <c r="D111" s="38">
        <v>743</v>
      </c>
      <c r="E111" s="38">
        <v>743</v>
      </c>
      <c r="F111" s="45">
        <f t="shared" si="3"/>
        <v>0</v>
      </c>
      <c r="G111" s="41">
        <v>0</v>
      </c>
    </row>
    <row r="112" spans="1:7" ht="37.5">
      <c r="A112" s="72" t="s">
        <v>203</v>
      </c>
      <c r="B112" s="84"/>
      <c r="C112" s="32" t="s">
        <v>249</v>
      </c>
      <c r="D112" s="38">
        <v>343.9</v>
      </c>
      <c r="E112" s="38">
        <v>343.9</v>
      </c>
      <c r="F112" s="45">
        <f t="shared" si="3"/>
        <v>0</v>
      </c>
      <c r="G112" s="41">
        <v>0</v>
      </c>
    </row>
    <row r="113" spans="1:7" ht="37.5">
      <c r="A113" s="72" t="s">
        <v>292</v>
      </c>
      <c r="B113" s="73"/>
      <c r="C113" s="32" t="s">
        <v>293</v>
      </c>
      <c r="D113" s="38">
        <v>0</v>
      </c>
      <c r="E113" s="38">
        <v>1576</v>
      </c>
      <c r="F113" s="45">
        <f t="shared" si="3"/>
        <v>1576</v>
      </c>
      <c r="G113" s="41"/>
    </row>
    <row r="114" spans="1:7" ht="56.25">
      <c r="A114" s="69" t="s">
        <v>35</v>
      </c>
      <c r="B114" s="70"/>
      <c r="C114" s="23" t="s">
        <v>36</v>
      </c>
      <c r="D114" s="37">
        <f>D115</f>
        <v>-1215.1</v>
      </c>
      <c r="E114" s="37">
        <f aca="true" t="shared" si="4" ref="E114:G115">E115</f>
        <v>-1833.7</v>
      </c>
      <c r="F114" s="37">
        <f t="shared" si="4"/>
        <v>-618.6000000000001</v>
      </c>
      <c r="G114" s="37">
        <f t="shared" si="4"/>
        <v>0</v>
      </c>
    </row>
    <row r="115" spans="1:7" ht="56.25">
      <c r="A115" s="58" t="s">
        <v>274</v>
      </c>
      <c r="B115" s="59"/>
      <c r="C115" s="57" t="s">
        <v>250</v>
      </c>
      <c r="D115" s="38">
        <f>D116</f>
        <v>-1215.1</v>
      </c>
      <c r="E115" s="38">
        <f t="shared" si="4"/>
        <v>-1833.7</v>
      </c>
      <c r="F115" s="38">
        <f t="shared" si="4"/>
        <v>-618.6000000000001</v>
      </c>
      <c r="G115" s="38">
        <f t="shared" si="4"/>
        <v>0</v>
      </c>
    </row>
    <row r="116" spans="1:7" ht="56.25">
      <c r="A116" s="58" t="s">
        <v>275</v>
      </c>
      <c r="B116" s="59"/>
      <c r="C116" s="21" t="s">
        <v>250</v>
      </c>
      <c r="D116" s="38">
        <v>-1215.1</v>
      </c>
      <c r="E116" s="38">
        <v>-1833.7</v>
      </c>
      <c r="F116" s="45">
        <f t="shared" si="3"/>
        <v>-618.6000000000001</v>
      </c>
      <c r="G116" s="41">
        <v>0</v>
      </c>
    </row>
    <row r="117" spans="1:7" ht="18.75" customHeight="1">
      <c r="A117" s="69" t="s">
        <v>149</v>
      </c>
      <c r="B117" s="75"/>
      <c r="C117" s="70"/>
      <c r="D117" s="37">
        <f>D12+D84</f>
        <v>822849.8</v>
      </c>
      <c r="E117" s="37">
        <f>E12+E84</f>
        <v>124755.79999999999</v>
      </c>
      <c r="F117" s="44">
        <f t="shared" si="3"/>
        <v>-698094</v>
      </c>
      <c r="G117" s="40">
        <f t="shared" si="2"/>
        <v>15.161430433597964</v>
      </c>
    </row>
    <row r="118" spans="1:7" ht="18.75" customHeight="1">
      <c r="A118" s="76" t="s">
        <v>66</v>
      </c>
      <c r="B118" s="77"/>
      <c r="C118" s="77"/>
      <c r="D118" s="77"/>
      <c r="E118" s="78"/>
      <c r="F118" s="45"/>
      <c r="G118" s="41"/>
    </row>
    <row r="119" spans="1:7" ht="18.75">
      <c r="A119" s="11" t="s">
        <v>67</v>
      </c>
      <c r="B119" s="11" t="s">
        <v>0</v>
      </c>
      <c r="C119" s="24" t="s">
        <v>68</v>
      </c>
      <c r="D119" s="46">
        <v>116039.5</v>
      </c>
      <c r="E119" s="46">
        <v>32171.600000000006</v>
      </c>
      <c r="F119" s="46">
        <f t="shared" si="3"/>
        <v>-83867.9</v>
      </c>
      <c r="G119" s="42">
        <f t="shared" si="2"/>
        <v>27.72469719362804</v>
      </c>
    </row>
    <row r="120" spans="1:7" ht="37.5">
      <c r="A120" s="12" t="s">
        <v>69</v>
      </c>
      <c r="B120" s="12" t="s">
        <v>70</v>
      </c>
      <c r="C120" s="25" t="s">
        <v>71</v>
      </c>
      <c r="D120" s="47">
        <v>3838.8</v>
      </c>
      <c r="E120" s="47">
        <v>967.2</v>
      </c>
      <c r="F120" s="47">
        <f t="shared" si="3"/>
        <v>-2871.6000000000004</v>
      </c>
      <c r="G120" s="43">
        <f t="shared" si="2"/>
        <v>25.1953735542357</v>
      </c>
    </row>
    <row r="121" spans="1:7" ht="54.75" customHeight="1">
      <c r="A121" s="12" t="s">
        <v>67</v>
      </c>
      <c r="B121" s="12" t="s">
        <v>72</v>
      </c>
      <c r="C121" s="25" t="s">
        <v>25</v>
      </c>
      <c r="D121" s="47">
        <v>3465.9</v>
      </c>
      <c r="E121" s="47">
        <v>980.3</v>
      </c>
      <c r="F121" s="47">
        <f t="shared" si="3"/>
        <v>-2485.6000000000004</v>
      </c>
      <c r="G121" s="43">
        <f t="shared" si="2"/>
        <v>28.284139761678063</v>
      </c>
    </row>
    <row r="122" spans="1:7" ht="56.25">
      <c r="A122" s="12" t="s">
        <v>69</v>
      </c>
      <c r="B122" s="12" t="s">
        <v>73</v>
      </c>
      <c r="C122" s="25" t="s">
        <v>74</v>
      </c>
      <c r="D122" s="47">
        <v>71425.50000000001</v>
      </c>
      <c r="E122" s="47">
        <v>16410.4</v>
      </c>
      <c r="F122" s="47">
        <f t="shared" si="3"/>
        <v>-55015.10000000001</v>
      </c>
      <c r="G122" s="43">
        <f t="shared" si="2"/>
        <v>22.975547948561786</v>
      </c>
    </row>
    <row r="123" spans="1:7" ht="17.25" customHeight="1">
      <c r="A123" s="12" t="s">
        <v>67</v>
      </c>
      <c r="B123" s="12" t="s">
        <v>75</v>
      </c>
      <c r="C123" s="29" t="s">
        <v>276</v>
      </c>
      <c r="D123" s="47">
        <v>30</v>
      </c>
      <c r="E123" s="47">
        <v>0</v>
      </c>
      <c r="F123" s="47">
        <f t="shared" si="3"/>
        <v>-30</v>
      </c>
      <c r="G123" s="43">
        <f t="shared" si="2"/>
        <v>0</v>
      </c>
    </row>
    <row r="124" spans="1:7" ht="37.5">
      <c r="A124" s="12" t="s">
        <v>67</v>
      </c>
      <c r="B124" s="12" t="s">
        <v>76</v>
      </c>
      <c r="C124" s="25" t="s">
        <v>112</v>
      </c>
      <c r="D124" s="47">
        <v>26237.9</v>
      </c>
      <c r="E124" s="47">
        <v>8917.7</v>
      </c>
      <c r="F124" s="47">
        <f t="shared" si="3"/>
        <v>-17320.2</v>
      </c>
      <c r="G124" s="43">
        <f t="shared" si="2"/>
        <v>33.98785725991791</v>
      </c>
    </row>
    <row r="125" spans="1:7" ht="20.25" customHeight="1">
      <c r="A125" s="12" t="s">
        <v>69</v>
      </c>
      <c r="B125" s="12" t="s">
        <v>77</v>
      </c>
      <c r="C125" s="25" t="s">
        <v>78</v>
      </c>
      <c r="D125" s="47">
        <v>3127</v>
      </c>
      <c r="E125" s="47">
        <v>797.4</v>
      </c>
      <c r="F125" s="47">
        <f t="shared" si="3"/>
        <v>-2329.6</v>
      </c>
      <c r="G125" s="43">
        <f t="shared" si="2"/>
        <v>25.500479692996482</v>
      </c>
    </row>
    <row r="126" spans="1:7" ht="17.25" customHeight="1">
      <c r="A126" s="12" t="s">
        <v>69</v>
      </c>
      <c r="B126" s="12" t="s">
        <v>24</v>
      </c>
      <c r="C126" s="25" t="s">
        <v>80</v>
      </c>
      <c r="D126" s="47">
        <v>2914.4</v>
      </c>
      <c r="E126" s="47">
        <v>0</v>
      </c>
      <c r="F126" s="47">
        <f t="shared" si="3"/>
        <v>-2914.4</v>
      </c>
      <c r="G126" s="43">
        <f t="shared" si="2"/>
        <v>0</v>
      </c>
    </row>
    <row r="127" spans="1:7" ht="18.75">
      <c r="A127" s="12" t="s">
        <v>69</v>
      </c>
      <c r="B127" s="12" t="s">
        <v>23</v>
      </c>
      <c r="C127" s="25" t="s">
        <v>81</v>
      </c>
      <c r="D127" s="47">
        <v>5000</v>
      </c>
      <c r="E127" s="47">
        <v>4098.6</v>
      </c>
      <c r="F127" s="47">
        <f t="shared" si="3"/>
        <v>-901.3999999999996</v>
      </c>
      <c r="G127" s="43">
        <f t="shared" si="2"/>
        <v>81.97200000000001</v>
      </c>
    </row>
    <row r="128" spans="1:7" ht="17.25" customHeight="1">
      <c r="A128" s="13" t="s">
        <v>72</v>
      </c>
      <c r="B128" s="13" t="s">
        <v>0</v>
      </c>
      <c r="C128" s="27" t="s">
        <v>28</v>
      </c>
      <c r="D128" s="46">
        <v>5767.2</v>
      </c>
      <c r="E128" s="46">
        <v>1783.8</v>
      </c>
      <c r="F128" s="46">
        <f t="shared" si="3"/>
        <v>-3983.3999999999996</v>
      </c>
      <c r="G128" s="42">
        <f t="shared" si="2"/>
        <v>30.930087390761546</v>
      </c>
    </row>
    <row r="129" spans="1:7" ht="18.75">
      <c r="A129" s="12" t="s">
        <v>72</v>
      </c>
      <c r="B129" s="12" t="s">
        <v>73</v>
      </c>
      <c r="C129" s="28" t="s">
        <v>45</v>
      </c>
      <c r="D129" s="47">
        <v>1347.1</v>
      </c>
      <c r="E129" s="47">
        <v>311.7</v>
      </c>
      <c r="F129" s="47">
        <f t="shared" si="3"/>
        <v>-1035.3999999999999</v>
      </c>
      <c r="G129" s="43">
        <f t="shared" si="2"/>
        <v>23.138594016776782</v>
      </c>
    </row>
    <row r="130" spans="1:7" ht="37.5">
      <c r="A130" s="12" t="s">
        <v>72</v>
      </c>
      <c r="B130" s="12" t="s">
        <v>85</v>
      </c>
      <c r="C130" s="28" t="s">
        <v>239</v>
      </c>
      <c r="D130" s="47">
        <v>3770.1</v>
      </c>
      <c r="E130" s="47">
        <v>1472.1</v>
      </c>
      <c r="F130" s="47">
        <f t="shared" si="3"/>
        <v>-2298</v>
      </c>
      <c r="G130" s="43">
        <f t="shared" si="2"/>
        <v>39.04670963634917</v>
      </c>
    </row>
    <row r="131" spans="1:7" ht="18.75">
      <c r="A131" s="12" t="s">
        <v>72</v>
      </c>
      <c r="B131" s="12" t="s">
        <v>240</v>
      </c>
      <c r="C131" s="28" t="s">
        <v>241</v>
      </c>
      <c r="D131" s="47">
        <v>300</v>
      </c>
      <c r="E131" s="47">
        <v>0</v>
      </c>
      <c r="F131" s="47"/>
      <c r="G131" s="43"/>
    </row>
    <row r="132" spans="1:7" ht="36" customHeight="1">
      <c r="A132" s="14" t="s">
        <v>72</v>
      </c>
      <c r="B132" s="14" t="s">
        <v>27</v>
      </c>
      <c r="C132" s="28" t="s">
        <v>26</v>
      </c>
      <c r="D132" s="47">
        <v>350</v>
      </c>
      <c r="E132" s="47">
        <v>0</v>
      </c>
      <c r="F132" s="47">
        <f t="shared" si="3"/>
        <v>-350</v>
      </c>
      <c r="G132" s="43">
        <f t="shared" si="2"/>
        <v>0</v>
      </c>
    </row>
    <row r="133" spans="1:7" ht="18.75">
      <c r="A133" s="11" t="s">
        <v>73</v>
      </c>
      <c r="B133" s="11" t="s">
        <v>0</v>
      </c>
      <c r="C133" s="24" t="s">
        <v>82</v>
      </c>
      <c r="D133" s="46">
        <v>90361.4</v>
      </c>
      <c r="E133" s="46">
        <v>10269.4</v>
      </c>
      <c r="F133" s="46">
        <f aca="true" t="shared" si="5" ref="F133:F154">E133-D133</f>
        <v>-80092</v>
      </c>
      <c r="G133" s="42">
        <f t="shared" si="2"/>
        <v>11.36480842483627</v>
      </c>
    </row>
    <row r="134" spans="1:7" ht="18.75">
      <c r="A134" s="12" t="s">
        <v>73</v>
      </c>
      <c r="B134" s="12" t="s">
        <v>75</v>
      </c>
      <c r="C134" s="25" t="s">
        <v>204</v>
      </c>
      <c r="D134" s="47">
        <v>737.9</v>
      </c>
      <c r="E134" s="47">
        <v>0</v>
      </c>
      <c r="F134" s="47">
        <f t="shared" si="5"/>
        <v>-737.9</v>
      </c>
      <c r="G134" s="43">
        <f t="shared" si="2"/>
        <v>0</v>
      </c>
    </row>
    <row r="135" spans="1:7" ht="18.75">
      <c r="A135" s="12" t="s">
        <v>73</v>
      </c>
      <c r="B135" s="12" t="s">
        <v>79</v>
      </c>
      <c r="C135" s="26" t="s">
        <v>84</v>
      </c>
      <c r="D135" s="47">
        <v>17331.9</v>
      </c>
      <c r="E135" s="47">
        <v>2000</v>
      </c>
      <c r="F135" s="47">
        <f t="shared" si="5"/>
        <v>-15331.900000000001</v>
      </c>
      <c r="G135" s="43">
        <f t="shared" si="2"/>
        <v>11.539415759380102</v>
      </c>
    </row>
    <row r="136" spans="1:7" ht="18.75">
      <c r="A136" s="15" t="s">
        <v>73</v>
      </c>
      <c r="B136" s="15" t="s">
        <v>85</v>
      </c>
      <c r="C136" s="25" t="s">
        <v>86</v>
      </c>
      <c r="D136" s="47">
        <v>34040.4</v>
      </c>
      <c r="E136" s="47">
        <v>5553.4</v>
      </c>
      <c r="F136" s="47">
        <f t="shared" si="5"/>
        <v>-28487</v>
      </c>
      <c r="G136" s="43">
        <f aca="true" t="shared" si="6" ref="G136:G154">E136/D136*100</f>
        <v>16.31414436963138</v>
      </c>
    </row>
    <row r="137" spans="1:7" ht="18.75" customHeight="1">
      <c r="A137" s="12" t="s">
        <v>73</v>
      </c>
      <c r="B137" s="12">
        <v>12</v>
      </c>
      <c r="C137" s="26" t="s">
        <v>87</v>
      </c>
      <c r="D137" s="47">
        <v>38251.200000000004</v>
      </c>
      <c r="E137" s="47">
        <v>2716</v>
      </c>
      <c r="F137" s="47">
        <f t="shared" si="5"/>
        <v>-35535.200000000004</v>
      </c>
      <c r="G137" s="43">
        <f t="shared" si="6"/>
        <v>7.100430836156773</v>
      </c>
    </row>
    <row r="138" spans="1:7" ht="18.75">
      <c r="A138" s="11" t="s">
        <v>75</v>
      </c>
      <c r="B138" s="11" t="s">
        <v>0</v>
      </c>
      <c r="C138" s="24" t="s">
        <v>88</v>
      </c>
      <c r="D138" s="46">
        <v>73231.9</v>
      </c>
      <c r="E138" s="46">
        <v>3529.6</v>
      </c>
      <c r="F138" s="46">
        <f t="shared" si="5"/>
        <v>-69702.29999999999</v>
      </c>
      <c r="G138" s="42">
        <f t="shared" si="6"/>
        <v>4.819757510046852</v>
      </c>
    </row>
    <row r="139" spans="1:7" ht="18.75" customHeight="1">
      <c r="A139" s="12" t="s">
        <v>75</v>
      </c>
      <c r="B139" s="12" t="s">
        <v>67</v>
      </c>
      <c r="C139" s="25" t="s">
        <v>89</v>
      </c>
      <c r="D139" s="47">
        <v>43875.2</v>
      </c>
      <c r="E139" s="47">
        <v>2048</v>
      </c>
      <c r="F139" s="47">
        <f t="shared" si="5"/>
        <v>-41827.2</v>
      </c>
      <c r="G139" s="43">
        <f t="shared" si="6"/>
        <v>4.6677849901538915</v>
      </c>
    </row>
    <row r="140" spans="1:7" ht="21" customHeight="1">
      <c r="A140" s="12" t="s">
        <v>75</v>
      </c>
      <c r="B140" s="12" t="s">
        <v>83</v>
      </c>
      <c r="C140" s="25" t="s">
        <v>90</v>
      </c>
      <c r="D140" s="47">
        <v>7300</v>
      </c>
      <c r="E140" s="47">
        <v>0</v>
      </c>
      <c r="F140" s="47">
        <f t="shared" si="5"/>
        <v>-7300</v>
      </c>
      <c r="G140" s="43">
        <f t="shared" si="6"/>
        <v>0</v>
      </c>
    </row>
    <row r="141" spans="1:7" ht="18.75">
      <c r="A141" s="12" t="s">
        <v>75</v>
      </c>
      <c r="B141" s="12" t="s">
        <v>72</v>
      </c>
      <c r="C141" s="25" t="s">
        <v>129</v>
      </c>
      <c r="D141" s="47">
        <v>14807.5</v>
      </c>
      <c r="E141" s="47">
        <v>475.7</v>
      </c>
      <c r="F141" s="47">
        <f t="shared" si="5"/>
        <v>-14331.8</v>
      </c>
      <c r="G141" s="43">
        <f t="shared" si="6"/>
        <v>3.2125612020935335</v>
      </c>
    </row>
    <row r="142" spans="1:7" ht="16.5" customHeight="1">
      <c r="A142" s="12" t="s">
        <v>75</v>
      </c>
      <c r="B142" s="12" t="s">
        <v>75</v>
      </c>
      <c r="C142" s="25" t="s">
        <v>277</v>
      </c>
      <c r="D142" s="47">
        <v>7249.200000000001</v>
      </c>
      <c r="E142" s="47">
        <v>1005.9</v>
      </c>
      <c r="F142" s="47">
        <f t="shared" si="5"/>
        <v>-6243.300000000001</v>
      </c>
      <c r="G142" s="43">
        <f t="shared" si="6"/>
        <v>13.876013904982617</v>
      </c>
    </row>
    <row r="143" spans="1:7" ht="18.75">
      <c r="A143" s="11" t="s">
        <v>77</v>
      </c>
      <c r="B143" s="11" t="s">
        <v>0</v>
      </c>
      <c r="C143" s="30" t="s">
        <v>91</v>
      </c>
      <c r="D143" s="46">
        <v>458882.7</v>
      </c>
      <c r="E143" s="46">
        <v>76453.7</v>
      </c>
      <c r="F143" s="46">
        <f t="shared" si="5"/>
        <v>-382429</v>
      </c>
      <c r="G143" s="42">
        <f t="shared" si="6"/>
        <v>16.66083729022689</v>
      </c>
    </row>
    <row r="144" spans="1:7" ht="18.75">
      <c r="A144" s="12" t="s">
        <v>77</v>
      </c>
      <c r="B144" s="12" t="s">
        <v>67</v>
      </c>
      <c r="C144" s="26" t="s">
        <v>92</v>
      </c>
      <c r="D144" s="47">
        <v>44784.2</v>
      </c>
      <c r="E144" s="47">
        <v>8325.9</v>
      </c>
      <c r="F144" s="47">
        <f t="shared" si="5"/>
        <v>-36458.299999999996</v>
      </c>
      <c r="G144" s="43">
        <f t="shared" si="6"/>
        <v>18.591154916242782</v>
      </c>
    </row>
    <row r="145" spans="1:7" ht="18.75">
      <c r="A145" s="12" t="s">
        <v>77</v>
      </c>
      <c r="B145" s="12" t="s">
        <v>83</v>
      </c>
      <c r="C145" s="26" t="s">
        <v>93</v>
      </c>
      <c r="D145" s="47">
        <v>396797.5</v>
      </c>
      <c r="E145" s="47">
        <v>67130.2</v>
      </c>
      <c r="F145" s="47">
        <f t="shared" si="5"/>
        <v>-329667.3</v>
      </c>
      <c r="G145" s="43">
        <f t="shared" si="6"/>
        <v>16.917999735381397</v>
      </c>
    </row>
    <row r="146" spans="1:7" ht="18.75" customHeight="1">
      <c r="A146" s="12" t="s">
        <v>77</v>
      </c>
      <c r="B146" s="12" t="s">
        <v>72</v>
      </c>
      <c r="C146" s="29" t="s">
        <v>278</v>
      </c>
      <c r="D146" s="47">
        <v>12985.900000000001</v>
      </c>
      <c r="E146" s="47">
        <v>891.1000000000001</v>
      </c>
      <c r="F146" s="47"/>
      <c r="G146" s="43"/>
    </row>
    <row r="147" spans="1:7" ht="18.75">
      <c r="A147" s="12" t="s">
        <v>77</v>
      </c>
      <c r="B147" s="12" t="s">
        <v>77</v>
      </c>
      <c r="C147" s="26" t="s">
        <v>94</v>
      </c>
      <c r="D147" s="47">
        <v>3925.1</v>
      </c>
      <c r="E147" s="47">
        <v>106.5</v>
      </c>
      <c r="F147" s="47">
        <f t="shared" si="5"/>
        <v>-3818.6</v>
      </c>
      <c r="G147" s="43">
        <f t="shared" si="6"/>
        <v>2.713306667346055</v>
      </c>
    </row>
    <row r="148" spans="1:7" ht="18.75">
      <c r="A148" s="12" t="s">
        <v>77</v>
      </c>
      <c r="B148" s="12" t="s">
        <v>85</v>
      </c>
      <c r="C148" s="26" t="s">
        <v>95</v>
      </c>
      <c r="D148" s="47">
        <v>390</v>
      </c>
      <c r="E148" s="47">
        <v>0</v>
      </c>
      <c r="F148" s="47">
        <f t="shared" si="5"/>
        <v>-390</v>
      </c>
      <c r="G148" s="43">
        <f t="shared" si="6"/>
        <v>0</v>
      </c>
    </row>
    <row r="149" spans="1:7" ht="18.75">
      <c r="A149" s="11" t="s">
        <v>79</v>
      </c>
      <c r="B149" s="11" t="s">
        <v>0</v>
      </c>
      <c r="C149" s="30" t="s">
        <v>96</v>
      </c>
      <c r="D149" s="46">
        <v>82634.39999999998</v>
      </c>
      <c r="E149" s="46">
        <v>12903.3</v>
      </c>
      <c r="F149" s="46">
        <f t="shared" si="5"/>
        <v>-69731.09999999998</v>
      </c>
      <c r="G149" s="42">
        <f t="shared" si="6"/>
        <v>15.614925503180277</v>
      </c>
    </row>
    <row r="150" spans="1:7" ht="18.75">
      <c r="A150" s="12" t="s">
        <v>79</v>
      </c>
      <c r="B150" s="12" t="s">
        <v>67</v>
      </c>
      <c r="C150" s="26" t="s">
        <v>97</v>
      </c>
      <c r="D150" s="47">
        <v>82634.39999999998</v>
      </c>
      <c r="E150" s="47">
        <v>12903.3</v>
      </c>
      <c r="F150" s="47">
        <f t="shared" si="5"/>
        <v>-69731.09999999998</v>
      </c>
      <c r="G150" s="43">
        <f t="shared" si="6"/>
        <v>15.614925503180277</v>
      </c>
    </row>
    <row r="151" spans="1:7" ht="18.75">
      <c r="A151" s="16">
        <v>10</v>
      </c>
      <c r="B151" s="16" t="s">
        <v>0</v>
      </c>
      <c r="C151" s="30" t="s">
        <v>99</v>
      </c>
      <c r="D151" s="46">
        <v>36031.5</v>
      </c>
      <c r="E151" s="46">
        <v>7504.400000000001</v>
      </c>
      <c r="F151" s="46">
        <f t="shared" si="5"/>
        <v>-28527.1</v>
      </c>
      <c r="G151" s="42">
        <f t="shared" si="6"/>
        <v>20.827331640370232</v>
      </c>
    </row>
    <row r="152" spans="1:7" ht="18.75">
      <c r="A152" s="17">
        <v>10</v>
      </c>
      <c r="B152" s="17" t="s">
        <v>67</v>
      </c>
      <c r="C152" s="26" t="s">
        <v>100</v>
      </c>
      <c r="D152" s="47">
        <v>2855.6</v>
      </c>
      <c r="E152" s="47">
        <v>706.3</v>
      </c>
      <c r="F152" s="47">
        <f t="shared" si="5"/>
        <v>-2149.3</v>
      </c>
      <c r="G152" s="43">
        <f t="shared" si="6"/>
        <v>24.73385628239249</v>
      </c>
    </row>
    <row r="153" spans="1:7" ht="18.75">
      <c r="A153" s="17">
        <v>10</v>
      </c>
      <c r="B153" s="17" t="s">
        <v>73</v>
      </c>
      <c r="C153" s="26" t="s">
        <v>101</v>
      </c>
      <c r="D153" s="47">
        <v>682.1</v>
      </c>
      <c r="E153" s="47">
        <v>0</v>
      </c>
      <c r="F153" s="47">
        <f t="shared" si="5"/>
        <v>-682.1</v>
      </c>
      <c r="G153" s="43">
        <f t="shared" si="6"/>
        <v>0</v>
      </c>
    </row>
    <row r="154" spans="1:7" ht="20.25" customHeight="1">
      <c r="A154" s="17">
        <v>10</v>
      </c>
      <c r="B154" s="17" t="s">
        <v>76</v>
      </c>
      <c r="C154" s="26" t="s">
        <v>102</v>
      </c>
      <c r="D154" s="47">
        <v>32493.8</v>
      </c>
      <c r="E154" s="47">
        <v>6798.1</v>
      </c>
      <c r="F154" s="47">
        <f t="shared" si="5"/>
        <v>-25695.699999999997</v>
      </c>
      <c r="G154" s="43">
        <f t="shared" si="6"/>
        <v>20.921221894638364</v>
      </c>
    </row>
    <row r="155" spans="1:7" ht="18.75">
      <c r="A155" s="16" t="s">
        <v>24</v>
      </c>
      <c r="B155" s="16" t="s">
        <v>0</v>
      </c>
      <c r="C155" s="30" t="s">
        <v>98</v>
      </c>
      <c r="D155" s="46">
        <v>6278.6</v>
      </c>
      <c r="E155" s="46">
        <v>239</v>
      </c>
      <c r="F155" s="46">
        <f>E155-D155</f>
        <v>-6039.6</v>
      </c>
      <c r="G155" s="42">
        <f>E155/D155*100</f>
        <v>3.8065810849552446</v>
      </c>
    </row>
    <row r="156" spans="1:7" ht="18.75">
      <c r="A156" s="17" t="s">
        <v>24</v>
      </c>
      <c r="B156" s="17" t="s">
        <v>83</v>
      </c>
      <c r="C156" s="26" t="s">
        <v>29</v>
      </c>
      <c r="D156" s="47">
        <v>6278.6</v>
      </c>
      <c r="E156" s="47">
        <v>239</v>
      </c>
      <c r="F156" s="47">
        <f>E156-D156</f>
        <v>-6039.6</v>
      </c>
      <c r="G156" s="43">
        <f>E156/D156*100</f>
        <v>3.8065810849552446</v>
      </c>
    </row>
    <row r="157" spans="1:7" ht="18.75" customHeight="1">
      <c r="A157" s="79" t="s">
        <v>103</v>
      </c>
      <c r="B157" s="80"/>
      <c r="C157" s="81"/>
      <c r="D157" s="46">
        <v>869227.2</v>
      </c>
      <c r="E157" s="46">
        <v>144854.8</v>
      </c>
      <c r="F157" s="46">
        <f>E157-D157</f>
        <v>-724372.3999999999</v>
      </c>
      <c r="G157" s="42">
        <f>E157/D157*100</f>
        <v>16.664779933255655</v>
      </c>
    </row>
    <row r="158" spans="1:5" ht="37.5">
      <c r="A158" s="82">
        <v>7900</v>
      </c>
      <c r="B158" s="83"/>
      <c r="C158" s="18" t="s">
        <v>1</v>
      </c>
      <c r="D158" s="34">
        <v>-46377.39999999991</v>
      </c>
      <c r="E158" s="34">
        <v>-20098.899999999994</v>
      </c>
    </row>
    <row r="159" spans="1:5" ht="36.75" customHeight="1">
      <c r="A159" s="89" t="s">
        <v>132</v>
      </c>
      <c r="B159" s="90"/>
      <c r="C159" s="90"/>
      <c r="D159" s="35">
        <v>46377.39999999991</v>
      </c>
      <c r="E159" s="35">
        <v>20098.899999999994</v>
      </c>
    </row>
    <row r="160" spans="1:5" ht="18.75">
      <c r="A160" s="88" t="s">
        <v>2</v>
      </c>
      <c r="B160" s="88"/>
      <c r="C160" s="19" t="s">
        <v>3</v>
      </c>
      <c r="D160" s="36">
        <v>46377.39999999991</v>
      </c>
      <c r="E160" s="36">
        <v>20098.899999999994</v>
      </c>
    </row>
    <row r="161" spans="1:5" ht="18.75">
      <c r="A161" s="88" t="s">
        <v>4</v>
      </c>
      <c r="B161" s="88"/>
      <c r="C161" s="19" t="s">
        <v>5</v>
      </c>
      <c r="D161" s="36">
        <v>-822849.8</v>
      </c>
      <c r="E161" s="36">
        <v>-125316.9</v>
      </c>
    </row>
    <row r="162" spans="1:5" ht="17.25" customHeight="1">
      <c r="A162" s="88" t="s">
        <v>11</v>
      </c>
      <c r="B162" s="88"/>
      <c r="C162" s="19" t="s">
        <v>12</v>
      </c>
      <c r="D162" s="36">
        <v>-822849.8</v>
      </c>
      <c r="E162" s="36">
        <v>-125316.9</v>
      </c>
    </row>
    <row r="163" spans="1:5" ht="18.75">
      <c r="A163" s="88" t="s">
        <v>13</v>
      </c>
      <c r="B163" s="88"/>
      <c r="C163" s="19" t="s">
        <v>6</v>
      </c>
      <c r="D163" s="36">
        <v>-822849.8</v>
      </c>
      <c r="E163" s="36">
        <v>-125316.9</v>
      </c>
    </row>
    <row r="164" spans="1:5" ht="37.5">
      <c r="A164" s="88" t="s">
        <v>242</v>
      </c>
      <c r="B164" s="88"/>
      <c r="C164" s="19" t="s">
        <v>244</v>
      </c>
      <c r="D164" s="36">
        <v>-822849.8</v>
      </c>
      <c r="E164" s="36">
        <v>-125316.9</v>
      </c>
    </row>
    <row r="165" spans="1:5" ht="18.75">
      <c r="A165" s="88" t="s">
        <v>7</v>
      </c>
      <c r="B165" s="88"/>
      <c r="C165" s="19" t="s">
        <v>8</v>
      </c>
      <c r="D165" s="36">
        <v>869227.2</v>
      </c>
      <c r="E165" s="36">
        <v>145415.8</v>
      </c>
    </row>
    <row r="166" spans="1:5" ht="18.75" customHeight="1">
      <c r="A166" s="88" t="s">
        <v>14</v>
      </c>
      <c r="B166" s="88"/>
      <c r="C166" s="19" t="s">
        <v>10</v>
      </c>
      <c r="D166" s="36">
        <v>869227.2</v>
      </c>
      <c r="E166" s="36">
        <v>145415.8</v>
      </c>
    </row>
    <row r="167" spans="1:5" ht="18.75">
      <c r="A167" s="88" t="s">
        <v>9</v>
      </c>
      <c r="B167" s="88"/>
      <c r="C167" s="19" t="s">
        <v>125</v>
      </c>
      <c r="D167" s="36">
        <v>869227.2</v>
      </c>
      <c r="E167" s="36">
        <v>145415.8</v>
      </c>
    </row>
    <row r="168" spans="1:5" ht="39" customHeight="1">
      <c r="A168" s="88" t="s">
        <v>243</v>
      </c>
      <c r="B168" s="88"/>
      <c r="C168" s="19" t="s">
        <v>245</v>
      </c>
      <c r="D168" s="36">
        <v>869227.2</v>
      </c>
      <c r="E168" s="36">
        <v>145415.8</v>
      </c>
    </row>
    <row r="169" spans="4:5" ht="15.75">
      <c r="D169" s="3"/>
      <c r="E169" s="3"/>
    </row>
    <row r="170" spans="4:5" ht="15.75">
      <c r="D170" s="3"/>
      <c r="E170" s="3"/>
    </row>
    <row r="171" spans="1:5" ht="15.75">
      <c r="A171" s="4" t="s">
        <v>253</v>
      </c>
      <c r="B171" s="4"/>
      <c r="D171" s="93" t="s">
        <v>238</v>
      </c>
      <c r="E171" s="93"/>
    </row>
    <row r="172" spans="4:5" ht="15.75">
      <c r="D172" s="3"/>
      <c r="E172" s="3"/>
    </row>
    <row r="173" spans="1:5" ht="15.75">
      <c r="A173" s="94" t="s">
        <v>130</v>
      </c>
      <c r="B173" s="94"/>
      <c r="D173" s="3" t="s">
        <v>131</v>
      </c>
      <c r="E173" s="3"/>
    </row>
    <row r="174" spans="4:5" ht="15.75">
      <c r="D174" s="3"/>
      <c r="E174" s="3"/>
    </row>
    <row r="175" spans="4:5" ht="15.75">
      <c r="D175" s="3"/>
      <c r="E175" s="3"/>
    </row>
    <row r="176" spans="4:5" ht="15.75">
      <c r="D176" s="3"/>
      <c r="E176" s="3"/>
    </row>
    <row r="177" spans="4:5" ht="15.75">
      <c r="D177" s="3"/>
      <c r="E177" s="3"/>
    </row>
    <row r="178" spans="4:5" ht="15.75">
      <c r="D178" s="3"/>
      <c r="E178" s="3"/>
    </row>
    <row r="179" spans="4:5" ht="15.75">
      <c r="D179" s="3"/>
      <c r="E179" s="3"/>
    </row>
    <row r="180" spans="4:5" ht="15.75">
      <c r="D180" s="3"/>
      <c r="E180" s="3"/>
    </row>
    <row r="181" spans="4:5" ht="15.75">
      <c r="D181" s="3"/>
      <c r="E181" s="3"/>
    </row>
    <row r="182" spans="3:5" ht="15.75">
      <c r="C182" s="2"/>
      <c r="D182" s="3"/>
      <c r="E182" s="3"/>
    </row>
    <row r="183" spans="3:5" ht="15.75">
      <c r="C183" s="2"/>
      <c r="D183" s="3"/>
      <c r="E183" s="3"/>
    </row>
    <row r="184" spans="3:5" ht="15.75">
      <c r="C184" s="2"/>
      <c r="D184" s="3"/>
      <c r="E184" s="3"/>
    </row>
    <row r="185" spans="3:5" ht="15.75">
      <c r="C185" s="2"/>
      <c r="D185" s="3"/>
      <c r="E185" s="3"/>
    </row>
    <row r="186" spans="3:5" ht="15.75">
      <c r="C186" s="2"/>
      <c r="D186" s="3"/>
      <c r="E186" s="3"/>
    </row>
    <row r="187" spans="3:5" ht="15.75">
      <c r="C187" s="2"/>
      <c r="D187" s="3"/>
      <c r="E187" s="3"/>
    </row>
    <row r="188" spans="3:5" ht="15.75">
      <c r="C188" s="2"/>
      <c r="D188" s="3"/>
      <c r="E188" s="3"/>
    </row>
    <row r="189" spans="3:5" ht="15.75">
      <c r="C189" s="2"/>
      <c r="D189" s="3"/>
      <c r="E189" s="3"/>
    </row>
    <row r="190" spans="3:5" ht="15.75">
      <c r="C190" s="2"/>
      <c r="D190" s="3"/>
      <c r="E190" s="3"/>
    </row>
    <row r="191" spans="3:5" ht="15.75">
      <c r="C191" s="2"/>
      <c r="D191" s="3"/>
      <c r="E191" s="3"/>
    </row>
    <row r="192" spans="3:5" ht="15.75">
      <c r="C192" s="2"/>
      <c r="D192" s="3"/>
      <c r="E192" s="3"/>
    </row>
  </sheetData>
  <sheetProtection/>
  <mergeCells count="131">
    <mergeCell ref="A113:B113"/>
    <mergeCell ref="A78:B78"/>
    <mergeCell ref="A33:B33"/>
    <mergeCell ref="A34:B34"/>
    <mergeCell ref="A35:B35"/>
    <mergeCell ref="A76:B76"/>
    <mergeCell ref="A75:B75"/>
    <mergeCell ref="A77:B77"/>
    <mergeCell ref="A106:B106"/>
    <mergeCell ref="D171:E171"/>
    <mergeCell ref="A173:B173"/>
    <mergeCell ref="A161:B161"/>
    <mergeCell ref="A162:B162"/>
    <mergeCell ref="A163:B163"/>
    <mergeCell ref="A164:B164"/>
    <mergeCell ref="A167:B167"/>
    <mergeCell ref="A168:B168"/>
    <mergeCell ref="A44:B44"/>
    <mergeCell ref="A45:B45"/>
    <mergeCell ref="A100:B100"/>
    <mergeCell ref="A104:B104"/>
    <mergeCell ref="A91:B91"/>
    <mergeCell ref="A69:B69"/>
    <mergeCell ref="A70:B70"/>
    <mergeCell ref="A71:B71"/>
    <mergeCell ref="A90:B90"/>
    <mergeCell ref="A81:B81"/>
    <mergeCell ref="A114:B114"/>
    <mergeCell ref="A116:B116"/>
    <mergeCell ref="A105:B105"/>
    <mergeCell ref="A165:B165"/>
    <mergeCell ref="A166:B166"/>
    <mergeCell ref="A159:C159"/>
    <mergeCell ref="A160:B160"/>
    <mergeCell ref="A109:B109"/>
    <mergeCell ref="A111:B111"/>
    <mergeCell ref="A107:B107"/>
    <mergeCell ref="A117:C117"/>
    <mergeCell ref="A118:E118"/>
    <mergeCell ref="A157:C157"/>
    <mergeCell ref="A158:B158"/>
    <mergeCell ref="A112:B112"/>
    <mergeCell ref="A102:B102"/>
    <mergeCell ref="A103:B103"/>
    <mergeCell ref="A110:B110"/>
    <mergeCell ref="A115:B115"/>
    <mergeCell ref="A108:B108"/>
    <mergeCell ref="A83:B83"/>
    <mergeCell ref="A84:B84"/>
    <mergeCell ref="A99:B99"/>
    <mergeCell ref="A94:B94"/>
    <mergeCell ref="A95:B95"/>
    <mergeCell ref="A92:B92"/>
    <mergeCell ref="A86:B86"/>
    <mergeCell ref="A93:B93"/>
    <mergeCell ref="A98:B98"/>
    <mergeCell ref="A74:B74"/>
    <mergeCell ref="A89:B89"/>
    <mergeCell ref="A85:B85"/>
    <mergeCell ref="A96:B96"/>
    <mergeCell ref="A101:B101"/>
    <mergeCell ref="A79:B79"/>
    <mergeCell ref="A80:B80"/>
    <mergeCell ref="A87:B87"/>
    <mergeCell ref="A88:B88"/>
    <mergeCell ref="A97:B97"/>
    <mergeCell ref="A63:B63"/>
    <mergeCell ref="A64:B64"/>
    <mergeCell ref="A65:B65"/>
    <mergeCell ref="A58:B58"/>
    <mergeCell ref="A72:B72"/>
    <mergeCell ref="A73:B73"/>
    <mergeCell ref="A59:B59"/>
    <mergeCell ref="A60:B60"/>
    <mergeCell ref="A66:B66"/>
    <mergeCell ref="A67:B67"/>
    <mergeCell ref="A50:B50"/>
    <mergeCell ref="A57:B57"/>
    <mergeCell ref="A61:B61"/>
    <mergeCell ref="A62:B62"/>
    <mergeCell ref="A54:B54"/>
    <mergeCell ref="A51:B51"/>
    <mergeCell ref="A52:B52"/>
    <mergeCell ref="A53:B53"/>
    <mergeCell ref="A55:B55"/>
    <mergeCell ref="A56:B56"/>
    <mergeCell ref="A43:B43"/>
    <mergeCell ref="A46:B46"/>
    <mergeCell ref="A49:B49"/>
    <mergeCell ref="A36:B36"/>
    <mergeCell ref="A37:B37"/>
    <mergeCell ref="A39:B39"/>
    <mergeCell ref="A40:B40"/>
    <mergeCell ref="A42:B42"/>
    <mergeCell ref="A47:B47"/>
    <mergeCell ref="A48:B48"/>
    <mergeCell ref="A28:B28"/>
    <mergeCell ref="A29:B29"/>
    <mergeCell ref="A38:B38"/>
    <mergeCell ref="A41:B41"/>
    <mergeCell ref="A30:B30"/>
    <mergeCell ref="A31:B31"/>
    <mergeCell ref="A32:B32"/>
    <mergeCell ref="A26:B26"/>
    <mergeCell ref="A27:B27"/>
    <mergeCell ref="A22:B22"/>
    <mergeCell ref="A23:B23"/>
    <mergeCell ref="A24:B24"/>
    <mergeCell ref="A25:B25"/>
    <mergeCell ref="A20:B20"/>
    <mergeCell ref="A21:B21"/>
    <mergeCell ref="A14:B14"/>
    <mergeCell ref="A15:B15"/>
    <mergeCell ref="A17:B17"/>
    <mergeCell ref="A16:B16"/>
    <mergeCell ref="A6:E6"/>
    <mergeCell ref="A7:C7"/>
    <mergeCell ref="A8:C8"/>
    <mergeCell ref="A9:C9"/>
    <mergeCell ref="A18:B18"/>
    <mergeCell ref="A19:B19"/>
    <mergeCell ref="A68:B68"/>
    <mergeCell ref="A82:B82"/>
    <mergeCell ref="C1:D1"/>
    <mergeCell ref="C2:D2"/>
    <mergeCell ref="C3:D3"/>
    <mergeCell ref="A5:E5"/>
    <mergeCell ref="A10:B10"/>
    <mergeCell ref="A11:B11"/>
    <mergeCell ref="A12:B12"/>
    <mergeCell ref="A13:B13"/>
  </mergeCells>
  <printOptions horizontalCentered="1"/>
  <pageMargins left="0.7874015748031497" right="0.3937007874015748" top="0.3937007874015748" bottom="0.1968503937007874" header="0" footer="0"/>
  <pageSetup fitToHeight="6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Отдел_кадров</cp:lastModifiedBy>
  <cp:lastPrinted>2017-04-19T04:51:44Z</cp:lastPrinted>
  <dcterms:created xsi:type="dcterms:W3CDTF">2007-10-12T22:32:15Z</dcterms:created>
  <dcterms:modified xsi:type="dcterms:W3CDTF">2018-04-25T04:19:38Z</dcterms:modified>
  <cp:category/>
  <cp:version/>
  <cp:contentType/>
  <cp:contentStatus/>
</cp:coreProperties>
</file>