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35" windowWidth="15915" windowHeight="6180"/>
  </bookViews>
  <sheets>
    <sheet name="Приложение 1" sheetId="30" r:id="rId1"/>
    <sheet name="Приложение 2" sheetId="20" r:id="rId2"/>
    <sheet name="Приложение 3" sheetId="4" r:id="rId3"/>
    <sheet name="Приложение 4" sheetId="16" r:id="rId4"/>
    <sheet name="Приложение 5" sheetId="7" r:id="rId5"/>
  </sheets>
  <definedNames>
    <definedName name="_xlnm._FilterDatabase" localSheetId="1" hidden="1">'Приложение 2'!$A$10:$G$468</definedName>
    <definedName name="_xlnm._FilterDatabase" localSheetId="2" hidden="1">'Приложение 3'!$A$11:$H$482</definedName>
    <definedName name="_xlnm._FilterDatabase" localSheetId="3" hidden="1">'Приложение 4'!$A$10:$G$246</definedName>
    <definedName name="_xlnm.Print_Titles" localSheetId="1">'Приложение 2'!$10:$11</definedName>
    <definedName name="_xlnm.Print_Titles" localSheetId="2">'Приложение 3'!$10:$11</definedName>
    <definedName name="_xlnm.Print_Titles" localSheetId="3">'Приложение 4'!$11:$11</definedName>
    <definedName name="_xlnm.Print_Area" localSheetId="0">'Приложение 1'!$A$1:$D$158</definedName>
    <definedName name="_xlnm.Print_Area" localSheetId="1">'Приложение 2'!$A$1:$H$468</definedName>
    <definedName name="_xlnm.Print_Area" localSheetId="2">'Приложение 3'!$A$1:$H$489</definedName>
  </definedNames>
  <calcPr calcId="125725"/>
</workbook>
</file>

<file path=xl/calcChain.xml><?xml version="1.0" encoding="utf-8"?>
<calcChain xmlns="http://schemas.openxmlformats.org/spreadsheetml/2006/main">
  <c r="F95" i="16"/>
  <c r="F94" s="1"/>
  <c r="F93" s="1"/>
  <c r="D32" i="7" l="1"/>
  <c r="D31"/>
  <c r="D30" s="1"/>
  <c r="D16" l="1"/>
  <c r="D17"/>
  <c r="D15" s="1"/>
  <c r="D19"/>
  <c r="E29"/>
  <c r="F29"/>
  <c r="G148" i="16" l="1"/>
  <c r="G140"/>
  <c r="G144"/>
  <c r="H69" i="20" l="1"/>
  <c r="G69"/>
  <c r="H66"/>
  <c r="G66"/>
  <c r="H76"/>
  <c r="G76"/>
  <c r="H74"/>
  <c r="G74"/>
  <c r="H23"/>
  <c r="H22" s="1"/>
  <c r="G23"/>
  <c r="G22" s="1"/>
  <c r="H467"/>
  <c r="H466" s="1"/>
  <c r="H465" s="1"/>
  <c r="G467"/>
  <c r="G466" s="1"/>
  <c r="G465" s="1"/>
  <c r="H463"/>
  <c r="H462" s="1"/>
  <c r="H461" s="1"/>
  <c r="H460" s="1"/>
  <c r="G463"/>
  <c r="G462" s="1"/>
  <c r="G461" s="1"/>
  <c r="G460" s="1"/>
  <c r="H457"/>
  <c r="H456" s="1"/>
  <c r="G457"/>
  <c r="G456" s="1"/>
  <c r="H454"/>
  <c r="H453" s="1"/>
  <c r="H452" s="1"/>
  <c r="G454"/>
  <c r="G453" s="1"/>
  <c r="G452" s="1"/>
  <c r="H446"/>
  <c r="H445" s="1"/>
  <c r="H444" s="1"/>
  <c r="G446"/>
  <c r="G445" s="1"/>
  <c r="G444" s="1"/>
  <c r="H440"/>
  <c r="G440"/>
  <c r="H438"/>
  <c r="G438"/>
  <c r="H436"/>
  <c r="G436"/>
  <c r="H433"/>
  <c r="G433"/>
  <c r="H430"/>
  <c r="G430"/>
  <c r="H427"/>
  <c r="G427"/>
  <c r="H411"/>
  <c r="H410" s="1"/>
  <c r="H409" s="1"/>
  <c r="H408" s="1"/>
  <c r="G411"/>
  <c r="G410" s="1"/>
  <c r="G409" s="1"/>
  <c r="G408" s="1"/>
  <c r="H394"/>
  <c r="H393" s="1"/>
  <c r="H392" s="1"/>
  <c r="G394"/>
  <c r="G393" s="1"/>
  <c r="G392" s="1"/>
  <c r="H390"/>
  <c r="G390"/>
  <c r="H388"/>
  <c r="G388"/>
  <c r="H386"/>
  <c r="G386"/>
  <c r="H383"/>
  <c r="G383"/>
  <c r="H381"/>
  <c r="G381"/>
  <c r="H378"/>
  <c r="G378"/>
  <c r="H376"/>
  <c r="G376"/>
  <c r="H373"/>
  <c r="H372" s="1"/>
  <c r="G373"/>
  <c r="G372" s="1"/>
  <c r="H370"/>
  <c r="H369" s="1"/>
  <c r="G370"/>
  <c r="G369" s="1"/>
  <c r="H367"/>
  <c r="H366" s="1"/>
  <c r="G367"/>
  <c r="G366" s="1"/>
  <c r="H360"/>
  <c r="G360"/>
  <c r="H358"/>
  <c r="G358"/>
  <c r="H355"/>
  <c r="H354" s="1"/>
  <c r="G355"/>
  <c r="G354" s="1"/>
  <c r="H352"/>
  <c r="H351" s="1"/>
  <c r="G352"/>
  <c r="G351" s="1"/>
  <c r="H349"/>
  <c r="H348" s="1"/>
  <c r="G349"/>
  <c r="G348" s="1"/>
  <c r="H346"/>
  <c r="H345" s="1"/>
  <c r="G346"/>
  <c r="G345" s="1"/>
  <c r="H343"/>
  <c r="H342" s="1"/>
  <c r="G343"/>
  <c r="G342" s="1"/>
  <c r="H337"/>
  <c r="H336" s="1"/>
  <c r="H335" s="1"/>
  <c r="G337"/>
  <c r="G336" s="1"/>
  <c r="G335" s="1"/>
  <c r="H333"/>
  <c r="G333"/>
  <c r="H331"/>
  <c r="G331"/>
  <c r="H325"/>
  <c r="H324" s="1"/>
  <c r="G325"/>
  <c r="G324" s="1"/>
  <c r="H319"/>
  <c r="H318" s="1"/>
  <c r="H317" s="1"/>
  <c r="G319"/>
  <c r="G318" s="1"/>
  <c r="G317" s="1"/>
  <c r="H315"/>
  <c r="H314" s="1"/>
  <c r="G315"/>
  <c r="G314" s="1"/>
  <c r="H312"/>
  <c r="H311" s="1"/>
  <c r="G312"/>
  <c r="G311" s="1"/>
  <c r="H309"/>
  <c r="H308" s="1"/>
  <c r="G309"/>
  <c r="G308" s="1"/>
  <c r="H306"/>
  <c r="H305" s="1"/>
  <c r="G306"/>
  <c r="G305" s="1"/>
  <c r="H300"/>
  <c r="G300"/>
  <c r="H298"/>
  <c r="G298"/>
  <c r="H294"/>
  <c r="G294"/>
  <c r="H292"/>
  <c r="G292"/>
  <c r="H289"/>
  <c r="G289"/>
  <c r="H287"/>
  <c r="G287"/>
  <c r="H284"/>
  <c r="H283" s="1"/>
  <c r="G284"/>
  <c r="G283" s="1"/>
  <c r="H281"/>
  <c r="H280" s="1"/>
  <c r="G281"/>
  <c r="G280" s="1"/>
  <c r="H278"/>
  <c r="G278"/>
  <c r="H276"/>
  <c r="G276"/>
  <c r="H270"/>
  <c r="H269" s="1"/>
  <c r="H268" s="1"/>
  <c r="G270"/>
  <c r="G269" s="1"/>
  <c r="G268" s="1"/>
  <c r="H266"/>
  <c r="H265" s="1"/>
  <c r="G266"/>
  <c r="G265" s="1"/>
  <c r="H263"/>
  <c r="H262" s="1"/>
  <c r="G263"/>
  <c r="G262" s="1"/>
  <c r="H260"/>
  <c r="H259" s="1"/>
  <c r="G260"/>
  <c r="G259" s="1"/>
  <c r="H257"/>
  <c r="H256" s="1"/>
  <c r="G257"/>
  <c r="G256" s="1"/>
  <c r="H49"/>
  <c r="H48" s="1"/>
  <c r="H47" s="1"/>
  <c r="G49"/>
  <c r="G48" s="1"/>
  <c r="G47" s="1"/>
  <c r="H400"/>
  <c r="H399" s="1"/>
  <c r="G400"/>
  <c r="G399" s="1"/>
  <c r="G435" l="1"/>
  <c r="H330"/>
  <c r="H323" s="1"/>
  <c r="H322" s="1"/>
  <c r="H321" s="1"/>
  <c r="H398"/>
  <c r="H397" s="1"/>
  <c r="G275"/>
  <c r="G398"/>
  <c r="G397" s="1"/>
  <c r="H380"/>
  <c r="H435"/>
  <c r="H451"/>
  <c r="H450" s="1"/>
  <c r="G459"/>
  <c r="H286"/>
  <c r="H291"/>
  <c r="H297"/>
  <c r="H296" s="1"/>
  <c r="H357"/>
  <c r="H341" s="1"/>
  <c r="H340" s="1"/>
  <c r="H339" s="1"/>
  <c r="H65"/>
  <c r="H64" s="1"/>
  <c r="G330"/>
  <c r="G323" s="1"/>
  <c r="G322" s="1"/>
  <c r="G321" s="1"/>
  <c r="G385"/>
  <c r="G65"/>
  <c r="G64" s="1"/>
  <c r="G73"/>
  <c r="G72" s="1"/>
  <c r="G71" s="1"/>
  <c r="H21"/>
  <c r="H20"/>
  <c r="G255"/>
  <c r="G254" s="1"/>
  <c r="G253" s="1"/>
  <c r="H275"/>
  <c r="G291"/>
  <c r="G297"/>
  <c r="G296" s="1"/>
  <c r="G304"/>
  <c r="G303" s="1"/>
  <c r="G302" s="1"/>
  <c r="G375"/>
  <c r="G426"/>
  <c r="G425" s="1"/>
  <c r="H459"/>
  <c r="H255"/>
  <c r="H254" s="1"/>
  <c r="H253" s="1"/>
  <c r="H375"/>
  <c r="H365" s="1"/>
  <c r="G380"/>
  <c r="H426"/>
  <c r="G451"/>
  <c r="G450" s="1"/>
  <c r="H73"/>
  <c r="H72" s="1"/>
  <c r="H71" s="1"/>
  <c r="G20"/>
  <c r="G21"/>
  <c r="G286"/>
  <c r="G357"/>
  <c r="G341" s="1"/>
  <c r="G340" s="1"/>
  <c r="G339" s="1"/>
  <c r="H385"/>
  <c r="H304"/>
  <c r="H303" s="1"/>
  <c r="H302" s="1"/>
  <c r="G187"/>
  <c r="H191"/>
  <c r="G191"/>
  <c r="H189"/>
  <c r="G189"/>
  <c r="H183"/>
  <c r="G183"/>
  <c r="H181"/>
  <c r="G181"/>
  <c r="H177"/>
  <c r="G177"/>
  <c r="H175"/>
  <c r="G175"/>
  <c r="H171"/>
  <c r="G171"/>
  <c r="H169"/>
  <c r="G169"/>
  <c r="H159"/>
  <c r="G159"/>
  <c r="H158"/>
  <c r="G158"/>
  <c r="H157"/>
  <c r="H156" s="1"/>
  <c r="G157"/>
  <c r="G156" s="1"/>
  <c r="G163"/>
  <c r="G162" s="1"/>
  <c r="G161" s="1"/>
  <c r="H163"/>
  <c r="H162" s="1"/>
  <c r="H161" s="1"/>
  <c r="G164"/>
  <c r="H164"/>
  <c r="H85"/>
  <c r="H84" s="1"/>
  <c r="H83" s="1"/>
  <c r="G85"/>
  <c r="G84" s="1"/>
  <c r="G83" s="1"/>
  <c r="H81"/>
  <c r="H80" s="1"/>
  <c r="H79" s="1"/>
  <c r="G81"/>
  <c r="G80" s="1"/>
  <c r="G79" s="1"/>
  <c r="H62"/>
  <c r="G62"/>
  <c r="H59"/>
  <c r="G59"/>
  <c r="H55"/>
  <c r="G55"/>
  <c r="H423"/>
  <c r="G423"/>
  <c r="H421"/>
  <c r="G421"/>
  <c r="H415"/>
  <c r="H414" s="1"/>
  <c r="H413" s="1"/>
  <c r="H407" s="1"/>
  <c r="G415"/>
  <c r="G414" s="1"/>
  <c r="G413" s="1"/>
  <c r="G407" s="1"/>
  <c r="H405"/>
  <c r="H404" s="1"/>
  <c r="H403" s="1"/>
  <c r="H402" s="1"/>
  <c r="G405"/>
  <c r="G404" s="1"/>
  <c r="G403" s="1"/>
  <c r="G402" s="1"/>
  <c r="H250"/>
  <c r="H249" s="1"/>
  <c r="H248" s="1"/>
  <c r="H247" s="1"/>
  <c r="H246" s="1"/>
  <c r="G250"/>
  <c r="G249" s="1"/>
  <c r="G248" s="1"/>
  <c r="G247" s="1"/>
  <c r="G246" s="1"/>
  <c r="H244"/>
  <c r="H243" s="1"/>
  <c r="H242" s="1"/>
  <c r="G244"/>
  <c r="G243" s="1"/>
  <c r="G242" s="1"/>
  <c r="H240"/>
  <c r="H239" s="1"/>
  <c r="G240"/>
  <c r="G239" s="1"/>
  <c r="H237"/>
  <c r="H236" s="1"/>
  <c r="G237"/>
  <c r="G236" s="1"/>
  <c r="H234"/>
  <c r="H233" s="1"/>
  <c r="G234"/>
  <c r="G233" s="1"/>
  <c r="H231"/>
  <c r="H230" s="1"/>
  <c r="G231"/>
  <c r="G230" s="1"/>
  <c r="H228"/>
  <c r="H227" s="1"/>
  <c r="G228"/>
  <c r="G227" s="1"/>
  <c r="H223"/>
  <c r="H222" s="1"/>
  <c r="H221" s="1"/>
  <c r="G223"/>
  <c r="G222" s="1"/>
  <c r="G221" s="1"/>
  <c r="H219"/>
  <c r="H218" s="1"/>
  <c r="H217" s="1"/>
  <c r="G219"/>
  <c r="G218" s="1"/>
  <c r="G217" s="1"/>
  <c r="H215"/>
  <c r="H214" s="1"/>
  <c r="H213" s="1"/>
  <c r="G215"/>
  <c r="G214" s="1"/>
  <c r="G213" s="1"/>
  <c r="H209"/>
  <c r="H208" s="1"/>
  <c r="H207" s="1"/>
  <c r="G209"/>
  <c r="G208" s="1"/>
  <c r="G207" s="1"/>
  <c r="H205"/>
  <c r="G205"/>
  <c r="H203"/>
  <c r="G203"/>
  <c r="H200"/>
  <c r="H199" s="1"/>
  <c r="G200"/>
  <c r="G199" s="1"/>
  <c r="H197"/>
  <c r="H196" s="1"/>
  <c r="G197"/>
  <c r="G196" s="1"/>
  <c r="H187"/>
  <c r="H153"/>
  <c r="H152" s="1"/>
  <c r="G153"/>
  <c r="G152" s="1"/>
  <c r="H150"/>
  <c r="H149" s="1"/>
  <c r="G150"/>
  <c r="G149" s="1"/>
  <c r="H146"/>
  <c r="H144" s="1"/>
  <c r="H143" s="1"/>
  <c r="G146"/>
  <c r="G144" s="1"/>
  <c r="G143" s="1"/>
  <c r="H145"/>
  <c r="G145"/>
  <c r="H140"/>
  <c r="G140"/>
  <c r="H139"/>
  <c r="G139"/>
  <c r="H138"/>
  <c r="H137" s="1"/>
  <c r="H136" s="1"/>
  <c r="G138"/>
  <c r="G137" s="1"/>
  <c r="G136" s="1"/>
  <c r="H133"/>
  <c r="H132" s="1"/>
  <c r="H131" s="1"/>
  <c r="G133"/>
  <c r="G132" s="1"/>
  <c r="G131" s="1"/>
  <c r="H129"/>
  <c r="H128" s="1"/>
  <c r="H127" s="1"/>
  <c r="G129"/>
  <c r="G128" s="1"/>
  <c r="G127" s="1"/>
  <c r="H125"/>
  <c r="G125"/>
  <c r="H123"/>
  <c r="G123"/>
  <c r="H119"/>
  <c r="G119"/>
  <c r="H117"/>
  <c r="G117"/>
  <c r="H112"/>
  <c r="G112"/>
  <c r="H109"/>
  <c r="G109"/>
  <c r="H101"/>
  <c r="G101"/>
  <c r="H99"/>
  <c r="G99"/>
  <c r="H94"/>
  <c r="H93" s="1"/>
  <c r="H92" s="1"/>
  <c r="G94"/>
  <c r="G93" s="1"/>
  <c r="G92" s="1"/>
  <c r="H90"/>
  <c r="H89" s="1"/>
  <c r="H88" s="1"/>
  <c r="G90"/>
  <c r="G89" s="1"/>
  <c r="G88" s="1"/>
  <c r="H44"/>
  <c r="G44"/>
  <c r="H42"/>
  <c r="G42"/>
  <c r="H40"/>
  <c r="G40"/>
  <c r="H38"/>
  <c r="G38"/>
  <c r="H36"/>
  <c r="G36"/>
  <c r="H33"/>
  <c r="G33"/>
  <c r="H28"/>
  <c r="G28"/>
  <c r="H17"/>
  <c r="H16" s="1"/>
  <c r="H15" s="1"/>
  <c r="H14" s="1"/>
  <c r="G17"/>
  <c r="G16" s="1"/>
  <c r="G15" s="1"/>
  <c r="G14" s="1"/>
  <c r="H17" i="4"/>
  <c r="H16" s="1"/>
  <c r="H15" s="1"/>
  <c r="H14" s="1"/>
  <c r="H23"/>
  <c r="H28"/>
  <c r="H31"/>
  <c r="H33"/>
  <c r="H35"/>
  <c r="H37"/>
  <c r="H39"/>
  <c r="H45"/>
  <c r="H44" s="1"/>
  <c r="H43" s="1"/>
  <c r="H49"/>
  <c r="H48" s="1"/>
  <c r="H47" s="1"/>
  <c r="H54"/>
  <c r="H56"/>
  <c r="H64"/>
  <c r="H67"/>
  <c r="H72"/>
  <c r="H74"/>
  <c r="H78"/>
  <c r="H80"/>
  <c r="H84"/>
  <c r="H83" s="1"/>
  <c r="H82" s="1"/>
  <c r="H88"/>
  <c r="H87" s="1"/>
  <c r="H86" s="1"/>
  <c r="H94"/>
  <c r="H95"/>
  <c r="H93" s="1"/>
  <c r="H92" s="1"/>
  <c r="H91" s="1"/>
  <c r="H100"/>
  <c r="H101"/>
  <c r="H99" s="1"/>
  <c r="H98" s="1"/>
  <c r="H105"/>
  <c r="H104" s="1"/>
  <c r="H108"/>
  <c r="H107" s="1"/>
  <c r="H113"/>
  <c r="H112" s="1"/>
  <c r="H111" s="1"/>
  <c r="H114"/>
  <c r="H118"/>
  <c r="H117" s="1"/>
  <c r="H116" s="1"/>
  <c r="H124"/>
  <c r="H123" s="1"/>
  <c r="H127"/>
  <c r="H126" s="1"/>
  <c r="H130"/>
  <c r="H132"/>
  <c r="H136"/>
  <c r="H135" s="1"/>
  <c r="H134" s="1"/>
  <c r="H142"/>
  <c r="H141" s="1"/>
  <c r="H140" s="1"/>
  <c r="H146"/>
  <c r="H145" s="1"/>
  <c r="H144" s="1"/>
  <c r="H150"/>
  <c r="H149" s="1"/>
  <c r="H148" s="1"/>
  <c r="H155"/>
  <c r="H154" s="1"/>
  <c r="H158"/>
  <c r="H157" s="1"/>
  <c r="H161"/>
  <c r="H160" s="1"/>
  <c r="H164"/>
  <c r="H163" s="1"/>
  <c r="H167"/>
  <c r="H166" s="1"/>
  <c r="H171"/>
  <c r="H170" s="1"/>
  <c r="H169" s="1"/>
  <c r="H177"/>
  <c r="H176" s="1"/>
  <c r="H175" s="1"/>
  <c r="H174" s="1"/>
  <c r="H173" s="1"/>
  <c r="H183"/>
  <c r="H182" s="1"/>
  <c r="H181" s="1"/>
  <c r="H180" s="1"/>
  <c r="H188"/>
  <c r="H187" s="1"/>
  <c r="H186" s="1"/>
  <c r="H185" s="1"/>
  <c r="H194"/>
  <c r="H196"/>
  <c r="H203"/>
  <c r="H207"/>
  <c r="H210"/>
  <c r="H215"/>
  <c r="H214" s="1"/>
  <c r="H213" s="1"/>
  <c r="H219"/>
  <c r="H218" s="1"/>
  <c r="H217" s="1"/>
  <c r="H225"/>
  <c r="H226"/>
  <c r="H224" s="1"/>
  <c r="H223" s="1"/>
  <c r="H231"/>
  <c r="H233"/>
  <c r="H237"/>
  <c r="H239"/>
  <c r="H243"/>
  <c r="H245"/>
  <c r="H249"/>
  <c r="H248" s="1"/>
  <c r="H247" s="1"/>
  <c r="H251"/>
  <c r="H257"/>
  <c r="H255" s="1"/>
  <c r="H254" s="1"/>
  <c r="H253" s="1"/>
  <c r="H264"/>
  <c r="H263" s="1"/>
  <c r="H262" s="1"/>
  <c r="H261" s="1"/>
  <c r="H260" s="1"/>
  <c r="H272"/>
  <c r="H271" s="1"/>
  <c r="H275"/>
  <c r="H274" s="1"/>
  <c r="H278"/>
  <c r="H277" s="1"/>
  <c r="H281"/>
  <c r="H280" s="1"/>
  <c r="H285"/>
  <c r="H284" s="1"/>
  <c r="H283" s="1"/>
  <c r="H291"/>
  <c r="H293"/>
  <c r="H296"/>
  <c r="H295" s="1"/>
  <c r="H299"/>
  <c r="H298" s="1"/>
  <c r="H302"/>
  <c r="H304"/>
  <c r="H307"/>
  <c r="H309"/>
  <c r="H313"/>
  <c r="H315"/>
  <c r="H321"/>
  <c r="H320" s="1"/>
  <c r="H324"/>
  <c r="H323" s="1"/>
  <c r="H327"/>
  <c r="H326" s="1"/>
  <c r="H330"/>
  <c r="H329" s="1"/>
  <c r="H334"/>
  <c r="H333" s="1"/>
  <c r="H332" s="1"/>
  <c r="H340"/>
  <c r="H339" s="1"/>
  <c r="H346"/>
  <c r="H348"/>
  <c r="H352"/>
  <c r="H351" s="1"/>
  <c r="H350" s="1"/>
  <c r="H358"/>
  <c r="H357" s="1"/>
  <c r="H361"/>
  <c r="H360" s="1"/>
  <c r="H364"/>
  <c r="H363" s="1"/>
  <c r="H367"/>
  <c r="H366" s="1"/>
  <c r="H370"/>
  <c r="H369" s="1"/>
  <c r="H373"/>
  <c r="H375"/>
  <c r="H382"/>
  <c r="H381" s="1"/>
  <c r="H385"/>
  <c r="H384" s="1"/>
  <c r="H388"/>
  <c r="H387" s="1"/>
  <c r="H391"/>
  <c r="H393"/>
  <c r="H396"/>
  <c r="H398"/>
  <c r="H401"/>
  <c r="H403"/>
  <c r="H405"/>
  <c r="H409"/>
  <c r="H408" s="1"/>
  <c r="H407" s="1"/>
  <c r="H416"/>
  <c r="H415" s="1"/>
  <c r="H414" s="1"/>
  <c r="H413" s="1"/>
  <c r="H412" s="1"/>
  <c r="H421"/>
  <c r="H424"/>
  <c r="H427"/>
  <c r="H430"/>
  <c r="H432"/>
  <c r="H434"/>
  <c r="H440"/>
  <c r="H439" s="1"/>
  <c r="H438" s="1"/>
  <c r="H448"/>
  <c r="H447" s="1"/>
  <c r="H446" s="1"/>
  <c r="H451"/>
  <c r="H450" s="1"/>
  <c r="H457"/>
  <c r="H456" s="1"/>
  <c r="H455" s="1"/>
  <c r="H454" s="1"/>
  <c r="H461"/>
  <c r="H460" s="1"/>
  <c r="H459" s="1"/>
  <c r="H468"/>
  <c r="H467" s="1"/>
  <c r="H466" s="1"/>
  <c r="H475"/>
  <c r="H477"/>
  <c r="H484"/>
  <c r="H487"/>
  <c r="H230" l="1"/>
  <c r="H229" s="1"/>
  <c r="H425" i="20"/>
  <c r="H449"/>
  <c r="G168"/>
  <c r="G167" s="1"/>
  <c r="G174"/>
  <c r="G173" s="1"/>
  <c r="H390" i="4"/>
  <c r="H202"/>
  <c r="H201" s="1"/>
  <c r="H200" s="1"/>
  <c r="H474"/>
  <c r="H473" s="1"/>
  <c r="H472" s="1"/>
  <c r="H471" s="1"/>
  <c r="H470" s="1"/>
  <c r="H71"/>
  <c r="H70" s="1"/>
  <c r="H483"/>
  <c r="H482" s="1"/>
  <c r="H481" s="1"/>
  <c r="H480" s="1"/>
  <c r="H479" s="1"/>
  <c r="H372"/>
  <c r="H356" s="1"/>
  <c r="H355" s="1"/>
  <c r="H354" s="1"/>
  <c r="H312"/>
  <c r="H311" s="1"/>
  <c r="H242"/>
  <c r="H241" s="1"/>
  <c r="G274" i="20"/>
  <c r="G273" s="1"/>
  <c r="G272" s="1"/>
  <c r="G252" s="1"/>
  <c r="G449"/>
  <c r="H274"/>
  <c r="H273" s="1"/>
  <c r="H272" s="1"/>
  <c r="H252" s="1"/>
  <c r="H103" i="4"/>
  <c r="H97" s="1"/>
  <c r="H453"/>
  <c r="H129"/>
  <c r="H122" s="1"/>
  <c r="H121" s="1"/>
  <c r="H180" i="20"/>
  <c r="H179" s="1"/>
  <c r="G365"/>
  <c r="G364" s="1"/>
  <c r="G363" s="1"/>
  <c r="G362" s="1"/>
  <c r="G116"/>
  <c r="G115" s="1"/>
  <c r="G122"/>
  <c r="G121" s="1"/>
  <c r="H148"/>
  <c r="H142" s="1"/>
  <c r="G202"/>
  <c r="G195" s="1"/>
  <c r="G194" s="1"/>
  <c r="G78"/>
  <c r="H420"/>
  <c r="H419" s="1"/>
  <c r="H418" s="1"/>
  <c r="H54"/>
  <c r="H53" s="1"/>
  <c r="H52" s="1"/>
  <c r="H168"/>
  <c r="H167" s="1"/>
  <c r="H174"/>
  <c r="H173" s="1"/>
  <c r="G180"/>
  <c r="G179" s="1"/>
  <c r="G108"/>
  <c r="G107" s="1"/>
  <c r="G106" s="1"/>
  <c r="H364"/>
  <c r="H363" s="1"/>
  <c r="H362" s="1"/>
  <c r="H98"/>
  <c r="H97" s="1"/>
  <c r="H87" s="1"/>
  <c r="H108"/>
  <c r="H107" s="1"/>
  <c r="H106" s="1"/>
  <c r="H122"/>
  <c r="H121" s="1"/>
  <c r="H27"/>
  <c r="H26" s="1"/>
  <c r="H25" s="1"/>
  <c r="H212"/>
  <c r="H211" s="1"/>
  <c r="G420"/>
  <c r="G419" s="1"/>
  <c r="G418" s="1"/>
  <c r="G417" s="1"/>
  <c r="G396" s="1"/>
  <c r="G54"/>
  <c r="G53" s="1"/>
  <c r="G52" s="1"/>
  <c r="G186"/>
  <c r="G185" s="1"/>
  <c r="H202"/>
  <c r="H195" s="1"/>
  <c r="H194" s="1"/>
  <c r="H186"/>
  <c r="H185" s="1"/>
  <c r="H78"/>
  <c r="G98"/>
  <c r="G97" s="1"/>
  <c r="G87" s="1"/>
  <c r="H116"/>
  <c r="H115" s="1"/>
  <c r="H226"/>
  <c r="H225" s="1"/>
  <c r="G27"/>
  <c r="G26" s="1"/>
  <c r="G25" s="1"/>
  <c r="G226"/>
  <c r="G225" s="1"/>
  <c r="G148"/>
  <c r="G142" s="1"/>
  <c r="G212"/>
  <c r="G211" s="1"/>
  <c r="H445" i="4"/>
  <c r="H444" s="1"/>
  <c r="H443" s="1"/>
  <c r="H429"/>
  <c r="H420"/>
  <c r="H400"/>
  <c r="H395"/>
  <c r="H380" s="1"/>
  <c r="H345"/>
  <c r="H338" s="1"/>
  <c r="H337" s="1"/>
  <c r="H336" s="1"/>
  <c r="H319"/>
  <c r="H318" s="1"/>
  <c r="H317" s="1"/>
  <c r="H306"/>
  <c r="H301"/>
  <c r="H290"/>
  <c r="H270"/>
  <c r="H269" s="1"/>
  <c r="H268" s="1"/>
  <c r="H256"/>
  <c r="H236"/>
  <c r="H235" s="1"/>
  <c r="H228" s="1"/>
  <c r="H222" s="1"/>
  <c r="H221" s="1"/>
  <c r="H193"/>
  <c r="H192" s="1"/>
  <c r="H191" s="1"/>
  <c r="H190" s="1"/>
  <c r="H179" s="1"/>
  <c r="H153"/>
  <c r="H152" s="1"/>
  <c r="H139"/>
  <c r="H138" s="1"/>
  <c r="H110"/>
  <c r="H77"/>
  <c r="H76" s="1"/>
  <c r="H63"/>
  <c r="H62" s="1"/>
  <c r="H61" s="1"/>
  <c r="H53"/>
  <c r="H52" s="1"/>
  <c r="H42" s="1"/>
  <c r="H22"/>
  <c r="H21" s="1"/>
  <c r="H20" s="1"/>
  <c r="H212"/>
  <c r="H465"/>
  <c r="H379" l="1"/>
  <c r="H378" s="1"/>
  <c r="H377" s="1"/>
  <c r="G166" i="20"/>
  <c r="H417"/>
  <c r="H396" s="1"/>
  <c r="G114"/>
  <c r="G105" s="1"/>
  <c r="H289" i="4"/>
  <c r="H288" s="1"/>
  <c r="H287" s="1"/>
  <c r="H199"/>
  <c r="H198" s="1"/>
  <c r="H69"/>
  <c r="H60" s="1"/>
  <c r="H419"/>
  <c r="H418" s="1"/>
  <c r="H411" s="1"/>
  <c r="H90"/>
  <c r="H166" i="20"/>
  <c r="H155" s="1"/>
  <c r="H135" s="1"/>
  <c r="G13"/>
  <c r="H13"/>
  <c r="H114"/>
  <c r="H105" s="1"/>
  <c r="G155"/>
  <c r="G135" s="1"/>
  <c r="G193"/>
  <c r="H193"/>
  <c r="H13" i="4"/>
  <c r="H464"/>
  <c r="H463"/>
  <c r="H120"/>
  <c r="H267"/>
  <c r="H12" l="1"/>
  <c r="H259"/>
  <c r="H12" i="20"/>
  <c r="D28" i="7" s="1"/>
  <c r="D27" s="1"/>
  <c r="D26" s="1"/>
  <c r="G12" i="20"/>
  <c r="H489" i="4" l="1"/>
  <c r="D52" i="30"/>
  <c r="D54"/>
  <c r="D56"/>
  <c r="C56"/>
  <c r="C54"/>
  <c r="C51" l="1"/>
  <c r="D51"/>
  <c r="D65"/>
  <c r="D64" s="1"/>
  <c r="D31"/>
  <c r="D15"/>
  <c r="D14" s="1"/>
  <c r="D21"/>
  <c r="D20" s="1"/>
  <c r="D28"/>
  <c r="D34"/>
  <c r="D36"/>
  <c r="D38"/>
  <c r="D41"/>
  <c r="D44"/>
  <c r="D46"/>
  <c r="D49"/>
  <c r="D48" s="1"/>
  <c r="D62"/>
  <c r="D61" s="1"/>
  <c r="D68"/>
  <c r="D67" s="1"/>
  <c r="D73"/>
  <c r="D72" s="1"/>
  <c r="D76"/>
  <c r="D75" s="1"/>
  <c r="D79"/>
  <c r="D83"/>
  <c r="D85"/>
  <c r="D89"/>
  <c r="D91"/>
  <c r="D95"/>
  <c r="D100"/>
  <c r="D102"/>
  <c r="D105"/>
  <c r="D107"/>
  <c r="D110"/>
  <c r="D109" s="1"/>
  <c r="D133"/>
  <c r="D135"/>
  <c r="D137"/>
  <c r="D139"/>
  <c r="D142"/>
  <c r="D141" s="1"/>
  <c r="D151"/>
  <c r="D153"/>
  <c r="D99" l="1"/>
  <c r="D78"/>
  <c r="D43"/>
  <c r="D40" s="1"/>
  <c r="D27"/>
  <c r="D26" s="1"/>
  <c r="D132"/>
  <c r="D104"/>
  <c r="D60"/>
  <c r="D13" l="1"/>
  <c r="D59"/>
  <c r="D12" s="1"/>
  <c r="D98"/>
  <c r="D97" s="1"/>
  <c r="D155" l="1"/>
  <c r="D24" i="7" s="1"/>
  <c r="D23" s="1"/>
  <c r="D22" s="1"/>
  <c r="D21" s="1"/>
  <c r="D14" s="1"/>
  <c r="D158" i="30" l="1"/>
  <c r="D157"/>
  <c r="G35" i="4"/>
  <c r="F11" i="7" l="1"/>
  <c r="D11"/>
  <c r="G17" i="4"/>
  <c r="C153" i="30" l="1"/>
  <c r="C151"/>
  <c r="C142"/>
  <c r="C141" s="1"/>
  <c r="C139"/>
  <c r="C137"/>
  <c r="C135"/>
  <c r="C133"/>
  <c r="C110"/>
  <c r="C109" s="1"/>
  <c r="C107"/>
  <c r="C105"/>
  <c r="C102"/>
  <c r="C100"/>
  <c r="C95"/>
  <c r="C91"/>
  <c r="C89"/>
  <c r="C85"/>
  <c r="C83"/>
  <c r="C79"/>
  <c r="C76"/>
  <c r="C75" s="1"/>
  <c r="C73"/>
  <c r="C72" s="1"/>
  <c r="C68"/>
  <c r="C67" s="1"/>
  <c r="C65"/>
  <c r="C64" s="1"/>
  <c r="C62"/>
  <c r="C61" s="1"/>
  <c r="C49"/>
  <c r="C48" s="1"/>
  <c r="C46"/>
  <c r="C44"/>
  <c r="C41"/>
  <c r="C38"/>
  <c r="C36"/>
  <c r="C34"/>
  <c r="C31"/>
  <c r="C28"/>
  <c r="C21"/>
  <c r="C20" s="1"/>
  <c r="C15"/>
  <c r="C99" l="1"/>
  <c r="C27"/>
  <c r="C26" s="1"/>
  <c r="C43"/>
  <c r="C40" s="1"/>
  <c r="C60"/>
  <c r="C14"/>
  <c r="C78"/>
  <c r="C132"/>
  <c r="C104"/>
  <c r="C59" l="1"/>
  <c r="C13"/>
  <c r="C98"/>
  <c r="C97" s="1"/>
  <c r="C12" l="1"/>
  <c r="C155" s="1"/>
  <c r="G155" i="16"/>
  <c r="C157" i="30" l="1"/>
  <c r="C158"/>
  <c r="E11" i="7" s="1"/>
  <c r="C25"/>
  <c r="C29" l="1"/>
  <c r="G71" i="16" l="1"/>
  <c r="G70" s="1"/>
  <c r="G477" i="4" l="1"/>
  <c r="G468"/>
  <c r="G467" s="1"/>
  <c r="G465" s="1"/>
  <c r="G440"/>
  <c r="G352"/>
  <c r="G351" s="1"/>
  <c r="G350" s="1"/>
  <c r="G78"/>
  <c r="G16"/>
  <c r="G15" s="1"/>
  <c r="G463" l="1"/>
  <c r="G464"/>
  <c r="G466"/>
  <c r="G180" i="16"/>
  <c r="G54"/>
  <c r="G205" l="1"/>
  <c r="G49" l="1"/>
  <c r="G135" l="1"/>
  <c r="G393" i="4" l="1"/>
  <c r="G432" l="1"/>
  <c r="G132"/>
  <c r="G130"/>
  <c r="G118"/>
  <c r="G129" l="1"/>
  <c r="G49"/>
  <c r="G139" i="16" l="1"/>
  <c r="G160"/>
  <c r="G147"/>
  <c r="G143"/>
  <c r="G131"/>
  <c r="G65"/>
  <c r="G62"/>
  <c r="G59"/>
  <c r="G138" l="1"/>
  <c r="G461" i="4" l="1"/>
  <c r="G424"/>
  <c r="G398"/>
  <c r="G396"/>
  <c r="G375"/>
  <c r="G373"/>
  <c r="G340"/>
  <c r="G334"/>
  <c r="G372" l="1"/>
  <c r="G395"/>
  <c r="G315"/>
  <c r="G313"/>
  <c r="G285"/>
  <c r="G196"/>
  <c r="G194"/>
  <c r="G188"/>
  <c r="G167"/>
  <c r="G166" s="1"/>
  <c r="G150"/>
  <c r="G149" s="1"/>
  <c r="G193" l="1"/>
  <c r="G124"/>
  <c r="G123" s="1"/>
  <c r="G67" l="1"/>
  <c r="E16" i="7" l="1"/>
  <c r="G171" i="4"/>
  <c r="G54"/>
  <c r="G460" s="1"/>
  <c r="G136"/>
  <c r="G24" i="16"/>
  <c r="G278" i="4"/>
  <c r="G108"/>
  <c r="G107" s="1"/>
  <c r="G80"/>
  <c r="G243" i="16"/>
  <c r="G242" s="1"/>
  <c r="G330" i="4"/>
  <c r="G327"/>
  <c r="G326" s="1"/>
  <c r="G324"/>
  <c r="G321"/>
  <c r="G64"/>
  <c r="G72"/>
  <c r="G74"/>
  <c r="G245"/>
  <c r="G243"/>
  <c r="G304"/>
  <c r="G302"/>
  <c r="G409"/>
  <c r="G251"/>
  <c r="G249"/>
  <c r="G233"/>
  <c r="G231"/>
  <c r="G133" i="16"/>
  <c r="G127" i="4"/>
  <c r="G126" s="1"/>
  <c r="G239"/>
  <c r="G339"/>
  <c r="G129" i="16"/>
  <c r="G46"/>
  <c r="G198"/>
  <c r="G430" i="4"/>
  <c r="G388"/>
  <c r="G370"/>
  <c r="G299"/>
  <c r="G207"/>
  <c r="G183"/>
  <c r="G56"/>
  <c r="G28"/>
  <c r="C16" i="7"/>
  <c r="G239" i="16"/>
  <c r="G236"/>
  <c r="G233"/>
  <c r="G232" s="1"/>
  <c r="G230"/>
  <c r="G204" s="1"/>
  <c r="G151"/>
  <c r="G127"/>
  <c r="G125"/>
  <c r="G123"/>
  <c r="G121"/>
  <c r="G119"/>
  <c r="G117"/>
  <c r="G115"/>
  <c r="G112"/>
  <c r="G110"/>
  <c r="G107"/>
  <c r="G106" s="1"/>
  <c r="G104"/>
  <c r="G103" s="1"/>
  <c r="G100"/>
  <c r="G98"/>
  <c r="G95"/>
  <c r="G94" s="1"/>
  <c r="G91"/>
  <c r="G87"/>
  <c r="G89"/>
  <c r="G83"/>
  <c r="G82" s="1"/>
  <c r="G81" s="1"/>
  <c r="G73"/>
  <c r="G44"/>
  <c r="G42"/>
  <c r="G40"/>
  <c r="G38"/>
  <c r="G36"/>
  <c r="G19"/>
  <c r="G34"/>
  <c r="G32"/>
  <c r="G29"/>
  <c r="G15"/>
  <c r="G39" i="4"/>
  <c r="G37"/>
  <c r="G487"/>
  <c r="G484"/>
  <c r="G475"/>
  <c r="G448"/>
  <c r="G447" s="1"/>
  <c r="G446" s="1"/>
  <c r="G427"/>
  <c r="G421"/>
  <c r="G391"/>
  <c r="G346"/>
  <c r="G348"/>
  <c r="G296"/>
  <c r="G281"/>
  <c r="G275"/>
  <c r="G264"/>
  <c r="G237"/>
  <c r="G257"/>
  <c r="G256" s="1"/>
  <c r="G225"/>
  <c r="G226"/>
  <c r="G224" s="1"/>
  <c r="G223" s="1"/>
  <c r="G219"/>
  <c r="G215"/>
  <c r="G210"/>
  <c r="G203"/>
  <c r="G177"/>
  <c r="G176" s="1"/>
  <c r="G146"/>
  <c r="G145" s="1"/>
  <c r="G113"/>
  <c r="G112" s="1"/>
  <c r="G105"/>
  <c r="G104" s="1"/>
  <c r="G100"/>
  <c r="G94"/>
  <c r="G45"/>
  <c r="G33"/>
  <c r="G31"/>
  <c r="G23"/>
  <c r="G457"/>
  <c r="G456" s="1"/>
  <c r="G455" s="1"/>
  <c r="G161"/>
  <c r="G160" s="1"/>
  <c r="G158"/>
  <c r="G157" s="1"/>
  <c r="G142"/>
  <c r="G141" s="1"/>
  <c r="G140" s="1"/>
  <c r="G114"/>
  <c r="G84"/>
  <c r="G83" s="1"/>
  <c r="G164"/>
  <c r="G163" s="1"/>
  <c r="G155"/>
  <c r="G154" s="1"/>
  <c r="G401"/>
  <c r="G307"/>
  <c r="G382"/>
  <c r="G381" s="1"/>
  <c r="C32" i="7"/>
  <c r="C31" s="1"/>
  <c r="C30" s="1"/>
  <c r="C28"/>
  <c r="C27" s="1"/>
  <c r="C26" s="1"/>
  <c r="C19"/>
  <c r="G451" i="4"/>
  <c r="G450" s="1"/>
  <c r="G434"/>
  <c r="G416"/>
  <c r="G415" s="1"/>
  <c r="G405"/>
  <c r="G403"/>
  <c r="G385"/>
  <c r="G384" s="1"/>
  <c r="G367"/>
  <c r="G366" s="1"/>
  <c r="G364"/>
  <c r="G363" s="1"/>
  <c r="G361"/>
  <c r="G360" s="1"/>
  <c r="G358"/>
  <c r="G357" s="1"/>
  <c r="G309"/>
  <c r="G293"/>
  <c r="G291"/>
  <c r="G272"/>
  <c r="G101"/>
  <c r="G99" s="1"/>
  <c r="G95"/>
  <c r="G93" s="1"/>
  <c r="G88"/>
  <c r="G87" s="1"/>
  <c r="C17" i="7"/>
  <c r="G71" i="4" l="1"/>
  <c r="G429"/>
  <c r="C15" i="7"/>
  <c r="G22" i="4"/>
  <c r="G114" i="16"/>
  <c r="G474" i="4"/>
  <c r="G473" s="1"/>
  <c r="G301"/>
  <c r="G86" i="16"/>
  <c r="G85" s="1"/>
  <c r="G109"/>
  <c r="G102" s="1"/>
  <c r="G175" i="4"/>
  <c r="G174" s="1"/>
  <c r="G320"/>
  <c r="G144"/>
  <c r="G139" s="1"/>
  <c r="G390"/>
  <c r="G298"/>
  <c r="G277" s="1"/>
  <c r="G63"/>
  <c r="G439"/>
  <c r="G111"/>
  <c r="G44"/>
  <c r="G454"/>
  <c r="G387"/>
  <c r="G369" s="1"/>
  <c r="G230"/>
  <c r="G229" s="1"/>
  <c r="G408"/>
  <c r="G323"/>
  <c r="G295" s="1"/>
  <c r="G274" s="1"/>
  <c r="G236"/>
  <c r="G235" s="1"/>
  <c r="G235" i="16"/>
  <c r="G242" i="4"/>
  <c r="G241" s="1"/>
  <c r="G18" i="16"/>
  <c r="G17" s="1"/>
  <c r="G179"/>
  <c r="G154"/>
  <c r="G97"/>
  <c r="G93" s="1"/>
  <c r="G483" i="4"/>
  <c r="G482" s="1"/>
  <c r="G400"/>
  <c r="G329" s="1"/>
  <c r="G306" s="1"/>
  <c r="G280" s="1"/>
  <c r="G345"/>
  <c r="G420"/>
  <c r="G263" s="1"/>
  <c r="G153"/>
  <c r="G290"/>
  <c r="G271" s="1"/>
  <c r="G192" s="1"/>
  <c r="G445"/>
  <c r="G214" l="1"/>
  <c r="G414"/>
  <c r="G148"/>
  <c r="G122" s="1"/>
  <c r="G103" s="1"/>
  <c r="G333"/>
  <c r="G70"/>
  <c r="G62" s="1"/>
  <c r="G98"/>
  <c r="G92" s="1"/>
  <c r="G12" i="16"/>
  <c r="G228" i="4"/>
  <c r="G153" i="16"/>
  <c r="C24" i="7" l="1"/>
  <c r="C23" s="1"/>
  <c r="C22" s="1"/>
  <c r="C21" s="1"/>
  <c r="G43" i="4"/>
  <c r="G21" s="1"/>
  <c r="G202"/>
  <c r="G312"/>
  <c r="G380"/>
  <c r="G356" s="1"/>
  <c r="G14" i="16"/>
  <c r="G13" l="1"/>
  <c r="C14" i="7"/>
  <c r="C10" s="1"/>
  <c r="C11" s="1"/>
  <c r="G48" i="4"/>
  <c r="G338"/>
  <c r="G337" s="1"/>
  <c r="G284"/>
  <c r="G319" l="1"/>
  <c r="G419"/>
  <c r="G248"/>
  <c r="G262" l="1"/>
  <c r="G218"/>
  <c r="G289"/>
  <c r="G213" l="1"/>
  <c r="G201" s="1"/>
  <c r="G270"/>
  <c r="G187"/>
  <c r="G47" l="1"/>
  <c r="G182"/>
  <c r="G413"/>
  <c r="G379" l="1"/>
  <c r="G170"/>
  <c r="G355" l="1"/>
  <c r="G135"/>
  <c r="G117" l="1"/>
  <c r="G318" l="1"/>
  <c r="G77"/>
  <c r="G288" l="1"/>
  <c r="G53"/>
  <c r="G269" l="1"/>
  <c r="G459"/>
  <c r="G438" s="1"/>
  <c r="G407" s="1"/>
  <c r="G332" s="1"/>
  <c r="G311" s="1"/>
  <c r="G191" l="1"/>
  <c r="G255"/>
  <c r="G283"/>
  <c r="G247" l="1"/>
  <c r="G217" s="1"/>
  <c r="G186" s="1"/>
  <c r="G181" l="1"/>
  <c r="G169" l="1"/>
  <c r="G134" s="1"/>
  <c r="G116" s="1"/>
  <c r="G76" s="1"/>
  <c r="G52" s="1"/>
  <c r="G42" s="1"/>
  <c r="G20"/>
  <c r="G14"/>
  <c r="G185"/>
  <c r="G180"/>
  <c r="G173"/>
  <c r="G138"/>
  <c r="G97"/>
  <c r="G91"/>
  <c r="G86"/>
  <c r="G82"/>
  <c r="G61"/>
  <c r="G481"/>
  <c r="G480" s="1"/>
  <c r="G479" s="1"/>
  <c r="G472"/>
  <c r="G471" s="1"/>
  <c r="G470" s="1"/>
  <c r="G453"/>
  <c r="G444"/>
  <c r="G418"/>
  <c r="G412"/>
  <c r="G378"/>
  <c r="G377" s="1"/>
  <c r="G354"/>
  <c r="G336"/>
  <c r="G317"/>
  <c r="G287"/>
  <c r="G268"/>
  <c r="G261"/>
  <c r="G260" s="1"/>
  <c r="G254"/>
  <c r="G253" s="1"/>
  <c r="G222"/>
  <c r="G221" s="1"/>
  <c r="G212"/>
  <c r="G200"/>
  <c r="G190"/>
  <c r="G69" l="1"/>
  <c r="G60" s="1"/>
  <c r="G121"/>
  <c r="G152"/>
  <c r="G443"/>
  <c r="G199"/>
  <c r="G198" s="1"/>
  <c r="G13"/>
  <c r="G411"/>
  <c r="G179"/>
  <c r="G267"/>
  <c r="G110"/>
  <c r="G90" s="1"/>
  <c r="G259" l="1"/>
  <c r="G120"/>
  <c r="G12" s="1"/>
  <c r="G489" l="1"/>
</calcChain>
</file>

<file path=xl/sharedStrings.xml><?xml version="1.0" encoding="utf-8"?>
<sst xmlns="http://schemas.openxmlformats.org/spreadsheetml/2006/main" count="4576" uniqueCount="922">
  <si>
    <t>(тыс. рублей)</t>
  </si>
  <si>
    <t>ГР</t>
  </si>
  <si>
    <t>12</t>
  </si>
  <si>
    <t>13</t>
  </si>
  <si>
    <t>10</t>
  </si>
  <si>
    <t>к решению Совета депутатов</t>
  </si>
  <si>
    <t xml:space="preserve"> (тыс. руб.)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</si>
  <si>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</si>
  <si>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</si>
  <si>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</si>
  <si>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</si>
  <si>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</si>
  <si>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</si>
  <si>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</si>
  <si>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</si>
  <si>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</si>
  <si>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</si>
  <si>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</si>
  <si>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</si>
  <si>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</si>
  <si>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Мероприятия в области жилищно-коммунального хозяйства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</si>
  <si>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</si>
  <si>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</si>
  <si>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</si>
  <si>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</si>
  <si>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</si>
  <si>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</si>
  <si>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</si>
  <si>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</si>
  <si>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</si>
  <si>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</si>
  <si>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</si>
  <si>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</si>
  <si>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</si>
  <si>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000 1 05 01050 01 0000 110</t>
  </si>
  <si>
    <t>Минимальный налог, зачисляемый в бюджеты субъектов Российской Федерации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</si>
  <si>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</si>
  <si>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</si>
  <si>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</si>
  <si>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</si>
  <si>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</si>
  <si>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</si>
  <si>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 xml:space="preserve">Единый сельскохозяйственный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</si>
  <si>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</si>
  <si>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</si>
  <si>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</si>
  <si>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</si>
  <si>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</si>
  <si>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</si>
  <si>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</si>
  <si>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</si>
  <si>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</si>
  <si>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</si>
  <si>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000 1 11 09000 00 0000 120</t>
  </si>
  <si>
    <t>000 1 11 09040 00 0000 120</t>
  </si>
  <si>
    <t>000 1 12 00000 00 0000 000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</si>
  <si>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</si>
  <si>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</si>
  <si>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</si>
  <si>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</si>
  <si>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</si>
  <si>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</si>
  <si>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</si>
  <si>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</si>
  <si>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</si>
  <si>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</si>
  <si>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</si>
  <si>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</si>
  <si>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000 1 16 90000 00 0000 140</t>
  </si>
  <si>
    <t>Прочие поступления от денежных взысканий (штрафов) и иных сумм в возмещение ущерба</t>
  </si>
  <si>
    <t>000 2 00 00000 00 0000 000</t>
  </si>
  <si>
    <t>БЕЗВОЗМЕЗДНЫЕ ПОСТУПЛЕНИЯ</t>
  </si>
  <si>
    <t>000 2 02 00000 00 0000 000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</si>
  <si>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</si>
  <si>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</si>
  <si>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</si>
  <si>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Прочие субвенции</t>
  </si>
  <si>
    <t>В том числе: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</si>
  <si>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</si>
  <si>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</si>
  <si>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Всего доходов</t>
  </si>
  <si>
    <t xml:space="preserve">Наименование доходов </t>
  </si>
  <si>
    <t>Наименование</t>
  </si>
  <si>
    <t>ПР</t>
  </si>
  <si>
    <t>ЦСР</t>
  </si>
  <si>
    <t>ВР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</si>
  <si>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</si>
  <si>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</si>
  <si>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</si>
  <si>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</si>
  <si>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</si>
  <si>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</si>
  <si>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</si>
  <si>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</si>
  <si>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</si>
  <si>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Осуществление мер по противодействию терроризму и экстремизму</t>
  </si>
  <si>
    <t>Национальная экономика</t>
  </si>
  <si>
    <t>Подпрограмма «Поддержка жилищно-коммунального хозяйства»</t>
  </si>
  <si>
    <t>Транспорт</t>
  </si>
  <si>
    <t>Подпрограмма «Субсидирование пассажирских перевозок»</t>
  </si>
  <si>
    <t>Отдельные мероприятия в области автомобильного транспорта</t>
  </si>
  <si>
    <t>Подпрограмма «Содержание автомобильных дорог общего пользования»</t>
  </si>
  <si>
    <t>Содержание автомобильных дорог общего пользования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</si>
  <si>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</si>
  <si>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национальной экономики</t>
  </si>
  <si>
    <t>Подпрограмма «Муниципальная поддержка малого и среднего предпринимательства»</t>
  </si>
  <si>
    <t>Жилищно-коммунальное хозяйство</t>
  </si>
  <si>
    <t>Жилищное хозяйство</t>
  </si>
  <si>
    <t>Подпрограмма «Субсидирование предприятий жилищно-коммунального хозяйства»</t>
  </si>
  <si>
    <t xml:space="preserve">Капитальный ремонт муниципального жилищного фонда 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</si>
  <si>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</si>
  <si>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</si>
  <si>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</si>
  <si>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</si>
  <si>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</si>
  <si>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</si>
  <si>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Подпрограмма «Обеспечение государственных гарантий и развитие современной инфраструктуры образования, культуры и молодежной политики»</t>
  </si>
  <si>
    <t>Подпрограмма «Финансовое обеспечение  муниципального задания на оказание муниципальных  услуг (выполнение работ)»</t>
  </si>
  <si>
    <t>Общее образование</t>
  </si>
  <si>
    <t>Другие вопросы в области образования</t>
  </si>
  <si>
    <t>Расходы на обеспечение проведения районных олимпиад</t>
  </si>
  <si>
    <t>Расходы на обеспечение образовательным учреждениям доступа к сети интернет</t>
  </si>
  <si>
    <t>Приобретение учебников для образовательных учреждений</t>
  </si>
  <si>
    <t>Культура</t>
  </si>
  <si>
    <t>Проведение районных культурно-массовых мероприятий</t>
  </si>
  <si>
    <t>Пополнение книжных фондов муниципальных библиотек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</si>
  <si>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</si>
  <si>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</si>
  <si>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</si>
  <si>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</si>
  <si>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</si>
  <si>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</si>
  <si>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</si>
  <si>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</si>
  <si>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</si>
  <si>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</si>
  <si>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Проведение спортивных мероприятий</t>
  </si>
  <si>
    <t>РЗ</t>
  </si>
  <si>
    <t>Всего расходов</t>
  </si>
  <si>
    <t>01</t>
  </si>
  <si>
    <t>02</t>
  </si>
  <si>
    <t>03</t>
  </si>
  <si>
    <t>04</t>
  </si>
  <si>
    <t>05</t>
  </si>
  <si>
    <t>07</t>
  </si>
  <si>
    <t>08</t>
  </si>
  <si>
    <t>00</t>
  </si>
  <si>
    <t>06</t>
  </si>
  <si>
    <t>09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</si>
  <si>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</si>
  <si>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</si>
  <si>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 xml:space="preserve">Дефицит (со знаком минус), профицит (со знаком плюс)                                                 </t>
  </si>
  <si>
    <t>Код бюджетной классификации Российской Федерации</t>
  </si>
  <si>
    <t xml:space="preserve"> 000 01 00 00 00 00 0000 000</t>
  </si>
  <si>
    <t>ИСТОЧНИКИ ВНУТРЕННЕГО ФИНАНСИРОВАНИЯ ДЕФИЦИТОВ БЮДЖЕТОВ</t>
  </si>
  <si>
    <t xml:space="preserve"> 000 01 03 00 00 00 0000 000</t>
  </si>
  <si>
    <t>Бюджетные кредиты от других бюджетов бюджетной системы Российской Федерации</t>
  </si>
  <si>
    <t xml:space="preserve"> 000 01 03 01 00 00 0000 700</t>
  </si>
  <si>
    <t>Получение бюджетных кредитов от других бюджетов бюджетной системы  Российской Федерации  в валюте Российской Федерации</t>
  </si>
  <si>
    <t xml:space="preserve"> 000 01 03 01 00 00 0000 800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</si>
  <si>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</si>
  <si>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 xml:space="preserve"> 000 01 05 00 00 00 0000 000</t>
  </si>
  <si>
    <t>Изменение остатков средств на счетах по учету средств бюджета</t>
  </si>
  <si>
    <t xml:space="preserve"> 000 01 05 00 00 00 0000 500</t>
  </si>
  <si>
    <t>Увеличение  остатков средств бюджетов</t>
  </si>
  <si>
    <t xml:space="preserve"> 000 01 05 02 00 00 0000 500</t>
  </si>
  <si>
    <t>Увеличение прочих  остатков средств бюджетов</t>
  </si>
  <si>
    <t xml:space="preserve"> 000 01 05 02 01 00 0000 510</t>
  </si>
  <si>
    <t>Увеличение прочих остатков денежных средств бюджетов</t>
  </si>
  <si>
    <t xml:space="preserve"> 000 01 05 00 00 00 0000 600</t>
  </si>
  <si>
    <t>Уменьшение остатков средств бюджетов</t>
  </si>
  <si>
    <t xml:space="preserve"> 000 01 05 02 00 00 0000 600</t>
  </si>
  <si>
    <t>Уменьшение прочих остатков средств бюджетов</t>
  </si>
  <si>
    <t xml:space="preserve"> 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</si>
  <si>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</si>
  <si>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</si>
  <si>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</si>
  <si>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</si>
  <si>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</si>
  <si>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</si>
  <si>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</si>
  <si>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НАЛОГОВЫЕ И НЕНАЛОГОВЫЕ ДОХОДЫ</t>
  </si>
  <si>
    <t>000 1 00 00000 00 0000 000</t>
  </si>
  <si>
    <t>000 1 01 00000 00 0000 000</t>
  </si>
  <si>
    <t>НАЛОГИ НА ПРИБЫЛЬ, ДОХОДЫ</t>
  </si>
  <si>
    <t>На обеспечение деятельности административных комиссий</t>
  </si>
  <si>
    <t>Организация и содержание мест захоронения</t>
  </si>
  <si>
    <t>000 1 01 02040 01 0000 110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</si>
  <si>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</si>
  <si>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</si>
  <si>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На реализацию мероприятий по проведению оздоровительной кампании детей, находящихся в трудной жизненной ситуации</t>
  </si>
  <si>
    <t>Обеспечение пожарной безопасности и защиты населения</t>
  </si>
  <si>
    <t>Озеленение</t>
  </si>
  <si>
    <t>Другие вопросы в области жилищно-коммунального хозяйства</t>
  </si>
  <si>
    <t>Обеспечение пожарной безопасности</t>
  </si>
  <si>
    <t>Cодержание вертолетных площадок</t>
  </si>
  <si>
    <t>Утилизация и переработка бытовых и промышленных отходов</t>
  </si>
  <si>
    <t>Подпрограмма «Содержание вертолетных площадок»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</si>
  <si>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</si>
  <si>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</si>
  <si>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</si>
  <si>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</si>
  <si>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</t>
  </si>
  <si>
    <t>Расходы на обеспечение деятельности (оказание услуг) архивных учреждений</t>
  </si>
  <si>
    <t>Расходы на обеспечение деятельности (оказание услуг) детских дошкольных учреждений</t>
  </si>
  <si>
    <t xml:space="preserve">Расходы на обеспечение деятельности (оказание услуг) учреждений культуры </t>
  </si>
  <si>
    <t>Расходы на обеспечение деятельности (оказание услуг) музеев и постоянных выставок</t>
  </si>
  <si>
    <t>Расходы на обеспечение деятельности (оказание услуг) библиотек</t>
  </si>
  <si>
    <t>Расходы на обеспечение деятельности (оказание услуг) централизованной бухгалтерии и хозяйственно-эксплуатационной группы</t>
  </si>
  <si>
    <t xml:space="preserve">Расходы на обеспечение деятельности (оказание услуг) учреждений, осуществляющих деятельность в области физической культуры и спорта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</si>
  <si>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</si>
  <si>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 возмещение организациям ЖКХ разницы в стоимости топлива</t>
  </si>
  <si>
    <t xml:space="preserve">На возмещение организациям ЖКХ части расходов по приобретенной тепловой энергии </t>
  </si>
  <si>
    <t>(тыс.рублей)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</si>
  <si>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</si>
  <si>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</si>
  <si>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</si>
  <si>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</si>
  <si>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</si>
  <si>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</si>
  <si>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</si>
  <si>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</si>
  <si>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</si>
  <si>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</si>
  <si>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</si>
  <si>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</si>
  <si>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</si>
  <si>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</si>
  <si>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</si>
  <si>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</si>
  <si>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</si>
  <si>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</si>
  <si>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</si>
  <si>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</si>
  <si>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</si>
  <si>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</si>
  <si>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</si>
  <si>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</si>
  <si>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</si>
  <si>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 xml:space="preserve">Плата за сбросы загрязняющих веществ в водные объекты 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</si>
  <si>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</si>
  <si>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</si>
  <si>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</si>
  <si>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</si>
  <si>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</si>
  <si>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</si>
  <si>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80 0 00 00000</t>
  </si>
  <si>
    <t>Обеспечение функционирования Главы городского округа, Администрации городского округа</t>
  </si>
  <si>
    <t>80 1 00 00000</t>
  </si>
  <si>
    <t>80 1 00 00030</t>
  </si>
  <si>
    <t>Расходы на обеспечение деятельности Главы городского округа</t>
  </si>
  <si>
    <t>80 1 00 10110</t>
  </si>
  <si>
    <t>80 2 00 00200</t>
  </si>
  <si>
    <t>80 2 00 00201</t>
  </si>
  <si>
    <t>Глава городского округа</t>
  </si>
  <si>
    <t>Администрация городского округа</t>
  </si>
  <si>
    <t>80 2 00 00000</t>
  </si>
  <si>
    <t>80 2 00 00110</t>
  </si>
  <si>
    <t>80 2 00 10110</t>
  </si>
  <si>
    <t>81 0 00 00000</t>
  </si>
  <si>
    <t>81 1 00 00000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</si>
  <si>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</si>
  <si>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</si>
  <si>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Осуществление учета граждан в связи с переселением</t>
  </si>
  <si>
    <t>Обеспечение деятельности административных комиссий</t>
  </si>
  <si>
    <t>82 0 00 00000</t>
  </si>
  <si>
    <t>Выполнение отдельных обязательств городского округа</t>
  </si>
  <si>
    <t>82 9 00 00000</t>
  </si>
  <si>
    <t>Иные непрограммные мероприятия</t>
  </si>
  <si>
    <t>80 2 00 00260</t>
  </si>
  <si>
    <t>Обеспечение выполнения функций органов местного самоуправления городского округа Эгвекинот</t>
  </si>
  <si>
    <t>81 1 00 20040</t>
  </si>
  <si>
    <t>Содержание и обслуживание казны городского округа Эгвекинот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</si>
  <si>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</si>
  <si>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09 0 00 00000</t>
  </si>
  <si>
    <t>09 0 00 81120</t>
  </si>
  <si>
    <t>01 0 00 00000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</si>
  <si>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</si>
  <si>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01 0 00 20300</t>
  </si>
  <si>
    <t>07 0 00 00000</t>
  </si>
  <si>
    <t>06 0 00 00000</t>
  </si>
  <si>
    <t>Муниципальная программа «Развитие транспортной инфраструктуры городского округа Эгвекинот на 2016-2018 годы»</t>
  </si>
  <si>
    <t>06 1 00 00000</t>
  </si>
  <si>
    <t>Основное мероприятие «Субсидирование пассажирских перевозок»</t>
  </si>
  <si>
    <t>06 1 01 00000</t>
  </si>
  <si>
    <t>06 1 01 81030</t>
  </si>
  <si>
    <t>06 2 00 00000</t>
  </si>
  <si>
    <t>06 2 01 00000</t>
  </si>
  <si>
    <t>Основное мероприятие «Содержание автомобильных дорог общего пользования»</t>
  </si>
  <si>
    <t>06 2 01 80050</t>
  </si>
  <si>
    <t>Муниципальная программа «Содержание, развитие и ремонт инфраструктуры городского округа Эгвекинот на 2016-2018 годы»</t>
  </si>
  <si>
    <t>07 0 02 00000</t>
  </si>
  <si>
    <t>Основное мероприятие «Мероприятия по содержанию дорог»</t>
  </si>
  <si>
    <t>07 0 02 80220</t>
  </si>
  <si>
    <t>06 3 00 00000</t>
  </si>
  <si>
    <t>06 3 01 00000</t>
  </si>
  <si>
    <t>Основное мероприятие «Cодержание вертолетных площадок»</t>
  </si>
  <si>
    <t>06 3 01 81100</t>
  </si>
  <si>
    <t>Основное мероприятие «Обустройство ВПП для легкомоторной авиации»</t>
  </si>
  <si>
    <t>06 3 02 81110</t>
  </si>
  <si>
    <t>07 0 01 00000</t>
  </si>
  <si>
    <t>Основное мероприятие «Мероприятия по капитальному ремонту жилищного фонда»</t>
  </si>
  <si>
    <t>07 0 01 82010</t>
  </si>
  <si>
    <t>05 0 00 00000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</si>
  <si>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</si>
  <si>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05 1 00 00000</t>
  </si>
  <si>
    <t>05 1 01 00000</t>
  </si>
  <si>
    <t>Основное мероприятие «Убытки по низкорентабельным баням»</t>
  </si>
  <si>
    <t>05 1 01 81040</t>
  </si>
  <si>
    <t>05 2 00 00000</t>
  </si>
  <si>
    <t>05 2 01 00000</t>
  </si>
  <si>
    <t>Основное мероприятие «Субсидирование предприятий ЖКХ»</t>
  </si>
  <si>
    <t>05 2 01 81040</t>
  </si>
  <si>
    <t>07 0 03 00000</t>
  </si>
  <si>
    <t>Основное мероприятие «Мероприятия по освещению улиц»</t>
  </si>
  <si>
    <t>07 0 03 80210</t>
  </si>
  <si>
    <t>07 0 04 00000</t>
  </si>
  <si>
    <t>Основное мероприятие «Мероприятия по озеленению улиц»</t>
  </si>
  <si>
    <t>07 0 04 80230</t>
  </si>
  <si>
    <t>07 0 05 00000</t>
  </si>
  <si>
    <t>Основное мероприятие «Мероприятия по содержанию кладбищ»</t>
  </si>
  <si>
    <t>07 0 05 80240</t>
  </si>
  <si>
    <t>07 0 06 00000</t>
  </si>
  <si>
    <t>Основное мероприятие «Мероприятия по прочему благоустройству»</t>
  </si>
  <si>
    <t>07 0 06 80250</t>
  </si>
  <si>
    <t>07 0 07 00000</t>
  </si>
  <si>
    <t>Основное мероприятие «Мероприятия по захоронению и утилизации ТБО»</t>
  </si>
  <si>
    <t>07 0 07 80260</t>
  </si>
  <si>
    <t>05 2 02 00000</t>
  </si>
  <si>
    <t>05 2 02 81040</t>
  </si>
  <si>
    <t>Основное мероприятие «Субсидирование ритуальных услуг»</t>
  </si>
  <si>
    <t>81 1 00 00110</t>
  </si>
  <si>
    <t>Расходы на содержание центрального аппарата органов местного самоуправления</t>
  </si>
  <si>
    <t>81 1 00 00200</t>
  </si>
  <si>
    <t>81 1 00 10110</t>
  </si>
  <si>
    <t>81 1 00 10120</t>
  </si>
  <si>
    <t>Резервный фонд Администрации городского округа Эгвекинот</t>
  </si>
  <si>
    <t>82 9 00 2002R</t>
  </si>
  <si>
    <t>Муниципальная программа «Стимулирование экономической активности населения городского округа Эгвекинот на 2016-2018 годы»</t>
  </si>
  <si>
    <t>03 0 00 00000</t>
  </si>
  <si>
    <t>03 1 00 00000</t>
  </si>
  <si>
    <t>Основное мероприятие «Финансовая поддержка субъектов малого и среднего предпринимательства»</t>
  </si>
  <si>
    <t>03 1 02 00000</t>
  </si>
  <si>
    <t>Финансовая поддержка субъектов малого и среднего предпринимательства</t>
  </si>
  <si>
    <t>03 1 02 99990</t>
  </si>
  <si>
    <t>08 0 00 00000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</si>
  <si>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</si>
  <si>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08 1 00 00000</t>
  </si>
  <si>
    <t>82 Д 00 00120</t>
  </si>
  <si>
    <t>Доплата к трудовой пенсии муниципальным служащим городского округа Эгвекинот</t>
  </si>
  <si>
    <t>Подпрограмма «Финансовая поддержка производителей социально значимых видов хлеба»</t>
  </si>
  <si>
    <t>08 1 01 00000</t>
  </si>
  <si>
    <t>Основное мероприятие «Предоставление финансовй поддержки производителям социально значимых видов хлеба»</t>
  </si>
  <si>
    <t>08 2 00 00000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</si>
  <si>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</si>
  <si>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08 2 01 00000</t>
  </si>
  <si>
    <t>08 2 01 42120</t>
  </si>
  <si>
    <t>81 1 00 43020</t>
  </si>
  <si>
    <t>Обеспечение деятельности комиссий по делам несовершеннолетних</t>
  </si>
  <si>
    <t>02 0 00 00000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</si>
  <si>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</si>
  <si>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</si>
  <si>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</si>
  <si>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</si>
  <si>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02 1 12 10110</t>
  </si>
  <si>
    <t>02 1 12 00000</t>
  </si>
  <si>
    <t>02 П 00 00000</t>
  </si>
  <si>
    <t>02 1 02 00000</t>
  </si>
  <si>
    <t>Основное мероприятие «Молодежная политика и организация отдыха детей»</t>
  </si>
  <si>
    <t>Молодежная политика и организация отдыха детей в городском округе Эгвекинот</t>
  </si>
  <si>
    <t>02 1 02 80040</t>
  </si>
  <si>
    <t>02 1 03 00000</t>
  </si>
  <si>
    <t>Основное мероприятие «Мероприятия по проведению оздоровительной компании детей, находящихся в трудной жизненной ситуации»</t>
  </si>
  <si>
    <t>02 1 04 00000</t>
  </si>
  <si>
    <t>02 1 04 80110</t>
  </si>
  <si>
    <t>02 1 05 00000</t>
  </si>
  <si>
    <t>Основное мероприятие «Обеспечение образовательным учреждениям доступа к сети интернета»</t>
  </si>
  <si>
    <t>02 1 05 80120</t>
  </si>
  <si>
    <t>02 1 06 00000</t>
  </si>
  <si>
    <t>Основное мероприятие «Проведение районных культурно-массовых мероприятий»</t>
  </si>
  <si>
    <t>02 1 06 80130</t>
  </si>
  <si>
    <t>Основное мероприятие «Приобретение учебников для образовательных учреждений»</t>
  </si>
  <si>
    <t>02 1 10 00000</t>
  </si>
  <si>
    <t>Основное мероприятие «Проведение государственной итоговой аттестации, олимпиад и мониторинг в сфере образования»</t>
  </si>
  <si>
    <t>02 1 10 00280</t>
  </si>
  <si>
    <t>02 1 07 00000</t>
  </si>
  <si>
    <t>02 1 07 80020</t>
  </si>
  <si>
    <t>02 1 08 00000</t>
  </si>
  <si>
    <t>Основное мероприятие «Пополнение книжных фондов муниципальных библиотек»</t>
  </si>
  <si>
    <t>02 1 08 80030</t>
  </si>
  <si>
    <t>02 1 11 00000</t>
  </si>
  <si>
    <t>Основное мероприятие «Возмещение расходов на оплату жилого помещения и коммунальных услуг работникам (специалистам) бюджетной сферы, работающим и проживающим в сельских населенных пунктах, рабочих поселках (поселках городского типа) на территории Чукотского автономного округа»</t>
  </si>
  <si>
    <t>02 1 11 43050</t>
  </si>
  <si>
    <t>02 1 09 00000</t>
  </si>
  <si>
    <t>81 П 00 00000</t>
  </si>
  <si>
    <t>Обеспечение функционирования отдельных учреждений городского округа</t>
  </si>
  <si>
    <t>81 П 00 M9929</t>
  </si>
  <si>
    <t>Муниципальная программа «Развитие физической культуры и спорта в городском округе Эгвекинот на 2016-2018 годы»</t>
  </si>
  <si>
    <t>04 0 00 00000</t>
  </si>
  <si>
    <t>04 1 00 00000</t>
  </si>
  <si>
    <t>04 1 02 00000</t>
  </si>
  <si>
    <t>04 1 02 10110</t>
  </si>
  <si>
    <t>04 П 00 00000</t>
  </si>
  <si>
    <t>04 1 01 80010</t>
  </si>
  <si>
    <t>04 1 01 00000</t>
  </si>
  <si>
    <t>Основное мероприятие «Проведение официальных спортивно-массовых мероприятий»</t>
  </si>
  <si>
    <t>Совет депутатов городского округа Эгвекинот</t>
  </si>
  <si>
    <t>Обеспечение функционирования Совета депутатов городского округа Эгвекинот</t>
  </si>
  <si>
    <t>83 1 00 00060</t>
  </si>
  <si>
    <t>Избирательная комиссия городского округа Эгвекинот</t>
  </si>
  <si>
    <t>Обеспечение функционирования Избирательной комиссии городского округа Эгвекинот</t>
  </si>
  <si>
    <t>84 0 00 00000</t>
  </si>
  <si>
    <t>84 1 00 00000</t>
  </si>
  <si>
    <t>84 1 00 00090</t>
  </si>
  <si>
    <t>84 1 00 10110</t>
  </si>
  <si>
    <t>84 2 00 00230</t>
  </si>
  <si>
    <t>84 2 00 00240</t>
  </si>
  <si>
    <t>85 0 00 00000</t>
  </si>
  <si>
    <t>85 1 00 00000</t>
  </si>
  <si>
    <t>Обеспечение функционирования Контрольно-счетной палаты городского округа Эгвекинот</t>
  </si>
  <si>
    <t>Контрольно-счетная палата городского округа Эгвекинот</t>
  </si>
  <si>
    <t>85 1 00 00110</t>
  </si>
  <si>
    <t>85 1 00 10110</t>
  </si>
  <si>
    <t>Управление социальной политики городского округа Эгвекинот</t>
  </si>
  <si>
    <t>Основное мероприятие «Компенсация расходов на оплату стоимости проезда и провоза багажа к месту использования отпуска и обратно»</t>
  </si>
  <si>
    <t>бюджета городского округа Эгвекинот</t>
  </si>
  <si>
    <t>Прочие доходы от компенсации затрат бюджетов городских округов</t>
  </si>
  <si>
    <t xml:space="preserve"> 000 01 03 01 00 04 0000 710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</si>
  <si>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</si>
  <si>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</si>
  <si>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</si>
  <si>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000 01 05 02 01 04 0000 510</t>
  </si>
  <si>
    <t>Увеличение прочих остатков денежных средств бюджетов городских округов</t>
  </si>
  <si>
    <t xml:space="preserve"> 000 01 05 02 01 04 0000 610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</si>
  <si>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</si>
  <si>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</si>
  <si>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</si>
  <si>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>11</t>
  </si>
  <si>
    <t>Основное мероприятие «Предоставление финансовой поддержки торговым предприятиям, реализующих населению социально значимые продовольственные товары»</t>
  </si>
  <si>
    <t>Справочно:</t>
  </si>
  <si>
    <t>Доходы для расчета дефицита бюджета городского округа 
и предельного объема муниципального долга городского округа Эгвекинот</t>
  </si>
  <si>
    <t>80 2 00 43010</t>
  </si>
  <si>
    <t>80 2 00 43040</t>
  </si>
  <si>
    <t>80 2 00 59300</t>
  </si>
  <si>
    <t>02 1</t>
  </si>
  <si>
    <t>02 1 01</t>
  </si>
  <si>
    <t>02 1 02</t>
  </si>
  <si>
    <t>Молодежная политика и организация отдыха детей в городском округе Эгвекинот (Предоставление субсидий бюджетным, автономным учреждениям и иным некоммерческим организациям)</t>
  </si>
  <si>
    <t>02 1 03</t>
  </si>
  <si>
    <t>Реализация мероприятий по проведению оздоровительной кампании детей, находящихся в трудной жизненной ситуации за счет средств местного бюджета (Предоставление субсидий бюджетным, автономным учреждениям и иным некоммерческим организациям)</t>
  </si>
  <si>
    <t>02 1 04</t>
  </si>
  <si>
    <t>02 1 05</t>
  </si>
  <si>
    <t>Расходы на обеспечение образовательным учреждениям доступа к сети интернет (Предоставление субсидий бюджетным, автономным учреждениям и иным некоммерческим организациям)</t>
  </si>
  <si>
    <t>02 1 06</t>
  </si>
  <si>
    <t>Приобретение учебников для образовательных учреждений (Предоставление субсидий бюджетным, автономным учреждениям и иным некоммерческим организациям)</t>
  </si>
  <si>
    <t>02 1 07</t>
  </si>
  <si>
    <t>Проведение районных культурно-массовых мероприятий (Предоставление субсидий бюджетным, автономным учреждениям и иным некоммерческим организациям)</t>
  </si>
  <si>
    <t>02 1 08</t>
  </si>
  <si>
    <t>Пополнение книжных фондов муниципальных библиотек (Предоставление субсидий бюджетным, автономным учреждениям и иным некоммерческим организациям)</t>
  </si>
  <si>
    <t>02 1 09</t>
  </si>
  <si>
    <t>02 1 10</t>
  </si>
  <si>
    <t>Проведение государственной итоговой аттестации, олимпиад и мониторинга в сфере образования (Предоставление субсидий бюджетным, автономным учреждениям и иным некоммерческим организациям)</t>
  </si>
  <si>
    <t>02 1 11</t>
  </si>
  <si>
    <t>02 1 12</t>
  </si>
  <si>
    <t>Расходы на обеспечение деятельности (оказание услуг) детских дошкольных учреждений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</si>
  <si>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культуры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</si>
  <si>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музеев и постоянных выставок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</si>
  <si>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библиотек (Предоставление субсидий бюджетным, автономным учреждениям и иным некоммерческим организациям)</t>
  </si>
  <si>
    <t>02 П</t>
  </si>
  <si>
    <t>03 1</t>
  </si>
  <si>
    <t>03 1 02</t>
  </si>
  <si>
    <t>Финансовая поддержка субъектов малого и среднего предпринимательства (Иные бюджетные ассигнования)</t>
  </si>
  <si>
    <t>04 1</t>
  </si>
  <si>
    <t>04 1 01</t>
  </si>
  <si>
    <t>Проведение спортивных мероприятий (Предоставление субсидий бюджетным, автономным учреждениям и иным некоммерческим организациям)</t>
  </si>
  <si>
    <t>04 1 02</t>
  </si>
  <si>
    <t>04 П</t>
  </si>
  <si>
    <t>Расходы на обеспечение деятельности (оказание услуг) учреждений, осуществляющих деятельность в области физической культуры и спорта  (Предоставление субсидий бюджетным, автономным учреждениям и иным некоммерческим организациям)</t>
  </si>
  <si>
    <t>05 1</t>
  </si>
  <si>
    <t>05 1 01</t>
  </si>
  <si>
    <t>Мероприятия в области жилищно-коммунального хозяйства (Иные бюджетные ассигнования)</t>
  </si>
  <si>
    <t>05 2</t>
  </si>
  <si>
    <t>05 2 01</t>
  </si>
  <si>
    <t>05 2 02</t>
  </si>
  <si>
    <t>06 1</t>
  </si>
  <si>
    <t>06 1 01</t>
  </si>
  <si>
    <t>06 2</t>
  </si>
  <si>
    <t>06 2 01</t>
  </si>
  <si>
    <t>06 3</t>
  </si>
  <si>
    <t>06 3 01</t>
  </si>
  <si>
    <t>06 3 02</t>
  </si>
  <si>
    <t>07 0 01</t>
  </si>
  <si>
    <t>07 0 02</t>
  </si>
  <si>
    <t>07 0 03</t>
  </si>
  <si>
    <t>07 0 04</t>
  </si>
  <si>
    <t>07 0 05</t>
  </si>
  <si>
    <t>07 0 06</t>
  </si>
  <si>
    <t>07 0 07</t>
  </si>
  <si>
    <t>08 1</t>
  </si>
  <si>
    <t>08 1 01</t>
  </si>
  <si>
    <t>08 2</t>
  </si>
  <si>
    <t>08 2 01</t>
  </si>
  <si>
    <t>Обеспечение пожарной безопасности и защиты населения (Иные бюджетные ассигнования)</t>
  </si>
  <si>
    <t>80</t>
  </si>
  <si>
    <t>80 1</t>
  </si>
  <si>
    <t>Расходы на обеспечение деятельности Главы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</si>
  <si>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</si>
  <si>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</si>
  <si>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Расходы на содержание центрального аппарата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</si>
  <si>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(Иные бюджетные ассигнования)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</si>
  <si>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</si>
  <si>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архивных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</si>
  <si>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учета граждан в связи с переселением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</si>
  <si>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административных комиссий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</si>
  <si>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</t>
  </si>
  <si>
    <t>81 1</t>
  </si>
  <si>
    <t>Расходы на содержание центрального аппарата органов местного самоуправления (Иные бюджетные ассигнования)</t>
  </si>
  <si>
    <t>Обеспечение деятельности комиссий по делам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</si>
  <si>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 П</t>
  </si>
  <si>
    <t>Расходы на обеспечение деятельности (оказание услуг) централизованной бухгалтерии и хозяйственно-эксплуатационной группы (Иные бюджетные ассигнования)</t>
  </si>
  <si>
    <t>82</t>
  </si>
  <si>
    <t>82 9</t>
  </si>
  <si>
    <t>Резервный фонд Администрации городского округа Эгвекинот (Иные бюджетные ассигнования)</t>
  </si>
  <si>
    <t>82 Д</t>
  </si>
  <si>
    <t>Доплата к трудовой пенсии муниципальным служащим городского округа Эгвекинот (Социальное обеспечение и иные выплаты населению)</t>
  </si>
  <si>
    <t>82 Д 00 00000</t>
  </si>
  <si>
    <t>Пенсионное обеспечение муниципальных служащих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</si>
  <si>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</si>
  <si>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</si>
  <si>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</si>
  <si>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</t>
  </si>
  <si>
    <t>84 1</t>
  </si>
  <si>
    <t>Расходы на обеспечение деятельности членов избирательной комиссии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</si>
  <si>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84 2</t>
  </si>
  <si>
    <t>85</t>
  </si>
  <si>
    <t>85 1</t>
  </si>
  <si>
    <t>НЕПРОГРАММНЫЕ НАПРАВЛЕНИЯ ДЕЯТЕЛЬНОСТИ</t>
  </si>
  <si>
    <t>МУНИЦИПАЛЬНЫЕ ПРОГРАММЫ</t>
  </si>
  <si>
    <t>ВСЕГО</t>
  </si>
  <si>
    <t>Управление финансов, экономики и имущественных отношений городского округа Эгвекинот</t>
  </si>
  <si>
    <t>Администрация городского округа Эгвекинот</t>
  </si>
  <si>
    <t>На организацию проведения мероприятий по отлову и содержанию безнадзорных животных</t>
  </si>
  <si>
    <t xml:space="preserve">в процентах к общей сумме доходов без учета безвозмездных перечислений - </t>
  </si>
  <si>
    <t>Закупка товаров, работ и услуг для обеспечения государственных (муниципальных) нужд</t>
  </si>
  <si>
    <t>Осуществление мер по противодействию терроризму и экстремизму (Закупка товаров, работ и услуг для обеспечения государственных (муниципальных) нужд)</t>
  </si>
  <si>
    <t>Отдельные мероприятия в области автомобильного транспорта (Закупка товаров, работ и услуг для обеспечения государственных (муниципальных) нужд)</t>
  </si>
  <si>
    <t>Содержание автомобильных дорог общего пользования (Закупка товаров, работ и услуг для обеспечения государственных (муниципальных) нужд)</t>
  </si>
  <si>
    <t>Cодержание вертолетных площадок (Закупка товаров, работ и услуг для обеспечения государственных (муниципальных) нужд)</t>
  </si>
  <si>
    <t>Обустройство ВПП для легкомоторной авиации (Закупка товаров, работ и услуг для обеспечения государственных (муниципальных) нужд)</t>
  </si>
  <si>
    <t>Капитальный ремонт муниципального жилищного фонда (Закупка товаров, работ и услуг для обеспечения государственных (муниципальных) нужд)</t>
  </si>
  <si>
    <t>Содержание автомобильных дорог и инженерных сооружений на них в границах городских округов и поселений в рамках благоустройства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</si>
  <si>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</si>
  <si>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Озеленение 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</si>
  <si>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</si>
  <si>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Прочие мероприятия по благоустройству городских округов и поселений (Закупка товаров, работ и услуг для обеспечения государственных (муниципальных) нужд)</t>
  </si>
  <si>
    <t>Утилизация и переработка бытовых и промышленных отходов (Закупка товаров, работ и услуг для обеспечения государственных (муниципальных) нужд)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</si>
  <si>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(Закупка товаров, работ и услуг для обеспечения государственных (муниципальных) нужд)</t>
  </si>
  <si>
    <t>Обеспечение деятельности административных комиссий (Закупка товаров, работ и услуг для обеспечения государственных (муниципальных) нужд)</t>
  </si>
  <si>
    <t>Обеспечение выполнения функций органов местного самоуправления городского округа Эгвекинот (Закупка товаров, работ и услуг для обеспечения государственных (муниципальных) нужд)</t>
  </si>
  <si>
    <t>Расходы на содержание центрального аппарата органов местного самоуправления (Закупка товаров, работ и услуг для обеспечения государственных (муниципальных) нужд)</t>
  </si>
  <si>
    <t>Содержание и обслуживание казны городского округа Эгвекинот (Закупка товаров, работ и услуг для обеспечения государственных (муниципальных) нужд)</t>
  </si>
  <si>
    <t>Обеспечение деятельности комиссий по делам несовершеннолетних (Закупка товаров, работ и услуг для обеспечения государственных (муниципальных) нужд)</t>
  </si>
  <si>
    <t>Расходы на обеспечение деятельности (оказание услуг) централизованной бухгалтерии и хозяйственно-эксплуатационной группы (Закупка товаров, работ и услуг для обеспечения государственных (муниципальных) нужд)</t>
  </si>
  <si>
    <t>Выборы Главы городского округа Эгвекинот (Закупка товаров, работ и услуг для обеспечения государственных (муниципальных) нужд)</t>
  </si>
  <si>
    <t>Выборы в Совет депутатов городского округа Эгвекинот (Закупка товаров, работ и услуг для обеспечения государственных (муниципальных) нужд)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</si>
  <si>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</si>
  <si>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Другие общегосударственные вопросы</t>
  </si>
  <si>
    <t>Дорожное хозяйство (дорожные фонды)</t>
  </si>
  <si>
    <t xml:space="preserve">Культура, кинематография </t>
  </si>
  <si>
    <t xml:space="preserve"> 000 01 03 01 00 00 0000 000</t>
  </si>
  <si>
    <t>Бюджетные кредиты от других бюджетов бюджетной системы Российской Федерации в валюте Российской Федерации</t>
  </si>
  <si>
    <t>81 П 00 М9929</t>
  </si>
  <si>
    <t>04 П 00 М9927</t>
  </si>
  <si>
    <t>Проведение выборов Главы и депутатов Совета депутатов городского округа Эгвекинот</t>
  </si>
  <si>
    <t>000 1 05 01011 01 0000 110</t>
  </si>
  <si>
    <t>000 1 05 01021 01 0000 110</t>
  </si>
  <si>
    <t>82 9 00 20010</t>
  </si>
  <si>
    <t>02 1 13 00000</t>
  </si>
  <si>
    <t>81 П 00 10110</t>
  </si>
  <si>
    <t>Основное мероприятие «Компенсация расходов на оплату стоимости проезда и провоза багажа, связанных с переездом»</t>
  </si>
  <si>
    <t>02 1 13 10120</t>
  </si>
  <si>
    <t>Молодежная политика и организация отдыха детей в городском округе Эгвекинот (Социальное обеспечение и иные выплаты населению)</t>
  </si>
  <si>
    <t>Расходы на содержание центрального аппарата органов местного самоуправления (оплата труда штата, замещающего должности не являющиеся должностями муниципальной службы, и по договорам гражданско-правового характера)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</si>
  <si>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</si>
  <si>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городского округа Эгвекинот (Закупка товаров, работ и услуг для обеспечения государственных (муниципальных) нужд)</t>
  </si>
  <si>
    <t>Резервный фонд Администрации городского округа Эгвекинот (Социальное обеспечение и иные выплаты населению)</t>
  </si>
  <si>
    <t>Резервный фонд Правительства Чукотского автономного округа (Закупка товаров, работ и услуг для обеспечения государственных (муниципальных) нужд)</t>
  </si>
  <si>
    <t>На проведение ремонтно-восстановительных работ (ремонт фасадов жилых домов в селе Амгуэма) из резервного фонда Правительства ЧАО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</si>
  <si>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</si>
  <si>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городского округа Эгвекинот</t>
  </si>
  <si>
    <t>07 0 09</t>
  </si>
  <si>
    <t>07 0 09 80270</t>
  </si>
  <si>
    <t>07 0 10 80280</t>
  </si>
  <si>
    <t>Ремонт, модернизация и реконструкция инженерно-технических сетей</t>
  </si>
  <si>
    <t xml:space="preserve">Ремонт, модернизация и реконструкция автомобильных дорог и инженерных сооружений на них </t>
  </si>
  <si>
    <t>Основное мероприятие "Ремонт, модернизация и реконструкция автомобильных дорог и инженерных сооружений на них"</t>
  </si>
  <si>
    <t>Основное мероприятие "Ремонт, модернизация и реконструкция инженерно-технических сетей"</t>
  </si>
  <si>
    <t>На проведение ремонтно-восстановительных работ (п. Эгвекинот) из резервного фонда Правительства ЧАО</t>
  </si>
  <si>
    <t>08 2 01 S212R</t>
  </si>
  <si>
    <t>Обеспечение жителей социально-значимыми продовольственными товарами за счет средств местного бюджета (из резервного фонда Администрации городского округа Эгвекинот)</t>
  </si>
  <si>
    <t>Основное мероприятие "Взносы на капитальный ремонт общего имущества многоквартирных домов"</t>
  </si>
  <si>
    <t>07 0 12 00000</t>
  </si>
  <si>
    <t>Взносы на капитальный ремонт общего имущества многоквартирных домов</t>
  </si>
  <si>
    <t>07 0 12 82020</t>
  </si>
  <si>
    <t>07 0 12</t>
  </si>
  <si>
    <t>На выполнение ремонтных работ на объектах коммунальной инфраструктуры в рамках подготовки к работе в зимних условиях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</si>
  <si>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</si>
  <si>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</si>
  <si>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укрепление и оснащение материально-технической базы организаций ЖКХ</t>
  </si>
  <si>
    <t>08 1 01 42200</t>
  </si>
  <si>
    <t>Субсидии на снижение издержек предприятий на производство пищевой продукции</t>
  </si>
  <si>
    <t>08 1 01 S220R</t>
  </si>
  <si>
    <t>Субсидии на снижение издержек предприятий на производство пищевой продукции за счет средств местного бюджета (из резервного фонда Администрации городского округа Эгвекинот)</t>
  </si>
  <si>
    <t>82 9 00 42260</t>
  </si>
  <si>
    <t>Субсидии на финансовую поддержку субъектов предпринимательской деятельности, осуществляющих деятельность в сельской местности</t>
  </si>
  <si>
    <t>82 9 00 S226R</t>
  </si>
  <si>
    <t>Субсидии на финансовую поддержку субъектов предпринимательской деятельности, осуществляющих деятельность в сельской местности за счет средств местного бюджета (из резервного фонда Администрации городского округа Эгвекинот)</t>
  </si>
  <si>
    <t>Содержание и обслуживание казны городского округа Эгвекинот (Иные бюджетные ассигнования)</t>
  </si>
  <si>
    <t>Субсидии на снижение издержек предприятий на производство пищевой продукции (Иные бюджетные ассигнования)</t>
  </si>
  <si>
    <t>Резервный фонд Администрации городского округа Эгвекинот (Предоставление субсидий бюджетным, автономным учреждениям и иным некоммерческим организациям)</t>
  </si>
  <si>
    <t>02 1 13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</si>
  <si>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</si>
  <si>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02 1 14 00000</t>
  </si>
  <si>
    <t>Основное мероприятие «Субсидии на создание в общеобразовательных организациях, расположенных в сельской местности, условий для занятий физической культурой и спортом»</t>
  </si>
  <si>
    <t>02 1 14</t>
  </si>
  <si>
    <t>На возмещение части расходов организациям ЖКХ по приобретенной электрической энергии</t>
  </si>
  <si>
    <t>На финансовую поддержку производителей молочной продукции</t>
  </si>
  <si>
    <t>80 1 00 10120</t>
  </si>
  <si>
    <t>80 2 00 10120</t>
  </si>
  <si>
    <t>08 3 00 00000</t>
  </si>
  <si>
    <t>Подпрограмма «Финансовая поддержка производителей молочной продукции»</t>
  </si>
  <si>
    <t>Основное мероприятие «Субсидия на финансовую поддержку производителей молочной продукции»</t>
  </si>
  <si>
    <t>Субсидия на финансовую поддержку производителей молочной продукции</t>
  </si>
  <si>
    <t>08 3 01 00000</t>
  </si>
  <si>
    <t>08 3 01 42080</t>
  </si>
  <si>
    <t>08 3 01 S208R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</si>
  <si>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</t>
  </si>
  <si>
    <t>08 3</t>
  </si>
  <si>
    <t>08 3 01</t>
  </si>
  <si>
    <t>Субсидия на финансовую поддержку производителей молочной продукции (Иные бюджетные ассигнования)</t>
  </si>
  <si>
    <t>Субсидия на финансовую поддержку производителей молочной продукции за счет средств местного бюджета (из резервного фонда Администрации городского округа Эгвекинот) (Иные бюджетные ассигнования)</t>
  </si>
  <si>
    <t>Компенсация расходов, связанных с переездом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</si>
  <si>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Доходы бюджетов городских округов от возврата иными организациями остатков субсидий прошлых лет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</si>
  <si>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</si>
  <si>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Распределение бюджетных ассигнований на 2017 год по разделам и подразделам, целевым статьям (муниципальным программам и  непрограммным направлениям деятельности), группам видов расходов классификации расходов бюджета городского округа Эгвекинот</t>
  </si>
  <si>
    <t>Распределение бюджетных ассигнований по целевым статьям (муниципальным программам городского округа Эгвекинот и непрограммным направлениям деятельности), группам видов расходов, разделам, подразделам классификации расходов бюджета городского округа Эгвекинот на 2017 год</t>
  </si>
  <si>
    <t>Источники внутреннего финансирования дефицита бюджета 
городского округа Эгвекинот на 2017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</si>
  <si>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</si>
  <si>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</si>
  <si>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</si>
  <si>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</si>
  <si>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</si>
  <si>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</si>
  <si>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</si>
  <si>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</si>
  <si>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</si>
  <si>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000 2 02 15001 04 0000 151</t>
  </si>
  <si>
    <t>000 2 02 20000 00 0000 151</t>
  </si>
  <si>
    <t>Субсидии бюджетам бюджетной системы Российской Федерации (межбюджетные субсидии)</t>
  </si>
  <si>
    <t>000 2 02 29999 00 0000 151</t>
  </si>
  <si>
    <t>000 2 02 29999 04 0000 151</t>
  </si>
  <si>
    <t>000 2 02 30000 00 0000 151</t>
  </si>
  <si>
    <t>Субвенции бюджетам бюджетной системы Российской Федерации</t>
  </si>
  <si>
    <t>000 2 02 35930 00 0000 151</t>
  </si>
  <si>
    <t>000 2 02 35930 04 0000 151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</si>
  <si>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</si>
  <si>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</si>
  <si>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</si>
  <si>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</si>
  <si>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000 2 02 39999 00 0000 151</t>
  </si>
  <si>
    <t>000 2 02 39999 04 0000 151</t>
  </si>
  <si>
    <t>Собственные доходы бюджета</t>
  </si>
  <si>
    <t>Защита населения и территории от чрезвычайных ситуаций природного и техногенного характера, гражданская оборона</t>
  </si>
  <si>
    <t>80 2 00 M9919</t>
  </si>
  <si>
    <t>Расходы на обеспечение деятельности (оказание услуг) единой дежурно-диспетчерской службы</t>
  </si>
  <si>
    <t>Дополнительное образование детей</t>
  </si>
  <si>
    <t>80 2 00 М9919</t>
  </si>
  <si>
    <t>Расходы на обеспечение деятельности (оказание услуг) единой дежурно-диспетчерской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</si>
  <si>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 на оплату проезда и провоза багажа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</si>
  <si>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</t>
  </si>
  <si>
    <t>Компенсация расходов, связанных с переездом</t>
  </si>
  <si>
    <t>Субсидии на обеспечение жителей округа социально значимыми продовольственными товарами</t>
  </si>
  <si>
    <t>02 1 01 С901Д</t>
  </si>
  <si>
    <t>Расходы на обеспечение деятельности (оказание услуг) детских дошкольных учреждений за счет средств окружного бюджета</t>
  </si>
  <si>
    <t>02 П 00 М901Д</t>
  </si>
  <si>
    <t>02 1 01 С902Д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</si>
  <si>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</t>
  </si>
  <si>
    <t>02 1 01 С907Д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</si>
  <si>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</t>
  </si>
  <si>
    <t>02 П 00 М902Д</t>
  </si>
  <si>
    <t xml:space="preserve">Расходы на обеспечение деятельности (оказание услуг) школ - детских садов, школ начальных, неполных средних и средних </t>
  </si>
  <si>
    <t>02 П 00 М907Д</t>
  </si>
  <si>
    <t>Расходы на обеспечение деятельности (оказание услуг) специальных (коррекционных) общеобразовательных школ-интернатов</t>
  </si>
  <si>
    <t>02 1 01 С904Д</t>
  </si>
  <si>
    <t>Расходы на обеспечение деятельности (оказание услуг) учреждений дополнительного образования за счет средств окружного бюджета</t>
  </si>
  <si>
    <t>02 П 00 М904Д</t>
  </si>
  <si>
    <t xml:space="preserve">Расходы на обеспечение деятельности (оказание услуг) учреждений дополнительного образования </t>
  </si>
  <si>
    <t>02 1 03 4215Д</t>
  </si>
  <si>
    <t>Реализация мероприятий по проведению оздоровительной кампании детей, находящихся в трудной жизненной ситуации</t>
  </si>
  <si>
    <t>02 1 03 S215Д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</si>
  <si>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</t>
  </si>
  <si>
    <t>02 П 00 М9080</t>
  </si>
  <si>
    <t>02 П 00 М9090</t>
  </si>
  <si>
    <t>02 П 00 М9100</t>
  </si>
  <si>
    <t>02 1 09 4309Д</t>
  </si>
  <si>
    <t>Расходы на обеспечение деятельности (оказание услуг) детских дошкольных учреждений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</si>
  <si>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</si>
  <si>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за счет средств окружного бюджета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</si>
  <si>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за счет средств окружного бюджета (Предоставление субсидий бюджетным, автономным учреждениям и иным некоммерческим организациям)</t>
  </si>
  <si>
    <t>Реализация мероприятий по проведению оздоровительной кампании детей, находящихся в трудной жизненной ситуации (Предоставление субсидий бюджетным, автономным учреждениям и иным некоммерческим организациям)</t>
  </si>
  <si>
    <t>Предоставление мер социальной поддержки по оплате жилого помещения и коммунальных услуг работникам в соответствии с Законом Чукотского автономного округа от 4 декабря 2014 года № 122-ОЗ «О мерах социальной поддержки работников (специалистов) бюджетной сферы, работающих и проживающих в сельских населенных пунктах, рабочих поселках (поселках городского типа) Чукотского автономного округа»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</si>
  <si>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(Предоставление субсидий бюджетным, автономным учреждениям и иным некоммерческим организациям)</t>
  </si>
  <si>
    <t>Компенсация расходов на оплату проезда и провоза багажа 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</si>
  <si>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школ - детских садов, школ начальных, неполных средних и средних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</si>
  <si>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учреждений дополнительного образования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</si>
  <si>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специальных (коррекционных) общеобразовательных школ-интернатов (Предоставление субсидий бюджетным, автономным учреждениям и иным некоммерческим организациям)</t>
  </si>
  <si>
    <t>Субсидии на обеспечение жителей округа социально значимыми продовольственными товарами (Иные бюджетные ассигнования)</t>
  </si>
  <si>
    <t>Компенсация расходов на оплату проезда и провоза багажа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</si>
  <si>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N 143-ФЗ "Об актах гражданского состояния" полномочий Российской Федерации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</si>
  <si>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Компенсация расходов, связанных с переездом (Иные бюджетные ассигнования)</t>
  </si>
  <si>
    <t>Компенсация расходов на оплату проезда и провоза багажа (Закупка товаров, работ и услуг для обеспечения государственных (муниципальных) нужд)</t>
  </si>
  <si>
    <t>На обеспечение жителей округа социально значимыми продовольственными товарами</t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</si>
  <si>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образовательных учреждений</t>
    </r>
  </si>
  <si>
    <r>
      <t xml:space="preserve">На предоставление мер социальной поддержки по оплате жилого помещения и коммунальных услуг работникам </t>
    </r>
    <r>
      <rPr>
        <i/>
        <sz val="12"/>
        <color indexed="8"/>
        <rFont val="Times New Roman"/>
        <family val="1"/>
        <charset val="204"/>
      </rPr>
      <t>учреждений культуры</t>
    </r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</si>
  <si>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</si>
  <si>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Молодежная политика</t>
  </si>
  <si>
    <t>Основное мероприятие «Компенсация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деятельность»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</si>
  <si>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</t>
  </si>
  <si>
    <t>Компенсация части платы, взимаемая с родителей (законных представителей) за присмотр и уход за детьми, осваивающими образовательные программы дошкольного образования в организациях Чукотского автономного округа, осуществляющих образовательную деятельность (Предоставление субсидий бюджетным, автономным учреждениям и иным некоммерческим организациям)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</si>
  <si>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</si>
  <si>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</si>
  <si>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000 2 02 30029 00 0000 151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</si>
  <si>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</si>
  <si>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</si>
  <si>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</si>
  <si>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Основное мероприятие «Обеспечение проведения конкурса педагогического мастерства «Учитель года», «Воспитатель года»</t>
  </si>
  <si>
    <t>07 0 09 00000</t>
  </si>
  <si>
    <t>Резервный фонд Правительства Чукотского автономного округа</t>
  </si>
  <si>
    <t xml:space="preserve">Дотации бюджетам на поддержку мер по обеспечению сбалансированности бюджетов
</t>
  </si>
  <si>
    <t xml:space="preserve">Дотации бюджетам городских округов на поддержку мер по обеспечению сбалансированности бюджетов
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</si>
  <si>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</si>
  <si>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</si>
  <si>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000 2 18 00000 00 0000 000</t>
  </si>
  <si>
    <t>000 2 19 60010 04 0000 151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</si>
  <si>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</si>
  <si>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000 2 02 15002 00 0000 151
</t>
  </si>
  <si>
    <t>000 2 02 15002 04 0000 151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</si>
  <si>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</si>
  <si>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</si>
  <si>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</si>
  <si>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</si>
  <si>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000 1 13 02994 04 0000 130</t>
  </si>
  <si>
    <t>получение и погашение кредита</t>
  </si>
  <si>
    <t>возврат остатков окружных средств на 01.01.2017</t>
  </si>
  <si>
    <t>остатки собственных доходов на 01.01.2017</t>
  </si>
  <si>
    <t>остатки окружных средств (2880,3000,1 и 1852,3), в которых подтверждена потребность на 2017 год</t>
  </si>
  <si>
    <t>000 2 18 04030 04 0000 180</t>
  </si>
  <si>
    <r>
      <t xml:space="preserve">000 1 16 06000 </t>
    </r>
    <r>
      <rPr>
        <b/>
        <sz val="12"/>
        <rFont val="Times New Roman"/>
        <family val="1"/>
        <charset val="204"/>
      </rPr>
      <t>01</t>
    </r>
    <r>
      <rPr>
        <b/>
        <sz val="12"/>
        <color indexed="8"/>
        <rFont val="Times New Roman"/>
        <family val="1"/>
        <charset val="204"/>
      </rPr>
      <t xml:space="preserve"> 0000 140</t>
    </r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</si>
  <si>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</si>
  <si>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</si>
  <si>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 2 00 L9300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</si>
  <si>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</t>
  </si>
  <si>
    <t>800</t>
  </si>
  <si>
    <t>Рерервный фонд Правительства Чукотского автономного округа</t>
  </si>
  <si>
    <t>07 0 10 00000</t>
  </si>
  <si>
    <t>Основное мероприятие "Ремонт и модернизация и реконструкция инженерно-технических сетей"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</si>
  <si>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</t>
  </si>
  <si>
    <t>82 9 00 Z082Д</t>
  </si>
  <si>
    <t xml:space="preserve">02 1 00 00000 </t>
  </si>
  <si>
    <t>Основное мероприятие "Формирование специализированного жилищного фонда для специалистов образовательных организаций городского округа Эгвекинот (софинансирование расходных обязательств)"</t>
  </si>
  <si>
    <t>02 1 15 00000</t>
  </si>
  <si>
    <t>Формирование жилищного фонда для специалистов Чукотского автономного округа</t>
  </si>
  <si>
    <t>02 1 15 42230</t>
  </si>
  <si>
    <t>Формирование жилищного фонда для специалистов Чукотского автономного округа за счет средств местного бюджета</t>
  </si>
  <si>
    <t>02 1 15 S2230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</si>
  <si>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и окружного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</si>
  <si>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</si>
  <si>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02 1 14 R097Д</t>
  </si>
  <si>
    <t>02 1 14 L097Д</t>
  </si>
  <si>
    <t>Основное мероприятие «Приобретение оборудования и товарно-материальных ценностей для нужд муниципальных образовательных организаций и учреждений культуры»</t>
  </si>
  <si>
    <t>02 1 16 00000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</si>
  <si>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</si>
  <si>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02 1 16 42320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</si>
  <si>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за счет средств местного бюджета</t>
  </si>
  <si>
    <t>02 1 16 S2320</t>
  </si>
  <si>
    <t>Капитальные вложения в объекты государственной (муниципальной) собственности</t>
  </si>
  <si>
    <t>На проведение ремонтно-восстановительных работ скатной кровли здания муниципального бюджетного общеобразовательного учреждения «Центр образования села Конергино», пострадавшей в результате стихийного бедствия 29-30 декабря 2016 года, из резервного фонда Правительства ЧАО</t>
  </si>
  <si>
    <t>На оплату расходов, связанных с подключением электроснабжения потребителей с. Амгуэма от резервного модуля АС-500 при ликвидации аварийных ситуаций на ВЛ-110 кВ «Эгвекинотская ГРЭС – Иультин» в октябре-ноябре 2016 года из резервного фонда Правительства ЧАО</t>
  </si>
  <si>
    <t>000 2 02 25097 04 0000 151</t>
  </si>
  <si>
    <t>000 2 02 35082 04 0000 151</t>
  </si>
  <si>
    <t>000 2 02 20077 04 0000 151</t>
  </si>
  <si>
    <t>На 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</t>
  </si>
  <si>
    <t>000 2 02 35082 00 0000 151</t>
  </si>
  <si>
    <t>000 2 02 25097 00 0000 151</t>
  </si>
  <si>
    <t>000 2 02 20077 00 0000 151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</si>
  <si>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</si>
  <si>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</si>
  <si>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</si>
  <si>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02 1 15</t>
  </si>
  <si>
    <t>02 1 16</t>
  </si>
  <si>
    <t xml:space="preserve">07 0 10 </t>
  </si>
  <si>
    <t>Компенсация расходов, связанных с переездом (Предоставление субсидий бюджетным, автономным учреждениям и иным некоммерческим организациям)</t>
  </si>
  <si>
    <t>Осуществление полномочий Российской Федерации по государственной регистрации актов гражданского состояния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</si>
  <si>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Правительства Чукотского автономного округа (Иные бюджетные ассигнования)</t>
  </si>
  <si>
    <t>Предоставление жилых помещений детям-сиротам и детям, оставшимся без попечения родителей, лицам из их числа по договорам социального найма специализированных жилых помещений за счет средств окружного бюджета (Капитальные вложения в объекты государственной (муниципальной) собственности)</t>
  </si>
  <si>
    <t>Субсидии на финансовую поддержку субъектов предпринимательской деятельности, осуществляющих деятельность в сельской местности  (Иные бюджетные ассигнования)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</si>
  <si>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и окружного бюджета (Предоставление субсидий бюджетным, автономным учреждениям и иным некоммерческим организациям)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</si>
  <si>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 (Предоставление субсидий бюджетным, автономным учреждениям и иным некоммерческим организациям)</t>
  </si>
  <si>
    <t>Формирование жилищного фонда для специалистов Чукотского автономного округа за счет средств местного бюджета (Капитальные вложения в объекты государственной (муниципальной) собственности)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</si>
  <si>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(Предоставление субсидий бюджетным, автономным учреждениям и иным некоммерческим организациям)</t>
  </si>
  <si>
    <t>Приобретение оборудования и товарно-материальных ценностей для нужд муниципальных образовательных организаций, учреждений культуры и спорта в 2017 году за счет средств местного бюджета (Предоставление субсидий бюджетным, автономным учреждениям и иным некоммерческим организациям)</t>
  </si>
  <si>
    <t>Ремонт, модернизация и реконструкция автомобильных дорог и инженерных сооружений на них  (Закупка товаров, работ и услуг для обеспечения государственных (муниципальных) нужд)</t>
  </si>
  <si>
    <t>Ремонт, модернизация и реконструкция инженерно-технических сетей (Закупка товаров, работ и услуг для обеспечения государственных (муниципальных) нужд)</t>
  </si>
  <si>
    <t>Взносы на капитальный ремонт общего имущества многоквартирных домов (Закупка товаров, работ и услуг для обеспечения государственных (муниципальных) нужд)</t>
  </si>
  <si>
    <t>Субсидия на финансовую поддержку производства социально значимых видов хлеба за счет средств местного бюджета (из резервного фонда Администрации городского округа Эгвекинот) (Иные бюджетные ассигнования)</t>
  </si>
  <si>
    <t>Субсидии на обеспечение жителей округа социально значимыми продовольственными товарами за счет средств местного бюджета (из резервного фонда Администрации городского округа Эгвекинот) (Иные бюджетные ассигнования)</t>
  </si>
  <si>
    <t>Расходы на обеспечение проведения районных олимпиад (Социальное обеспечение и иные выплаты населению)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</si>
  <si>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(Социальное обеспечение и иные выплаты населению)</t>
  </si>
  <si>
    <t>Резервный фонд Правительства Чукотского автономного округа (Предоставление субсидий бюджетным, автономным учреждениям и иным некоммерческим организациям)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</si>
  <si>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</si>
  <si>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</si>
  <si>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На оплату расходов, связанных с проведением мероприятий по переводу многоквартирного жилого дома на отопление от автономного источника, из резервного фонда Правительства ЧАО</t>
  </si>
  <si>
    <t>Расходы на содержание центрального аппарата органов местного самоуправления (оплата труда штата, замещающего должности, не являющиеся должностями муниципальной службы, и по договорам гражданско-правового характера)</t>
  </si>
  <si>
    <t>Подпрограмма «Финансовая поддержка торговых предприятий, реализующих населению социально значимые продовольственные товары»</t>
  </si>
  <si>
    <t>Реализация мероприятий по проведению оздоровительной кампании детей, находящихся в трудной жизненной ситуации, за счет средств местного бюджета</t>
  </si>
  <si>
    <t>Основное мероприятие «Обеспечение образовательным учреждениям доступа к сети интернет»</t>
  </si>
  <si>
    <t>Основное мероприятие «Проведение государственной итоговой аттестации, олимпиад и мониторингов в сфере образования»</t>
  </si>
  <si>
    <t>Проведение государственной итоговой аттестации, олимпиад и мониторингов в сфере образования</t>
  </si>
  <si>
    <t>Основное мероприятие «Предоставление финансовой поддержки торговым предприятиям, реализующим населению социально значимые продовольственные товары»</t>
  </si>
  <si>
    <t>Расходы на обеспечение деятельности членов Избирательной комиссии муниципального образования</t>
  </si>
  <si>
    <t>07 0 14 00000</t>
  </si>
  <si>
    <t>07 0 14 42280</t>
  </si>
  <si>
    <t>Основное мероприятие «Развитие малоэтажного жилищного строительства»</t>
  </si>
  <si>
    <t>Субсидии на обеспечение мероприятий по развитию малоэтажного жилищного строительства в 2017 году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</si>
  <si>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</si>
  <si>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на обеспечение мероприятий по развитию малоэтажного жилищного строительства в 2017 году за счет средств местного бюджета (из резервного фонда Администрации городского округа Эгвекинот)</t>
  </si>
  <si>
    <t>07 0 14 S228R</t>
  </si>
  <si>
    <t>81 П 00 10120</t>
  </si>
  <si>
    <t>02 1 12 10120</t>
  </si>
  <si>
    <t>07 0 14</t>
  </si>
  <si>
    <t>Основное мероприятие "Развитие малоэтажного жилищного строительства"</t>
  </si>
  <si>
    <t>Субсидии на обеспечение мероприятий по развитию малоэтажного жилищного строительства в 2017 году (Капитальные вложения в объекты государственной (муниципальной) собственности)</t>
  </si>
  <si>
    <t>Субсидии на обеспечение мероприятий по развитию малоэтажного жилищного строительства в 2017 году за счет средств местного бюджета (из резервного фонда Администрации городского округа Эгвекинот) (Капитальные вложения в объекты государственной (муниципальной) собственности)</t>
  </si>
  <si>
    <t>Компенсация расходов, связанных с переездом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</si>
  <si>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централизованной бухгалтерии и хозяйственно-эксплуатационной группы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</si>
  <si>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Для оплаты фактических транспортных расходов, связанных с переездом жителей сельского поселения Нешкан в городской округ Эгвекинот, из резервного фонда Правительства ЧАО</t>
  </si>
  <si>
    <t>02 3 00 00000</t>
  </si>
  <si>
    <t>02 3 01 00000</t>
  </si>
  <si>
    <t>02 3 01 8014R</t>
  </si>
  <si>
    <t>Подпрограмма «Патриотическое воспитание граждан городского округа Эгвекинот»</t>
  </si>
  <si>
    <t>Основное мероприятие «Информационное обеспечение патриотического воспитания»</t>
  </si>
  <si>
    <t>Информационное обеспечение патриотического воспитания (из резервного фонда Администрации городского округа Эгвекинот)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</si>
  <si>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</si>
  <si>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83 0 00 00000</t>
  </si>
  <si>
    <t>83 1 00 00000</t>
  </si>
  <si>
    <t>Расходы на обеспечение деятельности представительного органа муниципального образования</t>
  </si>
  <si>
    <t>02 3 01</t>
  </si>
  <si>
    <t>600</t>
  </si>
  <si>
    <t>02 3</t>
  </si>
  <si>
    <t>Информационное обеспечение патриотического воспитания (из резервного фонда Администрации городского округа Эгвекинот) (Предоставление субсидий бюджетным, автономным учреждениям и иным некоммерческим организациям)</t>
  </si>
  <si>
    <t>Расходы на обеспечение деятельности Главы городского округа (Закупка товаров, работ и услуг для обеспечения государственных (муниципальных) нужд)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</si>
  <si>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</si>
  <si>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</si>
  <si>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</si>
  <si>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</si>
  <si>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</si>
  <si>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</si>
  <si>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</si>
  <si>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</si>
  <si>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000 1 16 08000 00 0000 140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</si>
  <si>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</si>
  <si>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</si>
  <si>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</si>
  <si>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</si>
  <si>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</si>
  <si>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</si>
  <si>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</si>
  <si>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</si>
  <si>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</si>
  <si>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</si>
  <si>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</si>
  <si>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000 1 16 30000 01 0000 140</t>
  </si>
  <si>
    <t>Денежные взыскания (штрафы) за правонарушения в области дорожного движения</t>
  </si>
  <si>
    <t>000 1 16 30030 01 0000 140</t>
  </si>
  <si>
    <t>Прочие денежные взыскания (штрафы) за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</si>
  <si>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</si>
  <si>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</si>
  <si>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</si>
  <si>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</si>
  <si>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</si>
  <si>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</si>
  <si>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</si>
  <si>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</si>
  <si>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 xml:space="preserve">от   апреля 2018 г. № </t>
  </si>
  <si>
    <t xml:space="preserve">«Об исполнении бюджета городского округа Эгвекинот за 2017 год" </t>
  </si>
  <si>
    <t>Поступления прогнозируемых доходов по классификации доходов бюджета 
за 2017 год</t>
  </si>
  <si>
    <t>Утверждено</t>
  </si>
  <si>
    <t>Исполнено</t>
  </si>
  <si>
    <t>000 1 09 00000 00 0000 000</t>
  </si>
  <si>
    <t>ЗАДОЛЖЕННОСТЬ И ПЕРЕРАСЧЕТЫ ПО ОТМЕНЕННЫМ НАЛОГАМ, СБОРАМ И ИНЫМ ОБЯЗАТЕЛЬНЫМ ПЛАТЕЖАМ</t>
  </si>
  <si>
    <t>000 1 09 06000 02 0000 110</t>
  </si>
  <si>
    <t>Прочие налоги и сборы (по отмененным налогам и сборам субъектов Российской Федерации)</t>
  </si>
  <si>
    <t>000 1 09 06010 02 0000 110</t>
  </si>
  <si>
    <t>Налог с продаж</t>
  </si>
  <si>
    <t>000 1 09 07000 00 0000 110</t>
  </si>
  <si>
    <t>Прочие налоги и сборы (по отмененным местным налогам и сборам)</t>
  </si>
  <si>
    <t>000 1 09 07032 04 0000 110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</si>
  <si>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</si>
  <si>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000 1 09 07052 04 0000 110</t>
  </si>
  <si>
    <t>Прочие местные налоги и сборы, мобилизуемые на территориях городских округов</t>
  </si>
  <si>
    <t xml:space="preserve">Налог на прибыль организаций, зачислявшийся до 1 января 2005 года в местные бюджеты, мобилизуемый на территориях городских округов
</t>
  </si>
  <si>
    <t xml:space="preserve">Налог на прибыль организаций, зачислявшийся до 1 января 2005 года в местные бюджеты
</t>
  </si>
  <si>
    <t xml:space="preserve">000 1 09 01000 00 0000 110
</t>
  </si>
  <si>
    <t xml:space="preserve">000 1 09 01020 04 0000 110
</t>
  </si>
  <si>
    <t>Ведомственная структура расходов бюджета городского округа Эгвекинот
за 2017 год</t>
  </si>
  <si>
    <t>80 1 00 00110</t>
  </si>
  <si>
    <t>Приложение 1</t>
  </si>
  <si>
    <t>Приложение 2</t>
  </si>
  <si>
    <t>Приложение 3</t>
  </si>
  <si>
    <t>Приложение  4</t>
  </si>
  <si>
    <t xml:space="preserve">Приложение 5 </t>
  </si>
  <si>
    <t xml:space="preserve">от  апреля 2018 года №       -па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</si>
</sst>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_-* #,##0.0_р_._-;\-* #,##0.0_р_._-;_-* &quot;-&quot;??_р_._-;_-@_-"/>
    <numFmt numFmtId="168" formatCode="_-* #,##0.0_р_._-;\-* #,##0.0_р_._-;_-* &quot;-&quot;?_р_._-;_-@_-"/>
  </numFmts>
  <fonts count="53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53"/>
      <name val="Times New Roman"/>
      <family val="1"/>
      <charset val="204"/>
    </font>
    <font>
      <b/>
      <sz val="12"/>
      <color indexed="5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name val="Calibri"/>
      <family val="2"/>
      <scheme val="minor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rgb="FF00FF00"/>
      </patternFill>
    </fill>
    <fill>
      <patternFill patternType="solid">
        <fgColor rgb="FF00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2">
    <xf numFmtId="0" fontId="0" fillId="0" borderId="0"/>
    <xf numFmtId="0" fontId="30" fillId="0" borderId="0"/>
    <xf numFmtId="0" fontId="30" fillId="0" borderId="0"/>
    <xf numFmtId="1" fontId="31" fillId="0" borderId="5">
      <alignment horizontal="center" vertical="center" wrapText="1" shrinkToFit="1"/>
    </xf>
    <xf numFmtId="0" fontId="32" fillId="0" borderId="0">
      <alignment vertical="center"/>
    </xf>
    <xf numFmtId="0" fontId="33" fillId="0" borderId="0"/>
    <xf numFmtId="0" fontId="32" fillId="0" borderId="0">
      <alignment vertical="center"/>
    </xf>
    <xf numFmtId="0" fontId="33" fillId="0" borderId="0"/>
    <xf numFmtId="0" fontId="30" fillId="0" borderId="0"/>
    <xf numFmtId="0" fontId="34" fillId="2" borderId="0">
      <alignment vertical="center"/>
    </xf>
    <xf numFmtId="0" fontId="33" fillId="2" borderId="0"/>
    <xf numFmtId="0" fontId="35" fillId="0" borderId="0">
      <alignment horizontal="center" vertical="center"/>
    </xf>
    <xf numFmtId="0" fontId="36" fillId="0" borderId="0">
      <alignment horizontal="center" wrapText="1"/>
    </xf>
    <xf numFmtId="0" fontId="37" fillId="0" borderId="0">
      <alignment horizontal="center" vertical="center"/>
    </xf>
    <xf numFmtId="0" fontId="33" fillId="0" borderId="0"/>
    <xf numFmtId="0" fontId="37" fillId="0" borderId="0">
      <alignment vertical="center"/>
    </xf>
    <xf numFmtId="0" fontId="33" fillId="2" borderId="6"/>
    <xf numFmtId="0" fontId="31" fillId="0" borderId="0">
      <alignment horizontal="center" vertical="center"/>
    </xf>
    <xf numFmtId="0" fontId="38" fillId="0" borderId="7">
      <alignment horizontal="center" vertical="center" wrapText="1"/>
    </xf>
    <xf numFmtId="0" fontId="31" fillId="0" borderId="0">
      <alignment vertical="center"/>
    </xf>
    <xf numFmtId="0" fontId="33" fillId="0" borderId="8"/>
    <xf numFmtId="0" fontId="31" fillId="0" borderId="0">
      <alignment horizontal="left" vertical="center" wrapText="1"/>
    </xf>
    <xf numFmtId="0" fontId="33" fillId="2" borderId="9"/>
    <xf numFmtId="0" fontId="35" fillId="0" borderId="0">
      <alignment horizontal="center" vertical="center" wrapText="1"/>
    </xf>
    <xf numFmtId="49" fontId="33" fillId="0" borderId="7">
      <alignment horizontal="left" shrinkToFit="1"/>
    </xf>
    <xf numFmtId="0" fontId="31" fillId="0" borderId="6">
      <alignment vertical="center"/>
    </xf>
    <xf numFmtId="4" fontId="33" fillId="0" borderId="7">
      <alignment horizontal="right" vertical="top" shrinkToFit="1"/>
    </xf>
    <xf numFmtId="0" fontId="31" fillId="0" borderId="7">
      <alignment horizontal="center" vertical="center" wrapText="1"/>
    </xf>
    <xf numFmtId="0" fontId="33" fillId="2" borderId="10"/>
    <xf numFmtId="0" fontId="31" fillId="0" borderId="11">
      <alignment horizontal="center" vertical="center" wrapText="1"/>
    </xf>
    <xf numFmtId="49" fontId="33" fillId="3" borderId="7">
      <alignment horizontal="left" shrinkToFit="1"/>
    </xf>
    <xf numFmtId="0" fontId="34" fillId="2" borderId="12">
      <alignment vertical="center"/>
    </xf>
    <xf numFmtId="4" fontId="33" fillId="4" borderId="7">
      <alignment horizontal="right" vertical="top" shrinkToFit="1"/>
    </xf>
    <xf numFmtId="49" fontId="39" fillId="0" borderId="7">
      <alignment vertical="center" wrapText="1"/>
    </xf>
    <xf numFmtId="0" fontId="38" fillId="5" borderId="7">
      <alignment horizontal="left"/>
    </xf>
    <xf numFmtId="0" fontId="34" fillId="2" borderId="9">
      <alignment vertical="center"/>
    </xf>
    <xf numFmtId="4" fontId="38" fillId="6" borderId="7">
      <alignment horizontal="right" vertical="top" shrinkToFit="1"/>
    </xf>
    <xf numFmtId="49" fontId="40" fillId="0" borderId="13">
      <alignment horizontal="left" vertical="center" wrapText="1" indent="1"/>
    </xf>
    <xf numFmtId="0" fontId="41" fillId="0" borderId="0">
      <alignment wrapText="1"/>
    </xf>
    <xf numFmtId="0" fontId="34" fillId="2" borderId="14">
      <alignment vertical="center"/>
    </xf>
    <xf numFmtId="0" fontId="34" fillId="0" borderId="0">
      <alignment vertical="center"/>
    </xf>
    <xf numFmtId="0" fontId="39" fillId="0" borderId="0">
      <alignment horizontal="left" vertical="center" wrapText="1"/>
    </xf>
    <xf numFmtId="0" fontId="35" fillId="0" borderId="0">
      <alignment vertical="center"/>
    </xf>
    <xf numFmtId="0" fontId="31" fillId="0" borderId="0">
      <alignment vertical="center" wrapText="1"/>
    </xf>
    <xf numFmtId="0" fontId="31" fillId="0" borderId="6">
      <alignment horizontal="left" vertical="center" wrapText="1"/>
    </xf>
    <xf numFmtId="0" fontId="31" fillId="0" borderId="10">
      <alignment horizontal="left" vertical="center" wrapText="1"/>
    </xf>
    <xf numFmtId="0" fontId="31" fillId="0" borderId="9">
      <alignment vertical="center" wrapText="1"/>
    </xf>
    <xf numFmtId="0" fontId="31" fillId="0" borderId="15">
      <alignment horizontal="center" vertical="center" wrapText="1"/>
    </xf>
    <xf numFmtId="1" fontId="39" fillId="0" borderId="7">
      <alignment horizontal="center" vertical="center" shrinkToFit="1"/>
      <protection locked="0"/>
    </xf>
    <xf numFmtId="0" fontId="34" fillId="2" borderId="10">
      <alignment vertical="center"/>
    </xf>
    <xf numFmtId="1" fontId="40" fillId="0" borderId="7">
      <alignment horizontal="center" vertical="center" shrinkToFit="1"/>
    </xf>
    <xf numFmtId="0" fontId="34" fillId="2" borderId="0">
      <alignment vertical="center" shrinkToFit="1"/>
    </xf>
    <xf numFmtId="49" fontId="31" fillId="0" borderId="0">
      <alignment vertical="center" wrapText="1"/>
    </xf>
    <xf numFmtId="49" fontId="31" fillId="0" borderId="9">
      <alignment vertical="center" wrapText="1"/>
    </xf>
    <xf numFmtId="4" fontId="39" fillId="0" borderId="7">
      <alignment horizontal="right" vertical="center" shrinkToFit="1"/>
      <protection locked="0"/>
    </xf>
    <xf numFmtId="4" fontId="40" fillId="0" borderId="7">
      <alignment horizontal="right" vertical="center" shrinkToFit="1"/>
    </xf>
    <xf numFmtId="0" fontId="42" fillId="0" borderId="0">
      <alignment horizontal="center" vertical="center" wrapText="1"/>
    </xf>
    <xf numFmtId="0" fontId="31" fillId="0" borderId="16">
      <alignment vertical="center"/>
    </xf>
    <xf numFmtId="0" fontId="31" fillId="0" borderId="17">
      <alignment horizontal="right" vertical="center"/>
    </xf>
    <xf numFmtId="0" fontId="31" fillId="0" borderId="6">
      <alignment horizontal="right" vertical="center"/>
    </xf>
    <xf numFmtId="0" fontId="31" fillId="0" borderId="15">
      <alignment horizontal="center" vertical="center"/>
    </xf>
    <xf numFmtId="49" fontId="31" fillId="0" borderId="18">
      <alignment horizontal="center" vertical="center"/>
    </xf>
    <xf numFmtId="0" fontId="31" fillId="0" borderId="5">
      <alignment horizontal="center" vertical="center"/>
    </xf>
    <xf numFmtId="1" fontId="31" fillId="0" borderId="5">
      <alignment horizontal="center" vertical="center"/>
    </xf>
    <xf numFmtId="1" fontId="31" fillId="0" borderId="5">
      <alignment horizontal="center" vertical="center" shrinkToFit="1"/>
    </xf>
    <xf numFmtId="49" fontId="31" fillId="0" borderId="5">
      <alignment horizontal="center" vertical="center"/>
    </xf>
    <xf numFmtId="0" fontId="31" fillId="0" borderId="19">
      <alignment horizontal="center" vertical="center"/>
    </xf>
    <xf numFmtId="0" fontId="31" fillId="0" borderId="20">
      <alignment vertical="center"/>
    </xf>
    <xf numFmtId="0" fontId="31" fillId="0" borderId="7">
      <alignment horizontal="center" vertical="center" wrapText="1"/>
    </xf>
    <xf numFmtId="0" fontId="31" fillId="0" borderId="21">
      <alignment horizontal="center" vertical="center" wrapText="1"/>
    </xf>
    <xf numFmtId="0" fontId="43" fillId="0" borderId="6">
      <alignment horizontal="right" vertical="center"/>
    </xf>
    <xf numFmtId="0" fontId="28" fillId="0" borderId="0"/>
    <xf numFmtId="0" fontId="28" fillId="0" borderId="0"/>
    <xf numFmtId="0" fontId="24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28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258">
    <xf numFmtId="0" fontId="0" fillId="0" borderId="0" xfId="0"/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5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5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0" fontId="28" fillId="0" borderId="0" xfId="71"/>
    <xf numFmtId="0" fontId="16" fillId="0" borderId="1" xfId="0" applyFont="1" applyFill="1" applyBorder="1" applyAlignment="1">
      <alignment horizontal="left" wrapText="1"/>
    </xf>
    <xf numFmtId="166" fontId="16" fillId="0" borderId="1" xfId="0" applyNumberFormat="1" applyFont="1" applyFill="1" applyBorder="1"/>
    <xf numFmtId="166" fontId="15" fillId="0" borderId="1" xfId="0" applyNumberFormat="1" applyFont="1" applyFill="1" applyBorder="1"/>
    <xf numFmtId="166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wrapText="1"/>
    </xf>
    <xf numFmtId="0" fontId="29" fillId="0" borderId="0" xfId="76"/>
    <xf numFmtId="0" fontId="1" fillId="0" borderId="1" xfId="78" applyFont="1" applyFill="1" applyBorder="1" applyAlignment="1">
      <alignment vertical="top" wrapText="1"/>
    </xf>
    <xf numFmtId="0" fontId="44" fillId="0" borderId="0" xfId="76" applyFont="1"/>
    <xf numFmtId="0" fontId="15" fillId="0" borderId="0" xfId="76" applyFont="1"/>
    <xf numFmtId="0" fontId="21" fillId="0" borderId="0" xfId="76" applyFont="1"/>
    <xf numFmtId="166" fontId="1" fillId="0" borderId="1" xfId="81" applyNumberFormat="1" applyFont="1" applyFill="1" applyBorder="1" applyAlignment="1">
      <alignment horizontal="right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45" fillId="0" borderId="0" xfId="0" applyFont="1"/>
    <xf numFmtId="0" fontId="2" fillId="0" borderId="1" xfId="0" applyFont="1" applyFill="1" applyBorder="1" applyAlignment="1">
      <alignment horizontal="left" vertical="top" wrapText="1"/>
    </xf>
    <xf numFmtId="166" fontId="29" fillId="0" borderId="0" xfId="76" applyNumberFormat="1"/>
    <xf numFmtId="49" fontId="16" fillId="0" borderId="1" xfId="0" applyNumberFormat="1" applyFont="1" applyFill="1" applyBorder="1" applyAlignment="1">
      <alignment horizontal="left" wrapText="1"/>
    </xf>
    <xf numFmtId="49" fontId="15" fillId="0" borderId="1" xfId="0" applyNumberFormat="1" applyFont="1" applyFill="1" applyBorder="1" applyAlignment="1">
      <alignment horizontal="left" wrapText="1"/>
    </xf>
    <xf numFmtId="166" fontId="15" fillId="0" borderId="1" xfId="0" applyNumberFormat="1" applyFont="1" applyFill="1" applyBorder="1" applyAlignment="1">
      <alignment horizontal="right" wrapText="1"/>
    </xf>
    <xf numFmtId="0" fontId="1" fillId="0" borderId="1" xfId="71" applyFont="1" applyFill="1" applyBorder="1" applyAlignment="1">
      <alignment horizontal="left" wrapText="1"/>
    </xf>
    <xf numFmtId="166" fontId="1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168" fontId="1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/>
    <xf numFmtId="166" fontId="0" fillId="0" borderId="0" xfId="0" applyNumberFormat="1"/>
    <xf numFmtId="0" fontId="1" fillId="0" borderId="1" xfId="71" applyFont="1" applyFill="1" applyBorder="1" applyAlignment="1">
      <alignment horizontal="left" vertical="top" wrapText="1"/>
    </xf>
    <xf numFmtId="165" fontId="0" fillId="0" borderId="0" xfId="0" applyNumberFormat="1"/>
    <xf numFmtId="0" fontId="1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9" fillId="0" borderId="0" xfId="77" applyFont="1"/>
    <xf numFmtId="0" fontId="46" fillId="0" borderId="0" xfId="76" applyFont="1"/>
    <xf numFmtId="0" fontId="1" fillId="0" borderId="0" xfId="78" applyFont="1" applyFill="1" applyBorder="1" applyAlignment="1">
      <alignment vertical="top" wrapText="1"/>
    </xf>
    <xf numFmtId="0" fontId="29" fillId="0" borderId="0" xfId="76" applyBorder="1"/>
    <xf numFmtId="166" fontId="29" fillId="0" borderId="0" xfId="76" applyNumberFormat="1" applyBorder="1"/>
    <xf numFmtId="0" fontId="1" fillId="0" borderId="0" xfId="78" applyFont="1" applyFill="1" applyBorder="1" applyAlignment="1">
      <alignment vertical="top"/>
    </xf>
    <xf numFmtId="49" fontId="15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78" applyFont="1" applyFill="1" applyBorder="1" applyAlignment="1">
      <alignment vertical="top" wrapText="1"/>
    </xf>
    <xf numFmtId="0" fontId="16" fillId="0" borderId="2" xfId="7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7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wrapText="1"/>
    </xf>
    <xf numFmtId="0" fontId="26" fillId="0" borderId="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justify" vertical="top" wrapText="1"/>
    </xf>
    <xf numFmtId="0" fontId="45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1" xfId="78" applyFont="1" applyFill="1" applyBorder="1" applyAlignment="1">
      <alignment horizontal="center" vertical="center" wrapText="1"/>
    </xf>
    <xf numFmtId="0" fontId="1" fillId="0" borderId="1" xfId="78" applyFont="1" applyFill="1" applyBorder="1" applyAlignment="1">
      <alignment horizontal="center" vertical="top" wrapText="1"/>
    </xf>
    <xf numFmtId="0" fontId="2" fillId="0" borderId="1" xfId="78" applyFont="1" applyFill="1" applyBorder="1"/>
    <xf numFmtId="166" fontId="2" fillId="0" borderId="1" xfId="78" applyNumberFormat="1" applyFont="1" applyFill="1" applyBorder="1" applyAlignment="1">
      <alignment horizontal="right" vertical="top" wrapText="1"/>
    </xf>
    <xf numFmtId="166" fontId="2" fillId="0" borderId="1" xfId="78" applyNumberFormat="1" applyFont="1" applyFill="1" applyBorder="1" applyAlignment="1">
      <alignment horizontal="right" wrapText="1"/>
    </xf>
    <xf numFmtId="166" fontId="2" fillId="0" borderId="1" xfId="81" applyNumberFormat="1" applyFont="1" applyFill="1" applyBorder="1" applyAlignment="1">
      <alignment horizontal="right"/>
    </xf>
    <xf numFmtId="0" fontId="1" fillId="0" borderId="1" xfId="76" applyFont="1" applyFill="1" applyBorder="1" applyAlignment="1">
      <alignment vertical="top" wrapText="1"/>
    </xf>
    <xf numFmtId="166" fontId="1" fillId="0" borderId="1" xfId="80" applyNumberFormat="1" applyFont="1" applyFill="1" applyBorder="1" applyAlignment="1">
      <alignment horizontal="right"/>
    </xf>
    <xf numFmtId="0" fontId="2" fillId="0" borderId="1" xfId="78" applyFont="1" applyFill="1" applyBorder="1" applyAlignment="1">
      <alignment horizontal="left" vertical="top" wrapText="1"/>
    </xf>
    <xf numFmtId="0" fontId="1" fillId="0" borderId="1" xfId="78" applyFont="1" applyFill="1" applyBorder="1" applyAlignment="1">
      <alignment horizontal="left" vertical="top" wrapText="1"/>
    </xf>
    <xf numFmtId="0" fontId="15" fillId="0" borderId="1" xfId="76" applyFont="1" applyFill="1" applyBorder="1" applyAlignment="1">
      <alignment horizontal="left" vertical="justify" wrapText="1"/>
    </xf>
    <xf numFmtId="0" fontId="16" fillId="0" borderId="1" xfId="76" applyFont="1" applyFill="1" applyBorder="1" applyAlignment="1">
      <alignment horizontal="left" vertical="justify" wrapText="1"/>
    </xf>
    <xf numFmtId="0" fontId="46" fillId="0" borderId="1" xfId="0" applyFont="1" applyFill="1" applyBorder="1" applyAlignment="1">
      <alignment wrapText="1"/>
    </xf>
    <xf numFmtId="166" fontId="2" fillId="0" borderId="1" xfId="79" applyNumberFormat="1" applyFont="1" applyFill="1" applyBorder="1" applyAlignment="1">
      <alignment horizontal="right"/>
    </xf>
    <xf numFmtId="0" fontId="46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166" fontId="1" fillId="0" borderId="1" xfId="79" applyNumberFormat="1" applyFont="1" applyFill="1" applyBorder="1" applyAlignment="1">
      <alignment horizontal="right"/>
    </xf>
    <xf numFmtId="166" fontId="15" fillId="0" borderId="1" xfId="81" applyNumberFormat="1" applyFont="1" applyFill="1" applyBorder="1" applyAlignment="1">
      <alignment horizontal="right"/>
    </xf>
    <xf numFmtId="166" fontId="16" fillId="0" borderId="1" xfId="8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0" fontId="47" fillId="0" borderId="0" xfId="0" applyFont="1" applyFill="1" applyAlignment="1">
      <alignment vertical="top" wrapText="1"/>
    </xf>
    <xf numFmtId="0" fontId="29" fillId="0" borderId="0" xfId="76" applyFill="1" applyBorder="1"/>
    <xf numFmtId="166" fontId="29" fillId="0" borderId="0" xfId="76" applyNumberFormat="1" applyFill="1" applyBorder="1"/>
    <xf numFmtId="0" fontId="45" fillId="0" borderId="0" xfId="0" applyFont="1" applyFill="1"/>
    <xf numFmtId="0" fontId="48" fillId="0" borderId="0" xfId="0" applyFont="1"/>
    <xf numFmtId="0" fontId="48" fillId="0" borderId="0" xfId="0" applyFont="1" applyFill="1"/>
    <xf numFmtId="0" fontId="44" fillId="0" borderId="1" xfId="0" applyFont="1" applyFill="1" applyBorder="1" applyAlignment="1">
      <alignment wrapText="1"/>
    </xf>
    <xf numFmtId="0" fontId="16" fillId="0" borderId="1" xfId="72" applyFont="1" applyFill="1" applyBorder="1" applyAlignment="1">
      <alignment horizontal="center" wrapText="1"/>
    </xf>
    <xf numFmtId="0" fontId="16" fillId="0" borderId="1" xfId="72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49" fontId="19" fillId="0" borderId="1" xfId="0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wrapText="1"/>
    </xf>
    <xf numFmtId="49" fontId="19" fillId="0" borderId="1" xfId="0" applyNumberFormat="1" applyFont="1" applyFill="1" applyBorder="1" applyAlignment="1">
      <alignment horizontal="center" wrapText="1"/>
    </xf>
    <xf numFmtId="166" fontId="19" fillId="0" borderId="1" xfId="0" applyNumberFormat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49" fontId="14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wrapText="1"/>
    </xf>
    <xf numFmtId="0" fontId="2" fillId="0" borderId="1" xfId="7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wrapText="1"/>
    </xf>
    <xf numFmtId="0" fontId="44" fillId="0" borderId="1" xfId="71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center"/>
    </xf>
    <xf numFmtId="49" fontId="2" fillId="0" borderId="1" xfId="78" applyNumberFormat="1" applyFont="1" applyFill="1" applyBorder="1" applyAlignment="1">
      <alignment vertical="top" wrapText="1"/>
    </xf>
    <xf numFmtId="49" fontId="1" fillId="0" borderId="1" xfId="78" applyNumberFormat="1" applyFont="1" applyFill="1" applyBorder="1" applyAlignment="1">
      <alignment vertical="top" wrapText="1"/>
    </xf>
    <xf numFmtId="166" fontId="28" fillId="0" borderId="0" xfId="71" applyNumberForma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9" fillId="0" borderId="0" xfId="76" applyFill="1"/>
    <xf numFmtId="49" fontId="29" fillId="0" borderId="0" xfId="79" applyNumberFormat="1" applyFont="1" applyFill="1" applyAlignment="1">
      <alignment vertical="top" wrapText="1"/>
    </xf>
    <xf numFmtId="166" fontId="29" fillId="0" borderId="0" xfId="76" applyNumberFormat="1" applyFill="1"/>
    <xf numFmtId="0" fontId="10" fillId="0" borderId="0" xfId="71" applyFont="1" applyFill="1" applyAlignment="1">
      <alignment horizontal="left" vertical="top"/>
    </xf>
    <xf numFmtId="0" fontId="10" fillId="0" borderId="0" xfId="71" applyFont="1" applyFill="1" applyAlignment="1">
      <alignment horizontal="left"/>
    </xf>
    <xf numFmtId="0" fontId="10" fillId="0" borderId="0" xfId="71" applyFont="1" applyFill="1" applyAlignment="1">
      <alignment horizontal="center"/>
    </xf>
    <xf numFmtId="0" fontId="28" fillId="0" borderId="0" xfId="71" applyFill="1" applyAlignment="1">
      <alignment horizontal="center"/>
    </xf>
    <xf numFmtId="0" fontId="1" fillId="0" borderId="0" xfId="71" applyFont="1" applyFill="1" applyBorder="1" applyAlignment="1">
      <alignment vertical="top"/>
    </xf>
    <xf numFmtId="0" fontId="28" fillId="0" borderId="0" xfId="71" applyFill="1" applyAlignment="1">
      <alignment horizontal="left" vertical="top"/>
    </xf>
    <xf numFmtId="0" fontId="28" fillId="0" borderId="0" xfId="71" applyFill="1" applyAlignment="1">
      <alignment horizontal="left"/>
    </xf>
    <xf numFmtId="0" fontId="1" fillId="0" borderId="0" xfId="71" applyFont="1" applyFill="1" applyAlignment="1"/>
    <xf numFmtId="0" fontId="9" fillId="0" borderId="0" xfId="71" applyFont="1" applyFill="1" applyAlignment="1">
      <alignment horizontal="right"/>
    </xf>
    <xf numFmtId="0" fontId="1" fillId="0" borderId="0" xfId="71" applyFont="1" applyFill="1" applyAlignment="1">
      <alignment horizontal="right"/>
    </xf>
    <xf numFmtId="0" fontId="1" fillId="0" borderId="1" xfId="71" applyFont="1" applyFill="1" applyBorder="1" applyAlignment="1">
      <alignment horizontal="center" vertical="top" wrapText="1"/>
    </xf>
    <xf numFmtId="166" fontId="2" fillId="0" borderId="1" xfId="71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5" fillId="0" borderId="1" xfId="73" applyFont="1" applyFill="1" applyBorder="1" applyAlignment="1">
      <alignment horizontal="center" wrapText="1"/>
    </xf>
    <xf numFmtId="0" fontId="27" fillId="0" borderId="1" xfId="73" applyFont="1" applyFill="1" applyBorder="1" applyAlignment="1">
      <alignment horizontal="center" wrapText="1"/>
    </xf>
    <xf numFmtId="0" fontId="16" fillId="0" borderId="1" xfId="73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1" xfId="73" applyFont="1" applyFill="1" applyBorder="1" applyAlignment="1">
      <alignment horizontal="center" wrapText="1"/>
    </xf>
    <xf numFmtId="49" fontId="16" fillId="0" borderId="1" xfId="73" applyNumberFormat="1" applyFont="1" applyFill="1" applyBorder="1" applyAlignment="1">
      <alignment horizontal="center"/>
    </xf>
    <xf numFmtId="0" fontId="16" fillId="0" borderId="4" xfId="73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5" fillId="0" borderId="1" xfId="72" applyFont="1" applyFill="1" applyBorder="1" applyAlignment="1">
      <alignment horizontal="left" vertical="top" wrapText="1"/>
    </xf>
    <xf numFmtId="0" fontId="15" fillId="0" borderId="1" xfId="72" applyFont="1" applyFill="1" applyBorder="1" applyAlignment="1">
      <alignment horizontal="center" wrapText="1"/>
    </xf>
    <xf numFmtId="0" fontId="15" fillId="0" borderId="1" xfId="72" applyFont="1" applyFill="1" applyBorder="1" applyAlignment="1">
      <alignment horizontal="center"/>
    </xf>
    <xf numFmtId="0" fontId="16" fillId="0" borderId="1" xfId="72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167" fontId="1" fillId="0" borderId="0" xfId="79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" xfId="71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/>
    </xf>
    <xf numFmtId="49" fontId="11" fillId="0" borderId="1" xfId="0" applyNumberFormat="1" applyFont="1" applyFill="1" applyBorder="1" applyAlignment="1">
      <alignment horizontal="left" wrapText="1"/>
    </xf>
    <xf numFmtId="166" fontId="19" fillId="0" borderId="1" xfId="0" applyNumberFormat="1" applyFont="1" applyFill="1" applyBorder="1" applyAlignment="1">
      <alignment horizontal="right"/>
    </xf>
    <xf numFmtId="0" fontId="49" fillId="0" borderId="0" xfId="0" applyFont="1" applyFill="1"/>
    <xf numFmtId="0" fontId="15" fillId="0" borderId="1" xfId="0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vertical="top" wrapText="1"/>
    </xf>
    <xf numFmtId="0" fontId="46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44" fillId="0" borderId="1" xfId="0" applyFont="1" applyBorder="1" applyAlignment="1">
      <alignment wrapText="1"/>
    </xf>
    <xf numFmtId="0" fontId="2" fillId="0" borderId="1" xfId="78" applyFont="1" applyBorder="1" applyAlignment="1">
      <alignment vertical="top" wrapText="1"/>
    </xf>
    <xf numFmtId="0" fontId="1" fillId="0" borderId="1" xfId="78" applyFont="1" applyBorder="1" applyAlignment="1">
      <alignment vertical="top" wrapText="1"/>
    </xf>
    <xf numFmtId="166" fontId="16" fillId="0" borderId="1" xfId="73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78" applyFont="1" applyBorder="1" applyAlignment="1">
      <alignment vertical="top" wrapText="1"/>
    </xf>
    <xf numFmtId="0" fontId="1" fillId="0" borderId="3" xfId="78" applyFont="1" applyBorder="1" applyAlignment="1">
      <alignment vertical="top" wrapText="1"/>
    </xf>
    <xf numFmtId="0" fontId="29" fillId="0" borderId="1" xfId="76" applyBorder="1" applyAlignment="1">
      <alignment horizontal="center" vertical="center"/>
    </xf>
    <xf numFmtId="0" fontId="29" fillId="0" borderId="1" xfId="76" applyBorder="1" applyAlignment="1">
      <alignment horizontal="center"/>
    </xf>
    <xf numFmtId="0" fontId="29" fillId="0" borderId="1" xfId="76" applyBorder="1"/>
    <xf numFmtId="0" fontId="15" fillId="0" borderId="1" xfId="78" applyFont="1" applyBorder="1" applyAlignment="1">
      <alignment vertical="top" wrapText="1"/>
    </xf>
    <xf numFmtId="166" fontId="15" fillId="0" borderId="1" xfId="81" applyNumberFormat="1" applyFont="1" applyBorder="1" applyAlignment="1">
      <alignment horizontal="right"/>
    </xf>
    <xf numFmtId="0" fontId="16" fillId="0" borderId="1" xfId="78" applyFont="1" applyBorder="1" applyAlignment="1">
      <alignment vertical="top" wrapText="1"/>
    </xf>
    <xf numFmtId="166" fontId="16" fillId="0" borderId="1" xfId="81" applyNumberFormat="1" applyFont="1" applyBorder="1" applyAlignment="1">
      <alignment horizontal="right"/>
    </xf>
    <xf numFmtId="0" fontId="16" fillId="0" borderId="1" xfId="76" applyFont="1" applyBorder="1"/>
    <xf numFmtId="0" fontId="1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0" borderId="22" xfId="78" applyFont="1" applyBorder="1" applyAlignment="1">
      <alignment horizontal="center" vertical="top"/>
    </xf>
    <xf numFmtId="0" fontId="1" fillId="0" borderId="1" xfId="71" applyFont="1" applyFill="1" applyBorder="1" applyAlignment="1">
      <alignment horizontal="center" vertical="center" wrapText="1"/>
    </xf>
    <xf numFmtId="0" fontId="28" fillId="0" borderId="0" xfId="7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righ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51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166" fontId="5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6" fontId="0" fillId="0" borderId="0" xfId="0" applyNumberFormat="1" applyFill="1"/>
    <xf numFmtId="166" fontId="44" fillId="0" borderId="0" xfId="0" applyNumberFormat="1" applyFont="1"/>
    <xf numFmtId="166" fontId="16" fillId="0" borderId="1" xfId="72" applyNumberFormat="1" applyFont="1" applyFill="1" applyBorder="1" applyAlignment="1">
      <alignment horizontal="right"/>
    </xf>
    <xf numFmtId="2" fontId="29" fillId="0" borderId="0" xfId="76" applyNumberFormat="1"/>
    <xf numFmtId="0" fontId="44" fillId="0" borderId="1" xfId="71" applyFont="1" applyFill="1" applyBorder="1" applyAlignment="1">
      <alignment horizontal="center" vertical="center"/>
    </xf>
    <xf numFmtId="0" fontId="44" fillId="0" borderId="1" xfId="71" applyFont="1" applyFill="1" applyBorder="1" applyAlignment="1">
      <alignment horizontal="center"/>
    </xf>
    <xf numFmtId="0" fontId="29" fillId="0" borderId="0" xfId="76" applyFill="1" applyAlignment="1">
      <alignment horizontal="left" wrapText="1"/>
    </xf>
    <xf numFmtId="0" fontId="6" fillId="0" borderId="0" xfId="78" applyFont="1" applyBorder="1" applyAlignment="1">
      <alignment horizontal="center" vertical="center" wrapText="1"/>
    </xf>
    <xf numFmtId="0" fontId="44" fillId="0" borderId="0" xfId="71" applyFont="1" applyFill="1" applyAlignment="1">
      <alignment horizontal="right" vertical="top"/>
    </xf>
    <xf numFmtId="0" fontId="6" fillId="0" borderId="0" xfId="71" applyFont="1" applyFill="1" applyAlignment="1">
      <alignment horizontal="center" vertical="top" wrapText="1"/>
    </xf>
    <xf numFmtId="0" fontId="44" fillId="0" borderId="0" xfId="0" applyFont="1" applyFill="1" applyAlignment="1">
      <alignment horizontal="right" vertical="top"/>
    </xf>
    <xf numFmtId="0" fontId="5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</cellXfs>
  <cellStyles count="82">
    <cellStyle name="br" xfId="1"/>
    <cellStyle name="col" xfId="2"/>
    <cellStyle name="st52" xfId="3"/>
    <cellStyle name="style0" xfId="4"/>
    <cellStyle name="style0 2" xfId="5"/>
    <cellStyle name="td" xfId="6"/>
    <cellStyle name="td 2" xfId="7"/>
    <cellStyle name="tr" xfId="8"/>
    <cellStyle name="xl21" xfId="9"/>
    <cellStyle name="xl21 2" xfId="10"/>
    <cellStyle name="xl22" xfId="11"/>
    <cellStyle name="xl22 2" xfId="12"/>
    <cellStyle name="xl23" xfId="13"/>
    <cellStyle name="xl23 2" xfId="14"/>
    <cellStyle name="xl24" xfId="15"/>
    <cellStyle name="xl24 2" xfId="16"/>
    <cellStyle name="xl25" xfId="17"/>
    <cellStyle name="xl25 2" xfId="18"/>
    <cellStyle name="xl26" xfId="19"/>
    <cellStyle name="xl26 2" xfId="20"/>
    <cellStyle name="xl27" xfId="21"/>
    <cellStyle name="xl27 2" xfId="22"/>
    <cellStyle name="xl28" xfId="23"/>
    <cellStyle name="xl28 2" xfId="24"/>
    <cellStyle name="xl29" xfId="25"/>
    <cellStyle name="xl29 2" xfId="26"/>
    <cellStyle name="xl30" xfId="27"/>
    <cellStyle name="xl30 2" xfId="28"/>
    <cellStyle name="xl31" xfId="29"/>
    <cellStyle name="xl31 2" xfId="30"/>
    <cellStyle name="xl32" xfId="31"/>
    <cellStyle name="xl32 2" xfId="32"/>
    <cellStyle name="xl33" xfId="33"/>
    <cellStyle name="xl33 2" xfId="34"/>
    <cellStyle name="xl34" xfId="35"/>
    <cellStyle name="xl34 2" xfId="36"/>
    <cellStyle name="xl35" xfId="37"/>
    <cellStyle name="xl35 2" xfId="38"/>
    <cellStyle name="xl36" xfId="39"/>
    <cellStyle name="xl37" xfId="40"/>
    <cellStyle name="xl38" xfId="41"/>
    <cellStyle name="xl39" xfId="42"/>
    <cellStyle name="xl40" xfId="43"/>
    <cellStyle name="xl41" xfId="44"/>
    <cellStyle name="xl42" xfId="45"/>
    <cellStyle name="xl43" xfId="46"/>
    <cellStyle name="xl44" xfId="47"/>
    <cellStyle name="xl45" xfId="48"/>
    <cellStyle name="xl46" xfId="49"/>
    <cellStyle name="xl47" xfId="50"/>
    <cellStyle name="xl48" xfId="51"/>
    <cellStyle name="xl49" xfId="52"/>
    <cellStyle name="xl50" xfId="53"/>
    <cellStyle name="xl51" xfId="54"/>
    <cellStyle name="xl52" xfId="55"/>
    <cellStyle name="xl53" xfId="56"/>
    <cellStyle name="xl54" xfId="57"/>
    <cellStyle name="xl55" xfId="58"/>
    <cellStyle name="xl56" xfId="59"/>
    <cellStyle name="xl57" xfId="60"/>
    <cellStyle name="xl58" xfId="61"/>
    <cellStyle name="xl59" xfId="62"/>
    <cellStyle name="xl60" xfId="63"/>
    <cellStyle name="xl61" xfId="64"/>
    <cellStyle name="xl62" xfId="65"/>
    <cellStyle name="xl63" xfId="66"/>
    <cellStyle name="xl64" xfId="67"/>
    <cellStyle name="xl65" xfId="68"/>
    <cellStyle name="xl66" xfId="69"/>
    <cellStyle name="xl67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2 4" xfId="75"/>
    <cellStyle name="Обычный 3" xfId="76"/>
    <cellStyle name="Обычный 3 2" xfId="77"/>
    <cellStyle name="Обычный 4" xfId="78"/>
    <cellStyle name="Финансовый" xfId="79" builtinId="3"/>
    <cellStyle name="Финансовый 2" xfId="80"/>
    <cellStyle name="Финансовый 4" xfId="8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2"/>
  <sheetViews>
    <sheetView tabSelected="1" zoomScaleNormal="100" workbookViewId="0">
      <selection activeCell="A7" sqref="A7:D7"/>
    </sheetView>
  </sheetViews>
  <sheetFormatPr defaultRowHeight="15.75"/>
  <cols>
    <col min="1" max="1" width="28.28515625" style="132" customWidth="1"/>
    <col min="2" max="2" width="73.5703125" style="132" customWidth="1"/>
    <col min="3" max="3" width="13.28515625" style="132" customWidth="1"/>
    <col min="4" max="4" width="14.28515625" style="23" bestFit="1" customWidth="1"/>
    <col min="5" max="5" width="9.140625" style="23"/>
    <col min="6" max="6" width="10.7109375" style="23" bestFit="1" customWidth="1"/>
    <col min="7" max="16384" width="9.140625" style="23"/>
  </cols>
  <sheetData>
    <row r="1" spans="1:4">
      <c r="A1" s="213"/>
      <c r="B1" s="23"/>
      <c r="D1" s="214" t="s">
        <v>916</v>
      </c>
    </row>
    <row r="2" spans="1:4">
      <c r="A2"/>
      <c r="B2" s="215"/>
      <c r="D2" s="215" t="s">
        <v>5</v>
      </c>
    </row>
    <row r="3" spans="1:4">
      <c r="A3"/>
      <c r="B3" s="215"/>
      <c r="D3" s="215" t="s">
        <v>589</v>
      </c>
    </row>
    <row r="4" spans="1:4">
      <c r="A4"/>
      <c r="B4" s="23"/>
      <c r="D4" s="217" t="s">
        <v>921</v>
      </c>
    </row>
    <row r="5" spans="1:4">
      <c r="A5"/>
      <c r="B5" s="215"/>
      <c r="D5" s="215" t="s">
        <v>894</v>
      </c>
    </row>
    <row r="6" spans="1:4">
      <c r="A6"/>
      <c r="B6" s="215"/>
      <c r="C6" s="216"/>
    </row>
    <row r="7" spans="1:4" ht="42" customHeight="1">
      <c r="A7" s="248" t="s">
        <v>895</v>
      </c>
      <c r="B7" s="248"/>
      <c r="C7" s="248"/>
      <c r="D7" s="248"/>
    </row>
    <row r="8" spans="1:4">
      <c r="A8" s="218"/>
      <c r="B8" s="218"/>
      <c r="C8" s="23"/>
    </row>
    <row r="9" spans="1:4">
      <c r="A9" s="219"/>
      <c r="B9" s="218"/>
      <c r="C9" s="230"/>
      <c r="D9" s="23" t="s">
        <v>213</v>
      </c>
    </row>
    <row r="10" spans="1:4" ht="47.25">
      <c r="A10" s="71" t="s">
        <v>152</v>
      </c>
      <c r="B10" s="71" t="s">
        <v>81</v>
      </c>
      <c r="C10" s="71" t="s">
        <v>896</v>
      </c>
      <c r="D10" s="220" t="s">
        <v>897</v>
      </c>
    </row>
    <row r="11" spans="1:4">
      <c r="A11" s="72">
        <v>1</v>
      </c>
      <c r="B11" s="72">
        <v>2</v>
      </c>
      <c r="C11" s="72">
        <v>3</v>
      </c>
      <c r="D11" s="221">
        <v>4</v>
      </c>
    </row>
    <row r="12" spans="1:4">
      <c r="A12" s="73" t="s">
        <v>182</v>
      </c>
      <c r="B12" s="73" t="s">
        <v>181</v>
      </c>
      <c r="C12" s="74">
        <f>SUM(C13,C59)</f>
        <v>152665.1</v>
      </c>
      <c r="D12" s="74">
        <f t="shared" ref="D12" si="0">SUM(D13,D59)</f>
        <v>167874.2</v>
      </c>
    </row>
    <row r="13" spans="1:4">
      <c r="A13" s="73"/>
      <c r="B13" s="73" t="s">
        <v>214</v>
      </c>
      <c r="C13" s="74">
        <f>SUM(C14,C20,C26,C40,C48,C51)</f>
        <v>126510.50000000001</v>
      </c>
      <c r="D13" s="74">
        <f>SUM(D14,D20,D26,D40,D48,D51)</f>
        <v>132149.4</v>
      </c>
    </row>
    <row r="14" spans="1:4">
      <c r="A14" s="73" t="s">
        <v>183</v>
      </c>
      <c r="B14" s="73" t="s">
        <v>184</v>
      </c>
      <c r="C14" s="75">
        <f>SUM(C15)</f>
        <v>104731.40000000001</v>
      </c>
      <c r="D14" s="75">
        <f t="shared" ref="D14" si="1">SUM(D15)</f>
        <v>109856.99999999999</v>
      </c>
    </row>
    <row r="15" spans="1:4">
      <c r="A15" s="58" t="s">
        <v>7</v>
      </c>
      <c r="B15" s="58" t="s">
        <v>8</v>
      </c>
      <c r="C15" s="76">
        <f>SUM(C16:C19)</f>
        <v>104731.40000000001</v>
      </c>
      <c r="D15" s="76">
        <f t="shared" ref="D15" si="2">SUM(D16:D19)</f>
        <v>109856.99999999999</v>
      </c>
    </row>
    <row r="16" spans="1:4" ht="63">
      <c r="A16" s="24" t="s">
        <v>9</v>
      </c>
      <c r="B16" s="24" t="s">
        <v>10</v>
      </c>
      <c r="C16" s="28">
        <v>104041.60000000001</v>
      </c>
      <c r="D16" s="28">
        <v>109141.2</v>
      </c>
    </row>
    <row r="17" spans="1:4" ht="110.25">
      <c r="A17" s="24" t="s">
        <v>11</v>
      </c>
      <c r="B17" s="24" t="s">
        <v>819</v>
      </c>
      <c r="C17" s="28">
        <v>121.8</v>
      </c>
      <c r="D17" s="28">
        <v>142</v>
      </c>
    </row>
    <row r="18" spans="1:4" ht="47.25">
      <c r="A18" s="24" t="s">
        <v>12</v>
      </c>
      <c r="B18" s="24" t="s">
        <v>647</v>
      </c>
      <c r="C18" s="28">
        <v>107.2</v>
      </c>
      <c r="D18" s="28">
        <v>109.9</v>
      </c>
    </row>
    <row r="19" spans="1:4" ht="78.75">
      <c r="A19" s="24" t="s">
        <v>187</v>
      </c>
      <c r="B19" s="24" t="s">
        <v>210</v>
      </c>
      <c r="C19" s="28">
        <v>460.8</v>
      </c>
      <c r="D19" s="28">
        <v>463.9</v>
      </c>
    </row>
    <row r="20" spans="1:4" ht="31.5">
      <c r="A20" s="58" t="s">
        <v>13</v>
      </c>
      <c r="B20" s="58" t="s">
        <v>14</v>
      </c>
      <c r="C20" s="76">
        <f>SUM(C21)</f>
        <v>2652.2</v>
      </c>
      <c r="D20" s="76">
        <f t="shared" ref="D20" si="3">SUM(D21)</f>
        <v>2695.8</v>
      </c>
    </row>
    <row r="21" spans="1:4" ht="31.5">
      <c r="A21" s="24" t="s">
        <v>15</v>
      </c>
      <c r="B21" s="24" t="s">
        <v>16</v>
      </c>
      <c r="C21" s="28">
        <f>SUM(C22:C25)</f>
        <v>2652.2</v>
      </c>
      <c r="D21" s="28">
        <f t="shared" ref="D21" si="4">SUM(D22:D25)</f>
        <v>2695.8</v>
      </c>
    </row>
    <row r="22" spans="1:4" ht="63">
      <c r="A22" s="24" t="s">
        <v>17</v>
      </c>
      <c r="B22" s="24" t="s">
        <v>18</v>
      </c>
      <c r="C22" s="28">
        <v>982.1</v>
      </c>
      <c r="D22" s="28">
        <v>1107.7</v>
      </c>
    </row>
    <row r="23" spans="1:4" ht="78.75">
      <c r="A23" s="24" t="s">
        <v>19</v>
      </c>
      <c r="B23" s="24" t="s">
        <v>21</v>
      </c>
      <c r="C23" s="28">
        <v>9.1999999999999993</v>
      </c>
      <c r="D23" s="28">
        <v>11.2</v>
      </c>
    </row>
    <row r="24" spans="1:4" ht="63">
      <c r="A24" s="24" t="s">
        <v>22</v>
      </c>
      <c r="B24" s="24" t="s">
        <v>23</v>
      </c>
      <c r="C24" s="28">
        <v>1827.3</v>
      </c>
      <c r="D24" s="28">
        <v>1791.4</v>
      </c>
    </row>
    <row r="25" spans="1:4" ht="63">
      <c r="A25" s="24" t="s">
        <v>24</v>
      </c>
      <c r="B25" s="24" t="s">
        <v>25</v>
      </c>
      <c r="C25" s="28">
        <v>-166.4</v>
      </c>
      <c r="D25" s="28">
        <v>-214.5</v>
      </c>
    </row>
    <row r="26" spans="1:4">
      <c r="A26" s="58" t="s">
        <v>26</v>
      </c>
      <c r="B26" s="58" t="s">
        <v>27</v>
      </c>
      <c r="C26" s="76">
        <f>SUM(C27,C34,C36,C38)</f>
        <v>17365.7</v>
      </c>
      <c r="D26" s="76">
        <f t="shared" ref="D26" si="5">SUM(D27,D34,D36,D38)</f>
        <v>17685.400000000001</v>
      </c>
    </row>
    <row r="27" spans="1:4" ht="31.5">
      <c r="A27" s="58" t="s">
        <v>28</v>
      </c>
      <c r="B27" s="58" t="s">
        <v>29</v>
      </c>
      <c r="C27" s="76">
        <f>SUM(C28,C31,C33)</f>
        <v>7362.9</v>
      </c>
      <c r="D27" s="76">
        <f t="shared" ref="D27" si="6">SUM(D28,D31,D33)</f>
        <v>7644</v>
      </c>
    </row>
    <row r="28" spans="1:4" ht="31.5">
      <c r="A28" s="24" t="s">
        <v>30</v>
      </c>
      <c r="B28" s="24" t="s">
        <v>31</v>
      </c>
      <c r="C28" s="28">
        <f>SUM(C29:C30)</f>
        <v>3707.2</v>
      </c>
      <c r="D28" s="28">
        <f t="shared" ref="D28" si="7">SUM(D29:D30)</f>
        <v>3707.1</v>
      </c>
    </row>
    <row r="29" spans="1:4" s="50" customFormat="1" ht="31.5">
      <c r="A29" s="24" t="s">
        <v>574</v>
      </c>
      <c r="B29" s="24" t="s">
        <v>31</v>
      </c>
      <c r="C29" s="28">
        <v>3738</v>
      </c>
      <c r="D29" s="28">
        <v>3737.9</v>
      </c>
    </row>
    <row r="30" spans="1:4" s="50" customFormat="1" ht="47.25">
      <c r="A30" s="24" t="s">
        <v>861</v>
      </c>
      <c r="B30" s="24" t="s">
        <v>862</v>
      </c>
      <c r="C30" s="28">
        <v>-30.8</v>
      </c>
      <c r="D30" s="28">
        <v>-30.8</v>
      </c>
    </row>
    <row r="31" spans="1:4" ht="31.5">
      <c r="A31" s="24" t="s">
        <v>32</v>
      </c>
      <c r="B31" s="24" t="s">
        <v>33</v>
      </c>
      <c r="C31" s="28">
        <f>SUM(C32)</f>
        <v>3716.7</v>
      </c>
      <c r="D31" s="28">
        <f>SUM(D32)</f>
        <v>3997.9</v>
      </c>
    </row>
    <row r="32" spans="1:4" s="50" customFormat="1" ht="31.5">
      <c r="A32" s="24" t="s">
        <v>575</v>
      </c>
      <c r="B32" s="24" t="s">
        <v>33</v>
      </c>
      <c r="C32" s="28">
        <v>3716.7</v>
      </c>
      <c r="D32" s="28">
        <v>3997.9</v>
      </c>
    </row>
    <row r="33" spans="1:4" ht="31.5">
      <c r="A33" s="24" t="s">
        <v>34</v>
      </c>
      <c r="B33" s="24" t="s">
        <v>35</v>
      </c>
      <c r="C33" s="28">
        <v>-61</v>
      </c>
      <c r="D33" s="28">
        <v>-61</v>
      </c>
    </row>
    <row r="34" spans="1:4" ht="31.5">
      <c r="A34" s="58" t="s">
        <v>36</v>
      </c>
      <c r="B34" s="58" t="s">
        <v>37</v>
      </c>
      <c r="C34" s="76">
        <f>SUM(C35)</f>
        <v>9721.4</v>
      </c>
      <c r="D34" s="76">
        <f t="shared" ref="D34" si="8">SUM(D35)</f>
        <v>9760</v>
      </c>
    </row>
    <row r="35" spans="1:4">
      <c r="A35" s="77" t="s">
        <v>38</v>
      </c>
      <c r="B35" s="77" t="s">
        <v>37</v>
      </c>
      <c r="C35" s="78">
        <v>9721.4</v>
      </c>
      <c r="D35" s="78">
        <v>9760</v>
      </c>
    </row>
    <row r="36" spans="1:4">
      <c r="A36" s="79" t="s">
        <v>39</v>
      </c>
      <c r="B36" s="58" t="s">
        <v>40</v>
      </c>
      <c r="C36" s="76">
        <f>SUM(C37)</f>
        <v>78.7</v>
      </c>
      <c r="D36" s="76">
        <f t="shared" ref="D36" si="9">SUM(D37)</f>
        <v>78.7</v>
      </c>
    </row>
    <row r="37" spans="1:4">
      <c r="A37" s="77" t="s">
        <v>41</v>
      </c>
      <c r="B37" s="77" t="s">
        <v>42</v>
      </c>
      <c r="C37" s="78">
        <v>78.7</v>
      </c>
      <c r="D37" s="78">
        <v>78.7</v>
      </c>
    </row>
    <row r="38" spans="1:4" ht="31.5">
      <c r="A38" s="79" t="s">
        <v>648</v>
      </c>
      <c r="B38" s="58" t="s">
        <v>649</v>
      </c>
      <c r="C38" s="76">
        <f>SUM(C39)</f>
        <v>202.7</v>
      </c>
      <c r="D38" s="76">
        <f t="shared" ref="D38" si="10">SUM(D39)</f>
        <v>202.7</v>
      </c>
    </row>
    <row r="39" spans="1:4" s="25" customFormat="1" ht="31.5">
      <c r="A39" s="80" t="s">
        <v>729</v>
      </c>
      <c r="B39" s="24" t="s">
        <v>730</v>
      </c>
      <c r="C39" s="28">
        <v>202.7</v>
      </c>
      <c r="D39" s="28">
        <v>202.7</v>
      </c>
    </row>
    <row r="40" spans="1:4">
      <c r="A40" s="79" t="s">
        <v>215</v>
      </c>
      <c r="B40" s="58" t="s">
        <v>216</v>
      </c>
      <c r="C40" s="76">
        <f>SUM(C41,C43)</f>
        <v>1345.6000000000001</v>
      </c>
      <c r="D40" s="76">
        <f t="shared" ref="D40" si="11">SUM(D41,D43)</f>
        <v>1446.2000000000003</v>
      </c>
    </row>
    <row r="41" spans="1:4">
      <c r="A41" s="79" t="s">
        <v>217</v>
      </c>
      <c r="B41" s="58" t="s">
        <v>218</v>
      </c>
      <c r="C41" s="76">
        <f>SUM(C42)</f>
        <v>30.8</v>
      </c>
      <c r="D41" s="76">
        <f t="shared" ref="D41" si="12">SUM(D42)</f>
        <v>48.9</v>
      </c>
    </row>
    <row r="42" spans="1:4" s="25" customFormat="1" ht="47.25">
      <c r="A42" s="80" t="s">
        <v>219</v>
      </c>
      <c r="B42" s="24" t="s">
        <v>220</v>
      </c>
      <c r="C42" s="28">
        <v>30.8</v>
      </c>
      <c r="D42" s="28">
        <v>48.9</v>
      </c>
    </row>
    <row r="43" spans="1:4">
      <c r="A43" s="81" t="s">
        <v>221</v>
      </c>
      <c r="B43" s="81" t="s">
        <v>222</v>
      </c>
      <c r="C43" s="76">
        <f>SUM(C44,C46)</f>
        <v>1314.8000000000002</v>
      </c>
      <c r="D43" s="76">
        <f t="shared" ref="D43" si="13">SUM(D44,D46)</f>
        <v>1397.3000000000002</v>
      </c>
    </row>
    <row r="44" spans="1:4">
      <c r="A44" s="81" t="s">
        <v>223</v>
      </c>
      <c r="B44" s="58" t="s">
        <v>224</v>
      </c>
      <c r="C44" s="76">
        <f>SUM(C45)</f>
        <v>1306.4000000000001</v>
      </c>
      <c r="D44" s="76">
        <f t="shared" ref="D44" si="14">SUM(D45)</f>
        <v>1388.4</v>
      </c>
    </row>
    <row r="45" spans="1:4" ht="31.5">
      <c r="A45" s="82" t="s">
        <v>225</v>
      </c>
      <c r="B45" s="24" t="s">
        <v>226</v>
      </c>
      <c r="C45" s="28">
        <v>1306.4000000000001</v>
      </c>
      <c r="D45" s="28">
        <v>1388.4</v>
      </c>
    </row>
    <row r="46" spans="1:4">
      <c r="A46" s="81" t="s">
        <v>227</v>
      </c>
      <c r="B46" s="58" t="s">
        <v>228</v>
      </c>
      <c r="C46" s="76">
        <f>SUM(C47)</f>
        <v>8.4</v>
      </c>
      <c r="D46" s="76">
        <f t="shared" ref="D46" si="15">SUM(D47)</f>
        <v>8.9</v>
      </c>
    </row>
    <row r="47" spans="1:4" ht="31.5">
      <c r="A47" s="82" t="s">
        <v>229</v>
      </c>
      <c r="B47" s="24" t="s">
        <v>230</v>
      </c>
      <c r="C47" s="28">
        <v>8.4</v>
      </c>
      <c r="D47" s="28">
        <v>8.9</v>
      </c>
    </row>
    <row r="48" spans="1:4">
      <c r="A48" s="58" t="s">
        <v>43</v>
      </c>
      <c r="B48" s="58" t="s">
        <v>44</v>
      </c>
      <c r="C48" s="76">
        <f t="shared" ref="C48:D49" si="16">SUM(C49)</f>
        <v>415.6</v>
      </c>
      <c r="D48" s="76">
        <f t="shared" si="16"/>
        <v>416.5</v>
      </c>
    </row>
    <row r="49" spans="1:8" ht="31.5">
      <c r="A49" s="58" t="s">
        <v>45</v>
      </c>
      <c r="B49" s="58" t="s">
        <v>46</v>
      </c>
      <c r="C49" s="76">
        <f t="shared" si="16"/>
        <v>415.6</v>
      </c>
      <c r="D49" s="76">
        <f t="shared" si="16"/>
        <v>416.5</v>
      </c>
    </row>
    <row r="50" spans="1:8" ht="47.25">
      <c r="A50" s="24" t="s">
        <v>47</v>
      </c>
      <c r="B50" s="24" t="s">
        <v>48</v>
      </c>
      <c r="C50" s="28">
        <v>415.6</v>
      </c>
      <c r="D50" s="28">
        <v>416.5</v>
      </c>
    </row>
    <row r="51" spans="1:8" ht="30.75" customHeight="1">
      <c r="A51" s="209" t="s">
        <v>898</v>
      </c>
      <c r="B51" s="223" t="s">
        <v>899</v>
      </c>
      <c r="C51" s="224">
        <f>SUM(C52,C54,C56)</f>
        <v>0</v>
      </c>
      <c r="D51" s="224">
        <f>SUM(D52,D54,D56)</f>
        <v>48.5</v>
      </c>
    </row>
    <row r="52" spans="1:8" ht="30.75" customHeight="1">
      <c r="A52" s="209" t="s">
        <v>912</v>
      </c>
      <c r="B52" s="223" t="s">
        <v>911</v>
      </c>
      <c r="C52" s="224">
        <v>0</v>
      </c>
      <c r="D52" s="224">
        <f>SUM(D53)</f>
        <v>23.8</v>
      </c>
    </row>
    <row r="53" spans="1:8" s="25" customFormat="1" ht="33.75" customHeight="1">
      <c r="A53" s="210" t="s">
        <v>913</v>
      </c>
      <c r="B53" s="225" t="s">
        <v>910</v>
      </c>
      <c r="C53" s="226">
        <v>0</v>
      </c>
      <c r="D53" s="227">
        <v>23.8</v>
      </c>
    </row>
    <row r="54" spans="1:8" ht="31.5">
      <c r="A54" s="209" t="s">
        <v>900</v>
      </c>
      <c r="B54" s="223" t="s">
        <v>901</v>
      </c>
      <c r="C54" s="224">
        <f>SUM(C55)</f>
        <v>0</v>
      </c>
      <c r="D54" s="224">
        <f t="shared" ref="D54" si="17">SUM(D55)</f>
        <v>4.7</v>
      </c>
    </row>
    <row r="55" spans="1:8">
      <c r="A55" s="210" t="s">
        <v>902</v>
      </c>
      <c r="B55" s="225" t="s">
        <v>903</v>
      </c>
      <c r="C55" s="226">
        <v>0</v>
      </c>
      <c r="D55" s="227">
        <v>4.7</v>
      </c>
    </row>
    <row r="56" spans="1:8" ht="18" customHeight="1">
      <c r="A56" s="209" t="s">
        <v>904</v>
      </c>
      <c r="B56" s="223" t="s">
        <v>905</v>
      </c>
      <c r="C56" s="224">
        <f>SUM(C57:C58)</f>
        <v>0</v>
      </c>
      <c r="D56" s="224">
        <f t="shared" ref="D56" si="18">SUM(D57:D58)</f>
        <v>20</v>
      </c>
    </row>
    <row r="57" spans="1:8" ht="63">
      <c r="A57" s="210" t="s">
        <v>906</v>
      </c>
      <c r="B57" s="225" t="s">
        <v>907</v>
      </c>
      <c r="C57" s="226">
        <v>0</v>
      </c>
      <c r="D57" s="227">
        <v>5.4</v>
      </c>
    </row>
    <row r="58" spans="1:8" ht="31.5">
      <c r="A58" s="210" t="s">
        <v>908</v>
      </c>
      <c r="B58" s="210" t="s">
        <v>909</v>
      </c>
      <c r="C58" s="226">
        <v>0</v>
      </c>
      <c r="D58" s="222">
        <v>14.6</v>
      </c>
    </row>
    <row r="59" spans="1:8" s="27" customFormat="1">
      <c r="A59" s="58"/>
      <c r="B59" s="58" t="s">
        <v>231</v>
      </c>
      <c r="C59" s="76">
        <f>SUM(C60,C67,C72,C75,C78)</f>
        <v>26154.6</v>
      </c>
      <c r="D59" s="76">
        <f t="shared" ref="D59" si="19">SUM(D60,D67,D72,D75,D78)</f>
        <v>35724.800000000003</v>
      </c>
      <c r="E59" s="26"/>
      <c r="F59" s="26"/>
      <c r="G59" s="26"/>
      <c r="H59" s="26"/>
    </row>
    <row r="60" spans="1:8" ht="47.25">
      <c r="A60" s="58" t="s">
        <v>49</v>
      </c>
      <c r="B60" s="58" t="s">
        <v>50</v>
      </c>
      <c r="C60" s="76">
        <f>SUM(C61,C64)</f>
        <v>9107.9000000000015</v>
      </c>
      <c r="D60" s="76">
        <f t="shared" ref="D60" si="20">SUM(D61,D64)</f>
        <v>11952.7</v>
      </c>
    </row>
    <row r="61" spans="1:8" ht="78.75">
      <c r="A61" s="58" t="s">
        <v>51</v>
      </c>
      <c r="B61" s="58" t="s">
        <v>650</v>
      </c>
      <c r="C61" s="76">
        <f t="shared" ref="C61:D62" si="21">SUM(C62)</f>
        <v>2996.8</v>
      </c>
      <c r="D61" s="76">
        <f t="shared" si="21"/>
        <v>5639</v>
      </c>
    </row>
    <row r="62" spans="1:8" ht="63">
      <c r="A62" s="58" t="s">
        <v>52</v>
      </c>
      <c r="B62" s="58" t="s">
        <v>232</v>
      </c>
      <c r="C62" s="76">
        <f t="shared" si="21"/>
        <v>2996.8</v>
      </c>
      <c r="D62" s="76">
        <f t="shared" si="21"/>
        <v>5639</v>
      </c>
    </row>
    <row r="63" spans="1:8" ht="69" customHeight="1">
      <c r="A63" s="24" t="s">
        <v>233</v>
      </c>
      <c r="B63" s="24" t="s">
        <v>234</v>
      </c>
      <c r="C63" s="28">
        <v>2996.8</v>
      </c>
      <c r="D63" s="28">
        <v>5639</v>
      </c>
    </row>
    <row r="64" spans="1:8" ht="78.75">
      <c r="A64" s="58" t="s">
        <v>53</v>
      </c>
      <c r="B64" s="58" t="s">
        <v>651</v>
      </c>
      <c r="C64" s="76">
        <f t="shared" ref="C64:D65" si="22">SUM(C65)</f>
        <v>6111.1</v>
      </c>
      <c r="D64" s="76">
        <f t="shared" si="22"/>
        <v>6313.7</v>
      </c>
    </row>
    <row r="65" spans="1:5" ht="78.75">
      <c r="A65" s="24" t="s">
        <v>54</v>
      </c>
      <c r="B65" s="24" t="s">
        <v>235</v>
      </c>
      <c r="C65" s="28">
        <f t="shared" si="22"/>
        <v>6111.1</v>
      </c>
      <c r="D65" s="28">
        <f t="shared" si="22"/>
        <v>6313.7</v>
      </c>
    </row>
    <row r="66" spans="1:5" ht="78.75">
      <c r="A66" s="24" t="s">
        <v>236</v>
      </c>
      <c r="B66" s="24" t="s">
        <v>237</v>
      </c>
      <c r="C66" s="28">
        <v>6111.1</v>
      </c>
      <c r="D66" s="28">
        <v>6313.7</v>
      </c>
    </row>
    <row r="67" spans="1:5">
      <c r="A67" s="58" t="s">
        <v>55</v>
      </c>
      <c r="B67" s="58" t="s">
        <v>238</v>
      </c>
      <c r="C67" s="76">
        <f>SUM(C68)</f>
        <v>5693.4</v>
      </c>
      <c r="D67" s="76">
        <f t="shared" ref="D67" si="23">SUM(D68)</f>
        <v>11515.400000000001</v>
      </c>
    </row>
    <row r="68" spans="1:5">
      <c r="A68" s="24" t="s">
        <v>56</v>
      </c>
      <c r="B68" s="24" t="s">
        <v>57</v>
      </c>
      <c r="C68" s="28">
        <f>SUM(C69:C71)</f>
        <v>5693.4</v>
      </c>
      <c r="D68" s="28">
        <f t="shared" ref="D68" si="24">SUM(D69:D71)</f>
        <v>11515.400000000001</v>
      </c>
    </row>
    <row r="69" spans="1:5" ht="31.5">
      <c r="A69" s="24" t="s">
        <v>58</v>
      </c>
      <c r="B69" s="24" t="s">
        <v>59</v>
      </c>
      <c r="C69" s="28">
        <v>385.4</v>
      </c>
      <c r="D69" s="28">
        <v>385.4</v>
      </c>
    </row>
    <row r="70" spans="1:5">
      <c r="A70" s="24" t="s">
        <v>60</v>
      </c>
      <c r="B70" s="24" t="s">
        <v>239</v>
      </c>
      <c r="C70" s="28">
        <v>25.3</v>
      </c>
      <c r="D70" s="28">
        <v>25.3</v>
      </c>
      <c r="E70" s="53"/>
    </row>
    <row r="71" spans="1:5">
      <c r="A71" s="24" t="s">
        <v>61</v>
      </c>
      <c r="B71" s="24" t="s">
        <v>62</v>
      </c>
      <c r="C71" s="28">
        <v>5282.7</v>
      </c>
      <c r="D71" s="28">
        <v>11104.7</v>
      </c>
      <c r="E71" s="53"/>
    </row>
    <row r="72" spans="1:5" customFormat="1" ht="31.5">
      <c r="A72" s="42" t="s">
        <v>747</v>
      </c>
      <c r="B72" s="83" t="s">
        <v>748</v>
      </c>
      <c r="C72" s="84">
        <f>C73</f>
        <v>9409.7000000000007</v>
      </c>
      <c r="D72" s="84">
        <f t="shared" ref="D72" si="25">D73</f>
        <v>9409.7000000000007</v>
      </c>
      <c r="E72" s="54"/>
    </row>
    <row r="73" spans="1:5" s="32" customFormat="1">
      <c r="A73" s="42" t="s">
        <v>749</v>
      </c>
      <c r="B73" s="85" t="s">
        <v>750</v>
      </c>
      <c r="C73" s="84">
        <f>SUM(C74)</f>
        <v>9409.7000000000007</v>
      </c>
      <c r="D73" s="84">
        <f t="shared" ref="D73" si="26">SUM(D74)</f>
        <v>9409.7000000000007</v>
      </c>
      <c r="E73" s="69"/>
    </row>
    <row r="74" spans="1:5" customFormat="1">
      <c r="A74" s="86" t="s">
        <v>751</v>
      </c>
      <c r="B74" s="86" t="s">
        <v>426</v>
      </c>
      <c r="C74" s="87">
        <v>9409.7000000000007</v>
      </c>
      <c r="D74" s="87">
        <v>9409.7000000000007</v>
      </c>
      <c r="E74" s="2"/>
    </row>
    <row r="75" spans="1:5" customFormat="1" ht="31.5">
      <c r="A75" s="205" t="s">
        <v>863</v>
      </c>
      <c r="B75" s="206" t="s">
        <v>864</v>
      </c>
      <c r="C75" s="84">
        <f t="shared" ref="C75:D76" si="27">SUM(C76)</f>
        <v>22.8</v>
      </c>
      <c r="D75" s="84">
        <f t="shared" si="27"/>
        <v>22.8</v>
      </c>
    </row>
    <row r="76" spans="1:5" customFormat="1" ht="31.5">
      <c r="A76" s="205" t="s">
        <v>865</v>
      </c>
      <c r="B76" s="206" t="s">
        <v>866</v>
      </c>
      <c r="C76" s="84">
        <f t="shared" si="27"/>
        <v>22.8</v>
      </c>
      <c r="D76" s="84">
        <f t="shared" si="27"/>
        <v>22.8</v>
      </c>
    </row>
    <row r="77" spans="1:5" customFormat="1" ht="47.25">
      <c r="A77" s="207" t="s">
        <v>867</v>
      </c>
      <c r="B77" s="208" t="s">
        <v>868</v>
      </c>
      <c r="C77" s="87">
        <v>22.8</v>
      </c>
      <c r="D77" s="87">
        <v>22.8</v>
      </c>
    </row>
    <row r="78" spans="1:5">
      <c r="A78" s="58" t="s">
        <v>63</v>
      </c>
      <c r="B78" s="58" t="s">
        <v>64</v>
      </c>
      <c r="C78" s="76">
        <f>SUM(C79,C82,C83,C85,C88,C89,C91,C93,C94,C95)</f>
        <v>1920.8</v>
      </c>
      <c r="D78" s="76">
        <f t="shared" ref="D78" si="28">SUM(D79,D82,D83,D85,D88,D89,D91,D93,D94,D95)</f>
        <v>2824.2</v>
      </c>
      <c r="E78" s="53"/>
    </row>
    <row r="79" spans="1:5" ht="31.5">
      <c r="A79" s="58" t="s">
        <v>65</v>
      </c>
      <c r="B79" s="58" t="s">
        <v>66</v>
      </c>
      <c r="C79" s="76">
        <f>SUM(C80:C81)</f>
        <v>30.5</v>
      </c>
      <c r="D79" s="76">
        <f t="shared" ref="D79" si="29">SUM(D80:D81)</f>
        <v>30.900000000000002</v>
      </c>
      <c r="E79" s="53"/>
    </row>
    <row r="80" spans="1:5" ht="63">
      <c r="A80" s="24" t="s">
        <v>67</v>
      </c>
      <c r="B80" s="24" t="s">
        <v>652</v>
      </c>
      <c r="C80" s="28">
        <v>28.4</v>
      </c>
      <c r="D80" s="28">
        <v>28.8</v>
      </c>
    </row>
    <row r="81" spans="1:4" ht="47.25">
      <c r="A81" s="24" t="s">
        <v>188</v>
      </c>
      <c r="B81" s="24" t="s">
        <v>189</v>
      </c>
      <c r="C81" s="28">
        <v>2.1</v>
      </c>
      <c r="D81" s="28">
        <v>2.1</v>
      </c>
    </row>
    <row r="82" spans="1:4" s="51" customFormat="1" ht="63">
      <c r="A82" s="58" t="s">
        <v>757</v>
      </c>
      <c r="B82" s="58" t="s">
        <v>643</v>
      </c>
      <c r="C82" s="76">
        <v>0</v>
      </c>
      <c r="D82" s="76">
        <v>0</v>
      </c>
    </row>
    <row r="83" spans="1:4" ht="63">
      <c r="A83" s="209" t="s">
        <v>869</v>
      </c>
      <c r="B83" s="209" t="s">
        <v>870</v>
      </c>
      <c r="C83" s="76">
        <f>SUM(C84)</f>
        <v>5</v>
      </c>
      <c r="D83" s="76">
        <f t="shared" ref="D83" si="30">SUM(D84)</f>
        <v>5</v>
      </c>
    </row>
    <row r="84" spans="1:4" ht="46.5" customHeight="1">
      <c r="A84" s="210" t="s">
        <v>871</v>
      </c>
      <c r="B84" s="210" t="s">
        <v>872</v>
      </c>
      <c r="C84" s="28">
        <v>5</v>
      </c>
      <c r="D84" s="28">
        <v>5</v>
      </c>
    </row>
    <row r="85" spans="1:4" ht="110.25">
      <c r="A85" s="209" t="s">
        <v>873</v>
      </c>
      <c r="B85" s="209" t="s">
        <v>874</v>
      </c>
      <c r="C85" s="76">
        <f>SUM(C86:C87)</f>
        <v>533</v>
      </c>
      <c r="D85" s="76">
        <f t="shared" ref="D85" si="31">SUM(D86:D87)</f>
        <v>533</v>
      </c>
    </row>
    <row r="86" spans="1:4" ht="30.75" customHeight="1">
      <c r="A86" s="210" t="s">
        <v>875</v>
      </c>
      <c r="B86" s="210" t="s">
        <v>876</v>
      </c>
      <c r="C86" s="28">
        <v>3</v>
      </c>
      <c r="D86" s="28">
        <v>3</v>
      </c>
    </row>
    <row r="87" spans="1:4" ht="30.75" customHeight="1">
      <c r="A87" s="210" t="s">
        <v>877</v>
      </c>
      <c r="B87" s="210" t="s">
        <v>878</v>
      </c>
      <c r="C87" s="28">
        <v>530</v>
      </c>
      <c r="D87" s="28">
        <v>530</v>
      </c>
    </row>
    <row r="88" spans="1:4" ht="47.25" customHeight="1">
      <c r="A88" s="209" t="s">
        <v>879</v>
      </c>
      <c r="B88" s="209" t="s">
        <v>880</v>
      </c>
      <c r="C88" s="76">
        <v>269.89999999999998</v>
      </c>
      <c r="D88" s="76">
        <v>274</v>
      </c>
    </row>
    <row r="89" spans="1:4" ht="31.5">
      <c r="A89" s="209" t="s">
        <v>881</v>
      </c>
      <c r="B89" s="209" t="s">
        <v>882</v>
      </c>
      <c r="C89" s="76">
        <f>SUM(C90)</f>
        <v>8</v>
      </c>
      <c r="D89" s="76">
        <f t="shared" ref="D89" si="32">SUM(D90)</f>
        <v>8.1</v>
      </c>
    </row>
    <row r="90" spans="1:4" ht="31.5">
      <c r="A90" s="210" t="s">
        <v>883</v>
      </c>
      <c r="B90" s="210" t="s">
        <v>884</v>
      </c>
      <c r="C90" s="28">
        <v>8</v>
      </c>
      <c r="D90" s="28">
        <v>8.1</v>
      </c>
    </row>
    <row r="91" spans="1:4" ht="63">
      <c r="A91" s="209" t="s">
        <v>885</v>
      </c>
      <c r="B91" s="209" t="s">
        <v>886</v>
      </c>
      <c r="C91" s="76">
        <f>SUM(C92)</f>
        <v>15</v>
      </c>
      <c r="D91" s="76">
        <f t="shared" ref="D91" si="33">SUM(D92)</f>
        <v>15</v>
      </c>
    </row>
    <row r="92" spans="1:4" ht="63">
      <c r="A92" s="210" t="s">
        <v>887</v>
      </c>
      <c r="B92" s="210" t="s">
        <v>888</v>
      </c>
      <c r="C92" s="28">
        <v>15</v>
      </c>
      <c r="D92" s="28">
        <v>15</v>
      </c>
    </row>
    <row r="93" spans="1:4" ht="63">
      <c r="A93" s="209" t="s">
        <v>889</v>
      </c>
      <c r="B93" s="209" t="s">
        <v>890</v>
      </c>
      <c r="C93" s="76">
        <v>20.100000000000001</v>
      </c>
      <c r="D93" s="76">
        <v>21.1</v>
      </c>
    </row>
    <row r="94" spans="1:4" ht="31.5">
      <c r="A94" s="209" t="s">
        <v>891</v>
      </c>
      <c r="B94" s="209" t="s">
        <v>892</v>
      </c>
      <c r="C94" s="76">
        <v>3</v>
      </c>
      <c r="D94" s="76">
        <v>3</v>
      </c>
    </row>
    <row r="95" spans="1:4" ht="31.5">
      <c r="A95" s="58" t="s">
        <v>68</v>
      </c>
      <c r="B95" s="58" t="s">
        <v>69</v>
      </c>
      <c r="C95" s="76">
        <f>SUM(C96)</f>
        <v>1036.3</v>
      </c>
      <c r="D95" s="76">
        <f t="shared" ref="D95" si="34">SUM(D96)</f>
        <v>1934.1</v>
      </c>
    </row>
    <row r="96" spans="1:4" ht="30.75" customHeight="1">
      <c r="A96" s="24" t="s">
        <v>240</v>
      </c>
      <c r="B96" s="24" t="s">
        <v>241</v>
      </c>
      <c r="C96" s="28">
        <v>1036.3</v>
      </c>
      <c r="D96" s="28">
        <v>1934.1</v>
      </c>
    </row>
    <row r="97" spans="1:6">
      <c r="A97" s="58" t="s">
        <v>70</v>
      </c>
      <c r="B97" s="58" t="s">
        <v>71</v>
      </c>
      <c r="C97" s="88">
        <f>SUM(C98,C153,C151)</f>
        <v>1140724.0999999999</v>
      </c>
      <c r="D97" s="88">
        <f t="shared" ref="D97" si="35">SUM(D98,D153,D151)</f>
        <v>984603.49999999988</v>
      </c>
      <c r="F97" s="244"/>
    </row>
    <row r="98" spans="1:6" ht="31.5">
      <c r="A98" s="58" t="s">
        <v>72</v>
      </c>
      <c r="B98" s="58" t="s">
        <v>820</v>
      </c>
      <c r="C98" s="88">
        <f>SUM(C99,C104,C132)</f>
        <v>1150054.2999999998</v>
      </c>
      <c r="D98" s="88">
        <f t="shared" ref="D98" si="36">SUM(D99,D104,D132)</f>
        <v>997609.29999999993</v>
      </c>
    </row>
    <row r="99" spans="1:6">
      <c r="A99" s="58" t="s">
        <v>653</v>
      </c>
      <c r="B99" s="58" t="s">
        <v>654</v>
      </c>
      <c r="C99" s="76">
        <f>SUM(C100,C102)</f>
        <v>522932.8</v>
      </c>
      <c r="D99" s="76">
        <f t="shared" ref="D99" si="37">SUM(D100,D102)</f>
        <v>495832.8</v>
      </c>
    </row>
    <row r="100" spans="1:6">
      <c r="A100" s="24" t="s">
        <v>655</v>
      </c>
      <c r="B100" s="24" t="s">
        <v>73</v>
      </c>
      <c r="C100" s="28">
        <f>SUM(C101)</f>
        <v>487832.8</v>
      </c>
      <c r="D100" s="28">
        <f t="shared" ref="D100" si="38">SUM(D101)</f>
        <v>487832.8</v>
      </c>
    </row>
    <row r="101" spans="1:6" ht="31.5">
      <c r="A101" s="24" t="s">
        <v>656</v>
      </c>
      <c r="B101" s="24" t="s">
        <v>242</v>
      </c>
      <c r="C101" s="28">
        <v>487832.8</v>
      </c>
      <c r="D101" s="28">
        <v>487832.8</v>
      </c>
    </row>
    <row r="102" spans="1:6" ht="32.25" customHeight="1">
      <c r="A102" s="24" t="s">
        <v>745</v>
      </c>
      <c r="B102" s="24" t="s">
        <v>738</v>
      </c>
      <c r="C102" s="28">
        <f>C103</f>
        <v>35100</v>
      </c>
      <c r="D102" s="28">
        <f t="shared" ref="D102" si="39">D103</f>
        <v>8000</v>
      </c>
    </row>
    <row r="103" spans="1:6" ht="33" customHeight="1">
      <c r="A103" s="24" t="s">
        <v>746</v>
      </c>
      <c r="B103" s="24" t="s">
        <v>739</v>
      </c>
      <c r="C103" s="28">
        <v>35100</v>
      </c>
      <c r="D103" s="28">
        <v>8000</v>
      </c>
    </row>
    <row r="104" spans="1:6" ht="31.5">
      <c r="A104" s="58" t="s">
        <v>657</v>
      </c>
      <c r="B104" s="58" t="s">
        <v>658</v>
      </c>
      <c r="C104" s="88">
        <f>SUM(C105,C107,C109)</f>
        <v>198466.3</v>
      </c>
      <c r="D104" s="88">
        <f t="shared" ref="D104" si="40">SUM(D105,D107,D109)</f>
        <v>76399.899999999994</v>
      </c>
    </row>
    <row r="105" spans="1:6" s="51" customFormat="1" ht="31.5">
      <c r="A105" s="126" t="s">
        <v>794</v>
      </c>
      <c r="B105" s="58" t="s">
        <v>795</v>
      </c>
      <c r="C105" s="88">
        <f>C106</f>
        <v>120143.5</v>
      </c>
      <c r="D105" s="88">
        <f t="shared" ref="D105" si="41">D106</f>
        <v>1977.4</v>
      </c>
    </row>
    <row r="106" spans="1:6" ht="31.5">
      <c r="A106" s="127" t="s">
        <v>790</v>
      </c>
      <c r="B106" s="24" t="s">
        <v>758</v>
      </c>
      <c r="C106" s="89">
        <v>120143.5</v>
      </c>
      <c r="D106" s="89">
        <v>1977.4</v>
      </c>
    </row>
    <row r="107" spans="1:6" ht="47.25">
      <c r="A107" s="126" t="s">
        <v>793</v>
      </c>
      <c r="B107" s="58" t="s">
        <v>796</v>
      </c>
      <c r="C107" s="88">
        <f>C108</f>
        <v>3500</v>
      </c>
      <c r="D107" s="88">
        <f t="shared" ref="D107" si="42">D108</f>
        <v>3500</v>
      </c>
    </row>
    <row r="108" spans="1:6" s="25" customFormat="1" ht="47.25">
      <c r="A108" s="127" t="s">
        <v>788</v>
      </c>
      <c r="B108" s="24" t="s">
        <v>621</v>
      </c>
      <c r="C108" s="89">
        <v>3500</v>
      </c>
      <c r="D108" s="89">
        <v>3500</v>
      </c>
    </row>
    <row r="109" spans="1:6">
      <c r="A109" s="58" t="s">
        <v>659</v>
      </c>
      <c r="B109" s="58" t="s">
        <v>74</v>
      </c>
      <c r="C109" s="88">
        <f>SUM(C110)</f>
        <v>74822.8</v>
      </c>
      <c r="D109" s="88">
        <f t="shared" ref="D109" si="43">SUM(D110)</f>
        <v>70922.5</v>
      </c>
    </row>
    <row r="110" spans="1:6">
      <c r="A110" s="24" t="s">
        <v>660</v>
      </c>
      <c r="B110" s="24" t="s">
        <v>243</v>
      </c>
      <c r="C110" s="89">
        <f>SUM(C112:C131)</f>
        <v>74822.8</v>
      </c>
      <c r="D110" s="89">
        <f t="shared" ref="D110" si="44">SUM(D112:D131)</f>
        <v>70922.5</v>
      </c>
    </row>
    <row r="111" spans="1:6">
      <c r="A111" s="24" t="s">
        <v>77</v>
      </c>
      <c r="B111" s="24"/>
      <c r="C111" s="28"/>
      <c r="D111" s="28"/>
    </row>
    <row r="112" spans="1:6" s="50" customFormat="1" ht="31.5">
      <c r="A112" s="24"/>
      <c r="B112" s="24" t="s">
        <v>721</v>
      </c>
      <c r="C112" s="28">
        <v>30728.6</v>
      </c>
      <c r="D112" s="28">
        <v>30728.6</v>
      </c>
    </row>
    <row r="113" spans="1:4" s="50" customFormat="1" ht="31.5" hidden="1">
      <c r="A113" s="24"/>
      <c r="B113" s="24" t="s">
        <v>212</v>
      </c>
      <c r="C113" s="28"/>
      <c r="D113" s="28"/>
    </row>
    <row r="114" spans="1:4" s="50" customFormat="1" hidden="1">
      <c r="A114" s="24"/>
      <c r="B114" s="24" t="s">
        <v>211</v>
      </c>
      <c r="C114" s="28"/>
      <c r="D114" s="28"/>
    </row>
    <row r="115" spans="1:4" s="50" customFormat="1" ht="31.5" hidden="1">
      <c r="A115" s="24"/>
      <c r="B115" s="24" t="s">
        <v>605</v>
      </c>
      <c r="C115" s="28"/>
      <c r="D115" s="28"/>
    </row>
    <row r="116" spans="1:4" s="50" customFormat="1" ht="31.5">
      <c r="A116" s="24"/>
      <c r="B116" s="24" t="s">
        <v>190</v>
      </c>
      <c r="C116" s="28">
        <v>3753.8</v>
      </c>
      <c r="D116" s="28">
        <v>3753.8</v>
      </c>
    </row>
    <row r="117" spans="1:4" s="50" customFormat="1" ht="31.5" hidden="1">
      <c r="A117" s="24"/>
      <c r="B117" s="24" t="s">
        <v>587</v>
      </c>
      <c r="C117" s="28"/>
      <c r="D117" s="28"/>
    </row>
    <row r="118" spans="1:4" s="50" customFormat="1" ht="31.5" hidden="1">
      <c r="A118" s="24"/>
      <c r="B118" s="24" t="s">
        <v>597</v>
      </c>
      <c r="C118" s="28"/>
      <c r="D118" s="28"/>
    </row>
    <row r="119" spans="1:4" s="50" customFormat="1" ht="31.5" hidden="1">
      <c r="A119" s="24"/>
      <c r="B119" s="24" t="s">
        <v>606</v>
      </c>
      <c r="C119" s="28"/>
      <c r="D119" s="28"/>
    </row>
    <row r="120" spans="1:4" s="50" customFormat="1" ht="31.5" hidden="1">
      <c r="A120" s="24"/>
      <c r="B120" s="24" t="s">
        <v>607</v>
      </c>
      <c r="C120" s="28"/>
      <c r="D120" s="28"/>
    </row>
    <row r="121" spans="1:4" s="50" customFormat="1" ht="31.5" hidden="1">
      <c r="A121" s="24"/>
      <c r="B121" s="24" t="s">
        <v>608</v>
      </c>
      <c r="C121" s="28"/>
      <c r="D121" s="28"/>
    </row>
    <row r="122" spans="1:4" s="50" customFormat="1" ht="31.5" hidden="1">
      <c r="A122" s="24"/>
      <c r="B122" s="24" t="s">
        <v>625</v>
      </c>
      <c r="C122" s="28"/>
      <c r="D122" s="28"/>
    </row>
    <row r="123" spans="1:4" s="50" customFormat="1" hidden="1">
      <c r="A123" s="24"/>
      <c r="B123" s="24" t="s">
        <v>626</v>
      </c>
      <c r="C123" s="28"/>
      <c r="D123" s="28"/>
    </row>
    <row r="124" spans="1:4" s="50" customFormat="1" ht="47.25">
      <c r="A124" s="24"/>
      <c r="B124" s="24" t="s">
        <v>821</v>
      </c>
      <c r="C124" s="28">
        <v>10481.1</v>
      </c>
      <c r="D124" s="28">
        <v>10481.1</v>
      </c>
    </row>
    <row r="125" spans="1:4" s="50" customFormat="1" ht="78.75">
      <c r="A125" s="24"/>
      <c r="B125" s="24" t="s">
        <v>786</v>
      </c>
      <c r="C125" s="28">
        <v>9391.4</v>
      </c>
      <c r="D125" s="28">
        <v>8217.5</v>
      </c>
    </row>
    <row r="126" spans="1:4" s="50" customFormat="1" ht="65.25" customHeight="1">
      <c r="A126" s="24"/>
      <c r="B126" s="97" t="s">
        <v>787</v>
      </c>
      <c r="C126" s="28">
        <v>5072</v>
      </c>
      <c r="D126" s="28">
        <v>5072</v>
      </c>
    </row>
    <row r="127" spans="1:4" s="50" customFormat="1" ht="31.5">
      <c r="A127" s="24"/>
      <c r="B127" s="97" t="s">
        <v>607</v>
      </c>
      <c r="C127" s="28">
        <v>4015.8</v>
      </c>
      <c r="D127" s="28">
        <v>3573.1</v>
      </c>
    </row>
    <row r="128" spans="1:4" s="50" customFormat="1" ht="31.5">
      <c r="A128" s="24"/>
      <c r="B128" s="97" t="s">
        <v>606</v>
      </c>
      <c r="C128" s="28">
        <v>10717.1</v>
      </c>
      <c r="D128" s="28">
        <v>8434</v>
      </c>
    </row>
    <row r="129" spans="1:4" s="50" customFormat="1">
      <c r="A129" s="24"/>
      <c r="B129" s="97" t="s">
        <v>626</v>
      </c>
      <c r="C129" s="28">
        <v>153</v>
      </c>
      <c r="D129" s="28">
        <v>152.4</v>
      </c>
    </row>
    <row r="130" spans="1:4" s="50" customFormat="1" ht="47.25">
      <c r="A130" s="24"/>
      <c r="B130" s="97" t="s">
        <v>791</v>
      </c>
      <c r="C130" s="28">
        <v>500</v>
      </c>
      <c r="D130" s="28">
        <v>500</v>
      </c>
    </row>
    <row r="131" spans="1:4" s="50" customFormat="1" ht="47.25">
      <c r="A131" s="24"/>
      <c r="B131" s="97" t="s">
        <v>845</v>
      </c>
      <c r="C131" s="28">
        <v>10</v>
      </c>
      <c r="D131" s="28">
        <v>10</v>
      </c>
    </row>
    <row r="132" spans="1:4">
      <c r="A132" s="58" t="s">
        <v>661</v>
      </c>
      <c r="B132" s="58" t="s">
        <v>662</v>
      </c>
      <c r="C132" s="76">
        <f>SUM(C133,C135,C137,C139,C141)</f>
        <v>428655.19999999995</v>
      </c>
      <c r="D132" s="76">
        <f t="shared" ref="D132" si="45">SUM(D133,D135,D137,D139,D141)</f>
        <v>425376.6</v>
      </c>
    </row>
    <row r="133" spans="1:4" ht="62.25" customHeight="1">
      <c r="A133" s="58" t="s">
        <v>731</v>
      </c>
      <c r="B133" s="58" t="s">
        <v>732</v>
      </c>
      <c r="C133" s="76">
        <f>SUM(C134)</f>
        <v>1414.6</v>
      </c>
      <c r="D133" s="76">
        <f t="shared" ref="D133" si="46">SUM(D134)</f>
        <v>1414.6</v>
      </c>
    </row>
    <row r="134" spans="1:4" ht="63">
      <c r="A134" s="24" t="s">
        <v>733</v>
      </c>
      <c r="B134" s="24" t="s">
        <v>734</v>
      </c>
      <c r="C134" s="28">
        <v>1414.6</v>
      </c>
      <c r="D134" s="28">
        <v>1414.6</v>
      </c>
    </row>
    <row r="135" spans="1:4" s="51" customFormat="1" ht="63">
      <c r="A135" s="126" t="s">
        <v>792</v>
      </c>
      <c r="B135" s="58" t="s">
        <v>797</v>
      </c>
      <c r="C135" s="76">
        <f>C136</f>
        <v>7681.8</v>
      </c>
      <c r="D135" s="76">
        <f t="shared" ref="D135" si="47">D136</f>
        <v>6301.1</v>
      </c>
    </row>
    <row r="136" spans="1:4" ht="63">
      <c r="A136" s="127" t="s">
        <v>789</v>
      </c>
      <c r="B136" s="133" t="s">
        <v>759</v>
      </c>
      <c r="C136" s="28">
        <v>7681.8</v>
      </c>
      <c r="D136" s="28">
        <v>6301.1</v>
      </c>
    </row>
    <row r="137" spans="1:4" ht="31.5">
      <c r="A137" s="58" t="s">
        <v>663</v>
      </c>
      <c r="B137" s="58" t="s">
        <v>75</v>
      </c>
      <c r="C137" s="76">
        <f>SUM(C138)</f>
        <v>2061.6999999999998</v>
      </c>
      <c r="D137" s="76">
        <f t="shared" ref="D137" si="48">SUM(D138)</f>
        <v>2061.6999999999998</v>
      </c>
    </row>
    <row r="138" spans="1:4" ht="31.5">
      <c r="A138" s="24" t="s">
        <v>664</v>
      </c>
      <c r="B138" s="24" t="s">
        <v>244</v>
      </c>
      <c r="C138" s="28">
        <v>2061.6999999999998</v>
      </c>
      <c r="D138" s="28">
        <v>2061.6999999999998</v>
      </c>
    </row>
    <row r="139" spans="1:4" ht="51.75" hidden="1" customHeight="1">
      <c r="A139" s="58" t="s">
        <v>665</v>
      </c>
      <c r="B139" s="58" t="s">
        <v>666</v>
      </c>
      <c r="C139" s="76">
        <f>SUM(C140)</f>
        <v>0</v>
      </c>
      <c r="D139" s="76">
        <f t="shared" ref="D139" si="49">SUM(D140)</f>
        <v>0</v>
      </c>
    </row>
    <row r="140" spans="1:4" ht="63" hidden="1" customHeight="1">
      <c r="A140" s="24" t="s">
        <v>667</v>
      </c>
      <c r="B140" s="24" t="s">
        <v>668</v>
      </c>
      <c r="C140" s="28"/>
      <c r="D140" s="28"/>
    </row>
    <row r="141" spans="1:4">
      <c r="A141" s="58" t="s">
        <v>669</v>
      </c>
      <c r="B141" s="58" t="s">
        <v>76</v>
      </c>
      <c r="C141" s="76">
        <f>SUM(C142)</f>
        <v>417497.1</v>
      </c>
      <c r="D141" s="76">
        <f t="shared" ref="D141" si="50">SUM(D142)</f>
        <v>415599.19999999995</v>
      </c>
    </row>
    <row r="142" spans="1:4">
      <c r="A142" s="24" t="s">
        <v>670</v>
      </c>
      <c r="B142" s="24" t="s">
        <v>245</v>
      </c>
      <c r="C142" s="28">
        <f>SUM(C144:C150)</f>
        <v>417497.1</v>
      </c>
      <c r="D142" s="28">
        <f t="shared" ref="D142" si="51">SUM(D144:D150)</f>
        <v>415599.19999999995</v>
      </c>
    </row>
    <row r="143" spans="1:4">
      <c r="A143" s="24" t="s">
        <v>77</v>
      </c>
      <c r="B143" s="24"/>
      <c r="C143" s="28"/>
      <c r="D143" s="28"/>
    </row>
    <row r="144" spans="1:4">
      <c r="A144" s="24"/>
      <c r="B144" s="24" t="s">
        <v>78</v>
      </c>
      <c r="C144" s="28">
        <v>189.4</v>
      </c>
      <c r="D144" s="28">
        <v>189.4</v>
      </c>
    </row>
    <row r="145" spans="1:7">
      <c r="A145" s="24"/>
      <c r="B145" s="24" t="s">
        <v>185</v>
      </c>
      <c r="C145" s="28">
        <v>108.2</v>
      </c>
      <c r="D145" s="28">
        <v>108.2</v>
      </c>
    </row>
    <row r="146" spans="1:7">
      <c r="A146" s="24"/>
      <c r="B146" s="24" t="s">
        <v>79</v>
      </c>
      <c r="C146" s="28">
        <v>1482.3</v>
      </c>
      <c r="D146" s="28">
        <v>1482.3</v>
      </c>
    </row>
    <row r="147" spans="1:7" s="50" customFormat="1" ht="47.25">
      <c r="A147" s="24"/>
      <c r="B147" s="24" t="s">
        <v>722</v>
      </c>
      <c r="C147" s="28">
        <v>5169.3999999999996</v>
      </c>
      <c r="D147" s="28">
        <v>5169.3999999999996</v>
      </c>
    </row>
    <row r="148" spans="1:7" s="50" customFormat="1" ht="31.5">
      <c r="A148" s="24"/>
      <c r="B148" s="24" t="s">
        <v>723</v>
      </c>
      <c r="C148" s="28">
        <v>1239.8</v>
      </c>
      <c r="D148" s="28">
        <v>1239.8</v>
      </c>
    </row>
    <row r="149" spans="1:7" ht="31.5" hidden="1">
      <c r="A149" s="24"/>
      <c r="B149" s="24" t="s">
        <v>541</v>
      </c>
      <c r="C149" s="28"/>
      <c r="D149" s="28"/>
    </row>
    <row r="150" spans="1:7" ht="126">
      <c r="A150" s="24"/>
      <c r="B150" s="24" t="s">
        <v>588</v>
      </c>
      <c r="C150" s="28">
        <v>409308</v>
      </c>
      <c r="D150" s="28">
        <v>407410.1</v>
      </c>
    </row>
    <row r="151" spans="1:7" ht="48" customHeight="1">
      <c r="A151" s="90" t="s">
        <v>742</v>
      </c>
      <c r="B151" s="91" t="s">
        <v>744</v>
      </c>
      <c r="C151" s="76">
        <f>C152</f>
        <v>74.2</v>
      </c>
      <c r="D151" s="76">
        <f t="shared" ref="D151" si="52">D152</f>
        <v>74.2</v>
      </c>
    </row>
    <row r="152" spans="1:7" ht="31.5">
      <c r="A152" s="68" t="s">
        <v>756</v>
      </c>
      <c r="B152" s="68" t="s">
        <v>642</v>
      </c>
      <c r="C152" s="28">
        <v>74.2</v>
      </c>
      <c r="D152" s="28">
        <v>74.2</v>
      </c>
    </row>
    <row r="153" spans="1:7" ht="47.25">
      <c r="A153" s="90" t="s">
        <v>740</v>
      </c>
      <c r="B153" s="42" t="s">
        <v>741</v>
      </c>
      <c r="C153" s="76">
        <f>C154</f>
        <v>-9404.4</v>
      </c>
      <c r="D153" s="76">
        <f t="shared" ref="D153" si="53">D154</f>
        <v>-13080</v>
      </c>
    </row>
    <row r="154" spans="1:7" ht="47.25">
      <c r="A154" s="68" t="s">
        <v>743</v>
      </c>
      <c r="B154" s="68" t="s">
        <v>724</v>
      </c>
      <c r="C154" s="28">
        <v>-9404.4</v>
      </c>
      <c r="D154" s="28">
        <v>-13080</v>
      </c>
    </row>
    <row r="155" spans="1:7">
      <c r="A155" s="58" t="s">
        <v>80</v>
      </c>
      <c r="B155" s="58"/>
      <c r="C155" s="88">
        <f>SUM(C12,C97)</f>
        <v>1293389.2</v>
      </c>
      <c r="D155" s="88">
        <f t="shared" ref="D155" si="54">SUM(D12,D97)</f>
        <v>1152477.7</v>
      </c>
      <c r="G155" s="34"/>
    </row>
    <row r="156" spans="1:7">
      <c r="A156" s="52" t="s">
        <v>439</v>
      </c>
      <c r="B156" s="92"/>
      <c r="C156" s="92"/>
      <c r="D156" s="132"/>
    </row>
    <row r="157" spans="1:7">
      <c r="A157" s="55" t="s">
        <v>671</v>
      </c>
      <c r="B157" s="92"/>
      <c r="C157" s="93">
        <f>C155-C132</f>
        <v>864734</v>
      </c>
      <c r="D157" s="93">
        <f t="shared" ref="D157" si="55">D155-D132</f>
        <v>727101.1</v>
      </c>
    </row>
    <row r="158" spans="1:7">
      <c r="A158" s="247" t="s">
        <v>440</v>
      </c>
      <c r="B158" s="247"/>
      <c r="C158" s="134">
        <f>C155-C97</f>
        <v>152665.10000000009</v>
      </c>
      <c r="D158" s="134">
        <f t="shared" ref="D158" si="56">D155-D97</f>
        <v>167874.20000000007</v>
      </c>
    </row>
    <row r="159" spans="1:7">
      <c r="D159" s="132"/>
    </row>
    <row r="160" spans="1:7">
      <c r="D160" s="132"/>
    </row>
    <row r="161" spans="4:4">
      <c r="D161" s="132"/>
    </row>
    <row r="162" spans="4:4">
      <c r="D162" s="132"/>
    </row>
  </sheetData>
  <mergeCells count="2">
    <mergeCell ref="A158:B158"/>
    <mergeCell ref="A7:D7"/>
  </mergeCells>
  <pageMargins left="0.78740157480314965" right="0.31496062992125984" top="0.39370078740157483" bottom="0.39370078740157483" header="0.19685039370078741" footer="0.31496062992125984"/>
  <pageSetup paperSize="9" scale="70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8"/>
  <sheetViews>
    <sheetView zoomScale="85" zoomScaleNormal="85" workbookViewId="0">
      <selection activeCell="C13" sqref="C13"/>
    </sheetView>
  </sheetViews>
  <sheetFormatPr defaultRowHeight="15"/>
  <cols>
    <col min="1" max="1" width="65.7109375" style="140" customWidth="1"/>
    <col min="2" max="2" width="5" style="141" hidden="1" customWidth="1"/>
    <col min="3" max="4" width="3.7109375" style="138" customWidth="1"/>
    <col min="5" max="5" width="16.7109375" style="138" customWidth="1"/>
    <col min="6" max="6" width="4.7109375" style="138" customWidth="1"/>
    <col min="7" max="7" width="13.7109375" style="138" customWidth="1"/>
    <col min="8" max="8" width="15" style="17" customWidth="1"/>
    <col min="9" max="16384" width="9.140625" style="17"/>
  </cols>
  <sheetData>
    <row r="1" spans="1:9" ht="15.75">
      <c r="A1" s="135"/>
      <c r="B1" s="136"/>
      <c r="C1" s="137"/>
      <c r="D1" s="137"/>
      <c r="E1" s="132"/>
      <c r="F1" s="131"/>
      <c r="G1" s="131"/>
      <c r="H1" s="214" t="s">
        <v>917</v>
      </c>
    </row>
    <row r="2" spans="1:9" ht="15.75">
      <c r="A2" s="135"/>
      <c r="B2" s="136"/>
      <c r="C2" s="137"/>
      <c r="D2" s="137"/>
      <c r="E2" s="132"/>
      <c r="F2" s="196"/>
      <c r="G2" s="196"/>
      <c r="H2" s="215" t="s">
        <v>5</v>
      </c>
    </row>
    <row r="3" spans="1:9" ht="15.75">
      <c r="A3" s="135"/>
      <c r="B3" s="136"/>
      <c r="C3" s="137"/>
      <c r="D3" s="137"/>
      <c r="E3" s="132"/>
      <c r="F3" s="196"/>
      <c r="G3" s="196"/>
      <c r="H3" s="215" t="s">
        <v>589</v>
      </c>
    </row>
    <row r="4" spans="1:9" ht="15.75">
      <c r="A4" s="135"/>
      <c r="B4" s="136"/>
      <c r="D4" s="139"/>
      <c r="E4" s="132"/>
      <c r="F4" s="131"/>
      <c r="G4" s="131"/>
      <c r="H4" s="217" t="s">
        <v>893</v>
      </c>
    </row>
    <row r="5" spans="1:9" ht="15.75">
      <c r="C5" s="142"/>
      <c r="D5" s="142"/>
      <c r="E5" s="142"/>
      <c r="F5" s="142"/>
      <c r="G5" s="196"/>
      <c r="H5" s="215" t="s">
        <v>894</v>
      </c>
    </row>
    <row r="6" spans="1:9" ht="15.75">
      <c r="A6" s="249"/>
      <c r="B6" s="249"/>
      <c r="C6" s="249"/>
      <c r="D6" s="249"/>
      <c r="E6" s="249"/>
      <c r="F6" s="249"/>
      <c r="G6" s="249"/>
    </row>
    <row r="7" spans="1:9" ht="75.75" customHeight="1">
      <c r="A7" s="250" t="s">
        <v>644</v>
      </c>
      <c r="B7" s="250"/>
      <c r="C7" s="250"/>
      <c r="D7" s="250"/>
      <c r="E7" s="250"/>
      <c r="F7" s="250"/>
      <c r="G7" s="250"/>
      <c r="H7" s="250"/>
    </row>
    <row r="8" spans="1:9">
      <c r="G8" s="143"/>
    </row>
    <row r="9" spans="1:9" ht="15.75">
      <c r="G9" s="17"/>
      <c r="H9" s="144" t="s">
        <v>0</v>
      </c>
    </row>
    <row r="10" spans="1:9" s="232" customFormat="1" ht="31.5">
      <c r="A10" s="231" t="s">
        <v>82</v>
      </c>
      <c r="B10" s="231"/>
      <c r="C10" s="231" t="s">
        <v>137</v>
      </c>
      <c r="D10" s="231" t="s">
        <v>83</v>
      </c>
      <c r="E10" s="231" t="s">
        <v>84</v>
      </c>
      <c r="F10" s="231" t="s">
        <v>85</v>
      </c>
      <c r="G10" s="231" t="s">
        <v>896</v>
      </c>
      <c r="H10" s="245" t="s">
        <v>897</v>
      </c>
    </row>
    <row r="11" spans="1:9" ht="15.75">
      <c r="A11" s="145">
        <v>1</v>
      </c>
      <c r="B11" s="145"/>
      <c r="C11" s="145">
        <v>2</v>
      </c>
      <c r="D11" s="145">
        <v>3</v>
      </c>
      <c r="E11" s="145">
        <v>4</v>
      </c>
      <c r="F11" s="145">
        <v>5</v>
      </c>
      <c r="G11" s="145">
        <v>6</v>
      </c>
      <c r="H11" s="246">
        <v>7</v>
      </c>
    </row>
    <row r="12" spans="1:9" ht="15.75">
      <c r="A12" s="122" t="s">
        <v>86</v>
      </c>
      <c r="B12" s="122"/>
      <c r="C12" s="145"/>
      <c r="D12" s="145"/>
      <c r="E12" s="145"/>
      <c r="F12" s="145"/>
      <c r="G12" s="146">
        <f>SUM(G13,G105,G135,G193,G252,G362,G396,G449)</f>
        <v>1315279.5999999999</v>
      </c>
      <c r="H12" s="146">
        <f>SUM(H13,H105,H135,H193,H252,H362,H396,H449)</f>
        <v>1164595.4000000004</v>
      </c>
      <c r="I12" s="128"/>
    </row>
    <row r="13" spans="1:9" customFormat="1" ht="18.75">
      <c r="A13" s="33" t="s">
        <v>87</v>
      </c>
      <c r="B13" s="147"/>
      <c r="C13" s="148" t="s">
        <v>139</v>
      </c>
      <c r="D13" s="148" t="s">
        <v>146</v>
      </c>
      <c r="E13" s="147"/>
      <c r="F13" s="57"/>
      <c r="G13" s="13">
        <f>SUM(G14,G20,G25,G52,G71,G78,G87)</f>
        <v>150683.29999999999</v>
      </c>
      <c r="H13" s="13">
        <f>SUM(H14,H20,H25,H52,H71,H78,H87)</f>
        <v>142282.90000000002</v>
      </c>
    </row>
    <row r="14" spans="1:9" customFormat="1" ht="31.5">
      <c r="A14" s="33" t="s">
        <v>88</v>
      </c>
      <c r="B14" s="147"/>
      <c r="C14" s="148" t="s">
        <v>139</v>
      </c>
      <c r="D14" s="148" t="s">
        <v>140</v>
      </c>
      <c r="E14" s="147"/>
      <c r="F14" s="57"/>
      <c r="G14" s="13">
        <f t="shared" ref="G14:H16" si="0">SUM(G15)</f>
        <v>4772.1000000000004</v>
      </c>
      <c r="H14" s="13">
        <f t="shared" si="0"/>
        <v>4772</v>
      </c>
    </row>
    <row r="15" spans="1:9" s="29" customFormat="1" ht="31.5">
      <c r="A15" s="30" t="s">
        <v>247</v>
      </c>
      <c r="B15" s="14"/>
      <c r="C15" s="22" t="s">
        <v>139</v>
      </c>
      <c r="D15" s="22" t="s">
        <v>140</v>
      </c>
      <c r="E15" s="14" t="s">
        <v>246</v>
      </c>
      <c r="F15" s="40"/>
      <c r="G15" s="39">
        <f t="shared" si="0"/>
        <v>4772.1000000000004</v>
      </c>
      <c r="H15" s="39">
        <f t="shared" si="0"/>
        <v>4772</v>
      </c>
    </row>
    <row r="16" spans="1:9" customFormat="1" ht="18.75">
      <c r="A16" s="30" t="s">
        <v>254</v>
      </c>
      <c r="B16" s="14"/>
      <c r="C16" s="22" t="s">
        <v>139</v>
      </c>
      <c r="D16" s="22" t="s">
        <v>140</v>
      </c>
      <c r="E16" s="14" t="s">
        <v>248</v>
      </c>
      <c r="F16" s="40"/>
      <c r="G16" s="39">
        <f t="shared" si="0"/>
        <v>4772.1000000000004</v>
      </c>
      <c r="H16" s="39">
        <f t="shared" si="0"/>
        <v>4772</v>
      </c>
    </row>
    <row r="17" spans="1:13" customFormat="1" ht="18.75">
      <c r="A17" s="45" t="s">
        <v>250</v>
      </c>
      <c r="B17" s="14"/>
      <c r="C17" s="22" t="s">
        <v>139</v>
      </c>
      <c r="D17" s="22" t="s">
        <v>140</v>
      </c>
      <c r="E17" s="14" t="s">
        <v>249</v>
      </c>
      <c r="F17" s="40"/>
      <c r="G17" s="39">
        <f>SUM(G18:G19)</f>
        <v>4772.1000000000004</v>
      </c>
      <c r="H17" s="39">
        <f>SUM(H18:H19)</f>
        <v>4772</v>
      </c>
    </row>
    <row r="18" spans="1:13" customFormat="1" ht="63">
      <c r="A18" s="45" t="s">
        <v>201</v>
      </c>
      <c r="B18" s="14"/>
      <c r="C18" s="22" t="s">
        <v>139</v>
      </c>
      <c r="D18" s="22" t="s">
        <v>140</v>
      </c>
      <c r="E18" s="14" t="s">
        <v>249</v>
      </c>
      <c r="F18" s="14">
        <v>100</v>
      </c>
      <c r="G18" s="39">
        <v>4748</v>
      </c>
      <c r="H18" s="39">
        <v>4747.8999999999996</v>
      </c>
    </row>
    <row r="19" spans="1:13" customFormat="1" ht="31.5">
      <c r="A19" s="59" t="s">
        <v>543</v>
      </c>
      <c r="B19" s="150"/>
      <c r="C19" s="16" t="s">
        <v>139</v>
      </c>
      <c r="D19" s="16" t="s">
        <v>140</v>
      </c>
      <c r="E19" s="14" t="s">
        <v>915</v>
      </c>
      <c r="F19" s="150">
        <v>200</v>
      </c>
      <c r="G19" s="39">
        <v>24.1</v>
      </c>
      <c r="H19" s="39">
        <v>24.1</v>
      </c>
      <c r="I19" s="1"/>
      <c r="J19" s="7"/>
      <c r="K19" s="8"/>
      <c r="L19" s="8"/>
      <c r="M19" s="9"/>
    </row>
    <row r="20" spans="1:13" customFormat="1" ht="47.25">
      <c r="A20" s="60" t="s">
        <v>852</v>
      </c>
      <c r="B20" s="47"/>
      <c r="C20" s="200" t="s">
        <v>139</v>
      </c>
      <c r="D20" s="201" t="s">
        <v>141</v>
      </c>
      <c r="E20" s="201"/>
      <c r="F20" s="202"/>
      <c r="G20" s="13">
        <f>SUM(G22)</f>
        <v>12.8</v>
      </c>
      <c r="H20" s="13">
        <f>SUM(H22)</f>
        <v>12.7</v>
      </c>
    </row>
    <row r="21" spans="1:13" customFormat="1" ht="15.75">
      <c r="A21" s="61" t="s">
        <v>406</v>
      </c>
      <c r="B21" s="47"/>
      <c r="C21" s="203" t="s">
        <v>139</v>
      </c>
      <c r="D21" s="156" t="s">
        <v>141</v>
      </c>
      <c r="E21" s="156" t="s">
        <v>853</v>
      </c>
      <c r="F21" s="202"/>
      <c r="G21" s="39">
        <f>SUM(G22)</f>
        <v>12.8</v>
      </c>
      <c r="H21" s="39">
        <f>SUM(H22)</f>
        <v>12.7</v>
      </c>
    </row>
    <row r="22" spans="1:13" customFormat="1" ht="31.5">
      <c r="A22" s="61" t="s">
        <v>407</v>
      </c>
      <c r="B22" s="47"/>
      <c r="C22" s="203" t="s">
        <v>139</v>
      </c>
      <c r="D22" s="156" t="s">
        <v>141</v>
      </c>
      <c r="E22" s="156" t="s">
        <v>854</v>
      </c>
      <c r="F22" s="202"/>
      <c r="G22" s="39">
        <f>SUM(G23)</f>
        <v>12.8</v>
      </c>
      <c r="H22" s="39">
        <f>SUM(H23)</f>
        <v>12.7</v>
      </c>
    </row>
    <row r="23" spans="1:13" customFormat="1" ht="31.5">
      <c r="A23" s="61" t="s">
        <v>855</v>
      </c>
      <c r="B23" s="47"/>
      <c r="C23" s="203" t="s">
        <v>139</v>
      </c>
      <c r="D23" s="156" t="s">
        <v>141</v>
      </c>
      <c r="E23" s="156" t="s">
        <v>408</v>
      </c>
      <c r="F23" s="202"/>
      <c r="G23" s="39">
        <f>SUM(G24:G24)</f>
        <v>12.8</v>
      </c>
      <c r="H23" s="39">
        <f>SUM(H24:H24)</f>
        <v>12.7</v>
      </c>
    </row>
    <row r="24" spans="1:13" customFormat="1" ht="63">
      <c r="A24" s="45" t="s">
        <v>201</v>
      </c>
      <c r="B24" s="15"/>
      <c r="C24" s="203" t="s">
        <v>139</v>
      </c>
      <c r="D24" s="156" t="s">
        <v>141</v>
      </c>
      <c r="E24" s="156" t="s">
        <v>408</v>
      </c>
      <c r="F24" s="157">
        <v>100</v>
      </c>
      <c r="G24" s="39">
        <v>12.8</v>
      </c>
      <c r="H24" s="39">
        <v>12.7</v>
      </c>
    </row>
    <row r="25" spans="1:13" customFormat="1" ht="47.25">
      <c r="A25" s="33" t="s">
        <v>565</v>
      </c>
      <c r="B25" s="147"/>
      <c r="C25" s="148" t="s">
        <v>139</v>
      </c>
      <c r="D25" s="148" t="s">
        <v>142</v>
      </c>
      <c r="E25" s="149"/>
      <c r="F25" s="149"/>
      <c r="G25" s="13">
        <f>SUM(G26,G47)</f>
        <v>89947.6</v>
      </c>
      <c r="H25" s="13">
        <f>SUM(H26,H47)</f>
        <v>87415.700000000012</v>
      </c>
    </row>
    <row r="26" spans="1:13" customFormat="1" ht="31.5">
      <c r="A26" s="30" t="s">
        <v>247</v>
      </c>
      <c r="B26" s="14"/>
      <c r="C26" s="22" t="s">
        <v>139</v>
      </c>
      <c r="D26" s="22" t="s">
        <v>142</v>
      </c>
      <c r="E26" s="14" t="s">
        <v>246</v>
      </c>
      <c r="F26" s="40"/>
      <c r="G26" s="39">
        <f>SUM(G27)</f>
        <v>88465.3</v>
      </c>
      <c r="H26" s="39">
        <f>SUM(H27)</f>
        <v>85933.400000000009</v>
      </c>
    </row>
    <row r="27" spans="1:13" customFormat="1" ht="18.75">
      <c r="A27" s="30" t="s">
        <v>255</v>
      </c>
      <c r="B27" s="14"/>
      <c r="C27" s="22" t="s">
        <v>139</v>
      </c>
      <c r="D27" s="22" t="s">
        <v>142</v>
      </c>
      <c r="E27" s="14" t="s">
        <v>256</v>
      </c>
      <c r="F27" s="40"/>
      <c r="G27" s="39">
        <f>SUM(G28,G33,G36,G38,G40,G42,G44)</f>
        <v>88465.3</v>
      </c>
      <c r="H27" s="39">
        <f>SUM(H28,H33,H36,H38,H40,H42,H44)</f>
        <v>85933.400000000009</v>
      </c>
    </row>
    <row r="28" spans="1:13" customFormat="1" ht="31.5">
      <c r="A28" s="45" t="s">
        <v>332</v>
      </c>
      <c r="B28" s="14"/>
      <c r="C28" s="22" t="s">
        <v>139</v>
      </c>
      <c r="D28" s="22" t="s">
        <v>142</v>
      </c>
      <c r="E28" s="14" t="s">
        <v>257</v>
      </c>
      <c r="F28" s="40"/>
      <c r="G28" s="39">
        <f>SUM(G29:G32)</f>
        <v>64824.700000000004</v>
      </c>
      <c r="H28" s="39">
        <f>SUM(H29:H32)</f>
        <v>62334.600000000006</v>
      </c>
    </row>
    <row r="29" spans="1:13" customFormat="1" ht="63">
      <c r="A29" s="45" t="s">
        <v>201</v>
      </c>
      <c r="B29" s="14"/>
      <c r="C29" s="22" t="s">
        <v>139</v>
      </c>
      <c r="D29" s="22" t="s">
        <v>142</v>
      </c>
      <c r="E29" s="14" t="s">
        <v>257</v>
      </c>
      <c r="F29" s="14">
        <v>100</v>
      </c>
      <c r="G29" s="39">
        <v>44132.3</v>
      </c>
      <c r="H29" s="39">
        <v>44127.8</v>
      </c>
    </row>
    <row r="30" spans="1:13" customFormat="1" ht="31.5">
      <c r="A30" s="59" t="s">
        <v>543</v>
      </c>
      <c r="B30" s="150"/>
      <c r="C30" s="16" t="s">
        <v>139</v>
      </c>
      <c r="D30" s="16" t="s">
        <v>142</v>
      </c>
      <c r="E30" s="14" t="s">
        <v>257</v>
      </c>
      <c r="F30" s="150">
        <v>200</v>
      </c>
      <c r="G30" s="39">
        <v>19713.7</v>
      </c>
      <c r="H30" s="39">
        <v>17229.099999999999</v>
      </c>
      <c r="I30" s="3"/>
      <c r="J30" s="4"/>
      <c r="K30" s="5"/>
      <c r="L30" s="5"/>
      <c r="M30" s="6"/>
    </row>
    <row r="31" spans="1:13" s="29" customFormat="1" ht="15.75">
      <c r="A31" s="45" t="s">
        <v>200</v>
      </c>
      <c r="B31" s="150"/>
      <c r="C31" s="16" t="s">
        <v>139</v>
      </c>
      <c r="D31" s="16" t="s">
        <v>142</v>
      </c>
      <c r="E31" s="14" t="s">
        <v>257</v>
      </c>
      <c r="F31" s="150">
        <v>300</v>
      </c>
      <c r="G31" s="39">
        <v>455.8</v>
      </c>
      <c r="H31" s="39">
        <v>455.8</v>
      </c>
    </row>
    <row r="32" spans="1:13" customFormat="1" ht="15.75">
      <c r="A32" s="62" t="s">
        <v>198</v>
      </c>
      <c r="B32" s="15"/>
      <c r="C32" s="16" t="s">
        <v>139</v>
      </c>
      <c r="D32" s="16" t="s">
        <v>142</v>
      </c>
      <c r="E32" s="14" t="s">
        <v>257</v>
      </c>
      <c r="F32" s="15">
        <v>800</v>
      </c>
      <c r="G32" s="39">
        <v>522.9</v>
      </c>
      <c r="H32" s="39">
        <v>521.9</v>
      </c>
    </row>
    <row r="33" spans="1:13" customFormat="1" ht="63">
      <c r="A33" s="62" t="s">
        <v>822</v>
      </c>
      <c r="B33" s="15"/>
      <c r="C33" s="16" t="s">
        <v>139</v>
      </c>
      <c r="D33" s="16" t="s">
        <v>142</v>
      </c>
      <c r="E33" s="15" t="s">
        <v>252</v>
      </c>
      <c r="F33" s="15"/>
      <c r="G33" s="39">
        <f>SUM(G34:G35)</f>
        <v>17822.5</v>
      </c>
      <c r="H33" s="39">
        <f>SUM(H34:H35)</f>
        <v>17802.2</v>
      </c>
    </row>
    <row r="34" spans="1:13" customFormat="1" ht="63">
      <c r="A34" s="45" t="s">
        <v>201</v>
      </c>
      <c r="B34" s="15"/>
      <c r="C34" s="16" t="s">
        <v>139</v>
      </c>
      <c r="D34" s="16" t="s">
        <v>142</v>
      </c>
      <c r="E34" s="15" t="s">
        <v>252</v>
      </c>
      <c r="F34" s="15">
        <v>100</v>
      </c>
      <c r="G34" s="39">
        <v>17457.599999999999</v>
      </c>
      <c r="H34" s="39">
        <v>17437.8</v>
      </c>
    </row>
    <row r="35" spans="1:13" customFormat="1" ht="31.5">
      <c r="A35" s="59" t="s">
        <v>543</v>
      </c>
      <c r="B35" s="15"/>
      <c r="C35" s="16" t="s">
        <v>139</v>
      </c>
      <c r="D35" s="16" t="s">
        <v>142</v>
      </c>
      <c r="E35" s="15" t="s">
        <v>252</v>
      </c>
      <c r="F35" s="15">
        <v>200</v>
      </c>
      <c r="G35" s="39">
        <v>364.9</v>
      </c>
      <c r="H35" s="39">
        <v>364.4</v>
      </c>
      <c r="I35" s="1"/>
      <c r="J35" s="7"/>
      <c r="K35" s="8"/>
      <c r="L35" s="8"/>
      <c r="M35" s="9"/>
    </row>
    <row r="36" spans="1:13" customFormat="1" ht="31.5">
      <c r="A36" s="62" t="s">
        <v>203</v>
      </c>
      <c r="B36" s="15"/>
      <c r="C36" s="16" t="s">
        <v>139</v>
      </c>
      <c r="D36" s="16" t="s">
        <v>142</v>
      </c>
      <c r="E36" s="15" t="s">
        <v>253</v>
      </c>
      <c r="F36" s="15"/>
      <c r="G36" s="39">
        <f>SUM(G37:G37)</f>
        <v>2079.4</v>
      </c>
      <c r="H36" s="39">
        <f>SUM(H37:H37)</f>
        <v>2079.3000000000002</v>
      </c>
      <c r="I36" s="1"/>
      <c r="J36" s="7"/>
      <c r="K36" s="8"/>
      <c r="L36" s="8"/>
      <c r="M36" s="9"/>
    </row>
    <row r="37" spans="1:13" customFormat="1" ht="63">
      <c r="A37" s="45" t="s">
        <v>201</v>
      </c>
      <c r="B37" s="15"/>
      <c r="C37" s="16" t="s">
        <v>139</v>
      </c>
      <c r="D37" s="16" t="s">
        <v>142</v>
      </c>
      <c r="E37" s="15" t="s">
        <v>253</v>
      </c>
      <c r="F37" s="15">
        <v>100</v>
      </c>
      <c r="G37" s="39">
        <v>2079.4</v>
      </c>
      <c r="H37" s="39">
        <v>2079.3000000000002</v>
      </c>
      <c r="I37" s="2"/>
      <c r="J37" s="2"/>
      <c r="K37" s="2"/>
      <c r="L37" s="2"/>
      <c r="M37" s="2"/>
    </row>
    <row r="38" spans="1:13" customFormat="1" ht="18.75">
      <c r="A38" s="30" t="s">
        <v>678</v>
      </c>
      <c r="B38" s="14"/>
      <c r="C38" s="16" t="s">
        <v>139</v>
      </c>
      <c r="D38" s="16" t="s">
        <v>142</v>
      </c>
      <c r="E38" s="14" t="s">
        <v>258</v>
      </c>
      <c r="F38" s="57"/>
      <c r="G38" s="39">
        <f>SUM(G39)</f>
        <v>3310</v>
      </c>
      <c r="H38" s="39">
        <f>SUM(H39)</f>
        <v>3288.8</v>
      </c>
    </row>
    <row r="39" spans="1:13" customFormat="1" ht="63">
      <c r="A39" s="45" t="s">
        <v>201</v>
      </c>
      <c r="B39" s="14"/>
      <c r="C39" s="16" t="s">
        <v>139</v>
      </c>
      <c r="D39" s="16" t="s">
        <v>142</v>
      </c>
      <c r="E39" s="14" t="s">
        <v>258</v>
      </c>
      <c r="F39" s="14">
        <v>100</v>
      </c>
      <c r="G39" s="39">
        <v>3310</v>
      </c>
      <c r="H39" s="39">
        <v>3288.8</v>
      </c>
    </row>
    <row r="40" spans="1:13" customFormat="1" ht="18.75">
      <c r="A40" s="45" t="s">
        <v>680</v>
      </c>
      <c r="B40" s="14"/>
      <c r="C40" s="16" t="s">
        <v>139</v>
      </c>
      <c r="D40" s="16" t="s">
        <v>142</v>
      </c>
      <c r="E40" s="14" t="s">
        <v>628</v>
      </c>
      <c r="F40" s="57"/>
      <c r="G40" s="39">
        <f>SUM(G41)</f>
        <v>131.1</v>
      </c>
      <c r="H40" s="39">
        <f>SUM(H41)</f>
        <v>131</v>
      </c>
    </row>
    <row r="41" spans="1:13" customFormat="1" ht="63">
      <c r="A41" s="45" t="s">
        <v>201</v>
      </c>
      <c r="B41" s="14"/>
      <c r="C41" s="16" t="s">
        <v>139</v>
      </c>
      <c r="D41" s="16" t="s">
        <v>142</v>
      </c>
      <c r="E41" s="14" t="s">
        <v>628</v>
      </c>
      <c r="F41" s="14">
        <v>100</v>
      </c>
      <c r="G41" s="39">
        <v>131.1</v>
      </c>
      <c r="H41" s="39">
        <v>131</v>
      </c>
    </row>
    <row r="42" spans="1:13" customFormat="1" ht="18.75">
      <c r="A42" s="45" t="s">
        <v>263</v>
      </c>
      <c r="B42" s="14"/>
      <c r="C42" s="22" t="s">
        <v>139</v>
      </c>
      <c r="D42" s="22" t="s">
        <v>142</v>
      </c>
      <c r="E42" s="14" t="s">
        <v>441</v>
      </c>
      <c r="F42" s="40"/>
      <c r="G42" s="39">
        <f>SUM(G43)</f>
        <v>189.4</v>
      </c>
      <c r="H42" s="39">
        <f>SUM(H43)</f>
        <v>189.3</v>
      </c>
    </row>
    <row r="43" spans="1:13" customFormat="1" ht="63">
      <c r="A43" s="45" t="s">
        <v>201</v>
      </c>
      <c r="B43" s="14"/>
      <c r="C43" s="22" t="s">
        <v>139</v>
      </c>
      <c r="D43" s="22" t="s">
        <v>142</v>
      </c>
      <c r="E43" s="14" t="s">
        <v>441</v>
      </c>
      <c r="F43" s="14">
        <v>100</v>
      </c>
      <c r="G43" s="39">
        <v>189.4</v>
      </c>
      <c r="H43" s="39">
        <v>189.3</v>
      </c>
    </row>
    <row r="44" spans="1:13" customFormat="1" ht="18.75">
      <c r="A44" s="45" t="s">
        <v>264</v>
      </c>
      <c r="B44" s="14"/>
      <c r="C44" s="22" t="s">
        <v>139</v>
      </c>
      <c r="D44" s="22" t="s">
        <v>142</v>
      </c>
      <c r="E44" s="14" t="s">
        <v>442</v>
      </c>
      <c r="F44" s="40"/>
      <c r="G44" s="39">
        <f>SUM(G45:G46)</f>
        <v>108.2</v>
      </c>
      <c r="H44" s="39">
        <f>SUM(H45:H46)</f>
        <v>108.2</v>
      </c>
    </row>
    <row r="45" spans="1:13" customFormat="1" ht="63">
      <c r="A45" s="45" t="s">
        <v>201</v>
      </c>
      <c r="B45" s="14"/>
      <c r="C45" s="22" t="s">
        <v>139</v>
      </c>
      <c r="D45" s="22" t="s">
        <v>142</v>
      </c>
      <c r="E45" s="14" t="s">
        <v>442</v>
      </c>
      <c r="F45" s="14">
        <v>100</v>
      </c>
      <c r="G45" s="39">
        <v>107</v>
      </c>
      <c r="H45" s="39">
        <v>107</v>
      </c>
    </row>
    <row r="46" spans="1:13" customFormat="1" ht="31.5">
      <c r="A46" s="59" t="s">
        <v>543</v>
      </c>
      <c r="B46" s="150"/>
      <c r="C46" s="16" t="s">
        <v>139</v>
      </c>
      <c r="D46" s="16" t="s">
        <v>142</v>
      </c>
      <c r="E46" s="14" t="s">
        <v>442</v>
      </c>
      <c r="F46" s="150">
        <v>200</v>
      </c>
      <c r="G46" s="39">
        <v>1.2</v>
      </c>
      <c r="H46" s="39">
        <v>1.2</v>
      </c>
    </row>
    <row r="47" spans="1:13" customFormat="1" ht="31.5">
      <c r="A47" s="30" t="s">
        <v>261</v>
      </c>
      <c r="B47" s="14"/>
      <c r="C47" s="16" t="s">
        <v>139</v>
      </c>
      <c r="D47" s="16" t="s">
        <v>142</v>
      </c>
      <c r="E47" s="14" t="s">
        <v>259</v>
      </c>
      <c r="F47" s="40"/>
      <c r="G47" s="39">
        <f t="shared" ref="G47:H48" si="1">SUM(G48)</f>
        <v>1482.3</v>
      </c>
      <c r="H47" s="39">
        <f t="shared" si="1"/>
        <v>1482.3</v>
      </c>
    </row>
    <row r="48" spans="1:13" customFormat="1" ht="31.5">
      <c r="A48" s="30" t="s">
        <v>262</v>
      </c>
      <c r="B48" s="14"/>
      <c r="C48" s="16" t="s">
        <v>139</v>
      </c>
      <c r="D48" s="16" t="s">
        <v>142</v>
      </c>
      <c r="E48" s="14" t="s">
        <v>260</v>
      </c>
      <c r="F48" s="40"/>
      <c r="G48" s="39">
        <f t="shared" si="1"/>
        <v>1482.3</v>
      </c>
      <c r="H48" s="39">
        <f t="shared" si="1"/>
        <v>1482.3</v>
      </c>
    </row>
    <row r="49" spans="1:8" customFormat="1" ht="31.5">
      <c r="A49" s="45" t="s">
        <v>358</v>
      </c>
      <c r="B49" s="14"/>
      <c r="C49" s="16" t="s">
        <v>139</v>
      </c>
      <c r="D49" s="16" t="s">
        <v>142</v>
      </c>
      <c r="E49" s="14" t="s">
        <v>357</v>
      </c>
      <c r="F49" s="40"/>
      <c r="G49" s="39">
        <f>SUM(G50:G51)</f>
        <v>1482.3</v>
      </c>
      <c r="H49" s="39">
        <f>SUM(H50:H51)</f>
        <v>1482.3</v>
      </c>
    </row>
    <row r="50" spans="1:8" customFormat="1" ht="63">
      <c r="A50" s="45" t="s">
        <v>201</v>
      </c>
      <c r="B50" s="14"/>
      <c r="C50" s="16" t="s">
        <v>139</v>
      </c>
      <c r="D50" s="16" t="s">
        <v>142</v>
      </c>
      <c r="E50" s="14" t="s">
        <v>357</v>
      </c>
      <c r="F50" s="14">
        <v>100</v>
      </c>
      <c r="G50" s="39">
        <v>1470.3</v>
      </c>
      <c r="H50" s="39">
        <v>1470.3</v>
      </c>
    </row>
    <row r="51" spans="1:8" customFormat="1" ht="31.5">
      <c r="A51" s="30" t="s">
        <v>543</v>
      </c>
      <c r="B51" s="151"/>
      <c r="C51" s="16" t="s">
        <v>139</v>
      </c>
      <c r="D51" s="16" t="s">
        <v>142</v>
      </c>
      <c r="E51" s="14" t="s">
        <v>357</v>
      </c>
      <c r="F51" s="15">
        <v>200</v>
      </c>
      <c r="G51" s="39">
        <v>12</v>
      </c>
      <c r="H51" s="39">
        <v>12</v>
      </c>
    </row>
    <row r="52" spans="1:8" customFormat="1" ht="47.25">
      <c r="A52" s="33" t="s">
        <v>89</v>
      </c>
      <c r="B52" s="48"/>
      <c r="C52" s="148" t="s">
        <v>139</v>
      </c>
      <c r="D52" s="148" t="s">
        <v>147</v>
      </c>
      <c r="E52" s="149"/>
      <c r="F52" s="149"/>
      <c r="G52" s="13">
        <f>SUM(G53,G64)</f>
        <v>31945.5</v>
      </c>
      <c r="H52" s="13">
        <f>SUM(H53,H64)</f>
        <v>31805.9</v>
      </c>
    </row>
    <row r="53" spans="1:8" customFormat="1" ht="31.5">
      <c r="A53" s="30" t="s">
        <v>261</v>
      </c>
      <c r="B53" s="14"/>
      <c r="C53" s="22" t="s">
        <v>139</v>
      </c>
      <c r="D53" s="22" t="s">
        <v>147</v>
      </c>
      <c r="E53" s="14" t="s">
        <v>259</v>
      </c>
      <c r="F53" s="40"/>
      <c r="G53" s="39">
        <f>SUM(G54)</f>
        <v>30037.8</v>
      </c>
      <c r="H53" s="39">
        <f>SUM(H54)</f>
        <v>29898.300000000003</v>
      </c>
    </row>
    <row r="54" spans="1:8" customFormat="1" ht="31.5">
      <c r="A54" s="30" t="s">
        <v>262</v>
      </c>
      <c r="B54" s="14"/>
      <c r="C54" s="22" t="s">
        <v>139</v>
      </c>
      <c r="D54" s="22" t="s">
        <v>147</v>
      </c>
      <c r="E54" s="14" t="s">
        <v>260</v>
      </c>
      <c r="F54" s="40"/>
      <c r="G54" s="39">
        <f>SUM(G55,G59,G62)</f>
        <v>30037.8</v>
      </c>
      <c r="H54" s="39">
        <f>SUM(H55,H59,H62)</f>
        <v>29898.300000000003</v>
      </c>
    </row>
    <row r="55" spans="1:8" customFormat="1" ht="31.5">
      <c r="A55" s="45" t="s">
        <v>332</v>
      </c>
      <c r="B55" s="14"/>
      <c r="C55" s="22" t="s">
        <v>139</v>
      </c>
      <c r="D55" s="22" t="s">
        <v>147</v>
      </c>
      <c r="E55" s="14" t="s">
        <v>331</v>
      </c>
      <c r="F55" s="40"/>
      <c r="G55" s="39">
        <f>SUM(G56:G58)</f>
        <v>25355.599999999999</v>
      </c>
      <c r="H55" s="39">
        <f>SUM(H56:H58)</f>
        <v>25221.9</v>
      </c>
    </row>
    <row r="56" spans="1:8" customFormat="1" ht="63">
      <c r="A56" s="45" t="s">
        <v>201</v>
      </c>
      <c r="B56" s="14"/>
      <c r="C56" s="22" t="s">
        <v>139</v>
      </c>
      <c r="D56" s="22" t="s">
        <v>147</v>
      </c>
      <c r="E56" s="14" t="s">
        <v>331</v>
      </c>
      <c r="F56" s="14">
        <v>100</v>
      </c>
      <c r="G56" s="39">
        <v>21925.599999999999</v>
      </c>
      <c r="H56" s="39">
        <v>21924.799999999999</v>
      </c>
    </row>
    <row r="57" spans="1:8" customFormat="1" ht="31.5">
      <c r="A57" s="59" t="s">
        <v>543</v>
      </c>
      <c r="B57" s="150"/>
      <c r="C57" s="22" t="s">
        <v>139</v>
      </c>
      <c r="D57" s="22" t="s">
        <v>147</v>
      </c>
      <c r="E57" s="14" t="s">
        <v>331</v>
      </c>
      <c r="F57" s="150">
        <v>200</v>
      </c>
      <c r="G57" s="39">
        <v>3337.6</v>
      </c>
      <c r="H57" s="39">
        <v>3205.2</v>
      </c>
    </row>
    <row r="58" spans="1:8" customFormat="1" ht="15.75">
      <c r="A58" s="62" t="s">
        <v>198</v>
      </c>
      <c r="B58" s="15"/>
      <c r="C58" s="22" t="s">
        <v>139</v>
      </c>
      <c r="D58" s="22" t="s">
        <v>147</v>
      </c>
      <c r="E58" s="14" t="s">
        <v>331</v>
      </c>
      <c r="F58" s="15">
        <v>800</v>
      </c>
      <c r="G58" s="39">
        <v>92.4</v>
      </c>
      <c r="H58" s="39">
        <v>91.9</v>
      </c>
    </row>
    <row r="59" spans="1:8" customFormat="1" ht="63">
      <c r="A59" s="62" t="s">
        <v>202</v>
      </c>
      <c r="B59" s="15"/>
      <c r="C59" s="22" t="s">
        <v>139</v>
      </c>
      <c r="D59" s="22" t="s">
        <v>147</v>
      </c>
      <c r="E59" s="15" t="s">
        <v>333</v>
      </c>
      <c r="F59" s="15"/>
      <c r="G59" s="39">
        <f>SUM(G60:G61)</f>
        <v>3456.7999999999997</v>
      </c>
      <c r="H59" s="39">
        <f>SUM(H60:H61)</f>
        <v>3451</v>
      </c>
    </row>
    <row r="60" spans="1:8" customFormat="1" ht="63">
      <c r="A60" s="45" t="s">
        <v>201</v>
      </c>
      <c r="B60" s="15"/>
      <c r="C60" s="22" t="s">
        <v>139</v>
      </c>
      <c r="D60" s="22" t="s">
        <v>147</v>
      </c>
      <c r="E60" s="15" t="s">
        <v>333</v>
      </c>
      <c r="F60" s="15">
        <v>100</v>
      </c>
      <c r="G60" s="39">
        <v>2981.7</v>
      </c>
      <c r="H60" s="39">
        <v>2976.5</v>
      </c>
    </row>
    <row r="61" spans="1:8" customFormat="1" ht="31.5">
      <c r="A61" s="59" t="s">
        <v>543</v>
      </c>
      <c r="B61" s="15"/>
      <c r="C61" s="22" t="s">
        <v>139</v>
      </c>
      <c r="D61" s="22" t="s">
        <v>147</v>
      </c>
      <c r="E61" s="15" t="s">
        <v>333</v>
      </c>
      <c r="F61" s="15">
        <v>200</v>
      </c>
      <c r="G61" s="39">
        <v>475.1</v>
      </c>
      <c r="H61" s="39">
        <v>474.5</v>
      </c>
    </row>
    <row r="62" spans="1:8" customFormat="1" ht="18.75">
      <c r="A62" s="30" t="s">
        <v>678</v>
      </c>
      <c r="B62" s="14"/>
      <c r="C62" s="22" t="s">
        <v>139</v>
      </c>
      <c r="D62" s="22" t="s">
        <v>147</v>
      </c>
      <c r="E62" s="14" t="s">
        <v>334</v>
      </c>
      <c r="F62" s="57"/>
      <c r="G62" s="39">
        <f>SUM(G63)</f>
        <v>1225.4000000000001</v>
      </c>
      <c r="H62" s="39">
        <f>SUM(H63)</f>
        <v>1225.4000000000001</v>
      </c>
    </row>
    <row r="63" spans="1:8" customFormat="1" ht="63">
      <c r="A63" s="45" t="s">
        <v>201</v>
      </c>
      <c r="B63" s="14"/>
      <c r="C63" s="22" t="s">
        <v>139</v>
      </c>
      <c r="D63" s="22" t="s">
        <v>147</v>
      </c>
      <c r="E63" s="14" t="s">
        <v>334</v>
      </c>
      <c r="F63" s="14">
        <v>100</v>
      </c>
      <c r="G63" s="39">
        <v>1225.4000000000001</v>
      </c>
      <c r="H63" s="39">
        <v>1225.4000000000001</v>
      </c>
    </row>
    <row r="64" spans="1:8" customFormat="1" ht="15.75">
      <c r="A64" s="30" t="s">
        <v>420</v>
      </c>
      <c r="B64" s="48"/>
      <c r="C64" s="22" t="s">
        <v>139</v>
      </c>
      <c r="D64" s="22" t="s">
        <v>147</v>
      </c>
      <c r="E64" s="14" t="s">
        <v>417</v>
      </c>
      <c r="F64" s="14"/>
      <c r="G64" s="39">
        <f t="shared" ref="G64:H64" si="2">SUM(G65)</f>
        <v>1907.7</v>
      </c>
      <c r="H64" s="39">
        <f t="shared" si="2"/>
        <v>1907.6000000000001</v>
      </c>
    </row>
    <row r="65" spans="1:8" customFormat="1" ht="31.5">
      <c r="A65" s="30" t="s">
        <v>419</v>
      </c>
      <c r="B65" s="48"/>
      <c r="C65" s="22" t="s">
        <v>139</v>
      </c>
      <c r="D65" s="22" t="s">
        <v>147</v>
      </c>
      <c r="E65" s="14" t="s">
        <v>418</v>
      </c>
      <c r="F65" s="14"/>
      <c r="G65" s="39">
        <f>SUM(G66,G69)</f>
        <v>1907.7</v>
      </c>
      <c r="H65" s="39">
        <f>SUM(H66,H69)</f>
        <v>1907.6000000000001</v>
      </c>
    </row>
    <row r="66" spans="1:8" customFormat="1" ht="31.5">
      <c r="A66" s="45" t="s">
        <v>332</v>
      </c>
      <c r="B66" s="152"/>
      <c r="C66" s="22" t="s">
        <v>139</v>
      </c>
      <c r="D66" s="22" t="s">
        <v>147</v>
      </c>
      <c r="E66" s="14" t="s">
        <v>421</v>
      </c>
      <c r="F66" s="14"/>
      <c r="G66" s="39">
        <f>SUM(G67:G68)</f>
        <v>1774.2</v>
      </c>
      <c r="H66" s="39">
        <f>SUM(H67:H68)</f>
        <v>1774.2</v>
      </c>
    </row>
    <row r="67" spans="1:8" s="31" customFormat="1" ht="63">
      <c r="A67" s="45" t="s">
        <v>201</v>
      </c>
      <c r="B67" s="152"/>
      <c r="C67" s="22" t="s">
        <v>139</v>
      </c>
      <c r="D67" s="22" t="s">
        <v>147</v>
      </c>
      <c r="E67" s="14" t="s">
        <v>421</v>
      </c>
      <c r="F67" s="14">
        <v>100</v>
      </c>
      <c r="G67" s="39">
        <v>1774.2</v>
      </c>
      <c r="H67" s="39">
        <v>1774.2</v>
      </c>
    </row>
    <row r="68" spans="1:8" customFormat="1" ht="31.5">
      <c r="A68" s="45" t="s">
        <v>543</v>
      </c>
      <c r="B68" s="152"/>
      <c r="C68" s="22" t="s">
        <v>139</v>
      </c>
      <c r="D68" s="22" t="s">
        <v>147</v>
      </c>
      <c r="E68" s="14" t="s">
        <v>421</v>
      </c>
      <c r="F68" s="14">
        <v>200</v>
      </c>
      <c r="G68" s="39">
        <v>0</v>
      </c>
      <c r="H68" s="39">
        <v>0</v>
      </c>
    </row>
    <row r="69" spans="1:8" customFormat="1" ht="18.75">
      <c r="A69" s="30" t="s">
        <v>678</v>
      </c>
      <c r="B69" s="14"/>
      <c r="C69" s="22" t="s">
        <v>139</v>
      </c>
      <c r="D69" s="22" t="s">
        <v>147</v>
      </c>
      <c r="E69" s="14" t="s">
        <v>422</v>
      </c>
      <c r="F69" s="57"/>
      <c r="G69" s="39">
        <f>SUM(G70)</f>
        <v>133.5</v>
      </c>
      <c r="H69" s="39">
        <f>SUM(H70)</f>
        <v>133.4</v>
      </c>
    </row>
    <row r="70" spans="1:8" customFormat="1" ht="63">
      <c r="A70" s="45" t="s">
        <v>201</v>
      </c>
      <c r="B70" s="14"/>
      <c r="C70" s="22" t="s">
        <v>139</v>
      </c>
      <c r="D70" s="22" t="s">
        <v>147</v>
      </c>
      <c r="E70" s="14" t="s">
        <v>422</v>
      </c>
      <c r="F70" s="14">
        <v>100</v>
      </c>
      <c r="G70" s="39">
        <v>133.5</v>
      </c>
      <c r="H70" s="39">
        <v>133.4</v>
      </c>
    </row>
    <row r="71" spans="1:8" customFormat="1" ht="15.75">
      <c r="A71" s="33" t="s">
        <v>90</v>
      </c>
      <c r="B71" s="152"/>
      <c r="C71" s="148" t="s">
        <v>139</v>
      </c>
      <c r="D71" s="148" t="s">
        <v>144</v>
      </c>
      <c r="E71" s="147"/>
      <c r="F71" s="147"/>
      <c r="G71" s="13">
        <f t="shared" ref="G71:H72" si="3">SUM(G72)</f>
        <v>2846.4</v>
      </c>
      <c r="H71" s="13">
        <f t="shared" si="3"/>
        <v>2846.2999999999997</v>
      </c>
    </row>
    <row r="72" spans="1:8" customFormat="1" ht="15.75">
      <c r="A72" s="30" t="s">
        <v>409</v>
      </c>
      <c r="B72" s="48"/>
      <c r="C72" s="22" t="s">
        <v>139</v>
      </c>
      <c r="D72" s="22" t="s">
        <v>144</v>
      </c>
      <c r="E72" s="14" t="s">
        <v>411</v>
      </c>
      <c r="F72" s="14"/>
      <c r="G72" s="39">
        <f t="shared" si="3"/>
        <v>2846.4</v>
      </c>
      <c r="H72" s="39">
        <f t="shared" si="3"/>
        <v>2846.2999999999997</v>
      </c>
    </row>
    <row r="73" spans="1:8" customFormat="1" ht="31.5">
      <c r="A73" s="30" t="s">
        <v>410</v>
      </c>
      <c r="B73" s="48"/>
      <c r="C73" s="22" t="s">
        <v>139</v>
      </c>
      <c r="D73" s="22" t="s">
        <v>144</v>
      </c>
      <c r="E73" s="14" t="s">
        <v>412</v>
      </c>
      <c r="F73" s="14"/>
      <c r="G73" s="39">
        <f>SUM(G74,G76)</f>
        <v>2846.4</v>
      </c>
      <c r="H73" s="39">
        <f>SUM(H74,H76)</f>
        <v>2846.2999999999997</v>
      </c>
    </row>
    <row r="74" spans="1:8" customFormat="1" ht="31.5">
      <c r="A74" s="45" t="s">
        <v>829</v>
      </c>
      <c r="B74" s="152"/>
      <c r="C74" s="22" t="s">
        <v>139</v>
      </c>
      <c r="D74" s="22" t="s">
        <v>144</v>
      </c>
      <c r="E74" s="14" t="s">
        <v>413</v>
      </c>
      <c r="F74" s="14"/>
      <c r="G74" s="39">
        <f>SUM(G75:G75)</f>
        <v>2778.6</v>
      </c>
      <c r="H74" s="39">
        <f>SUM(H75:H75)</f>
        <v>2778.6</v>
      </c>
    </row>
    <row r="75" spans="1:8" customFormat="1" ht="63">
      <c r="A75" s="45" t="s">
        <v>201</v>
      </c>
      <c r="B75" s="152"/>
      <c r="C75" s="22" t="s">
        <v>139</v>
      </c>
      <c r="D75" s="22" t="s">
        <v>144</v>
      </c>
      <c r="E75" s="14" t="s">
        <v>413</v>
      </c>
      <c r="F75" s="14">
        <v>100</v>
      </c>
      <c r="G75" s="39">
        <v>2778.6</v>
      </c>
      <c r="H75" s="39">
        <v>2778.6</v>
      </c>
    </row>
    <row r="76" spans="1:8" customFormat="1" ht="18.75">
      <c r="A76" s="30" t="s">
        <v>678</v>
      </c>
      <c r="B76" s="14"/>
      <c r="C76" s="22" t="s">
        <v>139</v>
      </c>
      <c r="D76" s="22" t="s">
        <v>144</v>
      </c>
      <c r="E76" s="14" t="s">
        <v>414</v>
      </c>
      <c r="F76" s="57"/>
      <c r="G76" s="39">
        <f>SUM(G77)</f>
        <v>67.8</v>
      </c>
      <c r="H76" s="39">
        <f>SUM(H77)</f>
        <v>67.7</v>
      </c>
    </row>
    <row r="77" spans="1:8" customFormat="1" ht="63">
      <c r="A77" s="45" t="s">
        <v>201</v>
      </c>
      <c r="B77" s="14"/>
      <c r="C77" s="22" t="s">
        <v>139</v>
      </c>
      <c r="D77" s="22" t="s">
        <v>144</v>
      </c>
      <c r="E77" s="14" t="s">
        <v>414</v>
      </c>
      <c r="F77" s="14">
        <v>100</v>
      </c>
      <c r="G77" s="39">
        <v>67.8</v>
      </c>
      <c r="H77" s="39">
        <v>67.7</v>
      </c>
    </row>
    <row r="78" spans="1:8" customFormat="1" ht="15.75">
      <c r="A78" s="33" t="s">
        <v>91</v>
      </c>
      <c r="B78" s="48"/>
      <c r="C78" s="148" t="s">
        <v>139</v>
      </c>
      <c r="D78" s="148">
        <v>11</v>
      </c>
      <c r="E78" s="149"/>
      <c r="F78" s="149"/>
      <c r="G78" s="13">
        <f>SUM(G79,G83)</f>
        <v>1196.0999999999999</v>
      </c>
      <c r="H78" s="13">
        <f>SUM(H79,H83)</f>
        <v>0</v>
      </c>
    </row>
    <row r="79" spans="1:8" customFormat="1" ht="31.5">
      <c r="A79" s="30" t="s">
        <v>261</v>
      </c>
      <c r="B79" s="14"/>
      <c r="C79" s="22" t="s">
        <v>139</v>
      </c>
      <c r="D79" s="22" t="s">
        <v>437</v>
      </c>
      <c r="E79" s="14" t="s">
        <v>259</v>
      </c>
      <c r="F79" s="40"/>
      <c r="G79" s="39">
        <f t="shared" ref="G79:H81" si="4">SUM(G80)</f>
        <v>1000</v>
      </c>
      <c r="H79" s="39">
        <f t="shared" si="4"/>
        <v>0</v>
      </c>
    </row>
    <row r="80" spans="1:8" customFormat="1" ht="31.5">
      <c r="A80" s="30" t="s">
        <v>262</v>
      </c>
      <c r="B80" s="14"/>
      <c r="C80" s="22" t="s">
        <v>139</v>
      </c>
      <c r="D80" s="22" t="s">
        <v>437</v>
      </c>
      <c r="E80" s="14" t="s">
        <v>260</v>
      </c>
      <c r="F80" s="40"/>
      <c r="G80" s="39">
        <f t="shared" si="4"/>
        <v>1000</v>
      </c>
      <c r="H80" s="39">
        <f t="shared" si="4"/>
        <v>0</v>
      </c>
    </row>
    <row r="81" spans="1:13" customFormat="1" ht="18.75">
      <c r="A81" s="30" t="s">
        <v>680</v>
      </c>
      <c r="B81" s="14"/>
      <c r="C81" s="22" t="s">
        <v>139</v>
      </c>
      <c r="D81" s="22" t="s">
        <v>437</v>
      </c>
      <c r="E81" s="14" t="s">
        <v>335</v>
      </c>
      <c r="F81" s="57"/>
      <c r="G81" s="39">
        <f t="shared" si="4"/>
        <v>1000</v>
      </c>
      <c r="H81" s="39">
        <f t="shared" si="4"/>
        <v>0</v>
      </c>
    </row>
    <row r="82" spans="1:13" customFormat="1" ht="15.75">
      <c r="A82" s="30" t="s">
        <v>198</v>
      </c>
      <c r="B82" s="14"/>
      <c r="C82" s="22" t="s">
        <v>139</v>
      </c>
      <c r="D82" s="22" t="s">
        <v>437</v>
      </c>
      <c r="E82" s="14" t="s">
        <v>335</v>
      </c>
      <c r="F82" s="14">
        <v>800</v>
      </c>
      <c r="G82" s="39">
        <v>1000</v>
      </c>
      <c r="H82" s="39">
        <v>0</v>
      </c>
    </row>
    <row r="83" spans="1:13" customFormat="1" ht="15.75">
      <c r="A83" s="61" t="s">
        <v>266</v>
      </c>
      <c r="B83" s="15"/>
      <c r="C83" s="22" t="s">
        <v>139</v>
      </c>
      <c r="D83" s="22" t="s">
        <v>437</v>
      </c>
      <c r="E83" s="15" t="s">
        <v>265</v>
      </c>
      <c r="F83" s="15"/>
      <c r="G83" s="39">
        <f t="shared" ref="G83:H85" si="5">SUM(G84)</f>
        <v>196.1</v>
      </c>
      <c r="H83" s="39">
        <f t="shared" si="5"/>
        <v>0</v>
      </c>
    </row>
    <row r="84" spans="1:13" customFormat="1" ht="15.75">
      <c r="A84" s="61" t="s">
        <v>268</v>
      </c>
      <c r="B84" s="15"/>
      <c r="C84" s="22" t="s">
        <v>139</v>
      </c>
      <c r="D84" s="22" t="s">
        <v>437</v>
      </c>
      <c r="E84" s="15" t="s">
        <v>267</v>
      </c>
      <c r="F84" s="15"/>
      <c r="G84" s="39">
        <f t="shared" si="5"/>
        <v>196.1</v>
      </c>
      <c r="H84" s="39">
        <f t="shared" si="5"/>
        <v>0</v>
      </c>
    </row>
    <row r="85" spans="1:13" customFormat="1" ht="18.75">
      <c r="A85" s="30" t="s">
        <v>336</v>
      </c>
      <c r="B85" s="14"/>
      <c r="C85" s="22" t="s">
        <v>139</v>
      </c>
      <c r="D85" s="22" t="s">
        <v>437</v>
      </c>
      <c r="E85" s="14" t="s">
        <v>337</v>
      </c>
      <c r="F85" s="57"/>
      <c r="G85" s="39">
        <f t="shared" si="5"/>
        <v>196.1</v>
      </c>
      <c r="H85" s="39">
        <f t="shared" si="5"/>
        <v>0</v>
      </c>
    </row>
    <row r="86" spans="1:13" customFormat="1" ht="15.75">
      <c r="A86" s="30" t="s">
        <v>198</v>
      </c>
      <c r="B86" s="14"/>
      <c r="C86" s="22" t="s">
        <v>139</v>
      </c>
      <c r="D86" s="22" t="s">
        <v>437</v>
      </c>
      <c r="E86" s="14" t="s">
        <v>337</v>
      </c>
      <c r="F86" s="14">
        <v>800</v>
      </c>
      <c r="G86" s="39">
        <v>196.1</v>
      </c>
      <c r="H86" s="39">
        <v>0</v>
      </c>
    </row>
    <row r="87" spans="1:13" customFormat="1" ht="15.75">
      <c r="A87" s="33" t="s">
        <v>566</v>
      </c>
      <c r="B87" s="147"/>
      <c r="C87" s="148" t="s">
        <v>139</v>
      </c>
      <c r="D87" s="148">
        <v>13</v>
      </c>
      <c r="E87" s="147"/>
      <c r="F87" s="147"/>
      <c r="G87" s="13">
        <f>SUM(G88,G92,G97)</f>
        <v>19962.8</v>
      </c>
      <c r="H87" s="13">
        <f>SUM(H88,H92,H97)</f>
        <v>15430.3</v>
      </c>
    </row>
    <row r="88" spans="1:13" customFormat="1" ht="31.5">
      <c r="A88" s="30" t="s">
        <v>247</v>
      </c>
      <c r="B88" s="14"/>
      <c r="C88" s="22" t="s">
        <v>139</v>
      </c>
      <c r="D88" s="22" t="s">
        <v>3</v>
      </c>
      <c r="E88" s="14" t="s">
        <v>246</v>
      </c>
      <c r="F88" s="40"/>
      <c r="G88" s="39">
        <f t="shared" ref="G88:H90" si="6">SUM(G89)</f>
        <v>713.6</v>
      </c>
      <c r="H88" s="39">
        <f t="shared" si="6"/>
        <v>321.39999999999998</v>
      </c>
    </row>
    <row r="89" spans="1:13" customFormat="1" ht="18.75">
      <c r="A89" s="30" t="s">
        <v>255</v>
      </c>
      <c r="B89" s="14"/>
      <c r="C89" s="22" t="s">
        <v>139</v>
      </c>
      <c r="D89" s="22" t="s">
        <v>3</v>
      </c>
      <c r="E89" s="14" t="s">
        <v>256</v>
      </c>
      <c r="F89" s="40"/>
      <c r="G89" s="39">
        <f t="shared" si="6"/>
        <v>713.6</v>
      </c>
      <c r="H89" s="39">
        <f t="shared" si="6"/>
        <v>321.39999999999998</v>
      </c>
    </row>
    <row r="90" spans="1:13" customFormat="1" ht="31.5">
      <c r="A90" s="45" t="s">
        <v>270</v>
      </c>
      <c r="B90" s="14"/>
      <c r="C90" s="22" t="s">
        <v>139</v>
      </c>
      <c r="D90" s="22" t="s">
        <v>3</v>
      </c>
      <c r="E90" s="14" t="s">
        <v>269</v>
      </c>
      <c r="F90" s="40"/>
      <c r="G90" s="39">
        <f t="shared" si="6"/>
        <v>713.6</v>
      </c>
      <c r="H90" s="39">
        <f t="shared" si="6"/>
        <v>321.39999999999998</v>
      </c>
    </row>
    <row r="91" spans="1:13" customFormat="1" ht="31.5">
      <c r="A91" s="59" t="s">
        <v>543</v>
      </c>
      <c r="B91" s="14"/>
      <c r="C91" s="22" t="s">
        <v>139</v>
      </c>
      <c r="D91" s="22" t="s">
        <v>3</v>
      </c>
      <c r="E91" s="14" t="s">
        <v>269</v>
      </c>
      <c r="F91" s="14">
        <v>200</v>
      </c>
      <c r="G91" s="39">
        <v>713.6</v>
      </c>
      <c r="H91" s="39">
        <v>321.39999999999998</v>
      </c>
      <c r="I91" s="1"/>
      <c r="J91" s="7"/>
      <c r="K91" s="8"/>
      <c r="L91" s="8"/>
      <c r="M91" s="9"/>
    </row>
    <row r="92" spans="1:13" customFormat="1" ht="31.5">
      <c r="A92" s="30" t="s">
        <v>261</v>
      </c>
      <c r="B92" s="14"/>
      <c r="C92" s="22" t="s">
        <v>139</v>
      </c>
      <c r="D92" s="22" t="s">
        <v>3</v>
      </c>
      <c r="E92" s="14" t="s">
        <v>259</v>
      </c>
      <c r="F92" s="40"/>
      <c r="G92" s="39">
        <f>SUM(G93)</f>
        <v>12778</v>
      </c>
      <c r="H92" s="39">
        <f>SUM(H93)</f>
        <v>12011.9</v>
      </c>
    </row>
    <row r="93" spans="1:13" customFormat="1" ht="31.5">
      <c r="A93" s="30" t="s">
        <v>262</v>
      </c>
      <c r="B93" s="14"/>
      <c r="C93" s="22" t="s">
        <v>139</v>
      </c>
      <c r="D93" s="22" t="s">
        <v>3</v>
      </c>
      <c r="E93" s="14" t="s">
        <v>260</v>
      </c>
      <c r="F93" s="40"/>
      <c r="G93" s="39">
        <f>SUM(G94)</f>
        <v>12778</v>
      </c>
      <c r="H93" s="39">
        <f>SUM(H94)</f>
        <v>12011.9</v>
      </c>
    </row>
    <row r="94" spans="1:13" customFormat="1" ht="31.5">
      <c r="A94" s="45" t="s">
        <v>272</v>
      </c>
      <c r="B94" s="14"/>
      <c r="C94" s="22" t="s">
        <v>139</v>
      </c>
      <c r="D94" s="22" t="s">
        <v>3</v>
      </c>
      <c r="E94" s="14" t="s">
        <v>271</v>
      </c>
      <c r="F94" s="40"/>
      <c r="G94" s="39">
        <f>SUM(G95:G96)</f>
        <v>12778</v>
      </c>
      <c r="H94" s="39">
        <f>SUM(H95:H96)</f>
        <v>12011.9</v>
      </c>
    </row>
    <row r="95" spans="1:13" customFormat="1" ht="31.5">
      <c r="A95" s="59" t="s">
        <v>543</v>
      </c>
      <c r="B95" s="14"/>
      <c r="C95" s="22" t="s">
        <v>139</v>
      </c>
      <c r="D95" s="22" t="s">
        <v>3</v>
      </c>
      <c r="E95" s="14" t="s">
        <v>271</v>
      </c>
      <c r="F95" s="14">
        <v>200</v>
      </c>
      <c r="G95" s="39">
        <v>12550</v>
      </c>
      <c r="H95" s="39">
        <v>11783.9</v>
      </c>
    </row>
    <row r="96" spans="1:13" customFormat="1" ht="15.75">
      <c r="A96" s="62" t="s">
        <v>198</v>
      </c>
      <c r="B96" s="14"/>
      <c r="C96" s="22" t="s">
        <v>139</v>
      </c>
      <c r="D96" s="22" t="s">
        <v>3</v>
      </c>
      <c r="E96" s="14" t="s">
        <v>271</v>
      </c>
      <c r="F96" s="14">
        <v>800</v>
      </c>
      <c r="G96" s="39">
        <v>228</v>
      </c>
      <c r="H96" s="39">
        <v>228</v>
      </c>
    </row>
    <row r="97" spans="1:8" customFormat="1" ht="15.75">
      <c r="A97" s="61" t="s">
        <v>266</v>
      </c>
      <c r="B97" s="15"/>
      <c r="C97" s="22" t="s">
        <v>139</v>
      </c>
      <c r="D97" s="22" t="s">
        <v>3</v>
      </c>
      <c r="E97" s="15" t="s">
        <v>265</v>
      </c>
      <c r="F97" s="15"/>
      <c r="G97" s="39">
        <f>SUM(G98)</f>
        <v>6471.2</v>
      </c>
      <c r="H97" s="39">
        <f>SUM(H98)</f>
        <v>3097</v>
      </c>
    </row>
    <row r="98" spans="1:8" customFormat="1" ht="15.75">
      <c r="A98" s="61" t="s">
        <v>268</v>
      </c>
      <c r="B98" s="15"/>
      <c r="C98" s="22" t="s">
        <v>139</v>
      </c>
      <c r="D98" s="22" t="s">
        <v>3</v>
      </c>
      <c r="E98" s="15" t="s">
        <v>267</v>
      </c>
      <c r="F98" s="15"/>
      <c r="G98" s="39">
        <f>SUM(G99,G101)</f>
        <v>6471.2</v>
      </c>
      <c r="H98" s="39">
        <f>SUM(H99,H101)</f>
        <v>3097</v>
      </c>
    </row>
    <row r="99" spans="1:8" customFormat="1" ht="15.75">
      <c r="A99" s="109" t="s">
        <v>737</v>
      </c>
      <c r="B99" s="14"/>
      <c r="C99" s="22" t="s">
        <v>139</v>
      </c>
      <c r="D99" s="22" t="s">
        <v>3</v>
      </c>
      <c r="E99" s="15" t="s">
        <v>576</v>
      </c>
      <c r="F99" s="15"/>
      <c r="G99" s="39">
        <f>SUM(G100)</f>
        <v>4732.3</v>
      </c>
      <c r="H99" s="39">
        <f>SUM(H100)</f>
        <v>1358.3</v>
      </c>
    </row>
    <row r="100" spans="1:8" customFormat="1" ht="31.5">
      <c r="A100" s="109" t="s">
        <v>543</v>
      </c>
      <c r="B100" s="14"/>
      <c r="C100" s="22" t="s">
        <v>139</v>
      </c>
      <c r="D100" s="22" t="s">
        <v>3</v>
      </c>
      <c r="E100" s="15" t="s">
        <v>576</v>
      </c>
      <c r="F100" s="15">
        <v>200</v>
      </c>
      <c r="G100" s="39">
        <v>4732.3</v>
      </c>
      <c r="H100" s="39">
        <v>1358.3</v>
      </c>
    </row>
    <row r="101" spans="1:8" customFormat="1" ht="15.75">
      <c r="A101" s="61" t="s">
        <v>336</v>
      </c>
      <c r="B101" s="15"/>
      <c r="C101" s="22" t="s">
        <v>139</v>
      </c>
      <c r="D101" s="22" t="s">
        <v>3</v>
      </c>
      <c r="E101" s="15" t="s">
        <v>337</v>
      </c>
      <c r="F101" s="15"/>
      <c r="G101" s="39">
        <f>SUM(G102:G104)</f>
        <v>1738.8999999999999</v>
      </c>
      <c r="H101" s="39">
        <f>SUM(H102:H104)</f>
        <v>1738.7</v>
      </c>
    </row>
    <row r="102" spans="1:8" customFormat="1" ht="31.5">
      <c r="A102" s="59" t="s">
        <v>543</v>
      </c>
      <c r="B102" s="15"/>
      <c r="C102" s="22" t="s">
        <v>139</v>
      </c>
      <c r="D102" s="22" t="s">
        <v>3</v>
      </c>
      <c r="E102" s="15" t="s">
        <v>337</v>
      </c>
      <c r="F102" s="15">
        <v>200</v>
      </c>
      <c r="G102" s="39">
        <v>411.3</v>
      </c>
      <c r="H102" s="39">
        <v>411.2</v>
      </c>
    </row>
    <row r="103" spans="1:8" customFormat="1" ht="15.75">
      <c r="A103" s="45" t="s">
        <v>200</v>
      </c>
      <c r="B103" s="15"/>
      <c r="C103" s="22" t="s">
        <v>139</v>
      </c>
      <c r="D103" s="22" t="s">
        <v>3</v>
      </c>
      <c r="E103" s="15" t="s">
        <v>337</v>
      </c>
      <c r="F103" s="15">
        <v>300</v>
      </c>
      <c r="G103" s="39">
        <v>767.8</v>
      </c>
      <c r="H103" s="39">
        <v>767.7</v>
      </c>
    </row>
    <row r="104" spans="1:8" customFormat="1" ht="15.75">
      <c r="A104" s="62" t="s">
        <v>198</v>
      </c>
      <c r="B104" s="15"/>
      <c r="C104" s="22" t="s">
        <v>139</v>
      </c>
      <c r="D104" s="22" t="s">
        <v>3</v>
      </c>
      <c r="E104" s="15" t="s">
        <v>337</v>
      </c>
      <c r="F104" s="15">
        <v>800</v>
      </c>
      <c r="G104" s="39">
        <v>559.79999999999995</v>
      </c>
      <c r="H104" s="39">
        <v>559.79999999999995</v>
      </c>
    </row>
    <row r="105" spans="1:8" customFormat="1" ht="31.5">
      <c r="A105" s="60" t="s">
        <v>92</v>
      </c>
      <c r="B105" s="47"/>
      <c r="C105" s="56" t="s">
        <v>141</v>
      </c>
      <c r="D105" s="56" t="s">
        <v>146</v>
      </c>
      <c r="E105" s="15"/>
      <c r="F105" s="15"/>
      <c r="G105" s="13">
        <f>SUM(G106,G114,G127,G131)</f>
        <v>14683.599999999999</v>
      </c>
      <c r="H105" s="13">
        <f>SUM(H106,H114,H127,H131)</f>
        <v>14662.099999999999</v>
      </c>
    </row>
    <row r="106" spans="1:8" customFormat="1" ht="15.75">
      <c r="A106" s="60" t="s">
        <v>93</v>
      </c>
      <c r="B106" s="47"/>
      <c r="C106" s="56" t="s">
        <v>141</v>
      </c>
      <c r="D106" s="56" t="s">
        <v>142</v>
      </c>
      <c r="E106" s="47"/>
      <c r="F106" s="47"/>
      <c r="G106" s="13">
        <f>SUM(G107)</f>
        <v>2131.6999999999998</v>
      </c>
      <c r="H106" s="13">
        <f>SUM(H107)</f>
        <v>2130.8000000000002</v>
      </c>
    </row>
    <row r="107" spans="1:8" customFormat="1" ht="31.5">
      <c r="A107" s="30" t="s">
        <v>247</v>
      </c>
      <c r="B107" s="14"/>
      <c r="C107" s="16" t="s">
        <v>141</v>
      </c>
      <c r="D107" s="16" t="s">
        <v>142</v>
      </c>
      <c r="E107" s="14" t="s">
        <v>246</v>
      </c>
      <c r="F107" s="40"/>
      <c r="G107" s="39">
        <f>SUM(G108)</f>
        <v>2131.6999999999998</v>
      </c>
      <c r="H107" s="39">
        <f>SUM(H108)</f>
        <v>2130.8000000000002</v>
      </c>
    </row>
    <row r="108" spans="1:8" customFormat="1" ht="18.75">
      <c r="A108" s="30" t="s">
        <v>255</v>
      </c>
      <c r="B108" s="14"/>
      <c r="C108" s="16" t="s">
        <v>141</v>
      </c>
      <c r="D108" s="16" t="s">
        <v>142</v>
      </c>
      <c r="E108" s="14" t="s">
        <v>256</v>
      </c>
      <c r="F108" s="40"/>
      <c r="G108" s="39">
        <f>SUM(G109,G112)</f>
        <v>2131.6999999999998</v>
      </c>
      <c r="H108" s="39">
        <f>SUM(H109,H112)</f>
        <v>2130.8000000000002</v>
      </c>
    </row>
    <row r="109" spans="1:8" customFormat="1" ht="94.5">
      <c r="A109" s="61" t="s">
        <v>679</v>
      </c>
      <c r="B109" s="14"/>
      <c r="C109" s="16" t="s">
        <v>141</v>
      </c>
      <c r="D109" s="16" t="s">
        <v>142</v>
      </c>
      <c r="E109" s="14" t="s">
        <v>443</v>
      </c>
      <c r="F109" s="40"/>
      <c r="G109" s="39">
        <f>SUM(G110:G111)</f>
        <v>2061.6999999999998</v>
      </c>
      <c r="H109" s="39">
        <f>SUM(H110:H111)</f>
        <v>2060.8000000000002</v>
      </c>
    </row>
    <row r="110" spans="1:8" customFormat="1" ht="63">
      <c r="A110" s="45" t="s">
        <v>201</v>
      </c>
      <c r="B110" s="14"/>
      <c r="C110" s="16" t="s">
        <v>141</v>
      </c>
      <c r="D110" s="16" t="s">
        <v>142</v>
      </c>
      <c r="E110" s="14" t="s">
        <v>443</v>
      </c>
      <c r="F110" s="14">
        <v>100</v>
      </c>
      <c r="G110" s="39">
        <v>1733.8</v>
      </c>
      <c r="H110" s="39">
        <v>1733.7</v>
      </c>
    </row>
    <row r="111" spans="1:8" customFormat="1" ht="31.5">
      <c r="A111" s="59" t="s">
        <v>543</v>
      </c>
      <c r="B111" s="14"/>
      <c r="C111" s="16" t="s">
        <v>141</v>
      </c>
      <c r="D111" s="16" t="s">
        <v>142</v>
      </c>
      <c r="E111" s="14" t="s">
        <v>443</v>
      </c>
      <c r="F111" s="14">
        <v>200</v>
      </c>
      <c r="G111" s="39">
        <v>327.9</v>
      </c>
      <c r="H111" s="39">
        <v>327.10000000000002</v>
      </c>
    </row>
    <row r="112" spans="1:8" customFormat="1" ht="47.25">
      <c r="A112" s="59" t="s">
        <v>761</v>
      </c>
      <c r="B112" s="14"/>
      <c r="C112" s="16" t="s">
        <v>141</v>
      </c>
      <c r="D112" s="16" t="s">
        <v>142</v>
      </c>
      <c r="E112" s="14" t="s">
        <v>760</v>
      </c>
      <c r="F112" s="14"/>
      <c r="G112" s="39">
        <f>G113</f>
        <v>70</v>
      </c>
      <c r="H112" s="39">
        <f>H113</f>
        <v>70</v>
      </c>
    </row>
    <row r="113" spans="1:8" customFormat="1" ht="63">
      <c r="A113" s="45" t="s">
        <v>201</v>
      </c>
      <c r="B113" s="14"/>
      <c r="C113" s="16" t="s">
        <v>141</v>
      </c>
      <c r="D113" s="16" t="s">
        <v>142</v>
      </c>
      <c r="E113" s="14" t="s">
        <v>760</v>
      </c>
      <c r="F113" s="14">
        <v>100</v>
      </c>
      <c r="G113" s="39">
        <v>70</v>
      </c>
      <c r="H113" s="39">
        <v>70</v>
      </c>
    </row>
    <row r="114" spans="1:8" customFormat="1" ht="31.5">
      <c r="A114" s="60" t="s">
        <v>672</v>
      </c>
      <c r="B114" s="47"/>
      <c r="C114" s="56" t="s">
        <v>141</v>
      </c>
      <c r="D114" s="56" t="s">
        <v>148</v>
      </c>
      <c r="E114" s="47"/>
      <c r="F114" s="47"/>
      <c r="G114" s="13">
        <f>SUM(G115,G121)</f>
        <v>10646.9</v>
      </c>
      <c r="H114" s="13">
        <f>SUM(H115,H121)</f>
        <v>10640.3</v>
      </c>
    </row>
    <row r="115" spans="1:8" customFormat="1" ht="31.5">
      <c r="A115" s="30" t="s">
        <v>247</v>
      </c>
      <c r="B115" s="14"/>
      <c r="C115" s="16" t="s">
        <v>141</v>
      </c>
      <c r="D115" s="16" t="s">
        <v>148</v>
      </c>
      <c r="E115" s="14" t="s">
        <v>246</v>
      </c>
      <c r="F115" s="40"/>
      <c r="G115" s="39">
        <f>SUM(G116)</f>
        <v>3658.4</v>
      </c>
      <c r="H115" s="39">
        <f>SUM(H116)</f>
        <v>3651.9</v>
      </c>
    </row>
    <row r="116" spans="1:8" customFormat="1" ht="18.75">
      <c r="A116" s="30" t="s">
        <v>255</v>
      </c>
      <c r="B116" s="14"/>
      <c r="C116" s="16" t="s">
        <v>141</v>
      </c>
      <c r="D116" s="16" t="s">
        <v>148</v>
      </c>
      <c r="E116" s="14" t="s">
        <v>256</v>
      </c>
      <c r="F116" s="40"/>
      <c r="G116" s="39">
        <f>SUM(G117,G119)</f>
        <v>3658.4</v>
      </c>
      <c r="H116" s="39">
        <f>SUM(H117,H119)</f>
        <v>3651.9</v>
      </c>
    </row>
    <row r="117" spans="1:8" customFormat="1" ht="18.75">
      <c r="A117" s="30" t="s">
        <v>678</v>
      </c>
      <c r="B117" s="14"/>
      <c r="C117" s="16" t="s">
        <v>141</v>
      </c>
      <c r="D117" s="16" t="s">
        <v>148</v>
      </c>
      <c r="E117" s="14" t="s">
        <v>258</v>
      </c>
      <c r="F117" s="57"/>
      <c r="G117" s="39">
        <f>SUM(G118)</f>
        <v>276</v>
      </c>
      <c r="H117" s="39">
        <f>SUM(H118)</f>
        <v>275.60000000000002</v>
      </c>
    </row>
    <row r="118" spans="1:8" customFormat="1" ht="63">
      <c r="A118" s="45" t="s">
        <v>201</v>
      </c>
      <c r="B118" s="14"/>
      <c r="C118" s="16" t="s">
        <v>141</v>
      </c>
      <c r="D118" s="16" t="s">
        <v>148</v>
      </c>
      <c r="E118" s="14" t="s">
        <v>258</v>
      </c>
      <c r="F118" s="14">
        <v>100</v>
      </c>
      <c r="G118" s="39">
        <v>276</v>
      </c>
      <c r="H118" s="39">
        <v>275.60000000000002</v>
      </c>
    </row>
    <row r="119" spans="1:8" customFormat="1" ht="31.5">
      <c r="A119" s="61" t="s">
        <v>674</v>
      </c>
      <c r="B119" s="14"/>
      <c r="C119" s="16" t="s">
        <v>141</v>
      </c>
      <c r="D119" s="16" t="s">
        <v>148</v>
      </c>
      <c r="E119" s="14" t="s">
        <v>673</v>
      </c>
      <c r="F119" s="40"/>
      <c r="G119" s="39">
        <f>SUM(G120)</f>
        <v>3382.4</v>
      </c>
      <c r="H119" s="39">
        <f>SUM(H120)</f>
        <v>3376.3</v>
      </c>
    </row>
    <row r="120" spans="1:8" customFormat="1" ht="63">
      <c r="A120" s="45" t="s">
        <v>201</v>
      </c>
      <c r="B120" s="14"/>
      <c r="C120" s="16" t="s">
        <v>141</v>
      </c>
      <c r="D120" s="16" t="s">
        <v>148</v>
      </c>
      <c r="E120" s="14" t="s">
        <v>673</v>
      </c>
      <c r="F120" s="14">
        <v>100</v>
      </c>
      <c r="G120" s="39">
        <v>3382.4</v>
      </c>
      <c r="H120" s="39">
        <v>3376.3</v>
      </c>
    </row>
    <row r="121" spans="1:8" customFormat="1" ht="15.75">
      <c r="A121" s="30" t="s">
        <v>266</v>
      </c>
      <c r="B121" s="153"/>
      <c r="C121" s="16" t="s">
        <v>141</v>
      </c>
      <c r="D121" s="16" t="s">
        <v>148</v>
      </c>
      <c r="E121" s="16" t="s">
        <v>265</v>
      </c>
      <c r="F121" s="16"/>
      <c r="G121" s="39">
        <f>G122</f>
        <v>6988.5</v>
      </c>
      <c r="H121" s="39">
        <f>H122</f>
        <v>6988.4</v>
      </c>
    </row>
    <row r="122" spans="1:8" customFormat="1" ht="15.75">
      <c r="A122" s="30" t="s">
        <v>268</v>
      </c>
      <c r="B122" s="153"/>
      <c r="C122" s="16" t="s">
        <v>141</v>
      </c>
      <c r="D122" s="16" t="s">
        <v>148</v>
      </c>
      <c r="E122" s="16" t="s">
        <v>267</v>
      </c>
      <c r="F122" s="16"/>
      <c r="G122" s="39">
        <f>SUM(G123,G125)</f>
        <v>6988.5</v>
      </c>
      <c r="H122" s="39">
        <f>SUM(H123,H125)</f>
        <v>6988.4</v>
      </c>
    </row>
    <row r="123" spans="1:8" customFormat="1" ht="15.75">
      <c r="A123" s="30" t="s">
        <v>763</v>
      </c>
      <c r="B123" s="153"/>
      <c r="C123" s="16" t="s">
        <v>141</v>
      </c>
      <c r="D123" s="16" t="s">
        <v>148</v>
      </c>
      <c r="E123" s="16" t="s">
        <v>576</v>
      </c>
      <c r="F123" s="16"/>
      <c r="G123" s="39">
        <f>G124</f>
        <v>5082</v>
      </c>
      <c r="H123" s="39">
        <f>H124</f>
        <v>5082</v>
      </c>
    </row>
    <row r="124" spans="1:8" customFormat="1" ht="15.75">
      <c r="A124" s="62" t="s">
        <v>198</v>
      </c>
      <c r="B124" s="153"/>
      <c r="C124" s="16" t="s">
        <v>141</v>
      </c>
      <c r="D124" s="16" t="s">
        <v>148</v>
      </c>
      <c r="E124" s="16" t="s">
        <v>576</v>
      </c>
      <c r="F124" s="16" t="s">
        <v>762</v>
      </c>
      <c r="G124" s="39">
        <v>5082</v>
      </c>
      <c r="H124" s="39">
        <v>5082</v>
      </c>
    </row>
    <row r="125" spans="1:8" customFormat="1" ht="15.75">
      <c r="A125" s="30" t="s">
        <v>336</v>
      </c>
      <c r="B125" s="64"/>
      <c r="C125" s="16" t="s">
        <v>141</v>
      </c>
      <c r="D125" s="16" t="s">
        <v>148</v>
      </c>
      <c r="E125" s="16" t="s">
        <v>337</v>
      </c>
      <c r="F125" s="16"/>
      <c r="G125" s="39">
        <f>G126</f>
        <v>1906.5</v>
      </c>
      <c r="H125" s="39">
        <f>H126</f>
        <v>1906.4</v>
      </c>
    </row>
    <row r="126" spans="1:8" customFormat="1" ht="31.5">
      <c r="A126" s="59" t="s">
        <v>543</v>
      </c>
      <c r="B126" s="64"/>
      <c r="C126" s="16" t="s">
        <v>141</v>
      </c>
      <c r="D126" s="16" t="s">
        <v>148</v>
      </c>
      <c r="E126" s="16" t="s">
        <v>337</v>
      </c>
      <c r="F126" s="14">
        <v>200</v>
      </c>
      <c r="G126" s="39">
        <v>1906.5</v>
      </c>
      <c r="H126" s="39">
        <v>1906.4</v>
      </c>
    </row>
    <row r="127" spans="1:8" customFormat="1" ht="15.75">
      <c r="A127" s="60" t="s">
        <v>194</v>
      </c>
      <c r="B127" s="47"/>
      <c r="C127" s="56" t="s">
        <v>141</v>
      </c>
      <c r="D127" s="56" t="s">
        <v>4</v>
      </c>
      <c r="E127" s="47"/>
      <c r="F127" s="47"/>
      <c r="G127" s="13">
        <f t="shared" ref="G127:H129" si="7">SUM(G128)</f>
        <v>1900</v>
      </c>
      <c r="H127" s="13">
        <f t="shared" si="7"/>
        <v>1891</v>
      </c>
    </row>
    <row r="128" spans="1:8" customFormat="1" ht="47.25">
      <c r="A128" s="61" t="s">
        <v>273</v>
      </c>
      <c r="B128" s="15"/>
      <c r="C128" s="16" t="s">
        <v>141</v>
      </c>
      <c r="D128" s="16" t="s">
        <v>4</v>
      </c>
      <c r="E128" s="15" t="s">
        <v>274</v>
      </c>
      <c r="F128" s="15"/>
      <c r="G128" s="39">
        <f t="shared" si="7"/>
        <v>1900</v>
      </c>
      <c r="H128" s="39">
        <f t="shared" si="7"/>
        <v>1891</v>
      </c>
    </row>
    <row r="129" spans="1:8" customFormat="1" ht="15.75">
      <c r="A129" s="61" t="s">
        <v>191</v>
      </c>
      <c r="B129" s="15"/>
      <c r="C129" s="16" t="s">
        <v>141</v>
      </c>
      <c r="D129" s="16" t="s">
        <v>4</v>
      </c>
      <c r="E129" s="15" t="s">
        <v>275</v>
      </c>
      <c r="F129" s="15"/>
      <c r="G129" s="39">
        <f t="shared" si="7"/>
        <v>1900</v>
      </c>
      <c r="H129" s="39">
        <f t="shared" si="7"/>
        <v>1891</v>
      </c>
    </row>
    <row r="130" spans="1:8" customFormat="1" ht="15.75">
      <c r="A130" s="62" t="s">
        <v>198</v>
      </c>
      <c r="B130" s="15"/>
      <c r="C130" s="16" t="s">
        <v>141</v>
      </c>
      <c r="D130" s="16" t="s">
        <v>4</v>
      </c>
      <c r="E130" s="15" t="s">
        <v>275</v>
      </c>
      <c r="F130" s="15">
        <v>800</v>
      </c>
      <c r="G130" s="39">
        <v>1900</v>
      </c>
      <c r="H130" s="39">
        <v>1891</v>
      </c>
    </row>
    <row r="131" spans="1:8" customFormat="1" ht="31.5">
      <c r="A131" s="60" t="s">
        <v>94</v>
      </c>
      <c r="B131" s="47"/>
      <c r="C131" s="56" t="s">
        <v>141</v>
      </c>
      <c r="D131" s="56">
        <v>14</v>
      </c>
      <c r="E131" s="47"/>
      <c r="F131" s="47"/>
      <c r="G131" s="13">
        <f t="shared" ref="G131:H133" si="8">SUM(G132)</f>
        <v>5</v>
      </c>
      <c r="H131" s="13">
        <f t="shared" si="8"/>
        <v>0</v>
      </c>
    </row>
    <row r="132" spans="1:8" customFormat="1" ht="63">
      <c r="A132" s="61" t="s">
        <v>277</v>
      </c>
      <c r="B132" s="15"/>
      <c r="C132" s="16" t="s">
        <v>141</v>
      </c>
      <c r="D132" s="16">
        <v>14</v>
      </c>
      <c r="E132" s="15" t="s">
        <v>276</v>
      </c>
      <c r="F132" s="15"/>
      <c r="G132" s="39">
        <f t="shared" si="8"/>
        <v>5</v>
      </c>
      <c r="H132" s="39">
        <f t="shared" si="8"/>
        <v>0</v>
      </c>
    </row>
    <row r="133" spans="1:8" s="29" customFormat="1" ht="31.5">
      <c r="A133" s="61" t="s">
        <v>95</v>
      </c>
      <c r="B133" s="15"/>
      <c r="C133" s="16" t="s">
        <v>141</v>
      </c>
      <c r="D133" s="16">
        <v>14</v>
      </c>
      <c r="E133" s="15" t="s">
        <v>278</v>
      </c>
      <c r="F133" s="15"/>
      <c r="G133" s="39">
        <f t="shared" si="8"/>
        <v>5</v>
      </c>
      <c r="H133" s="39">
        <f t="shared" si="8"/>
        <v>0</v>
      </c>
    </row>
    <row r="134" spans="1:8" customFormat="1" ht="31.5">
      <c r="A134" s="59" t="s">
        <v>543</v>
      </c>
      <c r="B134" s="15"/>
      <c r="C134" s="16" t="s">
        <v>141</v>
      </c>
      <c r="D134" s="16">
        <v>14</v>
      </c>
      <c r="E134" s="15" t="s">
        <v>278</v>
      </c>
      <c r="F134" s="15">
        <v>200</v>
      </c>
      <c r="G134" s="39">
        <v>5</v>
      </c>
      <c r="H134" s="39">
        <v>0</v>
      </c>
    </row>
    <row r="135" spans="1:8" customFormat="1" ht="15.75">
      <c r="A135" s="33" t="s">
        <v>96</v>
      </c>
      <c r="B135" s="147"/>
      <c r="C135" s="148" t="s">
        <v>142</v>
      </c>
      <c r="D135" s="148" t="s">
        <v>146</v>
      </c>
      <c r="E135" s="147"/>
      <c r="F135" s="147"/>
      <c r="G135" s="13">
        <f>SUM(G136,G142,G155)</f>
        <v>103894.09999999999</v>
      </c>
      <c r="H135" s="13">
        <f>SUM(H136,H142,H155)</f>
        <v>100978.6</v>
      </c>
    </row>
    <row r="136" spans="1:8" customFormat="1" ht="15.75">
      <c r="A136" s="60" t="s">
        <v>98</v>
      </c>
      <c r="B136" s="47"/>
      <c r="C136" s="56" t="s">
        <v>142</v>
      </c>
      <c r="D136" s="56" t="s">
        <v>145</v>
      </c>
      <c r="E136" s="47"/>
      <c r="F136" s="47"/>
      <c r="G136" s="13">
        <f>SUM(G137)</f>
        <v>9471</v>
      </c>
      <c r="H136" s="13">
        <f>SUM(H137)</f>
        <v>9436.4</v>
      </c>
    </row>
    <row r="137" spans="1:8" s="29" customFormat="1" ht="47.25">
      <c r="A137" s="61" t="s">
        <v>281</v>
      </c>
      <c r="B137" s="15"/>
      <c r="C137" s="16" t="s">
        <v>142</v>
      </c>
      <c r="D137" s="16" t="s">
        <v>145</v>
      </c>
      <c r="E137" s="15" t="s">
        <v>280</v>
      </c>
      <c r="F137" s="15"/>
      <c r="G137" s="39">
        <f>SUM(G138)</f>
        <v>9471</v>
      </c>
      <c r="H137" s="39">
        <f>SUM(H138)</f>
        <v>9436.4</v>
      </c>
    </row>
    <row r="138" spans="1:8" customFormat="1" ht="15.75">
      <c r="A138" s="61" t="s">
        <v>99</v>
      </c>
      <c r="B138" s="15"/>
      <c r="C138" s="16" t="s">
        <v>142</v>
      </c>
      <c r="D138" s="16" t="s">
        <v>145</v>
      </c>
      <c r="E138" s="15" t="s">
        <v>282</v>
      </c>
      <c r="F138" s="15"/>
      <c r="G138" s="39">
        <f>SUM(G140)</f>
        <v>9471</v>
      </c>
      <c r="H138" s="39">
        <f>SUM(H140)</f>
        <v>9436.4</v>
      </c>
    </row>
    <row r="139" spans="1:8" customFormat="1" ht="31.5">
      <c r="A139" s="61" t="s">
        <v>283</v>
      </c>
      <c r="B139" s="15"/>
      <c r="C139" s="16" t="s">
        <v>142</v>
      </c>
      <c r="D139" s="16" t="s">
        <v>145</v>
      </c>
      <c r="E139" s="15" t="s">
        <v>284</v>
      </c>
      <c r="F139" s="15"/>
      <c r="G139" s="39">
        <f>SUM(G141)</f>
        <v>9471</v>
      </c>
      <c r="H139" s="39">
        <f>SUM(H141)</f>
        <v>9436.4</v>
      </c>
    </row>
    <row r="140" spans="1:8" customFormat="1" ht="15.75">
      <c r="A140" s="61" t="s">
        <v>100</v>
      </c>
      <c r="B140" s="15"/>
      <c r="C140" s="16" t="s">
        <v>142</v>
      </c>
      <c r="D140" s="16" t="s">
        <v>145</v>
      </c>
      <c r="E140" s="15" t="s">
        <v>285</v>
      </c>
      <c r="F140" s="15"/>
      <c r="G140" s="39">
        <f>SUM(G141)</f>
        <v>9471</v>
      </c>
      <c r="H140" s="39">
        <f>SUM(H141)</f>
        <v>9436.4</v>
      </c>
    </row>
    <row r="141" spans="1:8" customFormat="1" ht="31.5">
      <c r="A141" s="59" t="s">
        <v>543</v>
      </c>
      <c r="B141" s="15"/>
      <c r="C141" s="16" t="s">
        <v>142</v>
      </c>
      <c r="D141" s="16" t="s">
        <v>145</v>
      </c>
      <c r="E141" s="15" t="s">
        <v>285</v>
      </c>
      <c r="F141" s="15">
        <v>200</v>
      </c>
      <c r="G141" s="39">
        <v>9471</v>
      </c>
      <c r="H141" s="39">
        <v>9436.4</v>
      </c>
    </row>
    <row r="142" spans="1:8" s="29" customFormat="1" ht="15.75">
      <c r="A142" s="33" t="s">
        <v>567</v>
      </c>
      <c r="B142" s="147"/>
      <c r="C142" s="148" t="s">
        <v>142</v>
      </c>
      <c r="D142" s="148" t="s">
        <v>148</v>
      </c>
      <c r="E142" s="147"/>
      <c r="F142" s="147"/>
      <c r="G142" s="13">
        <f>SUM(G143,G148)</f>
        <v>45933.299999999996</v>
      </c>
      <c r="H142" s="13">
        <f>SUM(H143,H148)</f>
        <v>45902.400000000001</v>
      </c>
    </row>
    <row r="143" spans="1:8" customFormat="1" ht="47.25">
      <c r="A143" s="61" t="s">
        <v>281</v>
      </c>
      <c r="B143" s="15"/>
      <c r="C143" s="16" t="s">
        <v>142</v>
      </c>
      <c r="D143" s="16" t="s">
        <v>148</v>
      </c>
      <c r="E143" s="15" t="s">
        <v>280</v>
      </c>
      <c r="F143" s="15"/>
      <c r="G143" s="39">
        <f>SUM(G144)</f>
        <v>7151.1</v>
      </c>
      <c r="H143" s="39">
        <f>SUM(H144)</f>
        <v>7151</v>
      </c>
    </row>
    <row r="144" spans="1:8" customFormat="1" ht="31.5">
      <c r="A144" s="61" t="s">
        <v>101</v>
      </c>
      <c r="B144" s="15"/>
      <c r="C144" s="16" t="s">
        <v>142</v>
      </c>
      <c r="D144" s="16" t="s">
        <v>148</v>
      </c>
      <c r="E144" s="15" t="s">
        <v>286</v>
      </c>
      <c r="F144" s="15"/>
      <c r="G144" s="39">
        <f>SUM(G146)</f>
        <v>7151.1</v>
      </c>
      <c r="H144" s="39">
        <f>SUM(H146)</f>
        <v>7151</v>
      </c>
    </row>
    <row r="145" spans="1:8" customFormat="1" ht="31.5">
      <c r="A145" s="61" t="s">
        <v>288</v>
      </c>
      <c r="B145" s="15"/>
      <c r="C145" s="16" t="s">
        <v>142</v>
      </c>
      <c r="D145" s="16" t="s">
        <v>148</v>
      </c>
      <c r="E145" s="15" t="s">
        <v>287</v>
      </c>
      <c r="F145" s="15"/>
      <c r="G145" s="39">
        <f>SUM(G147)</f>
        <v>7151.1</v>
      </c>
      <c r="H145" s="39">
        <f>SUM(H147)</f>
        <v>7151</v>
      </c>
    </row>
    <row r="146" spans="1:8" customFormat="1" ht="15.75">
      <c r="A146" s="61" t="s">
        <v>102</v>
      </c>
      <c r="B146" s="15"/>
      <c r="C146" s="16" t="s">
        <v>142</v>
      </c>
      <c r="D146" s="16" t="s">
        <v>148</v>
      </c>
      <c r="E146" s="15" t="s">
        <v>289</v>
      </c>
      <c r="F146" s="15"/>
      <c r="G146" s="39">
        <f>SUM(G147)</f>
        <v>7151.1</v>
      </c>
      <c r="H146" s="39">
        <f>SUM(H147)</f>
        <v>7151</v>
      </c>
    </row>
    <row r="147" spans="1:8" customFormat="1" ht="31.5">
      <c r="A147" s="59" t="s">
        <v>543</v>
      </c>
      <c r="B147" s="15"/>
      <c r="C147" s="16" t="s">
        <v>142</v>
      </c>
      <c r="D147" s="16" t="s">
        <v>148</v>
      </c>
      <c r="E147" s="15" t="s">
        <v>289</v>
      </c>
      <c r="F147" s="15">
        <v>200</v>
      </c>
      <c r="G147" s="39">
        <v>7151.1</v>
      </c>
      <c r="H147" s="39">
        <v>7151</v>
      </c>
    </row>
    <row r="148" spans="1:8" customFormat="1" ht="47.25">
      <c r="A148" s="61" t="s">
        <v>290</v>
      </c>
      <c r="B148" s="15"/>
      <c r="C148" s="16" t="s">
        <v>142</v>
      </c>
      <c r="D148" s="16" t="s">
        <v>148</v>
      </c>
      <c r="E148" s="15" t="s">
        <v>279</v>
      </c>
      <c r="F148" s="15"/>
      <c r="G148" s="39">
        <f>SUM(G149,G152)</f>
        <v>38782.199999999997</v>
      </c>
      <c r="H148" s="39">
        <f>SUM(H149,H152)</f>
        <v>38751.4</v>
      </c>
    </row>
    <row r="149" spans="1:8" customFormat="1" ht="15.75">
      <c r="A149" s="61" t="s">
        <v>292</v>
      </c>
      <c r="B149" s="15"/>
      <c r="C149" s="16" t="s">
        <v>142</v>
      </c>
      <c r="D149" s="16" t="s">
        <v>148</v>
      </c>
      <c r="E149" s="15" t="s">
        <v>291</v>
      </c>
      <c r="F149" s="15"/>
      <c r="G149" s="39">
        <f>SUM(G150)</f>
        <v>10560.1</v>
      </c>
      <c r="H149" s="39">
        <f>SUM(H150)</f>
        <v>10560</v>
      </c>
    </row>
    <row r="150" spans="1:8" customFormat="1" ht="47.25">
      <c r="A150" s="61" t="s">
        <v>103</v>
      </c>
      <c r="B150" s="15"/>
      <c r="C150" s="16" t="s">
        <v>142</v>
      </c>
      <c r="D150" s="16" t="s">
        <v>148</v>
      </c>
      <c r="E150" s="15" t="s">
        <v>293</v>
      </c>
      <c r="F150" s="15"/>
      <c r="G150" s="39">
        <f>SUM(G151)</f>
        <v>10560.1</v>
      </c>
      <c r="H150" s="39">
        <f>SUM(H151)</f>
        <v>10560</v>
      </c>
    </row>
    <row r="151" spans="1:8" customFormat="1" ht="31.5">
      <c r="A151" s="59" t="s">
        <v>543</v>
      </c>
      <c r="B151" s="15"/>
      <c r="C151" s="16" t="s">
        <v>142</v>
      </c>
      <c r="D151" s="16" t="s">
        <v>148</v>
      </c>
      <c r="E151" s="15" t="s">
        <v>293</v>
      </c>
      <c r="F151" s="15">
        <v>200</v>
      </c>
      <c r="G151" s="39">
        <v>10560.1</v>
      </c>
      <c r="H151" s="39">
        <v>10560</v>
      </c>
    </row>
    <row r="152" spans="1:8" s="29" customFormat="1" ht="47.25">
      <c r="A152" s="61" t="s">
        <v>595</v>
      </c>
      <c r="B152" s="153"/>
      <c r="C152" s="15" t="s">
        <v>142</v>
      </c>
      <c r="D152" s="15" t="s">
        <v>148</v>
      </c>
      <c r="E152" s="15" t="s">
        <v>736</v>
      </c>
      <c r="F152" s="15"/>
      <c r="G152" s="39">
        <f>G153</f>
        <v>28222.1</v>
      </c>
      <c r="H152" s="39">
        <f>H153</f>
        <v>28191.4</v>
      </c>
    </row>
    <row r="153" spans="1:8" customFormat="1" ht="31.5">
      <c r="A153" s="61" t="s">
        <v>594</v>
      </c>
      <c r="B153" s="153"/>
      <c r="C153" s="15" t="s">
        <v>142</v>
      </c>
      <c r="D153" s="15" t="s">
        <v>148</v>
      </c>
      <c r="E153" s="15" t="s">
        <v>591</v>
      </c>
      <c r="F153" s="15"/>
      <c r="G153" s="39">
        <f>G154</f>
        <v>28222.1</v>
      </c>
      <c r="H153" s="39">
        <f>H154</f>
        <v>28191.4</v>
      </c>
    </row>
    <row r="154" spans="1:8" customFormat="1" ht="31.5">
      <c r="A154" s="59" t="s">
        <v>543</v>
      </c>
      <c r="B154" s="154"/>
      <c r="C154" s="15" t="s">
        <v>142</v>
      </c>
      <c r="D154" s="15" t="s">
        <v>148</v>
      </c>
      <c r="E154" s="15" t="s">
        <v>591</v>
      </c>
      <c r="F154" s="15">
        <v>200</v>
      </c>
      <c r="G154" s="39">
        <v>28222.1</v>
      </c>
      <c r="H154" s="39">
        <v>28191.4</v>
      </c>
    </row>
    <row r="155" spans="1:8" customFormat="1" ht="15.75">
      <c r="A155" s="60" t="s">
        <v>104</v>
      </c>
      <c r="B155" s="47"/>
      <c r="C155" s="56" t="s">
        <v>142</v>
      </c>
      <c r="D155" s="56">
        <v>12</v>
      </c>
      <c r="E155" s="47"/>
      <c r="F155" s="47"/>
      <c r="G155" s="13">
        <f>SUM(G156,G161,G166,G185)</f>
        <v>48489.799999999996</v>
      </c>
      <c r="H155" s="13">
        <f>SUM(H156,H161,H166,H185)</f>
        <v>45639.8</v>
      </c>
    </row>
    <row r="156" spans="1:8" customFormat="1" ht="47.25">
      <c r="A156" s="30" t="s">
        <v>338</v>
      </c>
      <c r="B156" s="48"/>
      <c r="C156" s="22" t="s">
        <v>142</v>
      </c>
      <c r="D156" s="22">
        <v>12</v>
      </c>
      <c r="E156" s="14" t="s">
        <v>339</v>
      </c>
      <c r="F156" s="49"/>
      <c r="G156" s="39">
        <f>SUM(G157)</f>
        <v>100</v>
      </c>
      <c r="H156" s="39">
        <f>SUM(H157)</f>
        <v>0</v>
      </c>
    </row>
    <row r="157" spans="1:8" customFormat="1" ht="31.5">
      <c r="A157" s="30" t="s">
        <v>105</v>
      </c>
      <c r="B157" s="48"/>
      <c r="C157" s="22" t="s">
        <v>142</v>
      </c>
      <c r="D157" s="22">
        <v>12</v>
      </c>
      <c r="E157" s="14" t="s">
        <v>340</v>
      </c>
      <c r="F157" s="49"/>
      <c r="G157" s="39">
        <f>SUM(G159)</f>
        <v>100</v>
      </c>
      <c r="H157" s="39">
        <f>SUM(H159)</f>
        <v>0</v>
      </c>
    </row>
    <row r="158" spans="1:8" customFormat="1" ht="31.5">
      <c r="A158" s="61" t="s">
        <v>341</v>
      </c>
      <c r="B158" s="15"/>
      <c r="C158" s="16" t="s">
        <v>142</v>
      </c>
      <c r="D158" s="22">
        <v>12</v>
      </c>
      <c r="E158" s="14" t="s">
        <v>342</v>
      </c>
      <c r="F158" s="15"/>
      <c r="G158" s="39">
        <f>SUM(G160)</f>
        <v>100</v>
      </c>
      <c r="H158" s="39">
        <f>SUM(H160)</f>
        <v>0</v>
      </c>
    </row>
    <row r="159" spans="1:8" customFormat="1" ht="31.5">
      <c r="A159" s="45" t="s">
        <v>343</v>
      </c>
      <c r="B159" s="48"/>
      <c r="C159" s="22" t="s">
        <v>142</v>
      </c>
      <c r="D159" s="22">
        <v>12</v>
      </c>
      <c r="E159" s="14" t="s">
        <v>344</v>
      </c>
      <c r="F159" s="49"/>
      <c r="G159" s="39">
        <f>SUM(G160)</f>
        <v>100</v>
      </c>
      <c r="H159" s="39">
        <f>SUM(H160)</f>
        <v>0</v>
      </c>
    </row>
    <row r="160" spans="1:8" customFormat="1" ht="15.75">
      <c r="A160" s="30" t="s">
        <v>198</v>
      </c>
      <c r="B160" s="48"/>
      <c r="C160" s="22" t="s">
        <v>142</v>
      </c>
      <c r="D160" s="22">
        <v>12</v>
      </c>
      <c r="E160" s="14" t="s">
        <v>344</v>
      </c>
      <c r="F160" s="14">
        <v>800</v>
      </c>
      <c r="G160" s="39">
        <v>100</v>
      </c>
      <c r="H160" s="39">
        <v>0</v>
      </c>
    </row>
    <row r="161" spans="1:8" customFormat="1" ht="47.25">
      <c r="A161" s="61" t="s">
        <v>281</v>
      </c>
      <c r="B161" s="15"/>
      <c r="C161" s="16" t="s">
        <v>142</v>
      </c>
      <c r="D161" s="16" t="s">
        <v>2</v>
      </c>
      <c r="E161" s="15" t="s">
        <v>280</v>
      </c>
      <c r="F161" s="15"/>
      <c r="G161" s="39">
        <f>SUM(G162)</f>
        <v>900</v>
      </c>
      <c r="H161" s="39">
        <f>SUM(H162)</f>
        <v>900</v>
      </c>
    </row>
    <row r="162" spans="1:8" customFormat="1" ht="15.75">
      <c r="A162" s="61" t="s">
        <v>197</v>
      </c>
      <c r="B162" s="15"/>
      <c r="C162" s="16" t="s">
        <v>142</v>
      </c>
      <c r="D162" s="16" t="s">
        <v>2</v>
      </c>
      <c r="E162" s="15" t="s">
        <v>294</v>
      </c>
      <c r="F162" s="15"/>
      <c r="G162" s="39">
        <f>SUM(G163)</f>
        <v>900</v>
      </c>
      <c r="H162" s="39">
        <f>SUM(H163)</f>
        <v>900</v>
      </c>
    </row>
    <row r="163" spans="1:8" customFormat="1" ht="15.75">
      <c r="A163" s="61" t="s">
        <v>296</v>
      </c>
      <c r="B163" s="15"/>
      <c r="C163" s="16" t="s">
        <v>142</v>
      </c>
      <c r="D163" s="16" t="s">
        <v>2</v>
      </c>
      <c r="E163" s="15" t="s">
        <v>295</v>
      </c>
      <c r="F163" s="15"/>
      <c r="G163" s="39">
        <f>SUM(G165)</f>
        <v>900</v>
      </c>
      <c r="H163" s="39">
        <f>SUM(H165)</f>
        <v>900</v>
      </c>
    </row>
    <row r="164" spans="1:8" customFormat="1" ht="15.75">
      <c r="A164" s="61" t="s">
        <v>195</v>
      </c>
      <c r="B164" s="15"/>
      <c r="C164" s="16" t="s">
        <v>142</v>
      </c>
      <c r="D164" s="16" t="s">
        <v>2</v>
      </c>
      <c r="E164" s="15" t="s">
        <v>297</v>
      </c>
      <c r="F164" s="15"/>
      <c r="G164" s="39">
        <f>SUM(G165)</f>
        <v>900</v>
      </c>
      <c r="H164" s="39">
        <f>SUM(H165)</f>
        <v>900</v>
      </c>
    </row>
    <row r="165" spans="1:8" s="29" customFormat="1" ht="31.5">
      <c r="A165" s="59" t="s">
        <v>543</v>
      </c>
      <c r="B165" s="15"/>
      <c r="C165" s="16" t="s">
        <v>142</v>
      </c>
      <c r="D165" s="16" t="s">
        <v>2</v>
      </c>
      <c r="E165" s="15" t="s">
        <v>297</v>
      </c>
      <c r="F165" s="15">
        <v>200</v>
      </c>
      <c r="G165" s="39">
        <v>900</v>
      </c>
      <c r="H165" s="39">
        <v>900</v>
      </c>
    </row>
    <row r="166" spans="1:8" customFormat="1" ht="47.25">
      <c r="A166" s="30" t="s">
        <v>346</v>
      </c>
      <c r="B166" s="48"/>
      <c r="C166" s="22" t="s">
        <v>142</v>
      </c>
      <c r="D166" s="22">
        <v>12</v>
      </c>
      <c r="E166" s="14" t="s">
        <v>345</v>
      </c>
      <c r="F166" s="49"/>
      <c r="G166" s="39">
        <f>SUM(G167,G173,G179)</f>
        <v>42019.899999999994</v>
      </c>
      <c r="H166" s="39">
        <f>SUM(H167,H173,H179)</f>
        <v>39713.1</v>
      </c>
    </row>
    <row r="167" spans="1:8" customFormat="1" ht="31.5">
      <c r="A167" s="30" t="s">
        <v>350</v>
      </c>
      <c r="B167" s="48"/>
      <c r="C167" s="22" t="s">
        <v>142</v>
      </c>
      <c r="D167" s="22">
        <v>12</v>
      </c>
      <c r="E167" s="14" t="s">
        <v>347</v>
      </c>
      <c r="F167" s="49"/>
      <c r="G167" s="39">
        <f>SUM(G168)</f>
        <v>10825.4</v>
      </c>
      <c r="H167" s="39">
        <f>SUM(H168)</f>
        <v>8519.2999999999993</v>
      </c>
    </row>
    <row r="168" spans="1:8" customFormat="1" ht="31.5">
      <c r="A168" s="61" t="s">
        <v>352</v>
      </c>
      <c r="B168" s="15"/>
      <c r="C168" s="16" t="s">
        <v>142</v>
      </c>
      <c r="D168" s="22">
        <v>12</v>
      </c>
      <c r="E168" s="14" t="s">
        <v>351</v>
      </c>
      <c r="F168" s="15"/>
      <c r="G168" s="39">
        <f>SUM(G169,G171)</f>
        <v>10825.4</v>
      </c>
      <c r="H168" s="39">
        <f>SUM(H169,H171)</f>
        <v>8519.2999999999993</v>
      </c>
    </row>
    <row r="169" spans="1:8" s="29" customFormat="1" ht="31.5">
      <c r="A169" s="30" t="s">
        <v>610</v>
      </c>
      <c r="B169" s="48"/>
      <c r="C169" s="22" t="s">
        <v>142</v>
      </c>
      <c r="D169" s="22">
        <v>12</v>
      </c>
      <c r="E169" s="14" t="s">
        <v>609</v>
      </c>
      <c r="F169" s="49"/>
      <c r="G169" s="39">
        <f>SUM(G170)</f>
        <v>10717.1</v>
      </c>
      <c r="H169" s="39">
        <f>SUM(H170)</f>
        <v>8434</v>
      </c>
    </row>
    <row r="170" spans="1:8" customFormat="1" ht="15.75">
      <c r="A170" s="30" t="s">
        <v>198</v>
      </c>
      <c r="B170" s="48"/>
      <c r="C170" s="22" t="s">
        <v>142</v>
      </c>
      <c r="D170" s="22">
        <v>12</v>
      </c>
      <c r="E170" s="14" t="s">
        <v>609</v>
      </c>
      <c r="F170" s="14">
        <v>800</v>
      </c>
      <c r="G170" s="39">
        <v>10717.1</v>
      </c>
      <c r="H170" s="39">
        <v>8434</v>
      </c>
    </row>
    <row r="171" spans="1:8" customFormat="1" ht="63">
      <c r="A171" s="30" t="s">
        <v>612</v>
      </c>
      <c r="B171" s="48"/>
      <c r="C171" s="22" t="s">
        <v>142</v>
      </c>
      <c r="D171" s="22">
        <v>12</v>
      </c>
      <c r="E171" s="14" t="s">
        <v>611</v>
      </c>
      <c r="F171" s="49"/>
      <c r="G171" s="39">
        <f>SUM(G172)</f>
        <v>108.3</v>
      </c>
      <c r="H171" s="39">
        <f>SUM(H172)</f>
        <v>85.3</v>
      </c>
    </row>
    <row r="172" spans="1:8" customFormat="1" ht="15.75">
      <c r="A172" s="30" t="s">
        <v>198</v>
      </c>
      <c r="B172" s="48"/>
      <c r="C172" s="22" t="s">
        <v>142</v>
      </c>
      <c r="D172" s="22">
        <v>12</v>
      </c>
      <c r="E172" s="14" t="s">
        <v>611</v>
      </c>
      <c r="F172" s="14">
        <v>800</v>
      </c>
      <c r="G172" s="39">
        <v>108.3</v>
      </c>
      <c r="H172" s="39">
        <v>85.3</v>
      </c>
    </row>
    <row r="173" spans="1:8" customFormat="1" ht="47.25">
      <c r="A173" s="30" t="s">
        <v>823</v>
      </c>
      <c r="B173" s="48"/>
      <c r="C173" s="22" t="s">
        <v>142</v>
      </c>
      <c r="D173" s="22">
        <v>12</v>
      </c>
      <c r="E173" s="14" t="s">
        <v>353</v>
      </c>
      <c r="F173" s="49"/>
      <c r="G173" s="39">
        <f>SUM(G174)</f>
        <v>31039.899999999998</v>
      </c>
      <c r="H173" s="39">
        <f>SUM(H174)</f>
        <v>31039.8</v>
      </c>
    </row>
    <row r="174" spans="1:8" customFormat="1" ht="47.25">
      <c r="A174" s="61" t="s">
        <v>828</v>
      </c>
      <c r="B174" s="15"/>
      <c r="C174" s="16" t="s">
        <v>142</v>
      </c>
      <c r="D174" s="22">
        <v>12</v>
      </c>
      <c r="E174" s="14" t="s">
        <v>355</v>
      </c>
      <c r="F174" s="15"/>
      <c r="G174" s="39">
        <f>SUM(G175,G177)</f>
        <v>31039.899999999998</v>
      </c>
      <c r="H174" s="39">
        <f>SUM(H175,H177)</f>
        <v>31039.8</v>
      </c>
    </row>
    <row r="175" spans="1:8" s="29" customFormat="1" ht="31.5">
      <c r="A175" s="61" t="s">
        <v>681</v>
      </c>
      <c r="B175" s="15"/>
      <c r="C175" s="16" t="s">
        <v>142</v>
      </c>
      <c r="D175" s="22">
        <v>12</v>
      </c>
      <c r="E175" s="14" t="s">
        <v>356</v>
      </c>
      <c r="F175" s="15"/>
      <c r="G175" s="39">
        <f>SUM(G176)</f>
        <v>30728.6</v>
      </c>
      <c r="H175" s="39">
        <f>SUM(H176)</f>
        <v>30728.6</v>
      </c>
    </row>
    <row r="176" spans="1:8" s="29" customFormat="1" ht="15.75">
      <c r="A176" s="30" t="s">
        <v>198</v>
      </c>
      <c r="B176" s="48"/>
      <c r="C176" s="22" t="s">
        <v>142</v>
      </c>
      <c r="D176" s="22">
        <v>12</v>
      </c>
      <c r="E176" s="14" t="s">
        <v>356</v>
      </c>
      <c r="F176" s="14">
        <v>800</v>
      </c>
      <c r="G176" s="39">
        <v>30728.6</v>
      </c>
      <c r="H176" s="39">
        <v>30728.6</v>
      </c>
    </row>
    <row r="177" spans="1:8" customFormat="1" ht="63">
      <c r="A177" s="61" t="s">
        <v>599</v>
      </c>
      <c r="B177" s="15"/>
      <c r="C177" s="16" t="s">
        <v>142</v>
      </c>
      <c r="D177" s="22">
        <v>12</v>
      </c>
      <c r="E177" s="14" t="s">
        <v>598</v>
      </c>
      <c r="F177" s="15"/>
      <c r="G177" s="39">
        <f>SUM(G178)</f>
        <v>311.3</v>
      </c>
      <c r="H177" s="39">
        <f>SUM(H178)</f>
        <v>311.2</v>
      </c>
    </row>
    <row r="178" spans="1:8" customFormat="1" ht="15.75">
      <c r="A178" s="30" t="s">
        <v>198</v>
      </c>
      <c r="B178" s="48"/>
      <c r="C178" s="22" t="s">
        <v>142</v>
      </c>
      <c r="D178" s="22">
        <v>12</v>
      </c>
      <c r="E178" s="14" t="s">
        <v>598</v>
      </c>
      <c r="F178" s="14">
        <v>800</v>
      </c>
      <c r="G178" s="39">
        <v>311.3</v>
      </c>
      <c r="H178" s="39">
        <v>311.2</v>
      </c>
    </row>
    <row r="179" spans="1:8" customFormat="1" ht="31.5">
      <c r="A179" s="30" t="s">
        <v>630</v>
      </c>
      <c r="B179" s="48"/>
      <c r="C179" s="22" t="s">
        <v>142</v>
      </c>
      <c r="D179" s="22">
        <v>12</v>
      </c>
      <c r="E179" s="14" t="s">
        <v>629</v>
      </c>
      <c r="F179" s="49"/>
      <c r="G179" s="39">
        <f>SUM(G180)</f>
        <v>154.6</v>
      </c>
      <c r="H179" s="39">
        <f>SUM(H180)</f>
        <v>154</v>
      </c>
    </row>
    <row r="180" spans="1:8" s="29" customFormat="1" ht="31.5">
      <c r="A180" s="61" t="s">
        <v>631</v>
      </c>
      <c r="B180" s="15"/>
      <c r="C180" s="16" t="s">
        <v>142</v>
      </c>
      <c r="D180" s="22">
        <v>12</v>
      </c>
      <c r="E180" s="14" t="s">
        <v>633</v>
      </c>
      <c r="F180" s="15"/>
      <c r="G180" s="39">
        <f>SUM(G181,G183)</f>
        <v>154.6</v>
      </c>
      <c r="H180" s="39">
        <f>SUM(H181,H183)</f>
        <v>154</v>
      </c>
    </row>
    <row r="181" spans="1:8" customFormat="1" ht="31.5">
      <c r="A181" s="61" t="s">
        <v>632</v>
      </c>
      <c r="B181" s="15"/>
      <c r="C181" s="16" t="s">
        <v>142</v>
      </c>
      <c r="D181" s="22">
        <v>12</v>
      </c>
      <c r="E181" s="14" t="s">
        <v>634</v>
      </c>
      <c r="F181" s="15"/>
      <c r="G181" s="39">
        <f>SUM(G182)</f>
        <v>153</v>
      </c>
      <c r="H181" s="39">
        <f>SUM(H182)</f>
        <v>152.5</v>
      </c>
    </row>
    <row r="182" spans="1:8" customFormat="1" ht="15.75">
      <c r="A182" s="30" t="s">
        <v>198</v>
      </c>
      <c r="B182" s="48"/>
      <c r="C182" s="22" t="s">
        <v>142</v>
      </c>
      <c r="D182" s="22">
        <v>12</v>
      </c>
      <c r="E182" s="14" t="s">
        <v>634</v>
      </c>
      <c r="F182" s="14">
        <v>800</v>
      </c>
      <c r="G182" s="39">
        <v>153</v>
      </c>
      <c r="H182" s="39">
        <v>152.5</v>
      </c>
    </row>
    <row r="183" spans="1:8" customFormat="1" ht="47.25">
      <c r="A183" s="61" t="s">
        <v>636</v>
      </c>
      <c r="B183" s="15"/>
      <c r="C183" s="16" t="s">
        <v>142</v>
      </c>
      <c r="D183" s="22">
        <v>12</v>
      </c>
      <c r="E183" s="14" t="s">
        <v>635</v>
      </c>
      <c r="F183" s="15"/>
      <c r="G183" s="39">
        <f>SUM(G184)</f>
        <v>1.6</v>
      </c>
      <c r="H183" s="39">
        <f>SUM(H184)</f>
        <v>1.5</v>
      </c>
    </row>
    <row r="184" spans="1:8" customFormat="1" ht="15.75">
      <c r="A184" s="30" t="s">
        <v>198</v>
      </c>
      <c r="B184" s="48"/>
      <c r="C184" s="22" t="s">
        <v>142</v>
      </c>
      <c r="D184" s="22">
        <v>12</v>
      </c>
      <c r="E184" s="14" t="s">
        <v>635</v>
      </c>
      <c r="F184" s="14">
        <v>800</v>
      </c>
      <c r="G184" s="39">
        <v>1.6</v>
      </c>
      <c r="H184" s="39">
        <v>1.5</v>
      </c>
    </row>
    <row r="185" spans="1:8" customFormat="1" ht="15.75">
      <c r="A185" s="30" t="s">
        <v>266</v>
      </c>
      <c r="B185" s="153"/>
      <c r="C185" s="16" t="s">
        <v>142</v>
      </c>
      <c r="D185" s="16" t="s">
        <v>2</v>
      </c>
      <c r="E185" s="16" t="s">
        <v>265</v>
      </c>
      <c r="F185" s="16"/>
      <c r="G185" s="39">
        <f>G186</f>
        <v>5469.9000000000005</v>
      </c>
      <c r="H185" s="39">
        <f>H186</f>
        <v>5026.7000000000007</v>
      </c>
    </row>
    <row r="186" spans="1:8" customFormat="1" ht="15.75">
      <c r="A186" s="30" t="s">
        <v>268</v>
      </c>
      <c r="B186" s="153"/>
      <c r="C186" s="16" t="s">
        <v>142</v>
      </c>
      <c r="D186" s="16" t="s">
        <v>2</v>
      </c>
      <c r="E186" s="16" t="s">
        <v>267</v>
      </c>
      <c r="F186" s="16"/>
      <c r="G186" s="39">
        <f>SUM(G187,G189,G191)</f>
        <v>5469.9000000000005</v>
      </c>
      <c r="H186" s="39">
        <f>SUM(H187,H189,H191)</f>
        <v>5026.7000000000007</v>
      </c>
    </row>
    <row r="187" spans="1:8" customFormat="1" ht="15.75">
      <c r="A187" s="30" t="s">
        <v>336</v>
      </c>
      <c r="B187" s="64"/>
      <c r="C187" s="16" t="s">
        <v>142</v>
      </c>
      <c r="D187" s="16" t="s">
        <v>2</v>
      </c>
      <c r="E187" s="16" t="s">
        <v>337</v>
      </c>
      <c r="F187" s="16"/>
      <c r="G187" s="39">
        <f>G188</f>
        <v>1450</v>
      </c>
      <c r="H187" s="39">
        <f>H188</f>
        <v>1450</v>
      </c>
    </row>
    <row r="188" spans="1:8" customFormat="1" ht="15.75">
      <c r="A188" s="62" t="s">
        <v>198</v>
      </c>
      <c r="B188" s="64"/>
      <c r="C188" s="16" t="s">
        <v>142</v>
      </c>
      <c r="D188" s="16" t="s">
        <v>2</v>
      </c>
      <c r="E188" s="16" t="s">
        <v>337</v>
      </c>
      <c r="F188" s="14">
        <v>800</v>
      </c>
      <c r="G188" s="39">
        <v>1450</v>
      </c>
      <c r="H188" s="39">
        <v>1450</v>
      </c>
    </row>
    <row r="189" spans="1:8" customFormat="1" ht="47.25">
      <c r="A189" s="30" t="s">
        <v>614</v>
      </c>
      <c r="B189" s="14"/>
      <c r="C189" s="22" t="s">
        <v>142</v>
      </c>
      <c r="D189" s="22">
        <v>12</v>
      </c>
      <c r="E189" s="14" t="s">
        <v>613</v>
      </c>
      <c r="F189" s="57"/>
      <c r="G189" s="39">
        <f>SUM(G190)</f>
        <v>4015.8</v>
      </c>
      <c r="H189" s="39">
        <f>SUM(H190)</f>
        <v>3573.1</v>
      </c>
    </row>
    <row r="190" spans="1:8" customFormat="1" ht="15.75">
      <c r="A190" s="30" t="s">
        <v>198</v>
      </c>
      <c r="B190" s="14"/>
      <c r="C190" s="22" t="s">
        <v>142</v>
      </c>
      <c r="D190" s="22">
        <v>12</v>
      </c>
      <c r="E190" s="14" t="s">
        <v>613</v>
      </c>
      <c r="F190" s="14">
        <v>800</v>
      </c>
      <c r="G190" s="39">
        <v>4015.8</v>
      </c>
      <c r="H190" s="39">
        <v>3573.1</v>
      </c>
    </row>
    <row r="191" spans="1:8" customFormat="1" ht="78.75">
      <c r="A191" s="30" t="s">
        <v>616</v>
      </c>
      <c r="B191" s="14"/>
      <c r="C191" s="22" t="s">
        <v>142</v>
      </c>
      <c r="D191" s="22">
        <v>12</v>
      </c>
      <c r="E191" s="14" t="s">
        <v>615</v>
      </c>
      <c r="F191" s="57"/>
      <c r="G191" s="39">
        <f>SUM(G192)</f>
        <v>4.0999999999999996</v>
      </c>
      <c r="H191" s="39">
        <f>SUM(H192)</f>
        <v>3.6</v>
      </c>
    </row>
    <row r="192" spans="1:8" customFormat="1" ht="15.75">
      <c r="A192" s="30" t="s">
        <v>198</v>
      </c>
      <c r="B192" s="14"/>
      <c r="C192" s="22" t="s">
        <v>142</v>
      </c>
      <c r="D192" s="22">
        <v>12</v>
      </c>
      <c r="E192" s="14" t="s">
        <v>615</v>
      </c>
      <c r="F192" s="14">
        <v>800</v>
      </c>
      <c r="G192" s="39">
        <v>4.0999999999999996</v>
      </c>
      <c r="H192" s="39">
        <v>3.6</v>
      </c>
    </row>
    <row r="193" spans="1:8" customFormat="1" ht="15.75">
      <c r="A193" s="33" t="s">
        <v>106</v>
      </c>
      <c r="B193" s="147"/>
      <c r="C193" s="148" t="s">
        <v>143</v>
      </c>
      <c r="D193" s="148" t="s">
        <v>146</v>
      </c>
      <c r="E193" s="147"/>
      <c r="F193" s="147"/>
      <c r="G193" s="13">
        <f>SUM(G194,G211,G225,G246)</f>
        <v>263475.90000000002</v>
      </c>
      <c r="H193" s="13">
        <f>SUM(H194,H211,H225,H246)</f>
        <v>144133.29999999999</v>
      </c>
    </row>
    <row r="194" spans="1:8" customFormat="1" ht="15.75">
      <c r="A194" s="33" t="s">
        <v>107</v>
      </c>
      <c r="B194" s="147"/>
      <c r="C194" s="148" t="s">
        <v>143</v>
      </c>
      <c r="D194" s="148" t="s">
        <v>139</v>
      </c>
      <c r="E194" s="47"/>
      <c r="F194" s="47"/>
      <c r="G194" s="13">
        <f>SUM(G195,G207)</f>
        <v>149845.90000000002</v>
      </c>
      <c r="H194" s="13">
        <f>SUM(H195,H207)</f>
        <v>31744.1</v>
      </c>
    </row>
    <row r="195" spans="1:8" customFormat="1" ht="47.25">
      <c r="A195" s="61" t="s">
        <v>290</v>
      </c>
      <c r="B195" s="14"/>
      <c r="C195" s="22" t="s">
        <v>143</v>
      </c>
      <c r="D195" s="22" t="s">
        <v>139</v>
      </c>
      <c r="E195" s="15" t="s">
        <v>279</v>
      </c>
      <c r="F195" s="47"/>
      <c r="G195" s="39">
        <f>SUM(G196,G199,G202)</f>
        <v>139364.80000000002</v>
      </c>
      <c r="H195" s="39">
        <f>SUM(H196,H199,H202)</f>
        <v>21263</v>
      </c>
    </row>
    <row r="196" spans="1:8" customFormat="1" ht="31.5">
      <c r="A196" s="61" t="s">
        <v>301</v>
      </c>
      <c r="B196" s="14"/>
      <c r="C196" s="22" t="s">
        <v>143</v>
      </c>
      <c r="D196" s="22" t="s">
        <v>139</v>
      </c>
      <c r="E196" s="15" t="s">
        <v>300</v>
      </c>
      <c r="F196" s="47"/>
      <c r="G196" s="39">
        <f>SUM(G197)</f>
        <v>14303.1</v>
      </c>
      <c r="H196" s="39">
        <f>SUM(H197)</f>
        <v>14303</v>
      </c>
    </row>
    <row r="197" spans="1:8" customFormat="1" ht="15.75">
      <c r="A197" s="30" t="s">
        <v>109</v>
      </c>
      <c r="B197" s="14"/>
      <c r="C197" s="22" t="s">
        <v>143</v>
      </c>
      <c r="D197" s="22" t="s">
        <v>139</v>
      </c>
      <c r="E197" s="15" t="s">
        <v>302</v>
      </c>
      <c r="F197" s="15"/>
      <c r="G197" s="39">
        <f>SUM(G198)</f>
        <v>14303.1</v>
      </c>
      <c r="H197" s="39">
        <f>SUM(H198)</f>
        <v>14303</v>
      </c>
    </row>
    <row r="198" spans="1:8" customFormat="1" ht="31.5">
      <c r="A198" s="30" t="s">
        <v>543</v>
      </c>
      <c r="B198" s="14"/>
      <c r="C198" s="22" t="s">
        <v>143</v>
      </c>
      <c r="D198" s="22" t="s">
        <v>139</v>
      </c>
      <c r="E198" s="15" t="s">
        <v>302</v>
      </c>
      <c r="F198" s="15">
        <v>200</v>
      </c>
      <c r="G198" s="39">
        <v>14303.1</v>
      </c>
      <c r="H198" s="39">
        <v>14303</v>
      </c>
    </row>
    <row r="199" spans="1:8" customFormat="1" ht="31.5">
      <c r="A199" s="45" t="s">
        <v>600</v>
      </c>
      <c r="B199" s="14"/>
      <c r="C199" s="22" t="s">
        <v>143</v>
      </c>
      <c r="D199" s="22" t="s">
        <v>139</v>
      </c>
      <c r="E199" s="15" t="s">
        <v>601</v>
      </c>
      <c r="F199" s="15"/>
      <c r="G199" s="39">
        <f>G200</f>
        <v>6960</v>
      </c>
      <c r="H199" s="39">
        <f>H200</f>
        <v>6960</v>
      </c>
    </row>
    <row r="200" spans="1:8" customFormat="1" ht="31.5">
      <c r="A200" s="45" t="s">
        <v>602</v>
      </c>
      <c r="B200" s="14"/>
      <c r="C200" s="22" t="s">
        <v>143</v>
      </c>
      <c r="D200" s="22" t="s">
        <v>139</v>
      </c>
      <c r="E200" s="15" t="s">
        <v>603</v>
      </c>
      <c r="F200" s="15"/>
      <c r="G200" s="39">
        <f>G201</f>
        <v>6960</v>
      </c>
      <c r="H200" s="39">
        <f>H201</f>
        <v>6960</v>
      </c>
    </row>
    <row r="201" spans="1:8" customFormat="1" ht="31.5">
      <c r="A201" s="30" t="s">
        <v>543</v>
      </c>
      <c r="B201" s="14"/>
      <c r="C201" s="22" t="s">
        <v>143</v>
      </c>
      <c r="D201" s="22" t="s">
        <v>139</v>
      </c>
      <c r="E201" s="15" t="s">
        <v>603</v>
      </c>
      <c r="F201" s="15">
        <v>200</v>
      </c>
      <c r="G201" s="39">
        <v>6960</v>
      </c>
      <c r="H201" s="39">
        <v>6960</v>
      </c>
    </row>
    <row r="202" spans="1:8" customFormat="1" ht="31.5">
      <c r="A202" s="30" t="s">
        <v>832</v>
      </c>
      <c r="B202" s="14"/>
      <c r="C202" s="22" t="s">
        <v>143</v>
      </c>
      <c r="D202" s="22" t="s">
        <v>139</v>
      </c>
      <c r="E202" s="15" t="s">
        <v>830</v>
      </c>
      <c r="F202" s="15"/>
      <c r="G202" s="39">
        <f>SUM(G203,G205)</f>
        <v>118101.70000000001</v>
      </c>
      <c r="H202" s="39">
        <f>SUM(H203,H205)</f>
        <v>0</v>
      </c>
    </row>
    <row r="203" spans="1:8" customFormat="1" ht="31.5">
      <c r="A203" s="30" t="s">
        <v>833</v>
      </c>
      <c r="B203" s="14"/>
      <c r="C203" s="22" t="s">
        <v>143</v>
      </c>
      <c r="D203" s="22" t="s">
        <v>139</v>
      </c>
      <c r="E203" s="15" t="s">
        <v>831</v>
      </c>
      <c r="F203" s="15"/>
      <c r="G203" s="39">
        <f>SUM(G204)</f>
        <v>117983.6</v>
      </c>
      <c r="H203" s="39">
        <f>SUM(H204)</f>
        <v>0</v>
      </c>
    </row>
    <row r="204" spans="1:8" customFormat="1" ht="47.25">
      <c r="A204" s="30" t="s">
        <v>834</v>
      </c>
      <c r="B204" s="14"/>
      <c r="C204" s="22" t="s">
        <v>143</v>
      </c>
      <c r="D204" s="22" t="s">
        <v>139</v>
      </c>
      <c r="E204" s="15" t="s">
        <v>831</v>
      </c>
      <c r="F204" s="15">
        <v>400</v>
      </c>
      <c r="G204" s="39">
        <v>117983.6</v>
      </c>
      <c r="H204" s="39">
        <v>0</v>
      </c>
    </row>
    <row r="205" spans="1:8" customFormat="1" ht="63">
      <c r="A205" s="30" t="s">
        <v>835</v>
      </c>
      <c r="B205" s="14"/>
      <c r="C205" s="22" t="s">
        <v>143</v>
      </c>
      <c r="D205" s="22" t="s">
        <v>139</v>
      </c>
      <c r="E205" s="15" t="s">
        <v>836</v>
      </c>
      <c r="F205" s="15"/>
      <c r="G205" s="39">
        <f>SUM(G206)</f>
        <v>118.1</v>
      </c>
      <c r="H205" s="39">
        <f>SUM(H206)</f>
        <v>0</v>
      </c>
    </row>
    <row r="206" spans="1:8" customFormat="1" ht="47.25">
      <c r="A206" s="30" t="s">
        <v>834</v>
      </c>
      <c r="B206" s="14"/>
      <c r="C206" s="22" t="s">
        <v>143</v>
      </c>
      <c r="D206" s="22" t="s">
        <v>139</v>
      </c>
      <c r="E206" s="15" t="s">
        <v>836</v>
      </c>
      <c r="F206" s="15">
        <v>400</v>
      </c>
      <c r="G206" s="39">
        <v>118.1</v>
      </c>
      <c r="H206" s="39">
        <v>0</v>
      </c>
    </row>
    <row r="207" spans="1:8" customFormat="1" ht="15.75">
      <c r="A207" s="109" t="s">
        <v>266</v>
      </c>
      <c r="B207" s="14"/>
      <c r="C207" s="22" t="s">
        <v>143</v>
      </c>
      <c r="D207" s="22" t="s">
        <v>139</v>
      </c>
      <c r="E207" s="15" t="s">
        <v>265</v>
      </c>
      <c r="F207" s="15"/>
      <c r="G207" s="39">
        <f t="shared" ref="G207:H209" si="9">G208</f>
        <v>10481.1</v>
      </c>
      <c r="H207" s="39">
        <f t="shared" si="9"/>
        <v>10481.1</v>
      </c>
    </row>
    <row r="208" spans="1:8" customFormat="1" ht="15.75">
      <c r="A208" s="109" t="s">
        <v>268</v>
      </c>
      <c r="B208" s="14"/>
      <c r="C208" s="22" t="s">
        <v>143</v>
      </c>
      <c r="D208" s="22" t="s">
        <v>139</v>
      </c>
      <c r="E208" s="15" t="s">
        <v>267</v>
      </c>
      <c r="F208" s="15"/>
      <c r="G208" s="39">
        <f t="shared" si="9"/>
        <v>10481.1</v>
      </c>
      <c r="H208" s="39">
        <f t="shared" si="9"/>
        <v>10481.1</v>
      </c>
    </row>
    <row r="209" spans="1:8" customFormat="1" ht="15.75">
      <c r="A209" s="109" t="s">
        <v>737</v>
      </c>
      <c r="B209" s="14"/>
      <c r="C209" s="22" t="s">
        <v>143</v>
      </c>
      <c r="D209" s="22" t="s">
        <v>139</v>
      </c>
      <c r="E209" s="15" t="s">
        <v>576</v>
      </c>
      <c r="F209" s="15"/>
      <c r="G209" s="39">
        <f t="shared" si="9"/>
        <v>10481.1</v>
      </c>
      <c r="H209" s="39">
        <f t="shared" si="9"/>
        <v>10481.1</v>
      </c>
    </row>
    <row r="210" spans="1:8" customFormat="1" ht="15.75">
      <c r="A210" s="30" t="s">
        <v>198</v>
      </c>
      <c r="B210" s="14"/>
      <c r="C210" s="22" t="s">
        <v>143</v>
      </c>
      <c r="D210" s="22" t="s">
        <v>139</v>
      </c>
      <c r="E210" s="15" t="s">
        <v>576</v>
      </c>
      <c r="F210" s="15">
        <v>800</v>
      </c>
      <c r="G210" s="39">
        <v>10481.1</v>
      </c>
      <c r="H210" s="39">
        <v>10481.1</v>
      </c>
    </row>
    <row r="211" spans="1:8" customFormat="1" ht="15.75">
      <c r="A211" s="33" t="s">
        <v>110</v>
      </c>
      <c r="B211" s="147"/>
      <c r="C211" s="148" t="s">
        <v>143</v>
      </c>
      <c r="D211" s="148" t="s">
        <v>140</v>
      </c>
      <c r="E211" s="47"/>
      <c r="F211" s="47"/>
      <c r="G211" s="13">
        <f>SUM(G212,G221)</f>
        <v>66559</v>
      </c>
      <c r="H211" s="13">
        <f>SUM(H212,H221)</f>
        <v>66558.899999999994</v>
      </c>
    </row>
    <row r="212" spans="1:8" customFormat="1" ht="47.25">
      <c r="A212" s="30" t="s">
        <v>304</v>
      </c>
      <c r="B212" s="14"/>
      <c r="C212" s="22" t="s">
        <v>143</v>
      </c>
      <c r="D212" s="22" t="s">
        <v>140</v>
      </c>
      <c r="E212" s="15" t="s">
        <v>303</v>
      </c>
      <c r="F212" s="15"/>
      <c r="G212" s="39">
        <f>SUM(G213,G217)</f>
        <v>52270.6</v>
      </c>
      <c r="H212" s="39">
        <f>SUM(H213,H217)</f>
        <v>52270.6</v>
      </c>
    </row>
    <row r="213" spans="1:8" customFormat="1" ht="31.5">
      <c r="A213" s="30" t="s">
        <v>97</v>
      </c>
      <c r="B213" s="14"/>
      <c r="C213" s="22" t="s">
        <v>143</v>
      </c>
      <c r="D213" s="22" t="s">
        <v>140</v>
      </c>
      <c r="E213" s="15" t="s">
        <v>305</v>
      </c>
      <c r="F213" s="15"/>
      <c r="G213" s="39">
        <f t="shared" ref="G213:H215" si="10">SUM(G214)</f>
        <v>10184.5</v>
      </c>
      <c r="H213" s="39">
        <f t="shared" si="10"/>
        <v>10184.5</v>
      </c>
    </row>
    <row r="214" spans="1:8" customFormat="1" ht="15.75">
      <c r="A214" s="30" t="s">
        <v>307</v>
      </c>
      <c r="B214" s="14"/>
      <c r="C214" s="22" t="s">
        <v>143</v>
      </c>
      <c r="D214" s="22" t="s">
        <v>140</v>
      </c>
      <c r="E214" s="15" t="s">
        <v>306</v>
      </c>
      <c r="F214" s="15"/>
      <c r="G214" s="39">
        <f t="shared" si="10"/>
        <v>10184.5</v>
      </c>
      <c r="H214" s="39">
        <f t="shared" si="10"/>
        <v>10184.5</v>
      </c>
    </row>
    <row r="215" spans="1:8" customFormat="1" ht="15.75">
      <c r="A215" s="30" t="s">
        <v>20</v>
      </c>
      <c r="B215" s="14"/>
      <c r="C215" s="22" t="s">
        <v>143</v>
      </c>
      <c r="D215" s="22" t="s">
        <v>140</v>
      </c>
      <c r="E215" s="15" t="s">
        <v>308</v>
      </c>
      <c r="F215" s="47"/>
      <c r="G215" s="39">
        <f t="shared" si="10"/>
        <v>10184.5</v>
      </c>
      <c r="H215" s="39">
        <f t="shared" si="10"/>
        <v>10184.5</v>
      </c>
    </row>
    <row r="216" spans="1:8" customFormat="1" ht="15.75">
      <c r="A216" s="30" t="s">
        <v>198</v>
      </c>
      <c r="B216" s="14"/>
      <c r="C216" s="22" t="s">
        <v>143</v>
      </c>
      <c r="D216" s="22" t="s">
        <v>140</v>
      </c>
      <c r="E216" s="15" t="s">
        <v>308</v>
      </c>
      <c r="F216" s="15">
        <v>800</v>
      </c>
      <c r="G216" s="39">
        <v>10184.5</v>
      </c>
      <c r="H216" s="39">
        <v>10184.5</v>
      </c>
    </row>
    <row r="217" spans="1:8" customFormat="1" ht="31.5">
      <c r="A217" s="30" t="s">
        <v>108</v>
      </c>
      <c r="B217" s="14"/>
      <c r="C217" s="22" t="s">
        <v>143</v>
      </c>
      <c r="D217" s="22" t="s">
        <v>140</v>
      </c>
      <c r="E217" s="15" t="s">
        <v>309</v>
      </c>
      <c r="F217" s="15"/>
      <c r="G217" s="39">
        <f t="shared" ref="G217:H219" si="11">SUM(G218)</f>
        <v>42086.1</v>
      </c>
      <c r="H217" s="39">
        <f t="shared" si="11"/>
        <v>42086.1</v>
      </c>
    </row>
    <row r="218" spans="1:8" customFormat="1" ht="15.75">
      <c r="A218" s="30" t="s">
        <v>311</v>
      </c>
      <c r="B218" s="14"/>
      <c r="C218" s="22" t="s">
        <v>143</v>
      </c>
      <c r="D218" s="22" t="s">
        <v>140</v>
      </c>
      <c r="E218" s="15" t="s">
        <v>310</v>
      </c>
      <c r="F218" s="15"/>
      <c r="G218" s="39">
        <f t="shared" si="11"/>
        <v>42086.1</v>
      </c>
      <c r="H218" s="39">
        <f t="shared" si="11"/>
        <v>42086.1</v>
      </c>
    </row>
    <row r="219" spans="1:8" customFormat="1" ht="15.75">
      <c r="A219" s="30" t="s">
        <v>20</v>
      </c>
      <c r="B219" s="14"/>
      <c r="C219" s="22" t="s">
        <v>143</v>
      </c>
      <c r="D219" s="22" t="s">
        <v>140</v>
      </c>
      <c r="E219" s="15" t="s">
        <v>312</v>
      </c>
      <c r="F219" s="47"/>
      <c r="G219" s="39">
        <f t="shared" si="11"/>
        <v>42086.1</v>
      </c>
      <c r="H219" s="39">
        <f t="shared" si="11"/>
        <v>42086.1</v>
      </c>
    </row>
    <row r="220" spans="1:8" customFormat="1" ht="15.75">
      <c r="A220" s="30" t="s">
        <v>198</v>
      </c>
      <c r="B220" s="14"/>
      <c r="C220" s="22" t="s">
        <v>143</v>
      </c>
      <c r="D220" s="22" t="s">
        <v>140</v>
      </c>
      <c r="E220" s="15" t="s">
        <v>312</v>
      </c>
      <c r="F220" s="15">
        <v>800</v>
      </c>
      <c r="G220" s="39">
        <v>42086.1</v>
      </c>
      <c r="H220" s="39">
        <v>42086.1</v>
      </c>
    </row>
    <row r="221" spans="1:8" customFormat="1" ht="47.25">
      <c r="A221" s="155" t="s">
        <v>290</v>
      </c>
      <c r="B221" s="14"/>
      <c r="C221" s="22" t="s">
        <v>143</v>
      </c>
      <c r="D221" s="22" t="s">
        <v>140</v>
      </c>
      <c r="E221" s="15" t="s">
        <v>279</v>
      </c>
      <c r="F221" s="15"/>
      <c r="G221" s="39">
        <f t="shared" ref="G221:H223" si="12">G222</f>
        <v>14288.4</v>
      </c>
      <c r="H221" s="39">
        <f t="shared" si="12"/>
        <v>14288.3</v>
      </c>
    </row>
    <row r="222" spans="1:8" customFormat="1" ht="31.5">
      <c r="A222" s="30" t="s">
        <v>765</v>
      </c>
      <c r="B222" s="14"/>
      <c r="C222" s="22" t="s">
        <v>143</v>
      </c>
      <c r="D222" s="22" t="s">
        <v>140</v>
      </c>
      <c r="E222" s="15" t="s">
        <v>764</v>
      </c>
      <c r="F222" s="15"/>
      <c r="G222" s="39">
        <f t="shared" si="12"/>
        <v>14288.4</v>
      </c>
      <c r="H222" s="39">
        <f t="shared" si="12"/>
        <v>14288.3</v>
      </c>
    </row>
    <row r="223" spans="1:8" customFormat="1" ht="31.5">
      <c r="A223" s="30" t="s">
        <v>593</v>
      </c>
      <c r="B223" s="14"/>
      <c r="C223" s="22" t="s">
        <v>143</v>
      </c>
      <c r="D223" s="22" t="s">
        <v>140</v>
      </c>
      <c r="E223" s="15" t="s">
        <v>592</v>
      </c>
      <c r="F223" s="15"/>
      <c r="G223" s="39">
        <f t="shared" si="12"/>
        <v>14288.4</v>
      </c>
      <c r="H223" s="39">
        <f t="shared" si="12"/>
        <v>14288.3</v>
      </c>
    </row>
    <row r="224" spans="1:8" customFormat="1" ht="31.5">
      <c r="A224" s="109" t="s">
        <v>543</v>
      </c>
      <c r="B224" s="14"/>
      <c r="C224" s="22" t="s">
        <v>143</v>
      </c>
      <c r="D224" s="22" t="s">
        <v>140</v>
      </c>
      <c r="E224" s="15" t="s">
        <v>592</v>
      </c>
      <c r="F224" s="15">
        <v>200</v>
      </c>
      <c r="G224" s="39">
        <v>14288.4</v>
      </c>
      <c r="H224" s="39">
        <v>14288.3</v>
      </c>
    </row>
    <row r="225" spans="1:8" customFormat="1" ht="15.75">
      <c r="A225" s="33" t="s">
        <v>111</v>
      </c>
      <c r="B225" s="147"/>
      <c r="C225" s="148" t="s">
        <v>143</v>
      </c>
      <c r="D225" s="148" t="s">
        <v>141</v>
      </c>
      <c r="E225" s="147"/>
      <c r="F225" s="147"/>
      <c r="G225" s="13">
        <f>SUM(G226,G242)</f>
        <v>43323.899999999994</v>
      </c>
      <c r="H225" s="13">
        <f>SUM(H226,H242)</f>
        <v>42288.299999999996</v>
      </c>
    </row>
    <row r="226" spans="1:8" customFormat="1" ht="47.25">
      <c r="A226" s="61" t="s">
        <v>290</v>
      </c>
      <c r="B226" s="14"/>
      <c r="C226" s="22" t="s">
        <v>143</v>
      </c>
      <c r="D226" s="22" t="s">
        <v>141</v>
      </c>
      <c r="E226" s="14" t="s">
        <v>279</v>
      </c>
      <c r="F226" s="49"/>
      <c r="G226" s="39">
        <f>SUM(G227,G230,G233,G236,G239)</f>
        <v>40323.799999999996</v>
      </c>
      <c r="H226" s="39">
        <f>SUM(H227,H230,H233,H236,H239)</f>
        <v>39588.199999999997</v>
      </c>
    </row>
    <row r="227" spans="1:8" customFormat="1" ht="15.75">
      <c r="A227" s="61" t="s">
        <v>314</v>
      </c>
      <c r="B227" s="14"/>
      <c r="C227" s="22" t="s">
        <v>143</v>
      </c>
      <c r="D227" s="22" t="s">
        <v>141</v>
      </c>
      <c r="E227" s="15" t="s">
        <v>313</v>
      </c>
      <c r="F227" s="47"/>
      <c r="G227" s="39">
        <f>SUM(G228)</f>
        <v>3388</v>
      </c>
      <c r="H227" s="39">
        <f>SUM(H228)</f>
        <v>3283.9</v>
      </c>
    </row>
    <row r="228" spans="1:8" customFormat="1" ht="15.75">
      <c r="A228" s="61" t="s">
        <v>112</v>
      </c>
      <c r="B228" s="15"/>
      <c r="C228" s="16" t="s">
        <v>143</v>
      </c>
      <c r="D228" s="22" t="s">
        <v>141</v>
      </c>
      <c r="E228" s="15" t="s">
        <v>315</v>
      </c>
      <c r="F228" s="15"/>
      <c r="G228" s="39">
        <f>SUM(G229)</f>
        <v>3388</v>
      </c>
      <c r="H228" s="39">
        <f>SUM(H229)</f>
        <v>3283.9</v>
      </c>
    </row>
    <row r="229" spans="1:8" customFormat="1" ht="31.5">
      <c r="A229" s="61" t="s">
        <v>543</v>
      </c>
      <c r="B229" s="15"/>
      <c r="C229" s="16" t="s">
        <v>143</v>
      </c>
      <c r="D229" s="22" t="s">
        <v>141</v>
      </c>
      <c r="E229" s="15" t="s">
        <v>315</v>
      </c>
      <c r="F229" s="15">
        <v>200</v>
      </c>
      <c r="G229" s="39">
        <v>3388</v>
      </c>
      <c r="H229" s="39">
        <v>3283.9</v>
      </c>
    </row>
    <row r="230" spans="1:8" customFormat="1" ht="15.75">
      <c r="A230" s="61" t="s">
        <v>317</v>
      </c>
      <c r="B230" s="14"/>
      <c r="C230" s="22" t="s">
        <v>143</v>
      </c>
      <c r="D230" s="22" t="s">
        <v>141</v>
      </c>
      <c r="E230" s="15" t="s">
        <v>316</v>
      </c>
      <c r="F230" s="47"/>
      <c r="G230" s="39">
        <f>SUM(G231)</f>
        <v>0</v>
      </c>
      <c r="H230" s="39">
        <f>SUM(H231)</f>
        <v>0</v>
      </c>
    </row>
    <row r="231" spans="1:8" customFormat="1" ht="15.75">
      <c r="A231" s="61" t="s">
        <v>192</v>
      </c>
      <c r="B231" s="15"/>
      <c r="C231" s="16" t="s">
        <v>143</v>
      </c>
      <c r="D231" s="22" t="s">
        <v>141</v>
      </c>
      <c r="E231" s="15" t="s">
        <v>318</v>
      </c>
      <c r="F231" s="15"/>
      <c r="G231" s="39">
        <f>SUM(G232)</f>
        <v>0</v>
      </c>
      <c r="H231" s="39">
        <f>SUM(H232)</f>
        <v>0</v>
      </c>
    </row>
    <row r="232" spans="1:8" customFormat="1" ht="31.5">
      <c r="A232" s="61" t="s">
        <v>543</v>
      </c>
      <c r="B232" s="15"/>
      <c r="C232" s="16" t="s">
        <v>143</v>
      </c>
      <c r="D232" s="22" t="s">
        <v>141</v>
      </c>
      <c r="E232" s="15" t="s">
        <v>318</v>
      </c>
      <c r="F232" s="15">
        <v>200</v>
      </c>
      <c r="G232" s="39">
        <v>0</v>
      </c>
      <c r="H232" s="39">
        <v>0</v>
      </c>
    </row>
    <row r="233" spans="1:8" customFormat="1" ht="31.5">
      <c r="A233" s="61" t="s">
        <v>320</v>
      </c>
      <c r="B233" s="14"/>
      <c r="C233" s="22" t="s">
        <v>143</v>
      </c>
      <c r="D233" s="22" t="s">
        <v>141</v>
      </c>
      <c r="E233" s="15" t="s">
        <v>319</v>
      </c>
      <c r="F233" s="47"/>
      <c r="G233" s="39">
        <f>SUM(G234)</f>
        <v>0</v>
      </c>
      <c r="H233" s="39">
        <f>SUM(H234)</f>
        <v>0</v>
      </c>
    </row>
    <row r="234" spans="1:8" customFormat="1" ht="15.75">
      <c r="A234" s="63" t="s">
        <v>186</v>
      </c>
      <c r="B234" s="15"/>
      <c r="C234" s="22" t="s">
        <v>143</v>
      </c>
      <c r="D234" s="22" t="s">
        <v>141</v>
      </c>
      <c r="E234" s="15" t="s">
        <v>321</v>
      </c>
      <c r="F234" s="15"/>
      <c r="G234" s="39">
        <f>G235</f>
        <v>0</v>
      </c>
      <c r="H234" s="39">
        <f>H235</f>
        <v>0</v>
      </c>
    </row>
    <row r="235" spans="1:8" customFormat="1" ht="31.5">
      <c r="A235" s="30" t="s">
        <v>543</v>
      </c>
      <c r="B235" s="15"/>
      <c r="C235" s="22" t="s">
        <v>143</v>
      </c>
      <c r="D235" s="22" t="s">
        <v>141</v>
      </c>
      <c r="E235" s="15" t="s">
        <v>321</v>
      </c>
      <c r="F235" s="15">
        <v>200</v>
      </c>
      <c r="G235" s="39">
        <v>0</v>
      </c>
      <c r="H235" s="39">
        <v>0</v>
      </c>
    </row>
    <row r="236" spans="1:8" customFormat="1" ht="31.5">
      <c r="A236" s="61" t="s">
        <v>323</v>
      </c>
      <c r="B236" s="14"/>
      <c r="C236" s="22" t="s">
        <v>143</v>
      </c>
      <c r="D236" s="22" t="s">
        <v>141</v>
      </c>
      <c r="E236" s="15" t="s">
        <v>322</v>
      </c>
      <c r="F236" s="47"/>
      <c r="G236" s="39">
        <f>SUM(G237)</f>
        <v>34519.1</v>
      </c>
      <c r="H236" s="39">
        <f>SUM(H237)</f>
        <v>34450.1</v>
      </c>
    </row>
    <row r="237" spans="1:8" customFormat="1" ht="31.5">
      <c r="A237" s="30" t="s">
        <v>113</v>
      </c>
      <c r="B237" s="14"/>
      <c r="C237" s="22" t="s">
        <v>143</v>
      </c>
      <c r="D237" s="22" t="s">
        <v>141</v>
      </c>
      <c r="E237" s="15" t="s">
        <v>324</v>
      </c>
      <c r="F237" s="14"/>
      <c r="G237" s="39">
        <f>SUM(G238)</f>
        <v>34519.1</v>
      </c>
      <c r="H237" s="39">
        <f>SUM(H238)</f>
        <v>34450.1</v>
      </c>
    </row>
    <row r="238" spans="1:8" customFormat="1" ht="31.5">
      <c r="A238" s="30" t="s">
        <v>543</v>
      </c>
      <c r="B238" s="14"/>
      <c r="C238" s="22" t="s">
        <v>143</v>
      </c>
      <c r="D238" s="22" t="s">
        <v>141</v>
      </c>
      <c r="E238" s="15" t="s">
        <v>324</v>
      </c>
      <c r="F238" s="14">
        <v>200</v>
      </c>
      <c r="G238" s="39">
        <v>34519.1</v>
      </c>
      <c r="H238" s="39">
        <v>34450.1</v>
      </c>
    </row>
    <row r="239" spans="1:8" customFormat="1" ht="31.5">
      <c r="A239" s="61" t="s">
        <v>326</v>
      </c>
      <c r="B239" s="14"/>
      <c r="C239" s="22" t="s">
        <v>143</v>
      </c>
      <c r="D239" s="22" t="s">
        <v>141</v>
      </c>
      <c r="E239" s="15" t="s">
        <v>325</v>
      </c>
      <c r="F239" s="47"/>
      <c r="G239" s="39">
        <f>SUM(G240)</f>
        <v>2416.6999999999998</v>
      </c>
      <c r="H239" s="39">
        <f>SUM(H240)</f>
        <v>1854.2</v>
      </c>
    </row>
    <row r="240" spans="1:8" customFormat="1" ht="15.75">
      <c r="A240" s="63" t="s">
        <v>196</v>
      </c>
      <c r="B240" s="15"/>
      <c r="C240" s="22" t="s">
        <v>143</v>
      </c>
      <c r="D240" s="22" t="s">
        <v>141</v>
      </c>
      <c r="E240" s="15" t="s">
        <v>327</v>
      </c>
      <c r="F240" s="15"/>
      <c r="G240" s="39">
        <f>G241</f>
        <v>2416.6999999999998</v>
      </c>
      <c r="H240" s="39">
        <f>H241</f>
        <v>1854.2</v>
      </c>
    </row>
    <row r="241" spans="1:9" customFormat="1" ht="31.5">
      <c r="A241" s="30" t="s">
        <v>543</v>
      </c>
      <c r="B241" s="15"/>
      <c r="C241" s="22" t="s">
        <v>143</v>
      </c>
      <c r="D241" s="22" t="s">
        <v>141</v>
      </c>
      <c r="E241" s="15" t="s">
        <v>327</v>
      </c>
      <c r="F241" s="15">
        <v>200</v>
      </c>
      <c r="G241" s="39">
        <v>2416.6999999999998</v>
      </c>
      <c r="H241" s="39">
        <v>1854.2</v>
      </c>
    </row>
    <row r="242" spans="1:9" s="29" customFormat="1" ht="15.75">
      <c r="A242" s="109" t="s">
        <v>266</v>
      </c>
      <c r="B242" s="14"/>
      <c r="C242" s="22" t="s">
        <v>143</v>
      </c>
      <c r="D242" s="22" t="s">
        <v>141</v>
      </c>
      <c r="E242" s="15" t="s">
        <v>265</v>
      </c>
      <c r="F242" s="15"/>
      <c r="G242" s="39">
        <f t="shared" ref="G242:H244" si="13">G243</f>
        <v>3000.1</v>
      </c>
      <c r="H242" s="39">
        <f t="shared" si="13"/>
        <v>2700.1</v>
      </c>
    </row>
    <row r="243" spans="1:9" customFormat="1" ht="15.75">
      <c r="A243" s="109" t="s">
        <v>268</v>
      </c>
      <c r="B243" s="14"/>
      <c r="C243" s="22" t="s">
        <v>143</v>
      </c>
      <c r="D243" s="22" t="s">
        <v>141</v>
      </c>
      <c r="E243" s="15" t="s">
        <v>267</v>
      </c>
      <c r="F243" s="15"/>
      <c r="G243" s="39">
        <f t="shared" si="13"/>
        <v>3000.1</v>
      </c>
      <c r="H243" s="39">
        <f t="shared" si="13"/>
        <v>2700.1</v>
      </c>
    </row>
    <row r="244" spans="1:9" customFormat="1" ht="15.75">
      <c r="A244" s="109" t="s">
        <v>737</v>
      </c>
      <c r="B244" s="14"/>
      <c r="C244" s="22" t="s">
        <v>143</v>
      </c>
      <c r="D244" s="22" t="s">
        <v>141</v>
      </c>
      <c r="E244" s="15" t="s">
        <v>576</v>
      </c>
      <c r="F244" s="15"/>
      <c r="G244" s="39">
        <f t="shared" si="13"/>
        <v>3000.1</v>
      </c>
      <c r="H244" s="39">
        <f t="shared" si="13"/>
        <v>2700.1</v>
      </c>
    </row>
    <row r="245" spans="1:9" customFormat="1" ht="31.5">
      <c r="A245" s="109" t="s">
        <v>543</v>
      </c>
      <c r="B245" s="14"/>
      <c r="C245" s="22" t="s">
        <v>143</v>
      </c>
      <c r="D245" s="22" t="s">
        <v>141</v>
      </c>
      <c r="E245" s="15" t="s">
        <v>576</v>
      </c>
      <c r="F245" s="15">
        <v>200</v>
      </c>
      <c r="G245" s="39">
        <v>3000.1</v>
      </c>
      <c r="H245" s="39">
        <v>2700.1</v>
      </c>
    </row>
    <row r="246" spans="1:9" customFormat="1" ht="31.5">
      <c r="A246" s="33" t="s">
        <v>193</v>
      </c>
      <c r="B246" s="147"/>
      <c r="C246" s="148" t="s">
        <v>143</v>
      </c>
      <c r="D246" s="148" t="s">
        <v>143</v>
      </c>
      <c r="E246" s="47"/>
      <c r="F246" s="47"/>
      <c r="G246" s="13">
        <f>SUM(G247)</f>
        <v>3747.1</v>
      </c>
      <c r="H246" s="13">
        <f>SUM(H247)</f>
        <v>3542</v>
      </c>
    </row>
    <row r="247" spans="1:9" customFormat="1" ht="47.25">
      <c r="A247" s="30" t="s">
        <v>304</v>
      </c>
      <c r="B247" s="14"/>
      <c r="C247" s="22" t="s">
        <v>143</v>
      </c>
      <c r="D247" s="22" t="s">
        <v>143</v>
      </c>
      <c r="E247" s="15" t="s">
        <v>303</v>
      </c>
      <c r="F247" s="15"/>
      <c r="G247" s="39">
        <f>SUM(,G248)</f>
        <v>3747.1</v>
      </c>
      <c r="H247" s="39">
        <f>SUM(,H248)</f>
        <v>3542</v>
      </c>
    </row>
    <row r="248" spans="1:9" s="29" customFormat="1" ht="31.5">
      <c r="A248" s="30" t="s">
        <v>108</v>
      </c>
      <c r="B248" s="14"/>
      <c r="C248" s="22" t="s">
        <v>143</v>
      </c>
      <c r="D248" s="22" t="s">
        <v>143</v>
      </c>
      <c r="E248" s="15" t="s">
        <v>309</v>
      </c>
      <c r="F248" s="15"/>
      <c r="G248" s="39">
        <f t="shared" ref="G248:H250" si="14">SUM(G249)</f>
        <v>3747.1</v>
      </c>
      <c r="H248" s="39">
        <f t="shared" si="14"/>
        <v>3542</v>
      </c>
    </row>
    <row r="249" spans="1:9" s="29" customFormat="1" ht="15.75">
      <c r="A249" s="30" t="s">
        <v>330</v>
      </c>
      <c r="B249" s="14"/>
      <c r="C249" s="22" t="s">
        <v>143</v>
      </c>
      <c r="D249" s="22" t="s">
        <v>143</v>
      </c>
      <c r="E249" s="15" t="s">
        <v>328</v>
      </c>
      <c r="F249" s="15"/>
      <c r="G249" s="39">
        <f t="shared" si="14"/>
        <v>3747.1</v>
      </c>
      <c r="H249" s="39">
        <f t="shared" si="14"/>
        <v>3542</v>
      </c>
    </row>
    <row r="250" spans="1:9" customFormat="1" ht="15.75">
      <c r="A250" s="30" t="s">
        <v>20</v>
      </c>
      <c r="B250" s="14"/>
      <c r="C250" s="22" t="s">
        <v>143</v>
      </c>
      <c r="D250" s="22" t="s">
        <v>143</v>
      </c>
      <c r="E250" s="15" t="s">
        <v>329</v>
      </c>
      <c r="F250" s="47"/>
      <c r="G250" s="39">
        <f t="shared" si="14"/>
        <v>3747.1</v>
      </c>
      <c r="H250" s="39">
        <f t="shared" si="14"/>
        <v>3542</v>
      </c>
    </row>
    <row r="251" spans="1:9" customFormat="1" ht="15.75">
      <c r="A251" s="30" t="s">
        <v>198</v>
      </c>
      <c r="B251" s="14"/>
      <c r="C251" s="22" t="s">
        <v>143</v>
      </c>
      <c r="D251" s="22" t="s">
        <v>143</v>
      </c>
      <c r="E251" s="15" t="s">
        <v>329</v>
      </c>
      <c r="F251" s="15">
        <v>800</v>
      </c>
      <c r="G251" s="39">
        <v>3747.1</v>
      </c>
      <c r="H251" s="39">
        <v>3542</v>
      </c>
    </row>
    <row r="252" spans="1:9" customFormat="1" ht="15.75">
      <c r="A252" s="33" t="s">
        <v>114</v>
      </c>
      <c r="B252" s="147"/>
      <c r="C252" s="148" t="s">
        <v>144</v>
      </c>
      <c r="D252" s="148" t="s">
        <v>146</v>
      </c>
      <c r="E252" s="147"/>
      <c r="F252" s="147"/>
      <c r="G252" s="13">
        <f>SUM(G253,G272,G302,G321,G339)</f>
        <v>592728.69999999995</v>
      </c>
      <c r="H252" s="13">
        <f>SUM(H253,H272,H302,H321,H339)</f>
        <v>578539.00000000012</v>
      </c>
    </row>
    <row r="253" spans="1:9" customFormat="1" ht="15.75">
      <c r="A253" s="33" t="s">
        <v>115</v>
      </c>
      <c r="B253" s="147"/>
      <c r="C253" s="148" t="s">
        <v>144</v>
      </c>
      <c r="D253" s="148" t="s">
        <v>139</v>
      </c>
      <c r="E253" s="147"/>
      <c r="F253" s="147"/>
      <c r="G253" s="13">
        <f>SUM(G254,G268)</f>
        <v>62769.5</v>
      </c>
      <c r="H253" s="13">
        <f>SUM(H254,H268)</f>
        <v>61963.899999999994</v>
      </c>
      <c r="I253" s="46"/>
    </row>
    <row r="254" spans="1:9" customFormat="1" ht="47.25">
      <c r="A254" s="30" t="s">
        <v>360</v>
      </c>
      <c r="B254" s="14"/>
      <c r="C254" s="22" t="s">
        <v>144</v>
      </c>
      <c r="D254" s="22" t="s">
        <v>139</v>
      </c>
      <c r="E254" s="14" t="s">
        <v>359</v>
      </c>
      <c r="F254" s="14"/>
      <c r="G254" s="39">
        <f>SUM(G255,G265)</f>
        <v>62761.9</v>
      </c>
      <c r="H254" s="39">
        <f>SUM(H255,H265)</f>
        <v>61956.299999999996</v>
      </c>
    </row>
    <row r="255" spans="1:9" customFormat="1" ht="47.25">
      <c r="A255" s="30" t="s">
        <v>116</v>
      </c>
      <c r="B255" s="14"/>
      <c r="C255" s="22" t="s">
        <v>144</v>
      </c>
      <c r="D255" s="22" t="s">
        <v>139</v>
      </c>
      <c r="E255" s="14" t="s">
        <v>361</v>
      </c>
      <c r="F255" s="14"/>
      <c r="G255" s="39">
        <f>SUM(G256,G259,G262)</f>
        <v>46853.4</v>
      </c>
      <c r="H255" s="39">
        <f>SUM(H256,H259,H262)</f>
        <v>46818.299999999996</v>
      </c>
    </row>
    <row r="256" spans="1:9" customFormat="1" ht="141.75">
      <c r="A256" s="61" t="s">
        <v>363</v>
      </c>
      <c r="B256" s="15"/>
      <c r="C256" s="22" t="s">
        <v>144</v>
      </c>
      <c r="D256" s="22" t="s">
        <v>139</v>
      </c>
      <c r="E256" s="14" t="s">
        <v>362</v>
      </c>
      <c r="F256" s="15"/>
      <c r="G256" s="39">
        <f>SUM(G257)</f>
        <v>44726.8</v>
      </c>
      <c r="H256" s="39">
        <f>SUM(H257)</f>
        <v>44691.7</v>
      </c>
    </row>
    <row r="257" spans="1:9" customFormat="1" ht="31.5">
      <c r="A257" s="30" t="s">
        <v>683</v>
      </c>
      <c r="B257" s="14"/>
      <c r="C257" s="22" t="s">
        <v>144</v>
      </c>
      <c r="D257" s="22" t="s">
        <v>139</v>
      </c>
      <c r="E257" s="14" t="s">
        <v>682</v>
      </c>
      <c r="F257" s="14"/>
      <c r="G257" s="39">
        <f>SUM(G258)</f>
        <v>44726.8</v>
      </c>
      <c r="H257" s="39">
        <f>SUM(H258)</f>
        <v>44691.7</v>
      </c>
    </row>
    <row r="258" spans="1:9" customFormat="1" ht="31.5">
      <c r="A258" s="45" t="s">
        <v>199</v>
      </c>
      <c r="B258" s="14"/>
      <c r="C258" s="22" t="s">
        <v>144</v>
      </c>
      <c r="D258" s="22" t="s">
        <v>139</v>
      </c>
      <c r="E258" s="14" t="s">
        <v>682</v>
      </c>
      <c r="F258" s="14">
        <v>600</v>
      </c>
      <c r="G258" s="39">
        <v>44726.8</v>
      </c>
      <c r="H258" s="39">
        <v>44691.7</v>
      </c>
    </row>
    <row r="259" spans="1:9" customFormat="1" ht="47.25">
      <c r="A259" s="61" t="s">
        <v>424</v>
      </c>
      <c r="B259" s="15"/>
      <c r="C259" s="22" t="s">
        <v>144</v>
      </c>
      <c r="D259" s="22" t="s">
        <v>139</v>
      </c>
      <c r="E259" s="14" t="s">
        <v>365</v>
      </c>
      <c r="F259" s="15"/>
      <c r="G259" s="39">
        <f>SUM(G260)</f>
        <v>1454.4</v>
      </c>
      <c r="H259" s="39">
        <f>SUM(H260)</f>
        <v>1454.4</v>
      </c>
    </row>
    <row r="260" spans="1:9" customFormat="1" ht="18.75">
      <c r="A260" s="30" t="s">
        <v>678</v>
      </c>
      <c r="B260" s="14"/>
      <c r="C260" s="22" t="s">
        <v>144</v>
      </c>
      <c r="D260" s="22" t="s">
        <v>139</v>
      </c>
      <c r="E260" s="14" t="s">
        <v>364</v>
      </c>
      <c r="F260" s="57"/>
      <c r="G260" s="39">
        <f>SUM(G261)</f>
        <v>1454.4</v>
      </c>
      <c r="H260" s="39">
        <f>SUM(H261)</f>
        <v>1454.4</v>
      </c>
    </row>
    <row r="261" spans="1:9" customFormat="1" ht="31.5">
      <c r="A261" s="45" t="s">
        <v>199</v>
      </c>
      <c r="B261" s="14"/>
      <c r="C261" s="22" t="s">
        <v>144</v>
      </c>
      <c r="D261" s="22" t="s">
        <v>139</v>
      </c>
      <c r="E261" s="14" t="s">
        <v>364</v>
      </c>
      <c r="F261" s="14">
        <v>600</v>
      </c>
      <c r="G261" s="39">
        <v>1454.4</v>
      </c>
      <c r="H261" s="39">
        <v>1454.4</v>
      </c>
    </row>
    <row r="262" spans="1:9" customFormat="1" ht="31.5">
      <c r="A262" s="30" t="s">
        <v>579</v>
      </c>
      <c r="B262" s="64"/>
      <c r="C262" s="22" t="s">
        <v>144</v>
      </c>
      <c r="D262" s="22" t="s">
        <v>139</v>
      </c>
      <c r="E262" s="22" t="s">
        <v>577</v>
      </c>
      <c r="F262" s="66"/>
      <c r="G262" s="39">
        <f>G263</f>
        <v>672.2</v>
      </c>
      <c r="H262" s="39">
        <f>H263</f>
        <v>672.2</v>
      </c>
    </row>
    <row r="263" spans="1:9" customFormat="1" ht="15.75">
      <c r="A263" s="30" t="s">
        <v>680</v>
      </c>
      <c r="B263" s="64"/>
      <c r="C263" s="22" t="s">
        <v>144</v>
      </c>
      <c r="D263" s="22" t="s">
        <v>139</v>
      </c>
      <c r="E263" s="22" t="s">
        <v>580</v>
      </c>
      <c r="F263" s="65"/>
      <c r="G263" s="39">
        <f>G264</f>
        <v>672.2</v>
      </c>
      <c r="H263" s="39">
        <f>H264</f>
        <v>672.2</v>
      </c>
    </row>
    <row r="264" spans="1:9" customFormat="1" ht="31.5">
      <c r="A264" s="30" t="s">
        <v>199</v>
      </c>
      <c r="B264" s="64"/>
      <c r="C264" s="22" t="s">
        <v>144</v>
      </c>
      <c r="D264" s="22" t="s">
        <v>139</v>
      </c>
      <c r="E264" s="22" t="s">
        <v>580</v>
      </c>
      <c r="F264" s="64">
        <v>600</v>
      </c>
      <c r="G264" s="39">
        <v>672.2</v>
      </c>
      <c r="H264" s="39">
        <v>672.2</v>
      </c>
    </row>
    <row r="265" spans="1:9" customFormat="1" ht="47.25">
      <c r="A265" s="30" t="s">
        <v>117</v>
      </c>
      <c r="B265" s="14"/>
      <c r="C265" s="22" t="s">
        <v>144</v>
      </c>
      <c r="D265" s="22" t="s">
        <v>139</v>
      </c>
      <c r="E265" s="14" t="s">
        <v>366</v>
      </c>
      <c r="F265" s="14"/>
      <c r="G265" s="39">
        <f>SUM(G266)</f>
        <v>15908.5</v>
      </c>
      <c r="H265" s="39">
        <f>SUM(H266)</f>
        <v>15138</v>
      </c>
      <c r="I265" s="44"/>
    </row>
    <row r="266" spans="1:9" customFormat="1" ht="31.5">
      <c r="A266" s="45" t="s">
        <v>204</v>
      </c>
      <c r="B266" s="14"/>
      <c r="C266" s="22" t="s">
        <v>144</v>
      </c>
      <c r="D266" s="22" t="s">
        <v>139</v>
      </c>
      <c r="E266" s="14" t="s">
        <v>684</v>
      </c>
      <c r="F266" s="14"/>
      <c r="G266" s="39">
        <f>SUM(G267)</f>
        <v>15908.5</v>
      </c>
      <c r="H266" s="39">
        <f>SUM(H267)</f>
        <v>15138</v>
      </c>
    </row>
    <row r="267" spans="1:9" customFormat="1" ht="31.5">
      <c r="A267" s="45" t="s">
        <v>199</v>
      </c>
      <c r="B267" s="14"/>
      <c r="C267" s="22" t="s">
        <v>144</v>
      </c>
      <c r="D267" s="22" t="s">
        <v>139</v>
      </c>
      <c r="E267" s="14" t="s">
        <v>684</v>
      </c>
      <c r="F267" s="14">
        <v>600</v>
      </c>
      <c r="G267" s="39">
        <v>15908.5</v>
      </c>
      <c r="H267" s="39">
        <v>15138</v>
      </c>
    </row>
    <row r="268" spans="1:9" customFormat="1" ht="15.75">
      <c r="A268" s="61" t="s">
        <v>266</v>
      </c>
      <c r="B268" s="15"/>
      <c r="C268" s="156" t="s">
        <v>144</v>
      </c>
      <c r="D268" s="156" t="s">
        <v>139</v>
      </c>
      <c r="E268" s="156" t="s">
        <v>265</v>
      </c>
      <c r="F268" s="157"/>
      <c r="G268" s="39">
        <f>G269</f>
        <v>7.6</v>
      </c>
      <c r="H268" s="39">
        <f>H269</f>
        <v>7.6</v>
      </c>
    </row>
    <row r="269" spans="1:9" customFormat="1" ht="15.75">
      <c r="A269" s="61" t="s">
        <v>268</v>
      </c>
      <c r="B269" s="15"/>
      <c r="C269" s="156" t="s">
        <v>144</v>
      </c>
      <c r="D269" s="156" t="s">
        <v>139</v>
      </c>
      <c r="E269" s="156" t="s">
        <v>267</v>
      </c>
      <c r="F269" s="157"/>
      <c r="G269" s="39">
        <f>G270</f>
        <v>7.6</v>
      </c>
      <c r="H269" s="39">
        <f>H270</f>
        <v>7.6</v>
      </c>
    </row>
    <row r="270" spans="1:9" customFormat="1" ht="15.75">
      <c r="A270" s="61" t="s">
        <v>336</v>
      </c>
      <c r="B270" s="15"/>
      <c r="C270" s="156" t="s">
        <v>144</v>
      </c>
      <c r="D270" s="156" t="s">
        <v>139</v>
      </c>
      <c r="E270" s="156" t="s">
        <v>337</v>
      </c>
      <c r="F270" s="157"/>
      <c r="G270" s="39">
        <f>SUM(G271)</f>
        <v>7.6</v>
      </c>
      <c r="H270" s="39">
        <f>SUM(H271)</f>
        <v>7.6</v>
      </c>
    </row>
    <row r="271" spans="1:9" customFormat="1" ht="31.5">
      <c r="A271" s="45" t="s">
        <v>199</v>
      </c>
      <c r="B271" s="14"/>
      <c r="C271" s="156" t="s">
        <v>144</v>
      </c>
      <c r="D271" s="156" t="s">
        <v>139</v>
      </c>
      <c r="E271" s="156" t="s">
        <v>337</v>
      </c>
      <c r="F271" s="14">
        <v>600</v>
      </c>
      <c r="G271" s="39">
        <v>7.6</v>
      </c>
      <c r="H271" s="39">
        <v>7.6</v>
      </c>
    </row>
    <row r="272" spans="1:9" customFormat="1" ht="15.75">
      <c r="A272" s="33" t="s">
        <v>118</v>
      </c>
      <c r="B272" s="147"/>
      <c r="C272" s="148" t="s">
        <v>144</v>
      </c>
      <c r="D272" s="148" t="s">
        <v>140</v>
      </c>
      <c r="E272" s="147"/>
      <c r="F272" s="147"/>
      <c r="G272" s="13">
        <f>SUM(G273,G296)</f>
        <v>436949.30000000005</v>
      </c>
      <c r="H272" s="13">
        <f>SUM(H273,H296)</f>
        <v>424784.10000000003</v>
      </c>
    </row>
    <row r="273" spans="1:8" customFormat="1" ht="47.25">
      <c r="A273" s="30" t="s">
        <v>360</v>
      </c>
      <c r="B273" s="14"/>
      <c r="C273" s="22" t="s">
        <v>144</v>
      </c>
      <c r="D273" s="22" t="s">
        <v>140</v>
      </c>
      <c r="E273" s="14" t="s">
        <v>359</v>
      </c>
      <c r="F273" s="14"/>
      <c r="G273" s="39">
        <f>SUM(G274,G291)</f>
        <v>427466.4</v>
      </c>
      <c r="H273" s="39">
        <f>SUM(H274,H291)</f>
        <v>416475.10000000003</v>
      </c>
    </row>
    <row r="274" spans="1:8" customFormat="1" ht="47.25">
      <c r="A274" s="30" t="s">
        <v>116</v>
      </c>
      <c r="B274" s="14"/>
      <c r="C274" s="22" t="s">
        <v>144</v>
      </c>
      <c r="D274" s="22" t="s">
        <v>140</v>
      </c>
      <c r="E274" s="14" t="s">
        <v>361</v>
      </c>
      <c r="F274" s="14"/>
      <c r="G274" s="39">
        <f>SUM(G275,G280,G283,G286)</f>
        <v>321806.40000000002</v>
      </c>
      <c r="H274" s="39">
        <f>SUM(H275,H280,H283,H286)</f>
        <v>319961.2</v>
      </c>
    </row>
    <row r="275" spans="1:8" customFormat="1" ht="141.75">
      <c r="A275" s="61" t="s">
        <v>363</v>
      </c>
      <c r="B275" s="15"/>
      <c r="C275" s="22" t="s">
        <v>144</v>
      </c>
      <c r="D275" s="22" t="s">
        <v>140</v>
      </c>
      <c r="E275" s="14" t="s">
        <v>362</v>
      </c>
      <c r="F275" s="15"/>
      <c r="G275" s="39">
        <f>SUM(G276,G278)</f>
        <v>304893</v>
      </c>
      <c r="H275" s="39">
        <f>SUM(H276,H278)</f>
        <v>303144</v>
      </c>
    </row>
    <row r="276" spans="1:8" customFormat="1" ht="47.25">
      <c r="A276" s="30" t="s">
        <v>686</v>
      </c>
      <c r="B276" s="14"/>
      <c r="C276" s="22" t="s">
        <v>144</v>
      </c>
      <c r="D276" s="22" t="s">
        <v>140</v>
      </c>
      <c r="E276" s="14" t="s">
        <v>685</v>
      </c>
      <c r="F276" s="14"/>
      <c r="G276" s="39">
        <f>SUM(G277)</f>
        <v>263943.7</v>
      </c>
      <c r="H276" s="39">
        <f>SUM(H277)</f>
        <v>262225.09999999998</v>
      </c>
    </row>
    <row r="277" spans="1:8" customFormat="1" ht="31.5">
      <c r="A277" s="45" t="s">
        <v>199</v>
      </c>
      <c r="B277" s="14"/>
      <c r="C277" s="22" t="s">
        <v>144</v>
      </c>
      <c r="D277" s="22" t="s">
        <v>140</v>
      </c>
      <c r="E277" s="14" t="s">
        <v>685</v>
      </c>
      <c r="F277" s="14">
        <v>600</v>
      </c>
      <c r="G277" s="39">
        <v>263943.7</v>
      </c>
      <c r="H277" s="39">
        <v>262225.09999999998</v>
      </c>
    </row>
    <row r="278" spans="1:8" customFormat="1" ht="47.25">
      <c r="A278" s="30" t="s">
        <v>688</v>
      </c>
      <c r="B278" s="14"/>
      <c r="C278" s="22" t="s">
        <v>144</v>
      </c>
      <c r="D278" s="22" t="s">
        <v>140</v>
      </c>
      <c r="E278" s="14" t="s">
        <v>687</v>
      </c>
      <c r="F278" s="14"/>
      <c r="G278" s="39">
        <f>SUM(G279)</f>
        <v>40949.300000000003</v>
      </c>
      <c r="H278" s="39">
        <f>SUM(H279)</f>
        <v>40918.9</v>
      </c>
    </row>
    <row r="279" spans="1:8" customFormat="1" ht="31.5">
      <c r="A279" s="45" t="s">
        <v>199</v>
      </c>
      <c r="B279" s="14"/>
      <c r="C279" s="22" t="s">
        <v>144</v>
      </c>
      <c r="D279" s="22" t="s">
        <v>140</v>
      </c>
      <c r="E279" s="14" t="s">
        <v>687</v>
      </c>
      <c r="F279" s="14">
        <v>600</v>
      </c>
      <c r="G279" s="39">
        <v>40949.300000000003</v>
      </c>
      <c r="H279" s="39">
        <v>40918.9</v>
      </c>
    </row>
    <row r="280" spans="1:8" customFormat="1" ht="47.25">
      <c r="A280" s="61" t="s">
        <v>424</v>
      </c>
      <c r="B280" s="15"/>
      <c r="C280" s="22" t="s">
        <v>144</v>
      </c>
      <c r="D280" s="22" t="s">
        <v>140</v>
      </c>
      <c r="E280" s="14" t="s">
        <v>365</v>
      </c>
      <c r="F280" s="15"/>
      <c r="G280" s="39">
        <f>SUM(G281)</f>
        <v>12696.9</v>
      </c>
      <c r="H280" s="39">
        <f>SUM(H281)</f>
        <v>12601</v>
      </c>
    </row>
    <row r="281" spans="1:8" customFormat="1" ht="18.75">
      <c r="A281" s="30" t="s">
        <v>678</v>
      </c>
      <c r="B281" s="14"/>
      <c r="C281" s="22" t="s">
        <v>144</v>
      </c>
      <c r="D281" s="22" t="s">
        <v>140</v>
      </c>
      <c r="E281" s="14" t="s">
        <v>364</v>
      </c>
      <c r="F281" s="57"/>
      <c r="G281" s="39">
        <f>SUM(G282)</f>
        <v>12696.9</v>
      </c>
      <c r="H281" s="39">
        <f>SUM(H282)</f>
        <v>12601</v>
      </c>
    </row>
    <row r="282" spans="1:8" customFormat="1" ht="31.5">
      <c r="A282" s="45" t="s">
        <v>199</v>
      </c>
      <c r="B282" s="14"/>
      <c r="C282" s="22" t="s">
        <v>144</v>
      </c>
      <c r="D282" s="22" t="s">
        <v>140</v>
      </c>
      <c r="E282" s="14" t="s">
        <v>364</v>
      </c>
      <c r="F282" s="14">
        <v>600</v>
      </c>
      <c r="G282" s="39">
        <v>12696.9</v>
      </c>
      <c r="H282" s="39">
        <v>12601</v>
      </c>
    </row>
    <row r="283" spans="1:8" customFormat="1" ht="31.5">
      <c r="A283" s="45" t="s">
        <v>579</v>
      </c>
      <c r="B283" s="14"/>
      <c r="C283" s="22" t="s">
        <v>144</v>
      </c>
      <c r="D283" s="22" t="s">
        <v>140</v>
      </c>
      <c r="E283" s="14" t="s">
        <v>577</v>
      </c>
      <c r="F283" s="14"/>
      <c r="G283" s="39">
        <f>SUM(G284)</f>
        <v>681.5</v>
      </c>
      <c r="H283" s="39">
        <f>SUM(H284)</f>
        <v>681.3</v>
      </c>
    </row>
    <row r="284" spans="1:8" customFormat="1" ht="15.75">
      <c r="A284" s="45" t="s">
        <v>680</v>
      </c>
      <c r="B284" s="14"/>
      <c r="C284" s="22" t="s">
        <v>144</v>
      </c>
      <c r="D284" s="22" t="s">
        <v>140</v>
      </c>
      <c r="E284" s="14" t="s">
        <v>580</v>
      </c>
      <c r="F284" s="14"/>
      <c r="G284" s="39">
        <f>SUM(G285)</f>
        <v>681.5</v>
      </c>
      <c r="H284" s="39">
        <f>SUM(H285)</f>
        <v>681.3</v>
      </c>
    </row>
    <row r="285" spans="1:8" customFormat="1" ht="31.5">
      <c r="A285" s="45" t="s">
        <v>199</v>
      </c>
      <c r="B285" s="14"/>
      <c r="C285" s="22" t="s">
        <v>144</v>
      </c>
      <c r="D285" s="22" t="s">
        <v>140</v>
      </c>
      <c r="E285" s="14" t="s">
        <v>580</v>
      </c>
      <c r="F285" s="14">
        <v>600</v>
      </c>
      <c r="G285" s="39">
        <v>681.5</v>
      </c>
      <c r="H285" s="39">
        <v>681.3</v>
      </c>
    </row>
    <row r="286" spans="1:8" customFormat="1" ht="63">
      <c r="A286" s="45" t="s">
        <v>623</v>
      </c>
      <c r="B286" s="14"/>
      <c r="C286" s="22" t="s">
        <v>144</v>
      </c>
      <c r="D286" s="22" t="s">
        <v>140</v>
      </c>
      <c r="E286" s="14" t="s">
        <v>622</v>
      </c>
      <c r="F286" s="14"/>
      <c r="G286" s="39">
        <f>SUM(G287,G289)</f>
        <v>3535</v>
      </c>
      <c r="H286" s="39">
        <f>SUM(H287,H289)</f>
        <v>3534.9</v>
      </c>
    </row>
    <row r="287" spans="1:8" customFormat="1" ht="63">
      <c r="A287" s="61" t="s">
        <v>775</v>
      </c>
      <c r="B287" s="14"/>
      <c r="C287" s="22" t="s">
        <v>144</v>
      </c>
      <c r="D287" s="22" t="s">
        <v>140</v>
      </c>
      <c r="E287" s="14" t="s">
        <v>777</v>
      </c>
      <c r="F287" s="14"/>
      <c r="G287" s="39">
        <f>SUM(G288)</f>
        <v>3500</v>
      </c>
      <c r="H287" s="39">
        <f>SUM(H288)</f>
        <v>3500</v>
      </c>
    </row>
    <row r="288" spans="1:8" customFormat="1" ht="31.5">
      <c r="A288" s="45" t="s">
        <v>199</v>
      </c>
      <c r="B288" s="14"/>
      <c r="C288" s="22" t="s">
        <v>144</v>
      </c>
      <c r="D288" s="22" t="s">
        <v>140</v>
      </c>
      <c r="E288" s="14" t="s">
        <v>777</v>
      </c>
      <c r="F288" s="14">
        <v>600</v>
      </c>
      <c r="G288" s="39">
        <v>3500</v>
      </c>
      <c r="H288" s="39">
        <v>3500</v>
      </c>
    </row>
    <row r="289" spans="1:8" customFormat="1" ht="63">
      <c r="A289" s="61" t="s">
        <v>776</v>
      </c>
      <c r="B289" s="14"/>
      <c r="C289" s="22" t="s">
        <v>144</v>
      </c>
      <c r="D289" s="22" t="s">
        <v>140</v>
      </c>
      <c r="E289" s="14" t="s">
        <v>778</v>
      </c>
      <c r="F289" s="14"/>
      <c r="G289" s="39">
        <f>SUM(G290)</f>
        <v>35</v>
      </c>
      <c r="H289" s="39">
        <f>SUM(H290)</f>
        <v>34.9</v>
      </c>
    </row>
    <row r="290" spans="1:8" customFormat="1" ht="31.5">
      <c r="A290" s="45" t="s">
        <v>199</v>
      </c>
      <c r="B290" s="14"/>
      <c r="C290" s="22" t="s">
        <v>144</v>
      </c>
      <c r="D290" s="22" t="s">
        <v>140</v>
      </c>
      <c r="E290" s="14" t="s">
        <v>778</v>
      </c>
      <c r="F290" s="14">
        <v>600</v>
      </c>
      <c r="G290" s="39">
        <v>35</v>
      </c>
      <c r="H290" s="39">
        <v>34.9</v>
      </c>
    </row>
    <row r="291" spans="1:8" customFormat="1" ht="47.25">
      <c r="A291" s="30" t="s">
        <v>117</v>
      </c>
      <c r="B291" s="14"/>
      <c r="C291" s="22" t="s">
        <v>144</v>
      </c>
      <c r="D291" s="22" t="s">
        <v>140</v>
      </c>
      <c r="E291" s="14" t="s">
        <v>366</v>
      </c>
      <c r="F291" s="14"/>
      <c r="G291" s="39">
        <f>SUM(G292,G294)</f>
        <v>105660</v>
      </c>
      <c r="H291" s="39">
        <f>SUM(H292,H294)</f>
        <v>96513.900000000009</v>
      </c>
    </row>
    <row r="292" spans="1:8" customFormat="1" ht="31.5">
      <c r="A292" s="45" t="s">
        <v>690</v>
      </c>
      <c r="B292" s="14"/>
      <c r="C292" s="22" t="s">
        <v>144</v>
      </c>
      <c r="D292" s="22" t="s">
        <v>140</v>
      </c>
      <c r="E292" s="14" t="s">
        <v>689</v>
      </c>
      <c r="F292" s="14"/>
      <c r="G292" s="39">
        <f>SUM(G293:G293)</f>
        <v>96155.9</v>
      </c>
      <c r="H292" s="39">
        <f>SUM(H293:H293)</f>
        <v>87741.6</v>
      </c>
    </row>
    <row r="293" spans="1:8" customFormat="1" ht="31.5">
      <c r="A293" s="45" t="s">
        <v>199</v>
      </c>
      <c r="B293" s="14"/>
      <c r="C293" s="22" t="s">
        <v>144</v>
      </c>
      <c r="D293" s="22" t="s">
        <v>140</v>
      </c>
      <c r="E293" s="14" t="s">
        <v>689</v>
      </c>
      <c r="F293" s="14">
        <v>600</v>
      </c>
      <c r="G293" s="39">
        <v>96155.9</v>
      </c>
      <c r="H293" s="39">
        <v>87741.6</v>
      </c>
    </row>
    <row r="294" spans="1:8" customFormat="1" ht="47.25">
      <c r="A294" s="45" t="s">
        <v>692</v>
      </c>
      <c r="B294" s="14"/>
      <c r="C294" s="22" t="s">
        <v>144</v>
      </c>
      <c r="D294" s="22" t="s">
        <v>140</v>
      </c>
      <c r="E294" s="14" t="s">
        <v>691</v>
      </c>
      <c r="F294" s="14"/>
      <c r="G294" s="39">
        <f>SUM(G295)</f>
        <v>9504.1</v>
      </c>
      <c r="H294" s="39">
        <f>SUM(H295)</f>
        <v>8772.2999999999993</v>
      </c>
    </row>
    <row r="295" spans="1:8" customFormat="1" ht="31.5">
      <c r="A295" s="45" t="s">
        <v>199</v>
      </c>
      <c r="B295" s="14"/>
      <c r="C295" s="22" t="s">
        <v>144</v>
      </c>
      <c r="D295" s="22" t="s">
        <v>140</v>
      </c>
      <c r="E295" s="14" t="s">
        <v>691</v>
      </c>
      <c r="F295" s="14">
        <v>600</v>
      </c>
      <c r="G295" s="39">
        <v>9504.1</v>
      </c>
      <c r="H295" s="39">
        <v>8772.2999999999993</v>
      </c>
    </row>
    <row r="296" spans="1:8" customFormat="1" ht="15.75">
      <c r="A296" s="155" t="s">
        <v>266</v>
      </c>
      <c r="B296" s="158"/>
      <c r="C296" s="159" t="s">
        <v>144</v>
      </c>
      <c r="D296" s="159" t="s">
        <v>140</v>
      </c>
      <c r="E296" s="159" t="s">
        <v>265</v>
      </c>
      <c r="F296" s="160"/>
      <c r="G296" s="211">
        <f>G297</f>
        <v>9482.9</v>
      </c>
      <c r="H296" s="211">
        <f>H297</f>
        <v>8309</v>
      </c>
    </row>
    <row r="297" spans="1:8" customFormat="1" ht="15.75">
      <c r="A297" s="155" t="s">
        <v>268</v>
      </c>
      <c r="B297" s="158"/>
      <c r="C297" s="159" t="s">
        <v>144</v>
      </c>
      <c r="D297" s="159" t="s">
        <v>140</v>
      </c>
      <c r="E297" s="159" t="s">
        <v>267</v>
      </c>
      <c r="F297" s="160"/>
      <c r="G297" s="211">
        <f>G298+G300</f>
        <v>9482.9</v>
      </c>
      <c r="H297" s="211">
        <f>H298+H300</f>
        <v>8309</v>
      </c>
    </row>
    <row r="298" spans="1:8" customFormat="1" ht="15.75">
      <c r="A298" s="155" t="s">
        <v>737</v>
      </c>
      <c r="B298" s="158"/>
      <c r="C298" s="159" t="s">
        <v>144</v>
      </c>
      <c r="D298" s="159" t="s">
        <v>140</v>
      </c>
      <c r="E298" s="159" t="s">
        <v>576</v>
      </c>
      <c r="F298" s="160"/>
      <c r="G298" s="211">
        <f>G299</f>
        <v>9391.4</v>
      </c>
      <c r="H298" s="211">
        <f>H299</f>
        <v>8217.5</v>
      </c>
    </row>
    <row r="299" spans="1:8" customFormat="1" ht="31.5">
      <c r="A299" s="45" t="s">
        <v>199</v>
      </c>
      <c r="B299" s="14"/>
      <c r="C299" s="159" t="s">
        <v>144</v>
      </c>
      <c r="D299" s="159" t="s">
        <v>140</v>
      </c>
      <c r="E299" s="159" t="s">
        <v>576</v>
      </c>
      <c r="F299" s="14">
        <v>600</v>
      </c>
      <c r="G299" s="39">
        <v>9391.4</v>
      </c>
      <c r="H299" s="39">
        <v>8217.5</v>
      </c>
    </row>
    <row r="300" spans="1:8" customFormat="1" ht="15.75">
      <c r="A300" s="61" t="s">
        <v>336</v>
      </c>
      <c r="B300" s="15"/>
      <c r="C300" s="156" t="s">
        <v>144</v>
      </c>
      <c r="D300" s="156" t="s">
        <v>140</v>
      </c>
      <c r="E300" s="156" t="s">
        <v>337</v>
      </c>
      <c r="F300" s="157"/>
      <c r="G300" s="39">
        <f>SUM(G301)</f>
        <v>91.5</v>
      </c>
      <c r="H300" s="39">
        <f>SUM(H301)</f>
        <v>91.5</v>
      </c>
    </row>
    <row r="301" spans="1:8" customFormat="1" ht="31.5">
      <c r="A301" s="45" t="s">
        <v>199</v>
      </c>
      <c r="B301" s="14"/>
      <c r="C301" s="156" t="s">
        <v>144</v>
      </c>
      <c r="D301" s="156" t="s">
        <v>140</v>
      </c>
      <c r="E301" s="156" t="s">
        <v>337</v>
      </c>
      <c r="F301" s="14">
        <v>600</v>
      </c>
      <c r="G301" s="39">
        <v>91.5</v>
      </c>
      <c r="H301" s="39">
        <v>91.5</v>
      </c>
    </row>
    <row r="302" spans="1:8" customFormat="1" ht="15.75">
      <c r="A302" s="33" t="s">
        <v>675</v>
      </c>
      <c r="B302" s="147"/>
      <c r="C302" s="148" t="s">
        <v>144</v>
      </c>
      <c r="D302" s="148" t="s">
        <v>141</v>
      </c>
      <c r="E302" s="147"/>
      <c r="F302" s="147"/>
      <c r="G302" s="13">
        <f>SUM(G303,G317)</f>
        <v>72681.7</v>
      </c>
      <c r="H302" s="13">
        <f>SUM(H303,H317)</f>
        <v>71576.800000000017</v>
      </c>
    </row>
    <row r="303" spans="1:8" customFormat="1" ht="47.25">
      <c r="A303" s="30" t="s">
        <v>360</v>
      </c>
      <c r="B303" s="14"/>
      <c r="C303" s="22" t="s">
        <v>144</v>
      </c>
      <c r="D303" s="22" t="s">
        <v>141</v>
      </c>
      <c r="E303" s="14" t="s">
        <v>359</v>
      </c>
      <c r="F303" s="14"/>
      <c r="G303" s="39">
        <f>SUM(G304,G314)</f>
        <v>72504.599999999991</v>
      </c>
      <c r="H303" s="39">
        <f>SUM(H304,H314)</f>
        <v>71399.700000000012</v>
      </c>
    </row>
    <row r="304" spans="1:8" customFormat="1" ht="47.25">
      <c r="A304" s="30" t="s">
        <v>116</v>
      </c>
      <c r="B304" s="14"/>
      <c r="C304" s="22" t="s">
        <v>144</v>
      </c>
      <c r="D304" s="22" t="s">
        <v>141</v>
      </c>
      <c r="E304" s="14" t="s">
        <v>361</v>
      </c>
      <c r="F304" s="14"/>
      <c r="G304" s="39">
        <f>SUM(G305,G308,G311)</f>
        <v>61763.399999999994</v>
      </c>
      <c r="H304" s="39">
        <f>SUM(H305,H308,H311)</f>
        <v>61638.200000000004</v>
      </c>
    </row>
    <row r="305" spans="1:8" customFormat="1" ht="141.75">
      <c r="A305" s="61" t="s">
        <v>363</v>
      </c>
      <c r="B305" s="15"/>
      <c r="C305" s="22" t="s">
        <v>144</v>
      </c>
      <c r="D305" s="22" t="s">
        <v>141</v>
      </c>
      <c r="E305" s="14" t="s">
        <v>362</v>
      </c>
      <c r="F305" s="15"/>
      <c r="G305" s="39">
        <f>SUM(G306)</f>
        <v>59688.2</v>
      </c>
      <c r="H305" s="39">
        <f>SUM(H306)</f>
        <v>59574.400000000001</v>
      </c>
    </row>
    <row r="306" spans="1:8" customFormat="1" ht="47.25">
      <c r="A306" s="30" t="s">
        <v>694</v>
      </c>
      <c r="B306" s="14"/>
      <c r="C306" s="22" t="s">
        <v>144</v>
      </c>
      <c r="D306" s="22" t="s">
        <v>141</v>
      </c>
      <c r="E306" s="14" t="s">
        <v>693</v>
      </c>
      <c r="F306" s="14"/>
      <c r="G306" s="39">
        <f>SUM(G307)</f>
        <v>59688.2</v>
      </c>
      <c r="H306" s="39">
        <f>SUM(H307)</f>
        <v>59574.400000000001</v>
      </c>
    </row>
    <row r="307" spans="1:8" customFormat="1" ht="31.5">
      <c r="A307" s="45" t="s">
        <v>199</v>
      </c>
      <c r="B307" s="14"/>
      <c r="C307" s="22" t="s">
        <v>144</v>
      </c>
      <c r="D307" s="22" t="s">
        <v>141</v>
      </c>
      <c r="E307" s="14" t="s">
        <v>693</v>
      </c>
      <c r="F307" s="14">
        <v>600</v>
      </c>
      <c r="G307" s="39">
        <v>59688.2</v>
      </c>
      <c r="H307" s="39">
        <v>59574.400000000001</v>
      </c>
    </row>
    <row r="308" spans="1:8" customFormat="1" ht="47.25">
      <c r="A308" s="61" t="s">
        <v>424</v>
      </c>
      <c r="B308" s="15"/>
      <c r="C308" s="22" t="s">
        <v>144</v>
      </c>
      <c r="D308" s="22" t="s">
        <v>141</v>
      </c>
      <c r="E308" s="14" t="s">
        <v>365</v>
      </c>
      <c r="F308" s="15"/>
      <c r="G308" s="39">
        <f>SUM(G309)</f>
        <v>1814.7</v>
      </c>
      <c r="H308" s="39">
        <f>SUM(H309)</f>
        <v>1803.5</v>
      </c>
    </row>
    <row r="309" spans="1:8" customFormat="1" ht="18.75">
      <c r="A309" s="30" t="s">
        <v>678</v>
      </c>
      <c r="B309" s="14"/>
      <c r="C309" s="22" t="s">
        <v>144</v>
      </c>
      <c r="D309" s="22" t="s">
        <v>141</v>
      </c>
      <c r="E309" s="14" t="s">
        <v>364</v>
      </c>
      <c r="F309" s="57"/>
      <c r="G309" s="39">
        <f>SUM(G310)</f>
        <v>1814.7</v>
      </c>
      <c r="H309" s="39">
        <f>SUM(H310)</f>
        <v>1803.5</v>
      </c>
    </row>
    <row r="310" spans="1:8" customFormat="1" ht="31.5">
      <c r="A310" s="45" t="s">
        <v>199</v>
      </c>
      <c r="B310" s="14"/>
      <c r="C310" s="22" t="s">
        <v>144</v>
      </c>
      <c r="D310" s="22" t="s">
        <v>141</v>
      </c>
      <c r="E310" s="14" t="s">
        <v>364</v>
      </c>
      <c r="F310" s="14">
        <v>600</v>
      </c>
      <c r="G310" s="39">
        <v>1814.7</v>
      </c>
      <c r="H310" s="39">
        <v>1803.5</v>
      </c>
    </row>
    <row r="311" spans="1:8" customFormat="1" ht="31.5">
      <c r="A311" s="45" t="s">
        <v>579</v>
      </c>
      <c r="B311" s="14"/>
      <c r="C311" s="22" t="s">
        <v>144</v>
      </c>
      <c r="D311" s="22" t="s">
        <v>141</v>
      </c>
      <c r="E311" s="14" t="s">
        <v>577</v>
      </c>
      <c r="F311" s="14"/>
      <c r="G311" s="39">
        <f>SUM(G312)</f>
        <v>260.5</v>
      </c>
      <c r="H311" s="39">
        <f>SUM(H312)</f>
        <v>260.3</v>
      </c>
    </row>
    <row r="312" spans="1:8" customFormat="1" ht="15.75">
      <c r="A312" s="45" t="s">
        <v>680</v>
      </c>
      <c r="B312" s="14"/>
      <c r="C312" s="22" t="s">
        <v>144</v>
      </c>
      <c r="D312" s="22" t="s">
        <v>141</v>
      </c>
      <c r="E312" s="14" t="s">
        <v>580</v>
      </c>
      <c r="F312" s="14"/>
      <c r="G312" s="39">
        <f>SUM(G313)</f>
        <v>260.5</v>
      </c>
      <c r="H312" s="39">
        <f>SUM(H313)</f>
        <v>260.3</v>
      </c>
    </row>
    <row r="313" spans="1:8" customFormat="1" ht="31.5">
      <c r="A313" s="45" t="s">
        <v>199</v>
      </c>
      <c r="B313" s="14"/>
      <c r="C313" s="22" t="s">
        <v>144</v>
      </c>
      <c r="D313" s="22" t="s">
        <v>141</v>
      </c>
      <c r="E313" s="14" t="s">
        <v>580</v>
      </c>
      <c r="F313" s="14">
        <v>600</v>
      </c>
      <c r="G313" s="39">
        <v>260.5</v>
      </c>
      <c r="H313" s="39">
        <v>260.3</v>
      </c>
    </row>
    <row r="314" spans="1:8" customFormat="1" ht="47.25">
      <c r="A314" s="30" t="s">
        <v>117</v>
      </c>
      <c r="B314" s="14"/>
      <c r="C314" s="22" t="s">
        <v>144</v>
      </c>
      <c r="D314" s="22" t="s">
        <v>141</v>
      </c>
      <c r="E314" s="14" t="s">
        <v>366</v>
      </c>
      <c r="F314" s="14"/>
      <c r="G314" s="39">
        <f>SUM(G315)</f>
        <v>10741.2</v>
      </c>
      <c r="H314" s="39">
        <f>SUM(H315)</f>
        <v>9761.5</v>
      </c>
    </row>
    <row r="315" spans="1:8" customFormat="1" ht="31.5">
      <c r="A315" s="45" t="s">
        <v>696</v>
      </c>
      <c r="B315" s="14"/>
      <c r="C315" s="22" t="s">
        <v>144</v>
      </c>
      <c r="D315" s="22" t="s">
        <v>141</v>
      </c>
      <c r="E315" s="14" t="s">
        <v>695</v>
      </c>
      <c r="F315" s="14"/>
      <c r="G315" s="39">
        <f>SUM(G316)</f>
        <v>10741.2</v>
      </c>
      <c r="H315" s="39">
        <f>SUM(H316)</f>
        <v>9761.5</v>
      </c>
    </row>
    <row r="316" spans="1:8" customFormat="1" ht="31.5">
      <c r="A316" s="45" t="s">
        <v>199</v>
      </c>
      <c r="B316" s="14"/>
      <c r="C316" s="22" t="s">
        <v>144</v>
      </c>
      <c r="D316" s="22" t="s">
        <v>141</v>
      </c>
      <c r="E316" s="14" t="s">
        <v>695</v>
      </c>
      <c r="F316" s="14">
        <v>600</v>
      </c>
      <c r="G316" s="39">
        <v>10741.2</v>
      </c>
      <c r="H316" s="39">
        <v>9761.5</v>
      </c>
    </row>
    <row r="317" spans="1:8" customFormat="1" ht="15.75">
      <c r="A317" s="61" t="s">
        <v>266</v>
      </c>
      <c r="B317" s="15"/>
      <c r="C317" s="156" t="s">
        <v>144</v>
      </c>
      <c r="D317" s="156" t="s">
        <v>141</v>
      </c>
      <c r="E317" s="156" t="s">
        <v>265</v>
      </c>
      <c r="F317" s="157"/>
      <c r="G317" s="39">
        <f>G318</f>
        <v>177.1</v>
      </c>
      <c r="H317" s="39">
        <f>H318</f>
        <v>177.1</v>
      </c>
    </row>
    <row r="318" spans="1:8" customFormat="1" ht="15.75">
      <c r="A318" s="61" t="s">
        <v>268</v>
      </c>
      <c r="B318" s="15"/>
      <c r="C318" s="156" t="s">
        <v>144</v>
      </c>
      <c r="D318" s="156" t="s">
        <v>141</v>
      </c>
      <c r="E318" s="156" t="s">
        <v>267</v>
      </c>
      <c r="F318" s="157"/>
      <c r="G318" s="39">
        <f>G319</f>
        <v>177.1</v>
      </c>
      <c r="H318" s="39">
        <f>H319</f>
        <v>177.1</v>
      </c>
    </row>
    <row r="319" spans="1:8" customFormat="1" ht="15.75">
      <c r="A319" s="61" t="s">
        <v>336</v>
      </c>
      <c r="B319" s="15"/>
      <c r="C319" s="156" t="s">
        <v>144</v>
      </c>
      <c r="D319" s="156" t="s">
        <v>141</v>
      </c>
      <c r="E319" s="156" t="s">
        <v>337</v>
      </c>
      <c r="F319" s="157"/>
      <c r="G319" s="39">
        <f>SUM(G320)</f>
        <v>177.1</v>
      </c>
      <c r="H319" s="39">
        <f>SUM(H320)</f>
        <v>177.1</v>
      </c>
    </row>
    <row r="320" spans="1:8" customFormat="1" ht="31.5">
      <c r="A320" s="45" t="s">
        <v>199</v>
      </c>
      <c r="B320" s="15"/>
      <c r="C320" s="156" t="s">
        <v>144</v>
      </c>
      <c r="D320" s="156" t="s">
        <v>141</v>
      </c>
      <c r="E320" s="156" t="s">
        <v>337</v>
      </c>
      <c r="F320" s="14">
        <v>600</v>
      </c>
      <c r="G320" s="39">
        <v>177.1</v>
      </c>
      <c r="H320" s="39">
        <v>177.1</v>
      </c>
    </row>
    <row r="321" spans="1:8" customFormat="1" ht="15.75">
      <c r="A321" s="33" t="s">
        <v>725</v>
      </c>
      <c r="B321" s="147"/>
      <c r="C321" s="148" t="s">
        <v>144</v>
      </c>
      <c r="D321" s="148" t="s">
        <v>144</v>
      </c>
      <c r="E321" s="147"/>
      <c r="F321" s="147"/>
      <c r="G321" s="13">
        <f>SUM(G322)</f>
        <v>13073</v>
      </c>
      <c r="H321" s="13">
        <f>SUM(H322)</f>
        <v>13072.9</v>
      </c>
    </row>
    <row r="322" spans="1:8" customFormat="1" ht="47.25">
      <c r="A322" s="30" t="s">
        <v>360</v>
      </c>
      <c r="B322" s="14"/>
      <c r="C322" s="22" t="s">
        <v>144</v>
      </c>
      <c r="D322" s="22" t="s">
        <v>144</v>
      </c>
      <c r="E322" s="14" t="s">
        <v>359</v>
      </c>
      <c r="F322" s="14"/>
      <c r="G322" s="39">
        <f>SUM(G323,G335)</f>
        <v>13073</v>
      </c>
      <c r="H322" s="39">
        <f>SUM(H323,H335)</f>
        <v>13072.9</v>
      </c>
    </row>
    <row r="323" spans="1:8" customFormat="1" ht="47.25">
      <c r="A323" s="30" t="s">
        <v>116</v>
      </c>
      <c r="B323" s="14"/>
      <c r="C323" s="22" t="s">
        <v>144</v>
      </c>
      <c r="D323" s="22" t="s">
        <v>144</v>
      </c>
      <c r="E323" s="14" t="s">
        <v>361</v>
      </c>
      <c r="F323" s="14"/>
      <c r="G323" s="39">
        <f>SUM(G324,G330)</f>
        <v>11773</v>
      </c>
      <c r="H323" s="39">
        <f>SUM(H324,H330)</f>
        <v>11772.9</v>
      </c>
    </row>
    <row r="324" spans="1:8" customFormat="1" ht="31.5">
      <c r="A324" s="61" t="s">
        <v>368</v>
      </c>
      <c r="B324" s="15"/>
      <c r="C324" s="22" t="s">
        <v>144</v>
      </c>
      <c r="D324" s="22" t="s">
        <v>144</v>
      </c>
      <c r="E324" s="14" t="s">
        <v>367</v>
      </c>
      <c r="F324" s="15"/>
      <c r="G324" s="39">
        <f>SUM(G325)</f>
        <v>7981.6</v>
      </c>
      <c r="H324" s="39">
        <f>SUM(H325)</f>
        <v>7981.5</v>
      </c>
    </row>
    <row r="325" spans="1:8" customFormat="1" ht="31.5">
      <c r="A325" s="30" t="s">
        <v>369</v>
      </c>
      <c r="B325" s="14"/>
      <c r="C325" s="22" t="s">
        <v>144</v>
      </c>
      <c r="D325" s="22" t="s">
        <v>144</v>
      </c>
      <c r="E325" s="14" t="s">
        <v>370</v>
      </c>
      <c r="F325" s="14"/>
      <c r="G325" s="39">
        <f>SUM(G326:G329)</f>
        <v>7981.6</v>
      </c>
      <c r="H325" s="39">
        <f>SUM(H326:H329)</f>
        <v>7981.5</v>
      </c>
    </row>
    <row r="326" spans="1:8" customFormat="1" ht="63">
      <c r="A326" s="45" t="s">
        <v>201</v>
      </c>
      <c r="B326" s="14"/>
      <c r="C326" s="22" t="s">
        <v>144</v>
      </c>
      <c r="D326" s="22" t="s">
        <v>144</v>
      </c>
      <c r="E326" s="14" t="s">
        <v>370</v>
      </c>
      <c r="F326" s="14">
        <v>100</v>
      </c>
      <c r="G326" s="39">
        <v>108</v>
      </c>
      <c r="H326" s="39">
        <v>108</v>
      </c>
    </row>
    <row r="327" spans="1:8" customFormat="1" ht="31.5">
      <c r="A327" s="59" t="s">
        <v>543</v>
      </c>
      <c r="B327" s="14"/>
      <c r="C327" s="22" t="s">
        <v>144</v>
      </c>
      <c r="D327" s="22" t="s">
        <v>144</v>
      </c>
      <c r="E327" s="14" t="s">
        <v>370</v>
      </c>
      <c r="F327" s="14">
        <v>200</v>
      </c>
      <c r="G327" s="39">
        <v>84</v>
      </c>
      <c r="H327" s="39">
        <v>84</v>
      </c>
    </row>
    <row r="328" spans="1:8" customFormat="1" ht="15.75">
      <c r="A328" s="45" t="s">
        <v>200</v>
      </c>
      <c r="B328" s="14"/>
      <c r="C328" s="22" t="s">
        <v>144</v>
      </c>
      <c r="D328" s="22" t="s">
        <v>144</v>
      </c>
      <c r="E328" s="14" t="s">
        <v>370</v>
      </c>
      <c r="F328" s="14">
        <v>300</v>
      </c>
      <c r="G328" s="39">
        <v>292</v>
      </c>
      <c r="H328" s="39">
        <v>292</v>
      </c>
    </row>
    <row r="329" spans="1:8" customFormat="1" ht="31.5">
      <c r="A329" s="45" t="s">
        <v>199</v>
      </c>
      <c r="B329" s="14"/>
      <c r="C329" s="22" t="s">
        <v>144</v>
      </c>
      <c r="D329" s="22" t="s">
        <v>144</v>
      </c>
      <c r="E329" s="14" t="s">
        <v>370</v>
      </c>
      <c r="F329" s="14">
        <v>600</v>
      </c>
      <c r="G329" s="39">
        <v>7497.6</v>
      </c>
      <c r="H329" s="39">
        <v>7497.5</v>
      </c>
    </row>
    <row r="330" spans="1:8" customFormat="1" ht="47.25">
      <c r="A330" s="61" t="s">
        <v>372</v>
      </c>
      <c r="B330" s="15"/>
      <c r="C330" s="22" t="s">
        <v>144</v>
      </c>
      <c r="D330" s="22" t="s">
        <v>144</v>
      </c>
      <c r="E330" s="14" t="s">
        <v>371</v>
      </c>
      <c r="F330" s="14"/>
      <c r="G330" s="39">
        <f>SUM(G331,G333)</f>
        <v>3791.4</v>
      </c>
      <c r="H330" s="39">
        <f>SUM(H331,H333)</f>
        <v>3791.4</v>
      </c>
    </row>
    <row r="331" spans="1:8" customFormat="1" ht="31.5">
      <c r="A331" s="30" t="s">
        <v>698</v>
      </c>
      <c r="B331" s="14"/>
      <c r="C331" s="22" t="s">
        <v>144</v>
      </c>
      <c r="D331" s="22" t="s">
        <v>144</v>
      </c>
      <c r="E331" s="14" t="s">
        <v>697</v>
      </c>
      <c r="F331" s="14"/>
      <c r="G331" s="39">
        <f>SUM(G332)</f>
        <v>3753.8</v>
      </c>
      <c r="H331" s="39">
        <f>SUM(H332)</f>
        <v>3753.8</v>
      </c>
    </row>
    <row r="332" spans="1:8" customFormat="1" ht="31.5">
      <c r="A332" s="45" t="s">
        <v>199</v>
      </c>
      <c r="B332" s="14"/>
      <c r="C332" s="22" t="s">
        <v>144</v>
      </c>
      <c r="D332" s="22" t="s">
        <v>144</v>
      </c>
      <c r="E332" s="14" t="s">
        <v>697</v>
      </c>
      <c r="F332" s="14">
        <v>600</v>
      </c>
      <c r="G332" s="39">
        <v>3753.8</v>
      </c>
      <c r="H332" s="39">
        <v>3753.8</v>
      </c>
    </row>
    <row r="333" spans="1:8" s="31" customFormat="1" ht="47.25">
      <c r="A333" s="30" t="s">
        <v>824</v>
      </c>
      <c r="B333" s="14"/>
      <c r="C333" s="22" t="s">
        <v>144</v>
      </c>
      <c r="D333" s="22" t="s">
        <v>144</v>
      </c>
      <c r="E333" s="14" t="s">
        <v>699</v>
      </c>
      <c r="F333" s="14"/>
      <c r="G333" s="39">
        <f>SUM(G334)</f>
        <v>37.6</v>
      </c>
      <c r="H333" s="39">
        <f>SUM(H334)</f>
        <v>37.6</v>
      </c>
    </row>
    <row r="334" spans="1:8" customFormat="1" ht="31.5">
      <c r="A334" s="45" t="s">
        <v>199</v>
      </c>
      <c r="B334" s="14"/>
      <c r="C334" s="22" t="s">
        <v>144</v>
      </c>
      <c r="D334" s="22" t="s">
        <v>144</v>
      </c>
      <c r="E334" s="14" t="s">
        <v>699</v>
      </c>
      <c r="F334" s="14">
        <v>600</v>
      </c>
      <c r="G334" s="39">
        <v>37.6</v>
      </c>
      <c r="H334" s="39">
        <v>37.6</v>
      </c>
    </row>
    <row r="335" spans="1:8" s="31" customFormat="1" ht="31.5">
      <c r="A335" s="204" t="s">
        <v>849</v>
      </c>
      <c r="B335" s="14"/>
      <c r="C335" s="22" t="s">
        <v>144</v>
      </c>
      <c r="D335" s="22" t="s">
        <v>144</v>
      </c>
      <c r="E335" s="14" t="s">
        <v>846</v>
      </c>
      <c r="F335" s="14"/>
      <c r="G335" s="39">
        <f t="shared" ref="G335:H337" si="15">SUM(G336)</f>
        <v>1300</v>
      </c>
      <c r="H335" s="39">
        <f t="shared" si="15"/>
        <v>1300</v>
      </c>
    </row>
    <row r="336" spans="1:8" s="31" customFormat="1" ht="31.5">
      <c r="A336" s="97" t="s">
        <v>850</v>
      </c>
      <c r="B336" s="15"/>
      <c r="C336" s="22" t="s">
        <v>144</v>
      </c>
      <c r="D336" s="22" t="s">
        <v>144</v>
      </c>
      <c r="E336" s="14" t="s">
        <v>847</v>
      </c>
      <c r="F336" s="15"/>
      <c r="G336" s="39">
        <f t="shared" si="15"/>
        <v>1300</v>
      </c>
      <c r="H336" s="39">
        <f t="shared" si="15"/>
        <v>1300</v>
      </c>
    </row>
    <row r="337" spans="1:8" s="31" customFormat="1" ht="47.25">
      <c r="A337" s="97" t="s">
        <v>851</v>
      </c>
      <c r="B337" s="14"/>
      <c r="C337" s="22" t="s">
        <v>144</v>
      </c>
      <c r="D337" s="22" t="s">
        <v>144</v>
      </c>
      <c r="E337" s="14" t="s">
        <v>848</v>
      </c>
      <c r="F337" s="14"/>
      <c r="G337" s="39">
        <f t="shared" si="15"/>
        <v>1300</v>
      </c>
      <c r="H337" s="39">
        <f t="shared" si="15"/>
        <v>1300</v>
      </c>
    </row>
    <row r="338" spans="1:8" s="31" customFormat="1" ht="31.5">
      <c r="A338" s="45" t="s">
        <v>199</v>
      </c>
      <c r="B338" s="14"/>
      <c r="C338" s="22" t="s">
        <v>144</v>
      </c>
      <c r="D338" s="22" t="s">
        <v>144</v>
      </c>
      <c r="E338" s="14" t="s">
        <v>848</v>
      </c>
      <c r="F338" s="14">
        <v>600</v>
      </c>
      <c r="G338" s="39">
        <v>1300</v>
      </c>
      <c r="H338" s="39">
        <v>1300</v>
      </c>
    </row>
    <row r="339" spans="1:8" customFormat="1" ht="15.75">
      <c r="A339" s="33" t="s">
        <v>119</v>
      </c>
      <c r="B339" s="147"/>
      <c r="C339" s="148" t="s">
        <v>144</v>
      </c>
      <c r="D339" s="148" t="s">
        <v>148</v>
      </c>
      <c r="E339" s="147"/>
      <c r="F339" s="147"/>
      <c r="G339" s="13">
        <f>SUM(G340)</f>
        <v>7255.2</v>
      </c>
      <c r="H339" s="13">
        <f>SUM(H340)</f>
        <v>7141.2999999999993</v>
      </c>
    </row>
    <row r="340" spans="1:8" customFormat="1" ht="47.25">
      <c r="A340" s="30" t="s">
        <v>360</v>
      </c>
      <c r="B340" s="14"/>
      <c r="C340" s="22" t="s">
        <v>144</v>
      </c>
      <c r="D340" s="22" t="s">
        <v>148</v>
      </c>
      <c r="E340" s="14" t="s">
        <v>359</v>
      </c>
      <c r="F340" s="14"/>
      <c r="G340" s="39">
        <f>SUM(G341)</f>
        <v>7255.2</v>
      </c>
      <c r="H340" s="39">
        <f>SUM(H341)</f>
        <v>7141.2999999999993</v>
      </c>
    </row>
    <row r="341" spans="1:8" customFormat="1" ht="47.25">
      <c r="A341" s="30" t="s">
        <v>116</v>
      </c>
      <c r="B341" s="14"/>
      <c r="C341" s="22" t="s">
        <v>144</v>
      </c>
      <c r="D341" s="22" t="s">
        <v>148</v>
      </c>
      <c r="E341" s="14" t="s">
        <v>361</v>
      </c>
      <c r="F341" s="14"/>
      <c r="G341" s="39">
        <f>SUM(G342,G345,G348,G351,G354,G357)</f>
        <v>7255.2</v>
      </c>
      <c r="H341" s="39">
        <f>SUM(H342,H345,H348,H351,H354,H357)</f>
        <v>7141.2999999999993</v>
      </c>
    </row>
    <row r="342" spans="1:8" customFormat="1" ht="31.5">
      <c r="A342" s="61" t="s">
        <v>735</v>
      </c>
      <c r="B342" s="15"/>
      <c r="C342" s="22" t="s">
        <v>144</v>
      </c>
      <c r="D342" s="22" t="s">
        <v>148</v>
      </c>
      <c r="E342" s="14" t="s">
        <v>373</v>
      </c>
      <c r="F342" s="15"/>
      <c r="G342" s="39">
        <f>SUM(G343)</f>
        <v>50</v>
      </c>
      <c r="H342" s="39">
        <f>SUM(H343)</f>
        <v>50</v>
      </c>
    </row>
    <row r="343" spans="1:8" customFormat="1" ht="15.75">
      <c r="A343" s="30" t="s">
        <v>120</v>
      </c>
      <c r="B343" s="14"/>
      <c r="C343" s="22" t="s">
        <v>144</v>
      </c>
      <c r="D343" s="22" t="s">
        <v>148</v>
      </c>
      <c r="E343" s="14" t="s">
        <v>374</v>
      </c>
      <c r="F343" s="14"/>
      <c r="G343" s="39">
        <f>SUM(G344)</f>
        <v>50</v>
      </c>
      <c r="H343" s="39">
        <f>SUM(H344)</f>
        <v>50</v>
      </c>
    </row>
    <row r="344" spans="1:8" customFormat="1" ht="15.75">
      <c r="A344" s="45" t="s">
        <v>200</v>
      </c>
      <c r="B344" s="14"/>
      <c r="C344" s="22" t="s">
        <v>144</v>
      </c>
      <c r="D344" s="22" t="s">
        <v>148</v>
      </c>
      <c r="E344" s="14" t="s">
        <v>374</v>
      </c>
      <c r="F344" s="14">
        <v>300</v>
      </c>
      <c r="G344" s="39">
        <v>50</v>
      </c>
      <c r="H344" s="39">
        <v>50</v>
      </c>
    </row>
    <row r="345" spans="1:8" customFormat="1" ht="31.5">
      <c r="A345" s="61" t="s">
        <v>825</v>
      </c>
      <c r="B345" s="15"/>
      <c r="C345" s="22" t="s">
        <v>144</v>
      </c>
      <c r="D345" s="22" t="s">
        <v>148</v>
      </c>
      <c r="E345" s="14" t="s">
        <v>375</v>
      </c>
      <c r="F345" s="15"/>
      <c r="G345" s="39">
        <f>SUM(G346)</f>
        <v>1509.7</v>
      </c>
      <c r="H345" s="39">
        <f>SUM(H346)</f>
        <v>1509.7</v>
      </c>
    </row>
    <row r="346" spans="1:8" customFormat="1" ht="31.5">
      <c r="A346" s="30" t="s">
        <v>121</v>
      </c>
      <c r="B346" s="14"/>
      <c r="C346" s="22" t="s">
        <v>144</v>
      </c>
      <c r="D346" s="22" t="s">
        <v>148</v>
      </c>
      <c r="E346" s="14" t="s">
        <v>377</v>
      </c>
      <c r="F346" s="14"/>
      <c r="G346" s="39">
        <f>SUM(G347)</f>
        <v>1509.7</v>
      </c>
      <c r="H346" s="39">
        <f>SUM(H347)</f>
        <v>1509.7</v>
      </c>
    </row>
    <row r="347" spans="1:8" customFormat="1" ht="31.5">
      <c r="A347" s="45" t="s">
        <v>199</v>
      </c>
      <c r="B347" s="14"/>
      <c r="C347" s="22" t="s">
        <v>144</v>
      </c>
      <c r="D347" s="22" t="s">
        <v>148</v>
      </c>
      <c r="E347" s="14" t="s">
        <v>377</v>
      </c>
      <c r="F347" s="14">
        <v>600</v>
      </c>
      <c r="G347" s="39">
        <v>1509.7</v>
      </c>
      <c r="H347" s="39">
        <v>1509.7</v>
      </c>
    </row>
    <row r="348" spans="1:8" customFormat="1" ht="31.5">
      <c r="A348" s="61" t="s">
        <v>381</v>
      </c>
      <c r="B348" s="15"/>
      <c r="C348" s="22" t="s">
        <v>144</v>
      </c>
      <c r="D348" s="22" t="s">
        <v>148</v>
      </c>
      <c r="E348" s="14" t="s">
        <v>378</v>
      </c>
      <c r="F348" s="15"/>
      <c r="G348" s="39">
        <f>SUM(G349)</f>
        <v>109.5</v>
      </c>
      <c r="H348" s="39">
        <f>SUM(H349)</f>
        <v>109.4</v>
      </c>
    </row>
    <row r="349" spans="1:8" customFormat="1" ht="15.75">
      <c r="A349" s="30" t="s">
        <v>122</v>
      </c>
      <c r="B349" s="14"/>
      <c r="C349" s="22" t="s">
        <v>144</v>
      </c>
      <c r="D349" s="22" t="s">
        <v>148</v>
      </c>
      <c r="E349" s="14" t="s">
        <v>380</v>
      </c>
      <c r="F349" s="14"/>
      <c r="G349" s="39">
        <f>SUM(G350)</f>
        <v>109.5</v>
      </c>
      <c r="H349" s="39">
        <f>SUM(H350)</f>
        <v>109.4</v>
      </c>
    </row>
    <row r="350" spans="1:8" customFormat="1" ht="31.5">
      <c r="A350" s="45" t="s">
        <v>199</v>
      </c>
      <c r="B350" s="14"/>
      <c r="C350" s="22" t="s">
        <v>144</v>
      </c>
      <c r="D350" s="22" t="s">
        <v>148</v>
      </c>
      <c r="E350" s="14" t="s">
        <v>380</v>
      </c>
      <c r="F350" s="14">
        <v>600</v>
      </c>
      <c r="G350" s="39">
        <v>109.5</v>
      </c>
      <c r="H350" s="39">
        <v>109.4</v>
      </c>
    </row>
    <row r="351" spans="1:8" customFormat="1" ht="31.5">
      <c r="A351" s="61" t="s">
        <v>826</v>
      </c>
      <c r="B351" s="15"/>
      <c r="C351" s="22" t="s">
        <v>144</v>
      </c>
      <c r="D351" s="22" t="s">
        <v>148</v>
      </c>
      <c r="E351" s="14" t="s">
        <v>382</v>
      </c>
      <c r="F351" s="15"/>
      <c r="G351" s="39">
        <f>SUM(G352)</f>
        <v>214.6</v>
      </c>
      <c r="H351" s="39">
        <f>SUM(H352)</f>
        <v>214.3</v>
      </c>
    </row>
    <row r="352" spans="1:8" customFormat="1" ht="31.5">
      <c r="A352" s="30" t="s">
        <v>827</v>
      </c>
      <c r="B352" s="14"/>
      <c r="C352" s="22" t="s">
        <v>144</v>
      </c>
      <c r="D352" s="22" t="s">
        <v>148</v>
      </c>
      <c r="E352" s="14" t="s">
        <v>384</v>
      </c>
      <c r="F352" s="14"/>
      <c r="G352" s="39">
        <f>SUM(G353)</f>
        <v>214.6</v>
      </c>
      <c r="H352" s="39">
        <f>SUM(H353)</f>
        <v>214.3</v>
      </c>
    </row>
    <row r="353" spans="1:13" customFormat="1" ht="31.5">
      <c r="A353" s="45" t="s">
        <v>199</v>
      </c>
      <c r="B353" s="14"/>
      <c r="C353" s="22" t="s">
        <v>144</v>
      </c>
      <c r="D353" s="22" t="s">
        <v>148</v>
      </c>
      <c r="E353" s="14" t="s">
        <v>384</v>
      </c>
      <c r="F353" s="14">
        <v>600</v>
      </c>
      <c r="G353" s="39">
        <v>214.6</v>
      </c>
      <c r="H353" s="39">
        <v>214.3</v>
      </c>
    </row>
    <row r="354" spans="1:13" customFormat="1" ht="94.5">
      <c r="A354" s="30" t="s">
        <v>391</v>
      </c>
      <c r="B354" s="14"/>
      <c r="C354" s="22" t="s">
        <v>144</v>
      </c>
      <c r="D354" s="22" t="s">
        <v>148</v>
      </c>
      <c r="E354" s="14" t="s">
        <v>390</v>
      </c>
      <c r="F354" s="14"/>
      <c r="G354" s="39">
        <f>SUM(G355)</f>
        <v>5169.3999999999996</v>
      </c>
      <c r="H354" s="39">
        <f>SUM(H355)</f>
        <v>5055.8999999999996</v>
      </c>
    </row>
    <row r="355" spans="1:13" customFormat="1" ht="126">
      <c r="A355" s="30" t="s">
        <v>700</v>
      </c>
      <c r="B355" s="14"/>
      <c r="C355" s="22" t="s">
        <v>144</v>
      </c>
      <c r="D355" s="22" t="s">
        <v>148</v>
      </c>
      <c r="E355" s="14" t="s">
        <v>392</v>
      </c>
      <c r="F355" s="14"/>
      <c r="G355" s="39">
        <f>SUM(G356)</f>
        <v>5169.3999999999996</v>
      </c>
      <c r="H355" s="39">
        <f>SUM(H356)</f>
        <v>5055.8999999999996</v>
      </c>
    </row>
    <row r="356" spans="1:13" customFormat="1" ht="31.5">
      <c r="A356" s="45" t="s">
        <v>199</v>
      </c>
      <c r="B356" s="14"/>
      <c r="C356" s="22" t="s">
        <v>144</v>
      </c>
      <c r="D356" s="22" t="s">
        <v>148</v>
      </c>
      <c r="E356" s="14" t="s">
        <v>392</v>
      </c>
      <c r="F356" s="14">
        <v>600</v>
      </c>
      <c r="G356" s="39">
        <v>5169.3999999999996</v>
      </c>
      <c r="H356" s="39">
        <v>5055.8999999999996</v>
      </c>
    </row>
    <row r="357" spans="1:13" customFormat="1" ht="47.25">
      <c r="A357" s="109" t="s">
        <v>779</v>
      </c>
      <c r="B357" s="14"/>
      <c r="C357" s="22" t="s">
        <v>144</v>
      </c>
      <c r="D357" s="22" t="s">
        <v>148</v>
      </c>
      <c r="E357" s="14" t="s">
        <v>780</v>
      </c>
      <c r="F357" s="14"/>
      <c r="G357" s="39">
        <f>SUM(G358,G360)</f>
        <v>202</v>
      </c>
      <c r="H357" s="39">
        <f>SUM(H358,H360)</f>
        <v>202</v>
      </c>
    </row>
    <row r="358" spans="1:13" customFormat="1" ht="47.25">
      <c r="A358" s="109" t="s">
        <v>781</v>
      </c>
      <c r="B358" s="14"/>
      <c r="C358" s="22" t="s">
        <v>144</v>
      </c>
      <c r="D358" s="22" t="s">
        <v>148</v>
      </c>
      <c r="E358" s="14" t="s">
        <v>782</v>
      </c>
      <c r="F358" s="14"/>
      <c r="G358" s="39">
        <f>SUM(G359:G359)</f>
        <v>200</v>
      </c>
      <c r="H358" s="39">
        <f>SUM(H359:H359)</f>
        <v>200</v>
      </c>
    </row>
    <row r="359" spans="1:13" customFormat="1" ht="31.5">
      <c r="A359" s="45" t="s">
        <v>199</v>
      </c>
      <c r="B359" s="14"/>
      <c r="C359" s="22" t="s">
        <v>144</v>
      </c>
      <c r="D359" s="22" t="s">
        <v>148</v>
      </c>
      <c r="E359" s="14" t="s">
        <v>782</v>
      </c>
      <c r="F359" s="14">
        <v>600</v>
      </c>
      <c r="G359" s="39">
        <v>200</v>
      </c>
      <c r="H359" s="39">
        <v>200</v>
      </c>
    </row>
    <row r="360" spans="1:13" customFormat="1" ht="63">
      <c r="A360" s="109" t="s">
        <v>783</v>
      </c>
      <c r="B360" s="14"/>
      <c r="C360" s="22" t="s">
        <v>144</v>
      </c>
      <c r="D360" s="22" t="s">
        <v>148</v>
      </c>
      <c r="E360" s="14" t="s">
        <v>784</v>
      </c>
      <c r="F360" s="14"/>
      <c r="G360" s="39">
        <f>SUM(G361:G361)</f>
        <v>2</v>
      </c>
      <c r="H360" s="39">
        <f>SUM(H361:H361)</f>
        <v>2</v>
      </c>
    </row>
    <row r="361" spans="1:13" s="29" customFormat="1" ht="31.5">
      <c r="A361" s="45" t="s">
        <v>199</v>
      </c>
      <c r="B361" s="14"/>
      <c r="C361" s="22" t="s">
        <v>144</v>
      </c>
      <c r="D361" s="22" t="s">
        <v>148</v>
      </c>
      <c r="E361" s="14" t="s">
        <v>784</v>
      </c>
      <c r="F361" s="14">
        <v>600</v>
      </c>
      <c r="G361" s="39">
        <v>2</v>
      </c>
      <c r="H361" s="39">
        <v>2</v>
      </c>
    </row>
    <row r="362" spans="1:13" customFormat="1" ht="15.75">
      <c r="A362" s="33" t="s">
        <v>568</v>
      </c>
      <c r="B362" s="147"/>
      <c r="C362" s="148" t="s">
        <v>145</v>
      </c>
      <c r="D362" s="148" t="s">
        <v>146</v>
      </c>
      <c r="E362" s="147"/>
      <c r="F362" s="147"/>
      <c r="G362" s="13">
        <f>SUM(G363)</f>
        <v>98367.4</v>
      </c>
      <c r="H362" s="13">
        <f>SUM(H363)</f>
        <v>95989.599999999991</v>
      </c>
    </row>
    <row r="363" spans="1:13" customFormat="1" ht="15.75">
      <c r="A363" s="33" t="s">
        <v>123</v>
      </c>
      <c r="B363" s="147"/>
      <c r="C363" s="148" t="s">
        <v>145</v>
      </c>
      <c r="D363" s="148" t="s">
        <v>139</v>
      </c>
      <c r="E363" s="147"/>
      <c r="F363" s="147"/>
      <c r="G363" s="13">
        <f>SUM(G364,G392)</f>
        <v>98367.4</v>
      </c>
      <c r="H363" s="13">
        <f>SUM(H364,H392)</f>
        <v>95989.599999999991</v>
      </c>
    </row>
    <row r="364" spans="1:13" customFormat="1" ht="47.25">
      <c r="A364" s="30" t="s">
        <v>360</v>
      </c>
      <c r="B364" s="14"/>
      <c r="C364" s="22" t="s">
        <v>145</v>
      </c>
      <c r="D364" s="22" t="s">
        <v>139</v>
      </c>
      <c r="E364" s="14" t="s">
        <v>359</v>
      </c>
      <c r="F364" s="14"/>
      <c r="G364" s="39">
        <f>SUM(G365,G385)</f>
        <v>98161.9</v>
      </c>
      <c r="H364" s="39">
        <f>SUM(H365,H385)</f>
        <v>95784.099999999991</v>
      </c>
    </row>
    <row r="365" spans="1:13" customFormat="1" ht="47.25">
      <c r="A365" s="30" t="s">
        <v>116</v>
      </c>
      <c r="B365" s="14"/>
      <c r="C365" s="22" t="s">
        <v>145</v>
      </c>
      <c r="D365" s="22" t="s">
        <v>139</v>
      </c>
      <c r="E365" s="14" t="s">
        <v>361</v>
      </c>
      <c r="F365" s="14"/>
      <c r="G365" s="39">
        <f>SUM(G366,G369,G372,G375,G380)</f>
        <v>4133.1000000000004</v>
      </c>
      <c r="H365" s="39">
        <f>SUM(H366,H369,H372,H375,H380)</f>
        <v>4080.4</v>
      </c>
      <c r="I365" s="1"/>
      <c r="J365" s="7"/>
      <c r="K365" s="8"/>
      <c r="L365" s="8"/>
      <c r="M365" s="9"/>
    </row>
    <row r="366" spans="1:13" customFormat="1" ht="31.5">
      <c r="A366" s="61" t="s">
        <v>379</v>
      </c>
      <c r="B366" s="15"/>
      <c r="C366" s="22" t="s">
        <v>145</v>
      </c>
      <c r="D366" s="22" t="s">
        <v>139</v>
      </c>
      <c r="E366" s="14" t="s">
        <v>385</v>
      </c>
      <c r="F366" s="15"/>
      <c r="G366" s="39">
        <f>SUM(G367)</f>
        <v>857.5</v>
      </c>
      <c r="H366" s="39">
        <f>SUM(H367)</f>
        <v>857.5</v>
      </c>
      <c r="I366" s="2"/>
      <c r="J366" s="2"/>
      <c r="K366" s="2"/>
      <c r="L366" s="2"/>
      <c r="M366" s="2"/>
    </row>
    <row r="367" spans="1:13" customFormat="1" ht="15.75">
      <c r="A367" s="30" t="s">
        <v>124</v>
      </c>
      <c r="B367" s="14"/>
      <c r="C367" s="22" t="s">
        <v>145</v>
      </c>
      <c r="D367" s="22" t="s">
        <v>139</v>
      </c>
      <c r="E367" s="14" t="s">
        <v>386</v>
      </c>
      <c r="F367" s="14"/>
      <c r="G367" s="39">
        <f>SUM(G368:G368)</f>
        <v>857.5</v>
      </c>
      <c r="H367" s="39">
        <f>SUM(H368:H368)</f>
        <v>857.5</v>
      </c>
      <c r="I367" s="2"/>
      <c r="J367" s="2"/>
      <c r="K367" s="2"/>
      <c r="L367" s="2"/>
      <c r="M367" s="2"/>
    </row>
    <row r="368" spans="1:13" customFormat="1" ht="31.5">
      <c r="A368" s="45" t="s">
        <v>199</v>
      </c>
      <c r="B368" s="14"/>
      <c r="C368" s="22" t="s">
        <v>145</v>
      </c>
      <c r="D368" s="22" t="s">
        <v>139</v>
      </c>
      <c r="E368" s="14" t="s">
        <v>386</v>
      </c>
      <c r="F368" s="14">
        <v>600</v>
      </c>
      <c r="G368" s="39">
        <v>857.5</v>
      </c>
      <c r="H368" s="39">
        <v>857.5</v>
      </c>
    </row>
    <row r="369" spans="1:8" customFormat="1" ht="31.5">
      <c r="A369" s="61" t="s">
        <v>388</v>
      </c>
      <c r="B369" s="15"/>
      <c r="C369" s="22" t="s">
        <v>145</v>
      </c>
      <c r="D369" s="22" t="s">
        <v>139</v>
      </c>
      <c r="E369" s="14" t="s">
        <v>387</v>
      </c>
      <c r="F369" s="15"/>
      <c r="G369" s="39">
        <f>SUM(G370)</f>
        <v>98.2</v>
      </c>
      <c r="H369" s="39">
        <f>SUM(H370)</f>
        <v>98</v>
      </c>
    </row>
    <row r="370" spans="1:8" customFormat="1" ht="15.75">
      <c r="A370" s="30" t="s">
        <v>125</v>
      </c>
      <c r="B370" s="14"/>
      <c r="C370" s="22" t="s">
        <v>145</v>
      </c>
      <c r="D370" s="22" t="s">
        <v>139</v>
      </c>
      <c r="E370" s="14" t="s">
        <v>389</v>
      </c>
      <c r="F370" s="14"/>
      <c r="G370" s="39">
        <f>SUM(G371)</f>
        <v>98.2</v>
      </c>
      <c r="H370" s="39">
        <f>SUM(H371)</f>
        <v>98</v>
      </c>
    </row>
    <row r="371" spans="1:8" s="95" customFormat="1" ht="31.5">
      <c r="A371" s="45" t="s">
        <v>199</v>
      </c>
      <c r="B371" s="14"/>
      <c r="C371" s="22" t="s">
        <v>145</v>
      </c>
      <c r="D371" s="22" t="s">
        <v>139</v>
      </c>
      <c r="E371" s="14" t="s">
        <v>389</v>
      </c>
      <c r="F371" s="14">
        <v>600</v>
      </c>
      <c r="G371" s="39">
        <v>98.2</v>
      </c>
      <c r="H371" s="39">
        <v>98</v>
      </c>
    </row>
    <row r="372" spans="1:8" s="95" customFormat="1" ht="94.5">
      <c r="A372" s="45" t="s">
        <v>391</v>
      </c>
      <c r="B372" s="14"/>
      <c r="C372" s="22" t="s">
        <v>145</v>
      </c>
      <c r="D372" s="22" t="s">
        <v>139</v>
      </c>
      <c r="E372" s="14" t="s">
        <v>390</v>
      </c>
      <c r="F372" s="14"/>
      <c r="G372" s="39">
        <f>SUM(G373)</f>
        <v>1239.8</v>
      </c>
      <c r="H372" s="39">
        <f>SUM(H373)</f>
        <v>1207.5</v>
      </c>
    </row>
    <row r="373" spans="1:8" s="95" customFormat="1" ht="126">
      <c r="A373" s="30" t="s">
        <v>700</v>
      </c>
      <c r="B373" s="14"/>
      <c r="C373" s="22" t="s">
        <v>145</v>
      </c>
      <c r="D373" s="22" t="s">
        <v>139</v>
      </c>
      <c r="E373" s="14" t="s">
        <v>392</v>
      </c>
      <c r="F373" s="14"/>
      <c r="G373" s="39">
        <f>SUM(G374)</f>
        <v>1239.8</v>
      </c>
      <c r="H373" s="39">
        <f>SUM(H374)</f>
        <v>1207.5</v>
      </c>
    </row>
    <row r="374" spans="1:8" s="95" customFormat="1" ht="31.5">
      <c r="A374" s="45" t="s">
        <v>199</v>
      </c>
      <c r="B374" s="14"/>
      <c r="C374" s="22" t="s">
        <v>145</v>
      </c>
      <c r="D374" s="22" t="s">
        <v>139</v>
      </c>
      <c r="E374" s="14" t="s">
        <v>392</v>
      </c>
      <c r="F374" s="14">
        <v>600</v>
      </c>
      <c r="G374" s="39">
        <v>1239.8</v>
      </c>
      <c r="H374" s="39">
        <v>1207.5</v>
      </c>
    </row>
    <row r="375" spans="1:8" s="95" customFormat="1" ht="47.25">
      <c r="A375" s="61" t="s">
        <v>424</v>
      </c>
      <c r="B375" s="15"/>
      <c r="C375" s="22" t="s">
        <v>145</v>
      </c>
      <c r="D375" s="22" t="s">
        <v>139</v>
      </c>
      <c r="E375" s="14" t="s">
        <v>365</v>
      </c>
      <c r="F375" s="15"/>
      <c r="G375" s="39">
        <f>SUM(G376,G378)</f>
        <v>1634.6</v>
      </c>
      <c r="H375" s="39">
        <f>SUM(H376,H378)</f>
        <v>1614.4</v>
      </c>
    </row>
    <row r="376" spans="1:8" customFormat="1" ht="18.75">
      <c r="A376" s="30" t="s">
        <v>678</v>
      </c>
      <c r="B376" s="14"/>
      <c r="C376" s="22" t="s">
        <v>145</v>
      </c>
      <c r="D376" s="22" t="s">
        <v>139</v>
      </c>
      <c r="E376" s="14" t="s">
        <v>364</v>
      </c>
      <c r="F376" s="57"/>
      <c r="G376" s="39">
        <f>SUM(G377)</f>
        <v>1354.1</v>
      </c>
      <c r="H376" s="39">
        <f>SUM(H377)</f>
        <v>1333.9</v>
      </c>
    </row>
    <row r="377" spans="1:8" customFormat="1" ht="31.5">
      <c r="A377" s="45" t="s">
        <v>199</v>
      </c>
      <c r="B377" s="14"/>
      <c r="C377" s="22" t="s">
        <v>145</v>
      </c>
      <c r="D377" s="22" t="s">
        <v>139</v>
      </c>
      <c r="E377" s="14" t="s">
        <v>364</v>
      </c>
      <c r="F377" s="14">
        <v>600</v>
      </c>
      <c r="G377" s="39">
        <v>1354.1</v>
      </c>
      <c r="H377" s="39">
        <v>1333.9</v>
      </c>
    </row>
    <row r="378" spans="1:8" customFormat="1" ht="18.75">
      <c r="A378" s="45" t="s">
        <v>680</v>
      </c>
      <c r="B378" s="14"/>
      <c r="C378" s="22" t="s">
        <v>145</v>
      </c>
      <c r="D378" s="22" t="s">
        <v>139</v>
      </c>
      <c r="E378" s="14" t="s">
        <v>838</v>
      </c>
      <c r="F378" s="40"/>
      <c r="G378" s="39">
        <f>SUM(G379)</f>
        <v>280.5</v>
      </c>
      <c r="H378" s="39">
        <f>SUM(H379)</f>
        <v>280.5</v>
      </c>
    </row>
    <row r="379" spans="1:8" customFormat="1" ht="31.5">
      <c r="A379" s="45" t="s">
        <v>199</v>
      </c>
      <c r="B379" s="14"/>
      <c r="C379" s="22" t="s">
        <v>145</v>
      </c>
      <c r="D379" s="22" t="s">
        <v>139</v>
      </c>
      <c r="E379" s="14" t="s">
        <v>838</v>
      </c>
      <c r="F379" s="14">
        <v>600</v>
      </c>
      <c r="G379" s="39">
        <v>280.5</v>
      </c>
      <c r="H379" s="39">
        <v>280.5</v>
      </c>
    </row>
    <row r="380" spans="1:8" customFormat="1" ht="47.25">
      <c r="A380" s="109" t="s">
        <v>779</v>
      </c>
      <c r="B380" s="14"/>
      <c r="C380" s="22" t="s">
        <v>145</v>
      </c>
      <c r="D380" s="22" t="s">
        <v>139</v>
      </c>
      <c r="E380" s="14" t="s">
        <v>780</v>
      </c>
      <c r="F380" s="14"/>
      <c r="G380" s="39">
        <f>SUM(G381,G383)</f>
        <v>303</v>
      </c>
      <c r="H380" s="39">
        <f>SUM(H381,H383)</f>
        <v>303</v>
      </c>
    </row>
    <row r="381" spans="1:8" customFormat="1" ht="47.25">
      <c r="A381" s="109" t="s">
        <v>781</v>
      </c>
      <c r="B381" s="14"/>
      <c r="C381" s="22" t="s">
        <v>145</v>
      </c>
      <c r="D381" s="22" t="s">
        <v>139</v>
      </c>
      <c r="E381" s="14" t="s">
        <v>782</v>
      </c>
      <c r="F381" s="14"/>
      <c r="G381" s="39">
        <f>SUM(G382:G382)</f>
        <v>300</v>
      </c>
      <c r="H381" s="39">
        <f>SUM(H382:H382)</f>
        <v>300</v>
      </c>
    </row>
    <row r="382" spans="1:8" customFormat="1" ht="31.5">
      <c r="A382" s="45" t="s">
        <v>199</v>
      </c>
      <c r="B382" s="14"/>
      <c r="C382" s="22" t="s">
        <v>145</v>
      </c>
      <c r="D382" s="22" t="s">
        <v>139</v>
      </c>
      <c r="E382" s="14" t="s">
        <v>782</v>
      </c>
      <c r="F382" s="14">
        <v>600</v>
      </c>
      <c r="G382" s="39">
        <v>300</v>
      </c>
      <c r="H382" s="39">
        <v>300</v>
      </c>
    </row>
    <row r="383" spans="1:8" customFormat="1" ht="63">
      <c r="A383" s="109" t="s">
        <v>783</v>
      </c>
      <c r="B383" s="14"/>
      <c r="C383" s="22" t="s">
        <v>145</v>
      </c>
      <c r="D383" s="22" t="s">
        <v>139</v>
      </c>
      <c r="E383" s="14" t="s">
        <v>784</v>
      </c>
      <c r="F383" s="14"/>
      <c r="G383" s="39">
        <f>SUM(G384:G384)</f>
        <v>3</v>
      </c>
      <c r="H383" s="39">
        <f>SUM(H384:H384)</f>
        <v>3</v>
      </c>
    </row>
    <row r="384" spans="1:8" customFormat="1" ht="31.5">
      <c r="A384" s="45" t="s">
        <v>199</v>
      </c>
      <c r="B384" s="14"/>
      <c r="C384" s="22" t="s">
        <v>145</v>
      </c>
      <c r="D384" s="22" t="s">
        <v>139</v>
      </c>
      <c r="E384" s="14" t="s">
        <v>784</v>
      </c>
      <c r="F384" s="14">
        <v>600</v>
      </c>
      <c r="G384" s="39">
        <v>3</v>
      </c>
      <c r="H384" s="39">
        <v>3</v>
      </c>
    </row>
    <row r="385" spans="1:8" s="31" customFormat="1" ht="47.25">
      <c r="A385" s="30" t="s">
        <v>117</v>
      </c>
      <c r="B385" s="14"/>
      <c r="C385" s="22" t="s">
        <v>145</v>
      </c>
      <c r="D385" s="22" t="s">
        <v>139</v>
      </c>
      <c r="E385" s="14" t="s">
        <v>366</v>
      </c>
      <c r="F385" s="14"/>
      <c r="G385" s="39">
        <f>SUM(G386,G388,G390)</f>
        <v>94028.799999999988</v>
      </c>
      <c r="H385" s="39">
        <f>SUM(H386,H388,H390)</f>
        <v>91703.7</v>
      </c>
    </row>
    <row r="386" spans="1:8" customFormat="1" ht="31.5">
      <c r="A386" s="45" t="s">
        <v>205</v>
      </c>
      <c r="B386" s="14"/>
      <c r="C386" s="22" t="s">
        <v>145</v>
      </c>
      <c r="D386" s="22" t="s">
        <v>139</v>
      </c>
      <c r="E386" s="14" t="s">
        <v>701</v>
      </c>
      <c r="F386" s="14"/>
      <c r="G386" s="39">
        <f>SUM(G387:G387)</f>
        <v>59332.6</v>
      </c>
      <c r="H386" s="39">
        <f>SUM(H387:H387)</f>
        <v>57574.2</v>
      </c>
    </row>
    <row r="387" spans="1:8" customFormat="1" ht="31.5">
      <c r="A387" s="45" t="s">
        <v>199</v>
      </c>
      <c r="B387" s="14"/>
      <c r="C387" s="22" t="s">
        <v>145</v>
      </c>
      <c r="D387" s="22" t="s">
        <v>139</v>
      </c>
      <c r="E387" s="14" t="s">
        <v>701</v>
      </c>
      <c r="F387" s="14">
        <v>600</v>
      </c>
      <c r="G387" s="39">
        <v>59332.6</v>
      </c>
      <c r="H387" s="39">
        <v>57574.2</v>
      </c>
    </row>
    <row r="388" spans="1:8" customFormat="1" ht="31.5">
      <c r="A388" s="45" t="s">
        <v>206</v>
      </c>
      <c r="B388" s="14"/>
      <c r="C388" s="22" t="s">
        <v>145</v>
      </c>
      <c r="D388" s="22" t="s">
        <v>139</v>
      </c>
      <c r="E388" s="14" t="s">
        <v>702</v>
      </c>
      <c r="F388" s="14"/>
      <c r="G388" s="39">
        <f>SUM(G389)</f>
        <v>11002.6</v>
      </c>
      <c r="H388" s="39">
        <f>SUM(H389)</f>
        <v>10784.5</v>
      </c>
    </row>
    <row r="389" spans="1:8" customFormat="1" ht="31.5">
      <c r="A389" s="45" t="s">
        <v>199</v>
      </c>
      <c r="B389" s="14"/>
      <c r="C389" s="22" t="s">
        <v>145</v>
      </c>
      <c r="D389" s="22" t="s">
        <v>139</v>
      </c>
      <c r="E389" s="14" t="s">
        <v>702</v>
      </c>
      <c r="F389" s="14">
        <v>600</v>
      </c>
      <c r="G389" s="39">
        <v>11002.6</v>
      </c>
      <c r="H389" s="39">
        <v>10784.5</v>
      </c>
    </row>
    <row r="390" spans="1:8" customFormat="1" ht="31.5">
      <c r="A390" s="45" t="s">
        <v>207</v>
      </c>
      <c r="B390" s="14"/>
      <c r="C390" s="22" t="s">
        <v>145</v>
      </c>
      <c r="D390" s="22" t="s">
        <v>139</v>
      </c>
      <c r="E390" s="14" t="s">
        <v>703</v>
      </c>
      <c r="F390" s="14"/>
      <c r="G390" s="39">
        <f>SUM(G391)</f>
        <v>23693.599999999999</v>
      </c>
      <c r="H390" s="39">
        <f>SUM(H391)</f>
        <v>23345</v>
      </c>
    </row>
    <row r="391" spans="1:8" customFormat="1" ht="31.5">
      <c r="A391" s="45" t="s">
        <v>199</v>
      </c>
      <c r="B391" s="14"/>
      <c r="C391" s="22" t="s">
        <v>145</v>
      </c>
      <c r="D391" s="22" t="s">
        <v>139</v>
      </c>
      <c r="E391" s="14" t="s">
        <v>703</v>
      </c>
      <c r="F391" s="14">
        <v>600</v>
      </c>
      <c r="G391" s="39">
        <v>23693.599999999999</v>
      </c>
      <c r="H391" s="39">
        <v>23345</v>
      </c>
    </row>
    <row r="392" spans="1:8" customFormat="1" ht="15.75">
      <c r="A392" s="45" t="s">
        <v>266</v>
      </c>
      <c r="B392" s="14"/>
      <c r="C392" s="22" t="s">
        <v>145</v>
      </c>
      <c r="D392" s="22" t="s">
        <v>139</v>
      </c>
      <c r="E392" s="14" t="s">
        <v>265</v>
      </c>
      <c r="F392" s="14"/>
      <c r="G392" s="11">
        <f t="shared" ref="G392:H394" si="16">SUM(G393)</f>
        <v>205.5</v>
      </c>
      <c r="H392" s="11">
        <f t="shared" si="16"/>
        <v>205.5</v>
      </c>
    </row>
    <row r="393" spans="1:8" customFormat="1" ht="15.75">
      <c r="A393" s="45" t="s">
        <v>268</v>
      </c>
      <c r="B393" s="14"/>
      <c r="C393" s="22" t="s">
        <v>145</v>
      </c>
      <c r="D393" s="22" t="s">
        <v>139</v>
      </c>
      <c r="E393" s="14" t="s">
        <v>267</v>
      </c>
      <c r="F393" s="14"/>
      <c r="G393" s="11">
        <f t="shared" si="16"/>
        <v>205.5</v>
      </c>
      <c r="H393" s="11">
        <f t="shared" si="16"/>
        <v>205.5</v>
      </c>
    </row>
    <row r="394" spans="1:8" customFormat="1" ht="15.75">
      <c r="A394" s="45" t="s">
        <v>336</v>
      </c>
      <c r="B394" s="14"/>
      <c r="C394" s="22" t="s">
        <v>145</v>
      </c>
      <c r="D394" s="22" t="s">
        <v>139</v>
      </c>
      <c r="E394" s="14" t="s">
        <v>337</v>
      </c>
      <c r="F394" s="14"/>
      <c r="G394" s="11">
        <f t="shared" si="16"/>
        <v>205.5</v>
      </c>
      <c r="H394" s="11">
        <f t="shared" si="16"/>
        <v>205.5</v>
      </c>
    </row>
    <row r="395" spans="1:8" customFormat="1" ht="31.5">
      <c r="A395" s="45" t="s">
        <v>199</v>
      </c>
      <c r="B395" s="14"/>
      <c r="C395" s="22" t="s">
        <v>145</v>
      </c>
      <c r="D395" s="22" t="s">
        <v>139</v>
      </c>
      <c r="E395" s="14" t="s">
        <v>337</v>
      </c>
      <c r="F395" s="14">
        <v>600</v>
      </c>
      <c r="G395" s="11">
        <v>205.5</v>
      </c>
      <c r="H395" s="11">
        <v>205.5</v>
      </c>
    </row>
    <row r="396" spans="1:8" customFormat="1" ht="15.75">
      <c r="A396" s="33" t="s">
        <v>126</v>
      </c>
      <c r="B396" s="14"/>
      <c r="C396" s="148" t="s">
        <v>4</v>
      </c>
      <c r="D396" s="148" t="s">
        <v>146</v>
      </c>
      <c r="E396" s="15"/>
      <c r="F396" s="15"/>
      <c r="G396" s="13">
        <f>SUM(G397,G402,G407,G417)</f>
        <v>67782.200000000012</v>
      </c>
      <c r="H396" s="13">
        <f>SUM(H397,H402,H407,H417)</f>
        <v>64997.299999999996</v>
      </c>
    </row>
    <row r="397" spans="1:8" customFormat="1" ht="15.75">
      <c r="A397" s="33" t="s">
        <v>127</v>
      </c>
      <c r="B397" s="161"/>
      <c r="C397" s="148">
        <v>10</v>
      </c>
      <c r="D397" s="148" t="s">
        <v>139</v>
      </c>
      <c r="E397" s="147"/>
      <c r="F397" s="147"/>
      <c r="G397" s="13">
        <f>SUM(G398)</f>
        <v>9454</v>
      </c>
      <c r="H397" s="13">
        <f>SUM(H398)</f>
        <v>9453.9</v>
      </c>
    </row>
    <row r="398" spans="1:8" customFormat="1" ht="15.75">
      <c r="A398" s="61" t="s">
        <v>266</v>
      </c>
      <c r="B398" s="15"/>
      <c r="C398" s="22">
        <v>10</v>
      </c>
      <c r="D398" s="22" t="s">
        <v>139</v>
      </c>
      <c r="E398" s="15" t="s">
        <v>265</v>
      </c>
      <c r="F398" s="15"/>
      <c r="G398" s="39">
        <f>SUM(G400)</f>
        <v>9454</v>
      </c>
      <c r="H398" s="39">
        <f>SUM(H400)</f>
        <v>9453.9</v>
      </c>
    </row>
    <row r="399" spans="1:8" customFormat="1" ht="15.75">
      <c r="A399" s="61" t="s">
        <v>526</v>
      </c>
      <c r="B399" s="15"/>
      <c r="C399" s="22" t="s">
        <v>4</v>
      </c>
      <c r="D399" s="22" t="s">
        <v>139</v>
      </c>
      <c r="E399" s="15" t="s">
        <v>525</v>
      </c>
      <c r="F399" s="15"/>
      <c r="G399" s="39">
        <f>G400</f>
        <v>9454</v>
      </c>
      <c r="H399" s="39">
        <f>H400</f>
        <v>9453.9</v>
      </c>
    </row>
    <row r="400" spans="1:8" customFormat="1" ht="31.5">
      <c r="A400" s="30" t="s">
        <v>349</v>
      </c>
      <c r="B400" s="161"/>
      <c r="C400" s="22">
        <v>10</v>
      </c>
      <c r="D400" s="22" t="s">
        <v>139</v>
      </c>
      <c r="E400" s="14" t="s">
        <v>348</v>
      </c>
      <c r="F400" s="147"/>
      <c r="G400" s="39">
        <f>SUM(G401)</f>
        <v>9454</v>
      </c>
      <c r="H400" s="39">
        <f>SUM(H401)</f>
        <v>9453.9</v>
      </c>
    </row>
    <row r="401" spans="1:8" customFormat="1" ht="15.75">
      <c r="A401" s="45" t="s">
        <v>200</v>
      </c>
      <c r="B401" s="48"/>
      <c r="C401" s="22">
        <v>10</v>
      </c>
      <c r="D401" s="22" t="s">
        <v>139</v>
      </c>
      <c r="E401" s="14" t="s">
        <v>348</v>
      </c>
      <c r="F401" s="14">
        <v>300</v>
      </c>
      <c r="G401" s="39">
        <v>9454</v>
      </c>
      <c r="H401" s="39">
        <v>9453.9</v>
      </c>
    </row>
    <row r="402" spans="1:8" s="29" customFormat="1" ht="15.75">
      <c r="A402" s="33" t="s">
        <v>128</v>
      </c>
      <c r="B402" s="14"/>
      <c r="C402" s="148" t="s">
        <v>4</v>
      </c>
      <c r="D402" s="148" t="s">
        <v>141</v>
      </c>
      <c r="E402" s="15"/>
      <c r="F402" s="15"/>
      <c r="G402" s="13">
        <f t="shared" ref="G402:H405" si="17">SUM(G403)</f>
        <v>1572.9</v>
      </c>
      <c r="H402" s="13">
        <f t="shared" si="17"/>
        <v>1572.9</v>
      </c>
    </row>
    <row r="403" spans="1:8" customFormat="1" ht="15.75">
      <c r="A403" s="30" t="s">
        <v>266</v>
      </c>
      <c r="B403" s="14"/>
      <c r="C403" s="22" t="s">
        <v>4</v>
      </c>
      <c r="D403" s="22" t="s">
        <v>141</v>
      </c>
      <c r="E403" s="15" t="s">
        <v>265</v>
      </c>
      <c r="F403" s="15"/>
      <c r="G403" s="39">
        <f t="shared" si="17"/>
        <v>1572.9</v>
      </c>
      <c r="H403" s="39">
        <f t="shared" si="17"/>
        <v>1572.9</v>
      </c>
    </row>
    <row r="404" spans="1:8" customFormat="1" ht="15.75">
      <c r="A404" s="30" t="s">
        <v>268</v>
      </c>
      <c r="B404" s="14"/>
      <c r="C404" s="22" t="s">
        <v>4</v>
      </c>
      <c r="D404" s="22" t="s">
        <v>141</v>
      </c>
      <c r="E404" s="15" t="s">
        <v>267</v>
      </c>
      <c r="F404" s="15"/>
      <c r="G404" s="39">
        <f t="shared" si="17"/>
        <v>1572.9</v>
      </c>
      <c r="H404" s="39">
        <f t="shared" si="17"/>
        <v>1572.9</v>
      </c>
    </row>
    <row r="405" spans="1:8" customFormat="1" ht="15.75">
      <c r="A405" s="30" t="s">
        <v>336</v>
      </c>
      <c r="B405" s="14"/>
      <c r="C405" s="22" t="s">
        <v>4</v>
      </c>
      <c r="D405" s="22" t="s">
        <v>141</v>
      </c>
      <c r="E405" s="15" t="s">
        <v>337</v>
      </c>
      <c r="F405" s="15"/>
      <c r="G405" s="39">
        <f t="shared" si="17"/>
        <v>1572.9</v>
      </c>
      <c r="H405" s="39">
        <f t="shared" si="17"/>
        <v>1572.9</v>
      </c>
    </row>
    <row r="406" spans="1:8" customFormat="1" ht="15.75">
      <c r="A406" s="45" t="s">
        <v>200</v>
      </c>
      <c r="B406" s="14"/>
      <c r="C406" s="22" t="s">
        <v>4</v>
      </c>
      <c r="D406" s="22" t="s">
        <v>141</v>
      </c>
      <c r="E406" s="15" t="s">
        <v>337</v>
      </c>
      <c r="F406" s="15">
        <v>300</v>
      </c>
      <c r="G406" s="39">
        <v>1572.9</v>
      </c>
      <c r="H406" s="39">
        <v>1572.9</v>
      </c>
    </row>
    <row r="407" spans="1:8" customFormat="1" ht="15.75">
      <c r="A407" s="162" t="s">
        <v>129</v>
      </c>
      <c r="B407" s="163"/>
      <c r="C407" s="164">
        <v>10</v>
      </c>
      <c r="D407" s="164" t="s">
        <v>142</v>
      </c>
      <c r="E407" s="164"/>
      <c r="F407" s="164"/>
      <c r="G407" s="13">
        <f>SUM(G408,G413)</f>
        <v>9096.4</v>
      </c>
      <c r="H407" s="13">
        <f>SUM(H408,H413)</f>
        <v>7342.7000000000007</v>
      </c>
    </row>
    <row r="408" spans="1:8" customFormat="1" ht="47.25">
      <c r="A408" s="30" t="s">
        <v>360</v>
      </c>
      <c r="B408" s="14"/>
      <c r="C408" s="16">
        <v>10</v>
      </c>
      <c r="D408" s="16" t="s">
        <v>142</v>
      </c>
      <c r="E408" s="14" t="s">
        <v>359</v>
      </c>
      <c r="F408" s="14"/>
      <c r="G408" s="39">
        <f t="shared" ref="G408:H411" si="18">SUM(G409)</f>
        <v>1414.6</v>
      </c>
      <c r="H408" s="39">
        <f t="shared" si="18"/>
        <v>1041.5999999999999</v>
      </c>
    </row>
    <row r="409" spans="1:8" customFormat="1" ht="47.25">
      <c r="A409" s="30" t="s">
        <v>116</v>
      </c>
      <c r="B409" s="14"/>
      <c r="C409" s="16">
        <v>10</v>
      </c>
      <c r="D409" s="16" t="s">
        <v>142</v>
      </c>
      <c r="E409" s="14" t="s">
        <v>361</v>
      </c>
      <c r="F409" s="14"/>
      <c r="G409" s="39">
        <f t="shared" si="18"/>
        <v>1414.6</v>
      </c>
      <c r="H409" s="39">
        <f t="shared" si="18"/>
        <v>1041.5999999999999</v>
      </c>
    </row>
    <row r="410" spans="1:8" customFormat="1" ht="94.5">
      <c r="A410" s="61" t="s">
        <v>726</v>
      </c>
      <c r="B410" s="15"/>
      <c r="C410" s="16">
        <v>10</v>
      </c>
      <c r="D410" s="16" t="s">
        <v>142</v>
      </c>
      <c r="E410" s="14" t="s">
        <v>393</v>
      </c>
      <c r="F410" s="15"/>
      <c r="G410" s="39">
        <f t="shared" si="18"/>
        <v>1414.6</v>
      </c>
      <c r="H410" s="39">
        <f t="shared" si="18"/>
        <v>1041.5999999999999</v>
      </c>
    </row>
    <row r="411" spans="1:8" customFormat="1" ht="78.75">
      <c r="A411" s="61" t="s">
        <v>727</v>
      </c>
      <c r="B411" s="15"/>
      <c r="C411" s="16">
        <v>10</v>
      </c>
      <c r="D411" s="16" t="s">
        <v>142</v>
      </c>
      <c r="E411" s="14" t="s">
        <v>704</v>
      </c>
      <c r="F411" s="15"/>
      <c r="G411" s="39">
        <f t="shared" si="18"/>
        <v>1414.6</v>
      </c>
      <c r="H411" s="39">
        <f t="shared" si="18"/>
        <v>1041.5999999999999</v>
      </c>
    </row>
    <row r="412" spans="1:8" customFormat="1" ht="31.5">
      <c r="A412" s="45" t="s">
        <v>199</v>
      </c>
      <c r="B412" s="15"/>
      <c r="C412" s="16">
        <v>10</v>
      </c>
      <c r="D412" s="16" t="s">
        <v>142</v>
      </c>
      <c r="E412" s="14" t="s">
        <v>704</v>
      </c>
      <c r="F412" s="15">
        <v>600</v>
      </c>
      <c r="G412" s="11">
        <v>1414.6</v>
      </c>
      <c r="H412" s="11">
        <v>1041.5999999999999</v>
      </c>
    </row>
    <row r="413" spans="1:8" customFormat="1" ht="15.75">
      <c r="A413" s="165" t="s">
        <v>266</v>
      </c>
      <c r="B413" s="98"/>
      <c r="C413" s="99">
        <v>10</v>
      </c>
      <c r="D413" s="99" t="s">
        <v>142</v>
      </c>
      <c r="E413" s="99" t="s">
        <v>265</v>
      </c>
      <c r="F413" s="99"/>
      <c r="G413" s="39">
        <f t="shared" ref="G413:H415" si="19">SUM(G414)</f>
        <v>7681.8</v>
      </c>
      <c r="H413" s="39">
        <f t="shared" si="19"/>
        <v>6301.1</v>
      </c>
    </row>
    <row r="414" spans="1:8" customFormat="1" ht="15.75">
      <c r="A414" s="165" t="s">
        <v>268</v>
      </c>
      <c r="B414" s="98"/>
      <c r="C414" s="99">
        <v>10</v>
      </c>
      <c r="D414" s="99" t="s">
        <v>142</v>
      </c>
      <c r="E414" s="99" t="s">
        <v>267</v>
      </c>
      <c r="F414" s="99"/>
      <c r="G414" s="39">
        <f t="shared" si="19"/>
        <v>7681.8</v>
      </c>
      <c r="H414" s="39">
        <f t="shared" si="19"/>
        <v>6301.1</v>
      </c>
    </row>
    <row r="415" spans="1:8" customFormat="1" ht="63">
      <c r="A415" s="165" t="s">
        <v>766</v>
      </c>
      <c r="B415" s="98"/>
      <c r="C415" s="99">
        <v>10</v>
      </c>
      <c r="D415" s="99" t="s">
        <v>142</v>
      </c>
      <c r="E415" s="99" t="s">
        <v>767</v>
      </c>
      <c r="F415" s="99"/>
      <c r="G415" s="39">
        <f t="shared" si="19"/>
        <v>7681.8</v>
      </c>
      <c r="H415" s="39">
        <f t="shared" si="19"/>
        <v>6301.1</v>
      </c>
    </row>
    <row r="416" spans="1:8" customFormat="1" ht="31.5">
      <c r="A416" s="97" t="s">
        <v>785</v>
      </c>
      <c r="B416" s="98"/>
      <c r="C416" s="99">
        <v>10</v>
      </c>
      <c r="D416" s="99" t="s">
        <v>142</v>
      </c>
      <c r="E416" s="99" t="s">
        <v>767</v>
      </c>
      <c r="F416" s="99">
        <v>400</v>
      </c>
      <c r="G416" s="243">
        <v>7681.8</v>
      </c>
      <c r="H416" s="243">
        <v>6301.1</v>
      </c>
    </row>
    <row r="417" spans="1:8" customFormat="1" ht="15.75">
      <c r="A417" s="108" t="s">
        <v>130</v>
      </c>
      <c r="B417" s="147"/>
      <c r="C417" s="148">
        <v>10</v>
      </c>
      <c r="D417" s="148" t="s">
        <v>147</v>
      </c>
      <c r="E417" s="147"/>
      <c r="F417" s="147"/>
      <c r="G417" s="13">
        <f>SUM(G418,G425,G444)</f>
        <v>47658.900000000009</v>
      </c>
      <c r="H417" s="13">
        <f>SUM(H418,H425,H444)</f>
        <v>46627.799999999996</v>
      </c>
    </row>
    <row r="418" spans="1:8" customFormat="1" ht="47.25">
      <c r="A418" s="109" t="s">
        <v>360</v>
      </c>
      <c r="B418" s="14"/>
      <c r="C418" s="22">
        <v>10</v>
      </c>
      <c r="D418" s="22" t="s">
        <v>147</v>
      </c>
      <c r="E418" s="22" t="s">
        <v>359</v>
      </c>
      <c r="F418" s="14"/>
      <c r="G418" s="39">
        <f t="shared" ref="G418:H419" si="20">G419</f>
        <v>2194.8000000000002</v>
      </c>
      <c r="H418" s="39">
        <f t="shared" si="20"/>
        <v>1997.4</v>
      </c>
    </row>
    <row r="419" spans="1:8" customFormat="1" ht="47.25">
      <c r="A419" s="109" t="s">
        <v>116</v>
      </c>
      <c r="B419" s="14"/>
      <c r="C419" s="22">
        <v>10</v>
      </c>
      <c r="D419" s="22" t="s">
        <v>147</v>
      </c>
      <c r="E419" s="14" t="s">
        <v>768</v>
      </c>
      <c r="F419" s="14"/>
      <c r="G419" s="39">
        <f t="shared" si="20"/>
        <v>2194.8000000000002</v>
      </c>
      <c r="H419" s="39">
        <f t="shared" si="20"/>
        <v>1997.4</v>
      </c>
    </row>
    <row r="420" spans="1:8" customFormat="1" ht="63">
      <c r="A420" s="38" t="s">
        <v>769</v>
      </c>
      <c r="B420" s="14"/>
      <c r="C420" s="22">
        <v>10</v>
      </c>
      <c r="D420" s="22" t="s">
        <v>147</v>
      </c>
      <c r="E420" s="14" t="s">
        <v>770</v>
      </c>
      <c r="F420" s="14"/>
      <c r="G420" s="39">
        <f>SUM(G421,G423)</f>
        <v>2194.8000000000002</v>
      </c>
      <c r="H420" s="39">
        <f>SUM(H421,H423)</f>
        <v>1997.4</v>
      </c>
    </row>
    <row r="421" spans="1:8" customFormat="1" ht="31.5">
      <c r="A421" s="38" t="s">
        <v>771</v>
      </c>
      <c r="B421" s="14"/>
      <c r="C421" s="22">
        <v>10</v>
      </c>
      <c r="D421" s="22" t="s">
        <v>147</v>
      </c>
      <c r="E421" s="14" t="s">
        <v>772</v>
      </c>
      <c r="F421" s="14"/>
      <c r="G421" s="39">
        <f>G422</f>
        <v>2159.9</v>
      </c>
      <c r="H421" s="39">
        <f>H422</f>
        <v>1977.4</v>
      </c>
    </row>
    <row r="422" spans="1:8" customFormat="1" ht="31.5">
      <c r="A422" s="97" t="s">
        <v>785</v>
      </c>
      <c r="B422" s="14"/>
      <c r="C422" s="22">
        <v>10</v>
      </c>
      <c r="D422" s="22" t="s">
        <v>147</v>
      </c>
      <c r="E422" s="14" t="s">
        <v>772</v>
      </c>
      <c r="F422" s="99">
        <v>400</v>
      </c>
      <c r="G422" s="39">
        <v>2159.9</v>
      </c>
      <c r="H422" s="39">
        <v>1977.4</v>
      </c>
    </row>
    <row r="423" spans="1:8" customFormat="1" ht="31.5">
      <c r="A423" s="38" t="s">
        <v>773</v>
      </c>
      <c r="B423" s="14"/>
      <c r="C423" s="22">
        <v>10</v>
      </c>
      <c r="D423" s="22" t="s">
        <v>147</v>
      </c>
      <c r="E423" s="14" t="s">
        <v>774</v>
      </c>
      <c r="F423" s="14"/>
      <c r="G423" s="39">
        <f>G424</f>
        <v>34.9</v>
      </c>
      <c r="H423" s="39">
        <f>H424</f>
        <v>20</v>
      </c>
    </row>
    <row r="424" spans="1:8" customFormat="1" ht="31.5">
      <c r="A424" s="97" t="s">
        <v>785</v>
      </c>
      <c r="B424" s="14"/>
      <c r="C424" s="22">
        <v>10</v>
      </c>
      <c r="D424" s="22" t="s">
        <v>147</v>
      </c>
      <c r="E424" s="14" t="s">
        <v>774</v>
      </c>
      <c r="F424" s="99">
        <v>400</v>
      </c>
      <c r="G424" s="39">
        <v>34.9</v>
      </c>
      <c r="H424" s="39">
        <v>20</v>
      </c>
    </row>
    <row r="425" spans="1:8" customFormat="1" ht="31.5">
      <c r="A425" s="30" t="s">
        <v>261</v>
      </c>
      <c r="B425" s="14"/>
      <c r="C425" s="22">
        <v>10</v>
      </c>
      <c r="D425" s="22" t="s">
        <v>147</v>
      </c>
      <c r="E425" s="14" t="s">
        <v>259</v>
      </c>
      <c r="F425" s="40"/>
      <c r="G425" s="39">
        <f>SUM(G426,G435)</f>
        <v>45273.8</v>
      </c>
      <c r="H425" s="39">
        <f>SUM(H426,H435)</f>
        <v>44440.2</v>
      </c>
    </row>
    <row r="426" spans="1:8" customFormat="1" ht="31.5">
      <c r="A426" s="30" t="s">
        <v>262</v>
      </c>
      <c r="B426" s="14"/>
      <c r="C426" s="22">
        <v>10</v>
      </c>
      <c r="D426" s="22" t="s">
        <v>147</v>
      </c>
      <c r="E426" s="14" t="s">
        <v>260</v>
      </c>
      <c r="F426" s="40"/>
      <c r="G426" s="39">
        <f>SUM(G427,G430,G433)</f>
        <v>16018.8</v>
      </c>
      <c r="H426" s="39">
        <f>SUM(H427,H430,H433)</f>
        <v>15979.800000000001</v>
      </c>
    </row>
    <row r="427" spans="1:8" customFormat="1" ht="31.5">
      <c r="A427" s="45" t="s">
        <v>332</v>
      </c>
      <c r="B427" s="14"/>
      <c r="C427" s="22">
        <v>10</v>
      </c>
      <c r="D427" s="22" t="s">
        <v>147</v>
      </c>
      <c r="E427" s="14" t="s">
        <v>331</v>
      </c>
      <c r="F427" s="40"/>
      <c r="G427" s="39">
        <f>SUM(G428:G429)</f>
        <v>13075.5</v>
      </c>
      <c r="H427" s="39">
        <f>SUM(H428:H429)</f>
        <v>13036.800000000001</v>
      </c>
    </row>
    <row r="428" spans="1:8" customFormat="1" ht="63">
      <c r="A428" s="45" t="s">
        <v>201</v>
      </c>
      <c r="B428" s="14"/>
      <c r="C428" s="22">
        <v>10</v>
      </c>
      <c r="D428" s="22" t="s">
        <v>147</v>
      </c>
      <c r="E428" s="14" t="s">
        <v>331</v>
      </c>
      <c r="F428" s="14">
        <v>100</v>
      </c>
      <c r="G428" s="39">
        <v>11216.8</v>
      </c>
      <c r="H428" s="39">
        <v>11216.6</v>
      </c>
    </row>
    <row r="429" spans="1:8" customFormat="1" ht="31.5">
      <c r="A429" s="59" t="s">
        <v>543</v>
      </c>
      <c r="B429" s="150"/>
      <c r="C429" s="22">
        <v>10</v>
      </c>
      <c r="D429" s="22" t="s">
        <v>147</v>
      </c>
      <c r="E429" s="14" t="s">
        <v>331</v>
      </c>
      <c r="F429" s="150">
        <v>200</v>
      </c>
      <c r="G429" s="39">
        <v>1858.7</v>
      </c>
      <c r="H429" s="39">
        <v>1820.2</v>
      </c>
    </row>
    <row r="430" spans="1:8" customFormat="1" ht="63">
      <c r="A430" s="59" t="s">
        <v>822</v>
      </c>
      <c r="B430" s="15"/>
      <c r="C430" s="22" t="s">
        <v>4</v>
      </c>
      <c r="D430" s="22" t="s">
        <v>147</v>
      </c>
      <c r="E430" s="14" t="s">
        <v>333</v>
      </c>
      <c r="F430" s="15"/>
      <c r="G430" s="39">
        <f>SUM(G431:G432)</f>
        <v>2574</v>
      </c>
      <c r="H430" s="39">
        <f>SUM(H431:H432)</f>
        <v>2573.7999999999997</v>
      </c>
    </row>
    <row r="431" spans="1:8" customFormat="1" ht="63">
      <c r="A431" s="45" t="s">
        <v>201</v>
      </c>
      <c r="B431" s="15"/>
      <c r="C431" s="22" t="s">
        <v>4</v>
      </c>
      <c r="D431" s="22" t="s">
        <v>147</v>
      </c>
      <c r="E431" s="14" t="s">
        <v>333</v>
      </c>
      <c r="F431" s="15">
        <v>100</v>
      </c>
      <c r="G431" s="39">
        <v>2166.6999999999998</v>
      </c>
      <c r="H431" s="39">
        <v>2166.6999999999998</v>
      </c>
    </row>
    <row r="432" spans="1:8" customFormat="1" ht="31.5">
      <c r="A432" s="59" t="s">
        <v>543</v>
      </c>
      <c r="B432" s="150"/>
      <c r="C432" s="22" t="s">
        <v>4</v>
      </c>
      <c r="D432" s="22" t="s">
        <v>147</v>
      </c>
      <c r="E432" s="14" t="s">
        <v>333</v>
      </c>
      <c r="F432" s="150">
        <v>200</v>
      </c>
      <c r="G432" s="39">
        <v>407.3</v>
      </c>
      <c r="H432" s="39">
        <v>407.1</v>
      </c>
    </row>
    <row r="433" spans="1:8" customFormat="1" ht="18.75">
      <c r="A433" s="30" t="s">
        <v>678</v>
      </c>
      <c r="B433" s="14"/>
      <c r="C433" s="22">
        <v>10</v>
      </c>
      <c r="D433" s="22" t="s">
        <v>147</v>
      </c>
      <c r="E433" s="14" t="s">
        <v>334</v>
      </c>
      <c r="F433" s="57"/>
      <c r="G433" s="39">
        <f>SUM(G434)</f>
        <v>369.3</v>
      </c>
      <c r="H433" s="39">
        <f>SUM(H434)</f>
        <v>369.2</v>
      </c>
    </row>
    <row r="434" spans="1:8" customFormat="1" ht="63">
      <c r="A434" s="45" t="s">
        <v>201</v>
      </c>
      <c r="B434" s="14"/>
      <c r="C434" s="22">
        <v>10</v>
      </c>
      <c r="D434" s="22" t="s">
        <v>147</v>
      </c>
      <c r="E434" s="14" t="s">
        <v>334</v>
      </c>
      <c r="F434" s="14">
        <v>100</v>
      </c>
      <c r="G434" s="39">
        <v>369.3</v>
      </c>
      <c r="H434" s="39">
        <v>369.2</v>
      </c>
    </row>
    <row r="435" spans="1:8" customFormat="1" ht="31.5">
      <c r="A435" s="30" t="s">
        <v>395</v>
      </c>
      <c r="B435" s="14"/>
      <c r="C435" s="22">
        <v>10</v>
      </c>
      <c r="D435" s="22" t="s">
        <v>147</v>
      </c>
      <c r="E435" s="14" t="s">
        <v>394</v>
      </c>
      <c r="F435" s="40"/>
      <c r="G435" s="39">
        <f>SUM(G436,G438,G440)</f>
        <v>29255</v>
      </c>
      <c r="H435" s="39">
        <f>SUM(H436,H438,H440)</f>
        <v>28460.399999999998</v>
      </c>
    </row>
    <row r="436" spans="1:8" customFormat="1" ht="18.75">
      <c r="A436" s="45" t="s">
        <v>678</v>
      </c>
      <c r="B436" s="14"/>
      <c r="C436" s="22" t="s">
        <v>4</v>
      </c>
      <c r="D436" s="22" t="s">
        <v>147</v>
      </c>
      <c r="E436" s="14" t="s">
        <v>578</v>
      </c>
      <c r="F436" s="40"/>
      <c r="G436" s="39">
        <f>SUM(G437)</f>
        <v>1269.0999999999999</v>
      </c>
      <c r="H436" s="39">
        <f>SUM(H437)</f>
        <v>1269.0999999999999</v>
      </c>
    </row>
    <row r="437" spans="1:8" customFormat="1" ht="63">
      <c r="A437" s="45" t="s">
        <v>201</v>
      </c>
      <c r="B437" s="14"/>
      <c r="C437" s="22" t="s">
        <v>4</v>
      </c>
      <c r="D437" s="22" t="s">
        <v>147</v>
      </c>
      <c r="E437" s="14" t="s">
        <v>578</v>
      </c>
      <c r="F437" s="14">
        <v>100</v>
      </c>
      <c r="G437" s="39">
        <v>1269.0999999999999</v>
      </c>
      <c r="H437" s="39">
        <v>1269.0999999999999</v>
      </c>
    </row>
    <row r="438" spans="1:8" customFormat="1" ht="18.75">
      <c r="A438" s="45" t="s">
        <v>680</v>
      </c>
      <c r="B438" s="14"/>
      <c r="C438" s="22" t="s">
        <v>4</v>
      </c>
      <c r="D438" s="22" t="s">
        <v>147</v>
      </c>
      <c r="E438" s="14" t="s">
        <v>837</v>
      </c>
      <c r="F438" s="40"/>
      <c r="G438" s="39">
        <f>SUM(G439)</f>
        <v>18.899999999999999</v>
      </c>
      <c r="H438" s="39">
        <f>SUM(H439)</f>
        <v>18.8</v>
      </c>
    </row>
    <row r="439" spans="1:8" customFormat="1" ht="63">
      <c r="A439" s="45" t="s">
        <v>201</v>
      </c>
      <c r="B439" s="14"/>
      <c r="C439" s="22" t="s">
        <v>4</v>
      </c>
      <c r="D439" s="22" t="s">
        <v>147</v>
      </c>
      <c r="E439" s="14" t="s">
        <v>837</v>
      </c>
      <c r="F439" s="14">
        <v>100</v>
      </c>
      <c r="G439" s="39">
        <v>18.899999999999999</v>
      </c>
      <c r="H439" s="39">
        <v>18.8</v>
      </c>
    </row>
    <row r="440" spans="1:8" customFormat="1" ht="47.25">
      <c r="A440" s="45" t="s">
        <v>208</v>
      </c>
      <c r="B440" s="14"/>
      <c r="C440" s="22">
        <v>10</v>
      </c>
      <c r="D440" s="22" t="s">
        <v>147</v>
      </c>
      <c r="E440" s="14" t="s">
        <v>571</v>
      </c>
      <c r="F440" s="14"/>
      <c r="G440" s="39">
        <f>SUM(G441:G443)</f>
        <v>27967</v>
      </c>
      <c r="H440" s="39">
        <f>SUM(H441:H443)</f>
        <v>27172.499999999996</v>
      </c>
    </row>
    <row r="441" spans="1:8" customFormat="1" ht="63">
      <c r="A441" s="45" t="s">
        <v>201</v>
      </c>
      <c r="B441" s="14"/>
      <c r="C441" s="22">
        <v>10</v>
      </c>
      <c r="D441" s="22" t="s">
        <v>147</v>
      </c>
      <c r="E441" s="14" t="s">
        <v>571</v>
      </c>
      <c r="F441" s="14">
        <v>100</v>
      </c>
      <c r="G441" s="11">
        <v>21593.3</v>
      </c>
      <c r="H441" s="11">
        <v>21567.599999999999</v>
      </c>
    </row>
    <row r="442" spans="1:8" customFormat="1" ht="31.5">
      <c r="A442" s="45" t="s">
        <v>543</v>
      </c>
      <c r="B442" s="14"/>
      <c r="C442" s="22">
        <v>10</v>
      </c>
      <c r="D442" s="22" t="s">
        <v>147</v>
      </c>
      <c r="E442" s="14" t="s">
        <v>571</v>
      </c>
      <c r="F442" s="14">
        <v>200</v>
      </c>
      <c r="G442" s="11">
        <v>6255</v>
      </c>
      <c r="H442" s="11">
        <v>5524.6</v>
      </c>
    </row>
    <row r="443" spans="1:8" customFormat="1" ht="15.75">
      <c r="A443" s="45" t="s">
        <v>198</v>
      </c>
      <c r="B443" s="14"/>
      <c r="C443" s="22">
        <v>10</v>
      </c>
      <c r="D443" s="22" t="s">
        <v>147</v>
      </c>
      <c r="E443" s="14" t="s">
        <v>571</v>
      </c>
      <c r="F443" s="14">
        <v>800</v>
      </c>
      <c r="G443" s="11">
        <v>118.7</v>
      </c>
      <c r="H443" s="11">
        <v>80.3</v>
      </c>
    </row>
    <row r="444" spans="1:8" customFormat="1" ht="15.75">
      <c r="A444" s="45" t="s">
        <v>266</v>
      </c>
      <c r="B444" s="14"/>
      <c r="C444" s="22" t="s">
        <v>4</v>
      </c>
      <c r="D444" s="22" t="s">
        <v>147</v>
      </c>
      <c r="E444" s="14" t="s">
        <v>265</v>
      </c>
      <c r="F444" s="14"/>
      <c r="G444" s="11">
        <f>SUM(G445)</f>
        <v>190.3</v>
      </c>
      <c r="H444" s="11">
        <f>SUM(H445)</f>
        <v>190.2</v>
      </c>
    </row>
    <row r="445" spans="1:8" customFormat="1" ht="15.75">
      <c r="A445" s="45" t="s">
        <v>268</v>
      </c>
      <c r="B445" s="14"/>
      <c r="C445" s="22" t="s">
        <v>4</v>
      </c>
      <c r="D445" s="22" t="s">
        <v>147</v>
      </c>
      <c r="E445" s="14" t="s">
        <v>267</v>
      </c>
      <c r="F445" s="14"/>
      <c r="G445" s="11">
        <f>SUM(G446)</f>
        <v>190.3</v>
      </c>
      <c r="H445" s="11">
        <f>SUM(H446)</f>
        <v>190.2</v>
      </c>
    </row>
    <row r="446" spans="1:8" customFormat="1" ht="15.75">
      <c r="A446" s="45" t="s">
        <v>336</v>
      </c>
      <c r="B446" s="14"/>
      <c r="C446" s="22" t="s">
        <v>4</v>
      </c>
      <c r="D446" s="22" t="s">
        <v>147</v>
      </c>
      <c r="E446" s="14" t="s">
        <v>337</v>
      </c>
      <c r="F446" s="14"/>
      <c r="G446" s="11">
        <f>SUM(G447:G448)</f>
        <v>190.3</v>
      </c>
      <c r="H446" s="11">
        <f>SUM(H447:H448)</f>
        <v>190.2</v>
      </c>
    </row>
    <row r="447" spans="1:8" customFormat="1" ht="63">
      <c r="A447" s="45" t="s">
        <v>201</v>
      </c>
      <c r="B447" s="14"/>
      <c r="C447" s="22" t="s">
        <v>4</v>
      </c>
      <c r="D447" s="22" t="s">
        <v>147</v>
      </c>
      <c r="E447" s="14" t="s">
        <v>337</v>
      </c>
      <c r="F447" s="14">
        <v>100</v>
      </c>
      <c r="G447" s="11">
        <v>98.8</v>
      </c>
      <c r="H447" s="11">
        <v>98.7</v>
      </c>
    </row>
    <row r="448" spans="1:8" customFormat="1" ht="15.75">
      <c r="A448" s="45" t="s">
        <v>198</v>
      </c>
      <c r="B448" s="14"/>
      <c r="C448" s="22" t="s">
        <v>4</v>
      </c>
      <c r="D448" s="22" t="s">
        <v>147</v>
      </c>
      <c r="E448" s="14" t="s">
        <v>337</v>
      </c>
      <c r="F448" s="14">
        <v>800</v>
      </c>
      <c r="G448" s="11">
        <v>91.5</v>
      </c>
      <c r="H448" s="11">
        <v>91.5</v>
      </c>
    </row>
    <row r="449" spans="1:9" customFormat="1" ht="15.75">
      <c r="A449" s="33" t="s">
        <v>131</v>
      </c>
      <c r="B449" s="147"/>
      <c r="C449" s="148">
        <v>11</v>
      </c>
      <c r="D449" s="148" t="s">
        <v>146</v>
      </c>
      <c r="E449" s="149"/>
      <c r="F449" s="149"/>
      <c r="G449" s="13">
        <f>G450+G459</f>
        <v>23664.400000000001</v>
      </c>
      <c r="H449" s="13">
        <f>H450+H459</f>
        <v>23012.6</v>
      </c>
    </row>
    <row r="450" spans="1:9" customFormat="1" ht="15.75">
      <c r="A450" s="33" t="s">
        <v>132</v>
      </c>
      <c r="B450" s="147"/>
      <c r="C450" s="148">
        <v>11</v>
      </c>
      <c r="D450" s="148" t="s">
        <v>139</v>
      </c>
      <c r="E450" s="149"/>
      <c r="F450" s="149"/>
      <c r="G450" s="13">
        <f>SUM(G451)</f>
        <v>21589.9</v>
      </c>
      <c r="H450" s="13">
        <f>SUM(H451)</f>
        <v>20940.8</v>
      </c>
    </row>
    <row r="451" spans="1:9" customFormat="1" ht="31.5">
      <c r="A451" s="30" t="s">
        <v>397</v>
      </c>
      <c r="B451" s="14"/>
      <c r="C451" s="22">
        <v>11</v>
      </c>
      <c r="D451" s="22" t="s">
        <v>139</v>
      </c>
      <c r="E451" s="14" t="s">
        <v>398</v>
      </c>
      <c r="F451" s="49"/>
      <c r="G451" s="39">
        <f>SUM(G452,G456)</f>
        <v>21589.9</v>
      </c>
      <c r="H451" s="39">
        <f>SUM(H452,H456)</f>
        <v>20940.8</v>
      </c>
    </row>
    <row r="452" spans="1:9" customFormat="1" ht="15.75">
      <c r="A452" s="30" t="s">
        <v>133</v>
      </c>
      <c r="B452" s="14"/>
      <c r="C452" s="22">
        <v>11</v>
      </c>
      <c r="D452" s="22" t="s">
        <v>139</v>
      </c>
      <c r="E452" s="14" t="s">
        <v>399</v>
      </c>
      <c r="F452" s="49"/>
      <c r="G452" s="39">
        <f t="shared" ref="G452:H454" si="21">SUM(G453)</f>
        <v>417.2</v>
      </c>
      <c r="H452" s="39">
        <f t="shared" si="21"/>
        <v>417.2</v>
      </c>
    </row>
    <row r="453" spans="1:9" customFormat="1" ht="47.25">
      <c r="A453" s="61" t="s">
        <v>424</v>
      </c>
      <c r="B453" s="15"/>
      <c r="C453" s="22">
        <v>11</v>
      </c>
      <c r="D453" s="22" t="s">
        <v>139</v>
      </c>
      <c r="E453" s="14" t="s">
        <v>400</v>
      </c>
      <c r="F453" s="15"/>
      <c r="G453" s="39">
        <f t="shared" si="21"/>
        <v>417.2</v>
      </c>
      <c r="H453" s="39">
        <f t="shared" si="21"/>
        <v>417.2</v>
      </c>
    </row>
    <row r="454" spans="1:9" customFormat="1" ht="18.75">
      <c r="A454" s="30" t="s">
        <v>678</v>
      </c>
      <c r="B454" s="14"/>
      <c r="C454" s="22">
        <v>11</v>
      </c>
      <c r="D454" s="22" t="s">
        <v>139</v>
      </c>
      <c r="E454" s="14" t="s">
        <v>401</v>
      </c>
      <c r="F454" s="57"/>
      <c r="G454" s="39">
        <f t="shared" si="21"/>
        <v>417.2</v>
      </c>
      <c r="H454" s="39">
        <f t="shared" si="21"/>
        <v>417.2</v>
      </c>
    </row>
    <row r="455" spans="1:9" customFormat="1" ht="31.5">
      <c r="A455" s="45" t="s">
        <v>199</v>
      </c>
      <c r="B455" s="14"/>
      <c r="C455" s="22">
        <v>11</v>
      </c>
      <c r="D455" s="22" t="s">
        <v>139</v>
      </c>
      <c r="E455" s="14" t="s">
        <v>401</v>
      </c>
      <c r="F455" s="14">
        <v>600</v>
      </c>
      <c r="G455" s="39">
        <v>417.2</v>
      </c>
      <c r="H455" s="39">
        <v>417.2</v>
      </c>
    </row>
    <row r="456" spans="1:9" customFormat="1" ht="31.5">
      <c r="A456" s="30" t="s">
        <v>134</v>
      </c>
      <c r="B456" s="14"/>
      <c r="C456" s="22">
        <v>11</v>
      </c>
      <c r="D456" s="22" t="s">
        <v>139</v>
      </c>
      <c r="E456" s="14" t="s">
        <v>402</v>
      </c>
      <c r="F456" s="49"/>
      <c r="G456" s="39">
        <f>SUM(G457)</f>
        <v>21172.7</v>
      </c>
      <c r="H456" s="39">
        <f>SUM(H457)</f>
        <v>20523.599999999999</v>
      </c>
    </row>
    <row r="457" spans="1:9" customFormat="1" ht="47.25">
      <c r="A457" s="45" t="s">
        <v>209</v>
      </c>
      <c r="B457" s="14"/>
      <c r="C457" s="22">
        <v>11</v>
      </c>
      <c r="D457" s="22" t="s">
        <v>139</v>
      </c>
      <c r="E457" s="14" t="s">
        <v>572</v>
      </c>
      <c r="F457" s="49"/>
      <c r="G457" s="39">
        <f>SUM(G458)</f>
        <v>21172.7</v>
      </c>
      <c r="H457" s="39">
        <f>SUM(H458)</f>
        <v>20523.599999999999</v>
      </c>
    </row>
    <row r="458" spans="1:9" s="95" customFormat="1" ht="31.5">
      <c r="A458" s="45" t="s">
        <v>199</v>
      </c>
      <c r="B458" s="14"/>
      <c r="C458" s="22">
        <v>11</v>
      </c>
      <c r="D458" s="22" t="s">
        <v>139</v>
      </c>
      <c r="E458" s="14" t="s">
        <v>572</v>
      </c>
      <c r="F458" s="14">
        <v>600</v>
      </c>
      <c r="G458" s="39">
        <v>21172.7</v>
      </c>
      <c r="H458" s="39">
        <v>20523.599999999999</v>
      </c>
      <c r="I458" s="96"/>
    </row>
    <row r="459" spans="1:9" s="95" customFormat="1" ht="15.75">
      <c r="A459" s="33" t="s">
        <v>135</v>
      </c>
      <c r="B459" s="147"/>
      <c r="C459" s="148">
        <v>11</v>
      </c>
      <c r="D459" s="148" t="s">
        <v>140</v>
      </c>
      <c r="E459" s="147"/>
      <c r="F459" s="147"/>
      <c r="G459" s="13">
        <f>SUM(G460,G465)</f>
        <v>2074.5</v>
      </c>
      <c r="H459" s="13">
        <f>SUM(H460,H465)</f>
        <v>2071.8000000000002</v>
      </c>
      <c r="I459" s="96"/>
    </row>
    <row r="460" spans="1:9" s="95" customFormat="1" ht="31.5">
      <c r="A460" s="30" t="s">
        <v>397</v>
      </c>
      <c r="B460" s="14"/>
      <c r="C460" s="22">
        <v>11</v>
      </c>
      <c r="D460" s="22" t="s">
        <v>140</v>
      </c>
      <c r="E460" s="14" t="s">
        <v>398</v>
      </c>
      <c r="F460" s="14"/>
      <c r="G460" s="39">
        <f t="shared" ref="G460:H462" si="22">SUM(G461)</f>
        <v>1290</v>
      </c>
      <c r="H460" s="39">
        <f t="shared" si="22"/>
        <v>1290</v>
      </c>
      <c r="I460" s="96"/>
    </row>
    <row r="461" spans="1:9" s="95" customFormat="1" ht="15.75">
      <c r="A461" s="30" t="s">
        <v>133</v>
      </c>
      <c r="B461" s="14"/>
      <c r="C461" s="22">
        <v>11</v>
      </c>
      <c r="D461" s="22" t="s">
        <v>140</v>
      </c>
      <c r="E461" s="14" t="s">
        <v>399</v>
      </c>
      <c r="F461" s="14"/>
      <c r="G461" s="39">
        <f t="shared" si="22"/>
        <v>1290</v>
      </c>
      <c r="H461" s="39">
        <f t="shared" si="22"/>
        <v>1290</v>
      </c>
    </row>
    <row r="462" spans="1:9" customFormat="1" ht="31.5">
      <c r="A462" s="61" t="s">
        <v>405</v>
      </c>
      <c r="B462" s="15"/>
      <c r="C462" s="22">
        <v>11</v>
      </c>
      <c r="D462" s="22" t="s">
        <v>140</v>
      </c>
      <c r="E462" s="14" t="s">
        <v>404</v>
      </c>
      <c r="F462" s="15"/>
      <c r="G462" s="39">
        <f t="shared" si="22"/>
        <v>1290</v>
      </c>
      <c r="H462" s="39">
        <f t="shared" si="22"/>
        <v>1290</v>
      </c>
    </row>
    <row r="463" spans="1:9" customFormat="1" ht="15.75">
      <c r="A463" s="30" t="s">
        <v>136</v>
      </c>
      <c r="B463" s="14"/>
      <c r="C463" s="22">
        <v>11</v>
      </c>
      <c r="D463" s="22" t="s">
        <v>140</v>
      </c>
      <c r="E463" s="14" t="s">
        <v>403</v>
      </c>
      <c r="F463" s="14"/>
      <c r="G463" s="39">
        <f>SUM(G464:G464)</f>
        <v>1290</v>
      </c>
      <c r="H463" s="39">
        <f>SUM(H464:H464)</f>
        <v>1290</v>
      </c>
    </row>
    <row r="464" spans="1:9" customFormat="1" ht="31.5">
      <c r="A464" s="45" t="s">
        <v>199</v>
      </c>
      <c r="B464" s="166"/>
      <c r="C464" s="167">
        <v>11</v>
      </c>
      <c r="D464" s="167" t="s">
        <v>140</v>
      </c>
      <c r="E464" s="14" t="s">
        <v>403</v>
      </c>
      <c r="F464" s="166">
        <v>600</v>
      </c>
      <c r="G464" s="12">
        <v>1290</v>
      </c>
      <c r="H464" s="11">
        <v>1290</v>
      </c>
    </row>
    <row r="465" spans="1:8" customFormat="1" ht="15.75">
      <c r="A465" s="18" t="s">
        <v>266</v>
      </c>
      <c r="B465" s="166"/>
      <c r="C465" s="22">
        <v>11</v>
      </c>
      <c r="D465" s="22" t="s">
        <v>140</v>
      </c>
      <c r="E465" s="15" t="s">
        <v>265</v>
      </c>
      <c r="F465" s="15"/>
      <c r="G465" s="39">
        <f>SUM(G466)</f>
        <v>784.5</v>
      </c>
      <c r="H465" s="39">
        <f>SUM(H466)</f>
        <v>781.8</v>
      </c>
    </row>
    <row r="466" spans="1:8" customFormat="1" ht="15.75">
      <c r="A466" s="18" t="s">
        <v>268</v>
      </c>
      <c r="B466" s="166"/>
      <c r="C466" s="22">
        <v>11</v>
      </c>
      <c r="D466" s="22" t="s">
        <v>140</v>
      </c>
      <c r="E466" s="15" t="s">
        <v>267</v>
      </c>
      <c r="F466" s="15"/>
      <c r="G466" s="39">
        <f>SUM(G467)</f>
        <v>784.5</v>
      </c>
      <c r="H466" s="39">
        <f>SUM(H467)</f>
        <v>781.8</v>
      </c>
    </row>
    <row r="467" spans="1:8" customFormat="1" ht="15.75">
      <c r="A467" s="109" t="s">
        <v>336</v>
      </c>
      <c r="B467" s="166"/>
      <c r="C467" s="22">
        <v>11</v>
      </c>
      <c r="D467" s="22" t="s">
        <v>140</v>
      </c>
      <c r="E467" s="14" t="s">
        <v>337</v>
      </c>
      <c r="F467" s="14"/>
      <c r="G467" s="39">
        <f>G468</f>
        <v>784.5</v>
      </c>
      <c r="H467" s="39">
        <f>H468</f>
        <v>781.8</v>
      </c>
    </row>
    <row r="468" spans="1:8" customFormat="1" ht="31.5">
      <c r="A468" s="45" t="s">
        <v>199</v>
      </c>
      <c r="B468" s="14"/>
      <c r="C468" s="22">
        <v>11</v>
      </c>
      <c r="D468" s="22" t="s">
        <v>140</v>
      </c>
      <c r="E468" s="14" t="s">
        <v>337</v>
      </c>
      <c r="F468" s="14">
        <v>600</v>
      </c>
      <c r="G468" s="39">
        <v>784.5</v>
      </c>
      <c r="H468" s="39">
        <v>781.8</v>
      </c>
    </row>
  </sheetData>
  <autoFilter ref="A10:G468"/>
  <mergeCells count="2">
    <mergeCell ref="A6:G6"/>
    <mergeCell ref="A7:H7"/>
  </mergeCells>
  <pageMargins left="0.70866141732283472" right="0.43307086614173229" top="0.39370078740157483" bottom="0.43307086614173229" header="0.19685039370078741" footer="0.31496062992125984"/>
  <pageSetup paperSize="9" scale="73" fitToHeight="19" orientation="portrait" horizontalDpi="180" verticalDpi="180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5"/>
  <sheetViews>
    <sheetView showWhiteSpace="0" topLeftCell="A34" zoomScale="90" zoomScaleNormal="90" workbookViewId="0">
      <selection activeCell="E44" sqref="E44"/>
    </sheetView>
  </sheetViews>
  <sheetFormatPr defaultRowHeight="15"/>
  <cols>
    <col min="1" max="1" width="65.7109375" style="171" customWidth="1"/>
    <col min="2" max="2" width="5" style="172" customWidth="1"/>
    <col min="3" max="4" width="3.7109375" style="105" customWidth="1"/>
    <col min="5" max="5" width="15.7109375" style="105" customWidth="1"/>
    <col min="6" max="6" width="4.7109375" style="105" customWidth="1"/>
    <col min="7" max="7" width="12.7109375" style="105" customWidth="1"/>
    <col min="8" max="8" width="13.5703125" style="31" customWidth="1"/>
  </cols>
  <sheetData>
    <row r="1" spans="1:8" ht="15.75">
      <c r="A1" s="168"/>
      <c r="B1" s="102"/>
      <c r="C1" s="101"/>
      <c r="D1" s="101"/>
      <c r="F1" s="169"/>
      <c r="G1" s="131"/>
      <c r="H1" s="229" t="s">
        <v>918</v>
      </c>
    </row>
    <row r="2" spans="1:8" ht="15.75">
      <c r="A2" s="168"/>
      <c r="B2" s="102"/>
      <c r="C2" s="101"/>
      <c r="D2" s="101"/>
      <c r="E2" s="101"/>
      <c r="F2" s="212"/>
      <c r="G2" s="212"/>
      <c r="H2" s="228" t="s">
        <v>5</v>
      </c>
    </row>
    <row r="3" spans="1:8" ht="15.75">
      <c r="A3" s="168"/>
      <c r="B3" s="102"/>
      <c r="C3" s="101"/>
      <c r="D3" s="101"/>
      <c r="E3" s="101"/>
      <c r="F3" s="212"/>
      <c r="G3" s="212"/>
      <c r="H3" s="228" t="s">
        <v>589</v>
      </c>
    </row>
    <row r="4" spans="1:8" ht="15.75">
      <c r="A4" s="168"/>
      <c r="B4" s="102"/>
      <c r="C4" s="101"/>
      <c r="D4" s="101"/>
      <c r="F4" s="170"/>
      <c r="G4" s="131"/>
      <c r="H4" s="131" t="s">
        <v>893</v>
      </c>
    </row>
    <row r="5" spans="1:8" ht="15.75">
      <c r="B5" s="103"/>
      <c r="C5" s="103"/>
      <c r="D5" s="103"/>
      <c r="E5" s="103"/>
      <c r="F5" s="212"/>
      <c r="G5" s="212"/>
      <c r="H5" s="228" t="s">
        <v>894</v>
      </c>
    </row>
    <row r="6" spans="1:8" ht="15.75" customHeight="1">
      <c r="A6" s="251"/>
      <c r="B6" s="251"/>
      <c r="C6" s="251"/>
      <c r="D6" s="251"/>
      <c r="E6" s="251"/>
      <c r="F6" s="251"/>
      <c r="G6" s="251"/>
    </row>
    <row r="7" spans="1:8" ht="49.5" customHeight="1">
      <c r="A7" s="252" t="s">
        <v>914</v>
      </c>
      <c r="B7" s="252"/>
      <c r="C7" s="252"/>
      <c r="D7" s="252"/>
      <c r="E7" s="252"/>
      <c r="F7" s="252"/>
      <c r="G7" s="252"/>
      <c r="H7" s="252"/>
    </row>
    <row r="8" spans="1:8">
      <c r="G8" s="106"/>
    </row>
    <row r="9" spans="1:8" ht="15.75">
      <c r="G9" s="129"/>
      <c r="H9" s="132" t="s">
        <v>213</v>
      </c>
    </row>
    <row r="10" spans="1:8" s="233" customFormat="1" ht="31.5">
      <c r="A10" s="10" t="s">
        <v>82</v>
      </c>
      <c r="B10" s="10" t="s">
        <v>1</v>
      </c>
      <c r="C10" s="10" t="s">
        <v>137</v>
      </c>
      <c r="D10" s="10" t="s">
        <v>83</v>
      </c>
      <c r="E10" s="10" t="s">
        <v>84</v>
      </c>
      <c r="F10" s="10" t="s">
        <v>85</v>
      </c>
      <c r="G10" s="10" t="s">
        <v>896</v>
      </c>
      <c r="H10" s="10" t="s">
        <v>897</v>
      </c>
    </row>
    <row r="11" spans="1:8" ht="15.75">
      <c r="A11" s="173">
        <v>1</v>
      </c>
      <c r="B11" s="173">
        <v>2</v>
      </c>
      <c r="C11" s="173">
        <v>3</v>
      </c>
      <c r="D11" s="173">
        <v>4</v>
      </c>
      <c r="E11" s="173">
        <v>5</v>
      </c>
      <c r="F11" s="173">
        <v>6</v>
      </c>
      <c r="G11" s="173">
        <v>7</v>
      </c>
      <c r="H11" s="173">
        <v>8</v>
      </c>
    </row>
    <row r="12" spans="1:8" ht="18.75">
      <c r="A12" s="33" t="s">
        <v>540</v>
      </c>
      <c r="B12" s="147">
        <v>801</v>
      </c>
      <c r="C12" s="57"/>
      <c r="D12" s="57"/>
      <c r="E12" s="57"/>
      <c r="F12" s="57"/>
      <c r="G12" s="13">
        <f>SUM(G13,G60,G90,G120,G179)</f>
        <v>460563.5</v>
      </c>
      <c r="H12" s="13">
        <f>SUM(H13,H60,H90,H120,H179)</f>
        <v>332491.30000000005</v>
      </c>
    </row>
    <row r="13" spans="1:8" ht="18.75">
      <c r="A13" s="33" t="s">
        <v>87</v>
      </c>
      <c r="B13" s="147"/>
      <c r="C13" s="148" t="s">
        <v>139</v>
      </c>
      <c r="D13" s="148" t="s">
        <v>146</v>
      </c>
      <c r="E13" s="147"/>
      <c r="F13" s="57"/>
      <c r="G13" s="13">
        <f>SUM(G14,G20,G42)</f>
        <v>113200.20000000001</v>
      </c>
      <c r="H13" s="13">
        <f>SUM(H14,H20,H42)</f>
        <v>106135.70000000001</v>
      </c>
    </row>
    <row r="14" spans="1:8" ht="31.5">
      <c r="A14" s="33" t="s">
        <v>88</v>
      </c>
      <c r="B14" s="147"/>
      <c r="C14" s="148" t="s">
        <v>139</v>
      </c>
      <c r="D14" s="148" t="s">
        <v>140</v>
      </c>
      <c r="E14" s="147"/>
      <c r="F14" s="57"/>
      <c r="G14" s="13">
        <f t="shared" ref="G14:H16" si="0">SUM(G15)</f>
        <v>4772.1000000000004</v>
      </c>
      <c r="H14" s="13">
        <f t="shared" si="0"/>
        <v>4772</v>
      </c>
    </row>
    <row r="15" spans="1:8" s="29" customFormat="1" ht="31.5">
      <c r="A15" s="30" t="s">
        <v>247</v>
      </c>
      <c r="B15" s="14"/>
      <c r="C15" s="22" t="s">
        <v>139</v>
      </c>
      <c r="D15" s="22" t="s">
        <v>140</v>
      </c>
      <c r="E15" s="14" t="s">
        <v>246</v>
      </c>
      <c r="F15" s="40"/>
      <c r="G15" s="39">
        <f t="shared" si="0"/>
        <v>4772.1000000000004</v>
      </c>
      <c r="H15" s="39">
        <f t="shared" si="0"/>
        <v>4772</v>
      </c>
    </row>
    <row r="16" spans="1:8" ht="18.75">
      <c r="A16" s="30" t="s">
        <v>254</v>
      </c>
      <c r="B16" s="14"/>
      <c r="C16" s="22" t="s">
        <v>139</v>
      </c>
      <c r="D16" s="22" t="s">
        <v>140</v>
      </c>
      <c r="E16" s="14" t="s">
        <v>248</v>
      </c>
      <c r="F16" s="40"/>
      <c r="G16" s="39">
        <f t="shared" si="0"/>
        <v>4772.1000000000004</v>
      </c>
      <c r="H16" s="39">
        <f t="shared" si="0"/>
        <v>4772</v>
      </c>
    </row>
    <row r="17" spans="1:8" ht="18.75">
      <c r="A17" s="45" t="s">
        <v>250</v>
      </c>
      <c r="B17" s="14"/>
      <c r="C17" s="22" t="s">
        <v>139</v>
      </c>
      <c r="D17" s="22" t="s">
        <v>140</v>
      </c>
      <c r="E17" s="14" t="s">
        <v>249</v>
      </c>
      <c r="F17" s="40"/>
      <c r="G17" s="39">
        <f>SUM(G18:G19)</f>
        <v>4772.1000000000004</v>
      </c>
      <c r="H17" s="39">
        <f>SUM(H18:H19)</f>
        <v>4772</v>
      </c>
    </row>
    <row r="18" spans="1:8" ht="63">
      <c r="A18" s="45" t="s">
        <v>201</v>
      </c>
      <c r="B18" s="14"/>
      <c r="C18" s="22" t="s">
        <v>139</v>
      </c>
      <c r="D18" s="22" t="s">
        <v>140</v>
      </c>
      <c r="E18" s="14" t="s">
        <v>249</v>
      </c>
      <c r="F18" s="14">
        <v>100</v>
      </c>
      <c r="G18" s="39">
        <v>4748</v>
      </c>
      <c r="H18" s="39">
        <v>4747.8999999999996</v>
      </c>
    </row>
    <row r="19" spans="1:8" ht="31.5">
      <c r="A19" s="59" t="s">
        <v>543</v>
      </c>
      <c r="B19" s="150"/>
      <c r="C19" s="16" t="s">
        <v>139</v>
      </c>
      <c r="D19" s="16" t="s">
        <v>140</v>
      </c>
      <c r="E19" s="14" t="s">
        <v>915</v>
      </c>
      <c r="F19" s="150">
        <v>200</v>
      </c>
      <c r="G19" s="39">
        <v>24.1</v>
      </c>
      <c r="H19" s="39">
        <v>24.1</v>
      </c>
    </row>
    <row r="20" spans="1:8" ht="47.25">
      <c r="A20" s="33" t="s">
        <v>565</v>
      </c>
      <c r="B20" s="147"/>
      <c r="C20" s="148" t="s">
        <v>139</v>
      </c>
      <c r="D20" s="148" t="s">
        <v>142</v>
      </c>
      <c r="E20" s="149"/>
      <c r="F20" s="149"/>
      <c r="G20" s="13">
        <f>SUM(G21)</f>
        <v>88465.3</v>
      </c>
      <c r="H20" s="13">
        <f>SUM(H21)</f>
        <v>85933.400000000009</v>
      </c>
    </row>
    <row r="21" spans="1:8" s="29" customFormat="1" ht="31.5">
      <c r="A21" s="30" t="s">
        <v>247</v>
      </c>
      <c r="B21" s="14"/>
      <c r="C21" s="22" t="s">
        <v>139</v>
      </c>
      <c r="D21" s="22" t="s">
        <v>142</v>
      </c>
      <c r="E21" s="14" t="s">
        <v>246</v>
      </c>
      <c r="F21" s="40"/>
      <c r="G21" s="39">
        <f>SUM(G22)</f>
        <v>88465.3</v>
      </c>
      <c r="H21" s="39">
        <f>SUM(H22)</f>
        <v>85933.400000000009</v>
      </c>
    </row>
    <row r="22" spans="1:8" ht="18.75">
      <c r="A22" s="30" t="s">
        <v>255</v>
      </c>
      <c r="B22" s="14"/>
      <c r="C22" s="22" t="s">
        <v>139</v>
      </c>
      <c r="D22" s="22" t="s">
        <v>142</v>
      </c>
      <c r="E22" s="14" t="s">
        <v>256</v>
      </c>
      <c r="F22" s="40"/>
      <c r="G22" s="39">
        <f>SUM(G23,G28,G31,G33,G35,G37,G39)</f>
        <v>88465.3</v>
      </c>
      <c r="H22" s="39">
        <f>SUM(H23,H28,H31,H33,H35,H37,H39)</f>
        <v>85933.400000000009</v>
      </c>
    </row>
    <row r="23" spans="1:8" ht="31.5">
      <c r="A23" s="45" t="s">
        <v>332</v>
      </c>
      <c r="B23" s="14"/>
      <c r="C23" s="22" t="s">
        <v>139</v>
      </c>
      <c r="D23" s="22" t="s">
        <v>142</v>
      </c>
      <c r="E23" s="14" t="s">
        <v>257</v>
      </c>
      <c r="F23" s="40"/>
      <c r="G23" s="39">
        <f>SUM(G24:G27)</f>
        <v>64824.700000000004</v>
      </c>
      <c r="H23" s="39">
        <f>SUM(H24:H27)</f>
        <v>62334.600000000006</v>
      </c>
    </row>
    <row r="24" spans="1:8" ht="63">
      <c r="A24" s="45" t="s">
        <v>201</v>
      </c>
      <c r="B24" s="14"/>
      <c r="C24" s="22" t="s">
        <v>139</v>
      </c>
      <c r="D24" s="22" t="s">
        <v>142</v>
      </c>
      <c r="E24" s="14" t="s">
        <v>257</v>
      </c>
      <c r="F24" s="14">
        <v>100</v>
      </c>
      <c r="G24" s="39">
        <v>44132.3</v>
      </c>
      <c r="H24" s="39">
        <v>44127.8</v>
      </c>
    </row>
    <row r="25" spans="1:8" ht="31.5">
      <c r="A25" s="59" t="s">
        <v>543</v>
      </c>
      <c r="B25" s="150"/>
      <c r="C25" s="16" t="s">
        <v>139</v>
      </c>
      <c r="D25" s="16" t="s">
        <v>142</v>
      </c>
      <c r="E25" s="14" t="s">
        <v>257</v>
      </c>
      <c r="F25" s="150">
        <v>200</v>
      </c>
      <c r="G25" s="39">
        <v>19713.7</v>
      </c>
      <c r="H25" s="39">
        <v>17229.099999999999</v>
      </c>
    </row>
    <row r="26" spans="1:8" ht="15.75">
      <c r="A26" s="45" t="s">
        <v>200</v>
      </c>
      <c r="B26" s="150"/>
      <c r="C26" s="16" t="s">
        <v>139</v>
      </c>
      <c r="D26" s="16" t="s">
        <v>142</v>
      </c>
      <c r="E26" s="14" t="s">
        <v>257</v>
      </c>
      <c r="F26" s="150">
        <v>300</v>
      </c>
      <c r="G26" s="39">
        <v>455.8</v>
      </c>
      <c r="H26" s="39">
        <v>455.8</v>
      </c>
    </row>
    <row r="27" spans="1:8" ht="15.75">
      <c r="A27" s="62" t="s">
        <v>198</v>
      </c>
      <c r="B27" s="15"/>
      <c r="C27" s="16" t="s">
        <v>139</v>
      </c>
      <c r="D27" s="16" t="s">
        <v>142</v>
      </c>
      <c r="E27" s="14" t="s">
        <v>257</v>
      </c>
      <c r="F27" s="15">
        <v>800</v>
      </c>
      <c r="G27" s="39">
        <v>522.9</v>
      </c>
      <c r="H27" s="39">
        <v>521.9</v>
      </c>
    </row>
    <row r="28" spans="1:8" ht="63">
      <c r="A28" s="62" t="s">
        <v>822</v>
      </c>
      <c r="B28" s="15"/>
      <c r="C28" s="16" t="s">
        <v>139</v>
      </c>
      <c r="D28" s="16" t="s">
        <v>142</v>
      </c>
      <c r="E28" s="15" t="s">
        <v>252</v>
      </c>
      <c r="F28" s="15"/>
      <c r="G28" s="39">
        <f>SUM(G29:G30)</f>
        <v>17822.5</v>
      </c>
      <c r="H28" s="39">
        <f>SUM(H29:H30)</f>
        <v>17802.2</v>
      </c>
    </row>
    <row r="29" spans="1:8" ht="63">
      <c r="A29" s="45" t="s">
        <v>201</v>
      </c>
      <c r="B29" s="15"/>
      <c r="C29" s="16" t="s">
        <v>139</v>
      </c>
      <c r="D29" s="16" t="s">
        <v>142</v>
      </c>
      <c r="E29" s="15" t="s">
        <v>252</v>
      </c>
      <c r="F29" s="15">
        <v>100</v>
      </c>
      <c r="G29" s="39">
        <v>17457.599999999999</v>
      </c>
      <c r="H29" s="39">
        <v>17437.8</v>
      </c>
    </row>
    <row r="30" spans="1:8" ht="31.5">
      <c r="A30" s="59" t="s">
        <v>543</v>
      </c>
      <c r="B30" s="15"/>
      <c r="C30" s="16" t="s">
        <v>139</v>
      </c>
      <c r="D30" s="16" t="s">
        <v>142</v>
      </c>
      <c r="E30" s="15" t="s">
        <v>252</v>
      </c>
      <c r="F30" s="15">
        <v>200</v>
      </c>
      <c r="G30" s="39">
        <v>364.9</v>
      </c>
      <c r="H30" s="39">
        <v>364.4</v>
      </c>
    </row>
    <row r="31" spans="1:8" ht="31.5">
      <c r="A31" s="62" t="s">
        <v>203</v>
      </c>
      <c r="B31" s="15"/>
      <c r="C31" s="16" t="s">
        <v>139</v>
      </c>
      <c r="D31" s="16" t="s">
        <v>142</v>
      </c>
      <c r="E31" s="15" t="s">
        <v>253</v>
      </c>
      <c r="F31" s="15"/>
      <c r="G31" s="39">
        <f>SUM(G32:G32)</f>
        <v>2079.4</v>
      </c>
      <c r="H31" s="39">
        <f>SUM(H32:H32)</f>
        <v>2079.3000000000002</v>
      </c>
    </row>
    <row r="32" spans="1:8" ht="63">
      <c r="A32" s="45" t="s">
        <v>201</v>
      </c>
      <c r="B32" s="15"/>
      <c r="C32" s="16" t="s">
        <v>139</v>
      </c>
      <c r="D32" s="16" t="s">
        <v>142</v>
      </c>
      <c r="E32" s="15" t="s">
        <v>253</v>
      </c>
      <c r="F32" s="15">
        <v>100</v>
      </c>
      <c r="G32" s="39">
        <v>2079.4</v>
      </c>
      <c r="H32" s="39">
        <v>2079.3000000000002</v>
      </c>
    </row>
    <row r="33" spans="1:8" ht="18.75">
      <c r="A33" s="30" t="s">
        <v>678</v>
      </c>
      <c r="B33" s="14"/>
      <c r="C33" s="16" t="s">
        <v>139</v>
      </c>
      <c r="D33" s="16" t="s">
        <v>142</v>
      </c>
      <c r="E33" s="14" t="s">
        <v>258</v>
      </c>
      <c r="F33" s="57"/>
      <c r="G33" s="39">
        <f>SUM(G34)</f>
        <v>3310</v>
      </c>
      <c r="H33" s="39">
        <f>SUM(H34)</f>
        <v>3288.8</v>
      </c>
    </row>
    <row r="34" spans="1:8" ht="63">
      <c r="A34" s="45" t="s">
        <v>201</v>
      </c>
      <c r="B34" s="14"/>
      <c r="C34" s="16" t="s">
        <v>139</v>
      </c>
      <c r="D34" s="16" t="s">
        <v>142</v>
      </c>
      <c r="E34" s="14" t="s">
        <v>258</v>
      </c>
      <c r="F34" s="14">
        <v>100</v>
      </c>
      <c r="G34" s="39">
        <v>3310</v>
      </c>
      <c r="H34" s="39">
        <v>3288.8</v>
      </c>
    </row>
    <row r="35" spans="1:8" ht="18.75">
      <c r="A35" s="45" t="s">
        <v>680</v>
      </c>
      <c r="B35" s="14"/>
      <c r="C35" s="16" t="s">
        <v>139</v>
      </c>
      <c r="D35" s="16" t="s">
        <v>142</v>
      </c>
      <c r="E35" s="14" t="s">
        <v>628</v>
      </c>
      <c r="F35" s="57"/>
      <c r="G35" s="39">
        <f>SUM(G36)</f>
        <v>131.1</v>
      </c>
      <c r="H35" s="39">
        <f>SUM(H36)</f>
        <v>131</v>
      </c>
    </row>
    <row r="36" spans="1:8" ht="63">
      <c r="A36" s="45" t="s">
        <v>201</v>
      </c>
      <c r="B36" s="14"/>
      <c r="C36" s="16" t="s">
        <v>139</v>
      </c>
      <c r="D36" s="16" t="s">
        <v>142</v>
      </c>
      <c r="E36" s="14" t="s">
        <v>628</v>
      </c>
      <c r="F36" s="14">
        <v>100</v>
      </c>
      <c r="G36" s="39">
        <v>131.1</v>
      </c>
      <c r="H36" s="39">
        <v>131</v>
      </c>
    </row>
    <row r="37" spans="1:8" ht="18.75">
      <c r="A37" s="45" t="s">
        <v>263</v>
      </c>
      <c r="B37" s="14"/>
      <c r="C37" s="22" t="s">
        <v>139</v>
      </c>
      <c r="D37" s="22" t="s">
        <v>142</v>
      </c>
      <c r="E37" s="14" t="s">
        <v>441</v>
      </c>
      <c r="F37" s="40"/>
      <c r="G37" s="39">
        <f>SUM(G38)</f>
        <v>189.4</v>
      </c>
      <c r="H37" s="39">
        <f>SUM(H38)</f>
        <v>189.3</v>
      </c>
    </row>
    <row r="38" spans="1:8" ht="63">
      <c r="A38" s="45" t="s">
        <v>201</v>
      </c>
      <c r="B38" s="14"/>
      <c r="C38" s="22" t="s">
        <v>139</v>
      </c>
      <c r="D38" s="22" t="s">
        <v>142</v>
      </c>
      <c r="E38" s="14" t="s">
        <v>441</v>
      </c>
      <c r="F38" s="14">
        <v>100</v>
      </c>
      <c r="G38" s="39">
        <v>189.4</v>
      </c>
      <c r="H38" s="39">
        <v>189.3</v>
      </c>
    </row>
    <row r="39" spans="1:8" ht="18.75">
      <c r="A39" s="45" t="s">
        <v>264</v>
      </c>
      <c r="B39" s="14"/>
      <c r="C39" s="22" t="s">
        <v>139</v>
      </c>
      <c r="D39" s="22" t="s">
        <v>142</v>
      </c>
      <c r="E39" s="14" t="s">
        <v>442</v>
      </c>
      <c r="F39" s="40"/>
      <c r="G39" s="39">
        <f>SUM(G40:G41)</f>
        <v>108.2</v>
      </c>
      <c r="H39" s="39">
        <f>SUM(H40:H41)</f>
        <v>108.2</v>
      </c>
    </row>
    <row r="40" spans="1:8" ht="63">
      <c r="A40" s="45" t="s">
        <v>201</v>
      </c>
      <c r="B40" s="14"/>
      <c r="C40" s="22" t="s">
        <v>139</v>
      </c>
      <c r="D40" s="22" t="s">
        <v>142</v>
      </c>
      <c r="E40" s="14" t="s">
        <v>442</v>
      </c>
      <c r="F40" s="14">
        <v>100</v>
      </c>
      <c r="G40" s="39">
        <v>107</v>
      </c>
      <c r="H40" s="39">
        <v>107</v>
      </c>
    </row>
    <row r="41" spans="1:8" ht="31.5">
      <c r="A41" s="59" t="s">
        <v>543</v>
      </c>
      <c r="B41" s="150"/>
      <c r="C41" s="16" t="s">
        <v>139</v>
      </c>
      <c r="D41" s="16" t="s">
        <v>142</v>
      </c>
      <c r="E41" s="14" t="s">
        <v>442</v>
      </c>
      <c r="F41" s="150">
        <v>200</v>
      </c>
      <c r="G41" s="39">
        <v>1.2</v>
      </c>
      <c r="H41" s="39">
        <v>1.2</v>
      </c>
    </row>
    <row r="42" spans="1:8" ht="15.75">
      <c r="A42" s="33" t="s">
        <v>566</v>
      </c>
      <c r="B42" s="147"/>
      <c r="C42" s="148" t="s">
        <v>139</v>
      </c>
      <c r="D42" s="148">
        <v>13</v>
      </c>
      <c r="E42" s="147"/>
      <c r="F42" s="147"/>
      <c r="G42" s="13">
        <f>SUM(G43,G47,G52)</f>
        <v>19962.8</v>
      </c>
      <c r="H42" s="13">
        <f>SUM(H43,H47,H52)</f>
        <v>15430.3</v>
      </c>
    </row>
    <row r="43" spans="1:8" s="29" customFormat="1" ht="31.5">
      <c r="A43" s="30" t="s">
        <v>247</v>
      </c>
      <c r="B43" s="14"/>
      <c r="C43" s="22" t="s">
        <v>139</v>
      </c>
      <c r="D43" s="22" t="s">
        <v>3</v>
      </c>
      <c r="E43" s="14" t="s">
        <v>246</v>
      </c>
      <c r="F43" s="40"/>
      <c r="G43" s="39">
        <f t="shared" ref="G43:H45" si="1">SUM(G44)</f>
        <v>713.6</v>
      </c>
      <c r="H43" s="39">
        <f t="shared" si="1"/>
        <v>321.39999999999998</v>
      </c>
    </row>
    <row r="44" spans="1:8" ht="18.75">
      <c r="A44" s="30" t="s">
        <v>255</v>
      </c>
      <c r="B44" s="14"/>
      <c r="C44" s="22" t="s">
        <v>139</v>
      </c>
      <c r="D44" s="22" t="s">
        <v>3</v>
      </c>
      <c r="E44" s="14" t="s">
        <v>256</v>
      </c>
      <c r="F44" s="40"/>
      <c r="G44" s="39">
        <f t="shared" si="1"/>
        <v>713.6</v>
      </c>
      <c r="H44" s="39">
        <f t="shared" si="1"/>
        <v>321.39999999999998</v>
      </c>
    </row>
    <row r="45" spans="1:8" ht="31.5">
      <c r="A45" s="45" t="s">
        <v>270</v>
      </c>
      <c r="B45" s="14"/>
      <c r="C45" s="22" t="s">
        <v>139</v>
      </c>
      <c r="D45" s="22" t="s">
        <v>3</v>
      </c>
      <c r="E45" s="14" t="s">
        <v>269</v>
      </c>
      <c r="F45" s="40"/>
      <c r="G45" s="39">
        <f t="shared" si="1"/>
        <v>713.6</v>
      </c>
      <c r="H45" s="39">
        <f t="shared" si="1"/>
        <v>321.39999999999998</v>
      </c>
    </row>
    <row r="46" spans="1:8" ht="31.5">
      <c r="A46" s="59" t="s">
        <v>543</v>
      </c>
      <c r="B46" s="14"/>
      <c r="C46" s="22" t="s">
        <v>139</v>
      </c>
      <c r="D46" s="22" t="s">
        <v>3</v>
      </c>
      <c r="E46" s="14" t="s">
        <v>269</v>
      </c>
      <c r="F46" s="14">
        <v>200</v>
      </c>
      <c r="G46" s="39">
        <v>713.6</v>
      </c>
      <c r="H46" s="39">
        <v>321.39999999999998</v>
      </c>
    </row>
    <row r="47" spans="1:8" s="29" customFormat="1" ht="31.5">
      <c r="A47" s="30" t="s">
        <v>261</v>
      </c>
      <c r="B47" s="14"/>
      <c r="C47" s="22" t="s">
        <v>139</v>
      </c>
      <c r="D47" s="22" t="s">
        <v>3</v>
      </c>
      <c r="E47" s="14" t="s">
        <v>259</v>
      </c>
      <c r="F47" s="40"/>
      <c r="G47" s="39">
        <f>SUM(G48)</f>
        <v>12778</v>
      </c>
      <c r="H47" s="39">
        <f>SUM(H48)</f>
        <v>12011.9</v>
      </c>
    </row>
    <row r="48" spans="1:8" ht="31.5">
      <c r="A48" s="30" t="s">
        <v>262</v>
      </c>
      <c r="B48" s="14"/>
      <c r="C48" s="22" t="s">
        <v>139</v>
      </c>
      <c r="D48" s="22" t="s">
        <v>3</v>
      </c>
      <c r="E48" s="14" t="s">
        <v>260</v>
      </c>
      <c r="F48" s="40"/>
      <c r="G48" s="39">
        <f>SUM(G49)</f>
        <v>12778</v>
      </c>
      <c r="H48" s="39">
        <f>SUM(H49)</f>
        <v>12011.9</v>
      </c>
    </row>
    <row r="49" spans="1:8" ht="19.5" customHeight="1">
      <c r="A49" s="45" t="s">
        <v>272</v>
      </c>
      <c r="B49" s="14"/>
      <c r="C49" s="22" t="s">
        <v>139</v>
      </c>
      <c r="D49" s="22" t="s">
        <v>3</v>
      </c>
      <c r="E49" s="14" t="s">
        <v>271</v>
      </c>
      <c r="F49" s="40"/>
      <c r="G49" s="39">
        <f>SUM(G50:G51)</f>
        <v>12778</v>
      </c>
      <c r="H49" s="39">
        <f>SUM(H50:H51)</f>
        <v>12011.9</v>
      </c>
    </row>
    <row r="50" spans="1:8" ht="31.5">
      <c r="A50" s="59" t="s">
        <v>543</v>
      </c>
      <c r="B50" s="14"/>
      <c r="C50" s="22" t="s">
        <v>139</v>
      </c>
      <c r="D50" s="22" t="s">
        <v>3</v>
      </c>
      <c r="E50" s="14" t="s">
        <v>271</v>
      </c>
      <c r="F50" s="14">
        <v>200</v>
      </c>
      <c r="G50" s="39">
        <v>12550</v>
      </c>
      <c r="H50" s="39">
        <v>11783.9</v>
      </c>
    </row>
    <row r="51" spans="1:8" ht="15.75">
      <c r="A51" s="62" t="s">
        <v>198</v>
      </c>
      <c r="B51" s="14"/>
      <c r="C51" s="22" t="s">
        <v>139</v>
      </c>
      <c r="D51" s="22" t="s">
        <v>3</v>
      </c>
      <c r="E51" s="14" t="s">
        <v>271</v>
      </c>
      <c r="F51" s="14">
        <v>800</v>
      </c>
      <c r="G51" s="39">
        <v>228</v>
      </c>
      <c r="H51" s="39">
        <v>228</v>
      </c>
    </row>
    <row r="52" spans="1:8" s="29" customFormat="1" ht="15.75">
      <c r="A52" s="61" t="s">
        <v>266</v>
      </c>
      <c r="B52" s="15"/>
      <c r="C52" s="22" t="s">
        <v>139</v>
      </c>
      <c r="D52" s="22" t="s">
        <v>3</v>
      </c>
      <c r="E52" s="15" t="s">
        <v>265</v>
      </c>
      <c r="F52" s="15"/>
      <c r="G52" s="39">
        <f>SUM(G53)</f>
        <v>6471.2</v>
      </c>
      <c r="H52" s="39">
        <f>SUM(H53)</f>
        <v>3097</v>
      </c>
    </row>
    <row r="53" spans="1:8" ht="15.75">
      <c r="A53" s="61" t="s">
        <v>268</v>
      </c>
      <c r="B53" s="15"/>
      <c r="C53" s="22" t="s">
        <v>139</v>
      </c>
      <c r="D53" s="22" t="s">
        <v>3</v>
      </c>
      <c r="E53" s="15" t="s">
        <v>267</v>
      </c>
      <c r="F53" s="15"/>
      <c r="G53" s="39">
        <f>SUM(G54,G56)</f>
        <v>6471.2</v>
      </c>
      <c r="H53" s="39">
        <f>SUM(H54,H56)</f>
        <v>3097</v>
      </c>
    </row>
    <row r="54" spans="1:8" ht="15.75">
      <c r="A54" s="109" t="s">
        <v>737</v>
      </c>
      <c r="B54" s="14"/>
      <c r="C54" s="22" t="s">
        <v>139</v>
      </c>
      <c r="D54" s="22" t="s">
        <v>3</v>
      </c>
      <c r="E54" s="15" t="s">
        <v>576</v>
      </c>
      <c r="F54" s="15"/>
      <c r="G54" s="39">
        <f>SUM(G55)</f>
        <v>4732.3</v>
      </c>
      <c r="H54" s="39">
        <f>SUM(H55)</f>
        <v>1358.3</v>
      </c>
    </row>
    <row r="55" spans="1:8" ht="31.5">
      <c r="A55" s="109" t="s">
        <v>543</v>
      </c>
      <c r="B55" s="14"/>
      <c r="C55" s="22" t="s">
        <v>139</v>
      </c>
      <c r="D55" s="22" t="s">
        <v>3</v>
      </c>
      <c r="E55" s="15" t="s">
        <v>576</v>
      </c>
      <c r="F55" s="15">
        <v>200</v>
      </c>
      <c r="G55" s="39">
        <v>4732.3</v>
      </c>
      <c r="H55" s="39">
        <v>1358.3</v>
      </c>
    </row>
    <row r="56" spans="1:8" ht="15.75">
      <c r="A56" s="61" t="s">
        <v>336</v>
      </c>
      <c r="B56" s="15"/>
      <c r="C56" s="22" t="s">
        <v>139</v>
      </c>
      <c r="D56" s="22" t="s">
        <v>3</v>
      </c>
      <c r="E56" s="15" t="s">
        <v>337</v>
      </c>
      <c r="F56" s="15"/>
      <c r="G56" s="39">
        <f>SUM(G57:G59)</f>
        <v>1738.8999999999999</v>
      </c>
      <c r="H56" s="39">
        <f>SUM(H57:H59)</f>
        <v>1738.7</v>
      </c>
    </row>
    <row r="57" spans="1:8" ht="31.5">
      <c r="A57" s="59" t="s">
        <v>543</v>
      </c>
      <c r="B57" s="15"/>
      <c r="C57" s="22" t="s">
        <v>139</v>
      </c>
      <c r="D57" s="22" t="s">
        <v>3</v>
      </c>
      <c r="E57" s="15" t="s">
        <v>337</v>
      </c>
      <c r="F57" s="15">
        <v>200</v>
      </c>
      <c r="G57" s="39">
        <v>411.3</v>
      </c>
      <c r="H57" s="39">
        <v>411.2</v>
      </c>
    </row>
    <row r="58" spans="1:8" ht="15.75">
      <c r="A58" s="45" t="s">
        <v>200</v>
      </c>
      <c r="B58" s="15"/>
      <c r="C58" s="22" t="s">
        <v>139</v>
      </c>
      <c r="D58" s="22" t="s">
        <v>3</v>
      </c>
      <c r="E58" s="15" t="s">
        <v>337</v>
      </c>
      <c r="F58" s="15">
        <v>300</v>
      </c>
      <c r="G58" s="39">
        <v>767.8</v>
      </c>
      <c r="H58" s="39">
        <v>767.7</v>
      </c>
    </row>
    <row r="59" spans="1:8" ht="15.75">
      <c r="A59" s="62" t="s">
        <v>198</v>
      </c>
      <c r="B59" s="15"/>
      <c r="C59" s="22" t="s">
        <v>139</v>
      </c>
      <c r="D59" s="22" t="s">
        <v>3</v>
      </c>
      <c r="E59" s="15" t="s">
        <v>337</v>
      </c>
      <c r="F59" s="15">
        <v>800</v>
      </c>
      <c r="G59" s="39">
        <v>559.79999999999995</v>
      </c>
      <c r="H59" s="39">
        <v>559.79999999999995</v>
      </c>
    </row>
    <row r="60" spans="1:8" ht="31.5">
      <c r="A60" s="60" t="s">
        <v>92</v>
      </c>
      <c r="B60" s="47"/>
      <c r="C60" s="56" t="s">
        <v>141</v>
      </c>
      <c r="D60" s="56" t="s">
        <v>146</v>
      </c>
      <c r="E60" s="15"/>
      <c r="F60" s="15"/>
      <c r="G60" s="13">
        <f>SUM(G61,G69,G82,G86)</f>
        <v>14683.599999999999</v>
      </c>
      <c r="H60" s="13">
        <f>SUM(H61,H69,H82,H86)</f>
        <v>14662.099999999999</v>
      </c>
    </row>
    <row r="61" spans="1:8" ht="15.75">
      <c r="A61" s="60" t="s">
        <v>93</v>
      </c>
      <c r="B61" s="47"/>
      <c r="C61" s="56" t="s">
        <v>141</v>
      </c>
      <c r="D61" s="56" t="s">
        <v>142</v>
      </c>
      <c r="E61" s="47"/>
      <c r="F61" s="47"/>
      <c r="G61" s="13">
        <f>SUM(G62)</f>
        <v>2131.6999999999998</v>
      </c>
      <c r="H61" s="13">
        <f>SUM(H62)</f>
        <v>2130.8000000000002</v>
      </c>
    </row>
    <row r="62" spans="1:8" s="29" customFormat="1" ht="31.5">
      <c r="A62" s="30" t="s">
        <v>247</v>
      </c>
      <c r="B62" s="14"/>
      <c r="C62" s="16" t="s">
        <v>141</v>
      </c>
      <c r="D62" s="16" t="s">
        <v>142</v>
      </c>
      <c r="E62" s="14" t="s">
        <v>246</v>
      </c>
      <c r="F62" s="40"/>
      <c r="G62" s="39">
        <f>SUM(G63)</f>
        <v>2131.6999999999998</v>
      </c>
      <c r="H62" s="39">
        <f>SUM(H63)</f>
        <v>2130.8000000000002</v>
      </c>
    </row>
    <row r="63" spans="1:8" ht="18.75">
      <c r="A63" s="30" t="s">
        <v>255</v>
      </c>
      <c r="B63" s="14"/>
      <c r="C63" s="16" t="s">
        <v>141</v>
      </c>
      <c r="D63" s="16" t="s">
        <v>142</v>
      </c>
      <c r="E63" s="14" t="s">
        <v>256</v>
      </c>
      <c r="F63" s="40"/>
      <c r="G63" s="39">
        <f>SUM(G64,G67)</f>
        <v>2131.6999999999998</v>
      </c>
      <c r="H63" s="39">
        <f>SUM(H64,H67)</f>
        <v>2130.8000000000002</v>
      </c>
    </row>
    <row r="64" spans="1:8" ht="81" customHeight="1">
      <c r="A64" s="61" t="s">
        <v>679</v>
      </c>
      <c r="B64" s="14"/>
      <c r="C64" s="16" t="s">
        <v>141</v>
      </c>
      <c r="D64" s="16" t="s">
        <v>142</v>
      </c>
      <c r="E64" s="14" t="s">
        <v>443</v>
      </c>
      <c r="F64" s="40"/>
      <c r="G64" s="39">
        <f>SUM(G65:G66)</f>
        <v>2061.6999999999998</v>
      </c>
      <c r="H64" s="39">
        <f>SUM(H65:H66)</f>
        <v>2060.8000000000002</v>
      </c>
    </row>
    <row r="65" spans="1:8" ht="63">
      <c r="A65" s="45" t="s">
        <v>201</v>
      </c>
      <c r="B65" s="14"/>
      <c r="C65" s="16" t="s">
        <v>141</v>
      </c>
      <c r="D65" s="16" t="s">
        <v>142</v>
      </c>
      <c r="E65" s="14" t="s">
        <v>443</v>
      </c>
      <c r="F65" s="14">
        <v>100</v>
      </c>
      <c r="G65" s="39">
        <v>1733.8</v>
      </c>
      <c r="H65" s="39">
        <v>1733.7</v>
      </c>
    </row>
    <row r="66" spans="1:8" ht="31.5">
      <c r="A66" s="59" t="s">
        <v>543</v>
      </c>
      <c r="B66" s="14"/>
      <c r="C66" s="16" t="s">
        <v>141</v>
      </c>
      <c r="D66" s="16" t="s">
        <v>142</v>
      </c>
      <c r="E66" s="14" t="s">
        <v>443</v>
      </c>
      <c r="F66" s="14">
        <v>200</v>
      </c>
      <c r="G66" s="39">
        <v>327.9</v>
      </c>
      <c r="H66" s="39">
        <v>327.10000000000002</v>
      </c>
    </row>
    <row r="67" spans="1:8" ht="47.25">
      <c r="A67" s="59" t="s">
        <v>761</v>
      </c>
      <c r="B67" s="14"/>
      <c r="C67" s="16" t="s">
        <v>141</v>
      </c>
      <c r="D67" s="16" t="s">
        <v>142</v>
      </c>
      <c r="E67" s="14" t="s">
        <v>760</v>
      </c>
      <c r="F67" s="14"/>
      <c r="G67" s="39">
        <f>G68</f>
        <v>70</v>
      </c>
      <c r="H67" s="39">
        <f>H68</f>
        <v>70</v>
      </c>
    </row>
    <row r="68" spans="1:8" ht="63">
      <c r="A68" s="45" t="s">
        <v>201</v>
      </c>
      <c r="B68" s="14"/>
      <c r="C68" s="16" t="s">
        <v>141</v>
      </c>
      <c r="D68" s="16" t="s">
        <v>142</v>
      </c>
      <c r="E68" s="14" t="s">
        <v>760</v>
      </c>
      <c r="F68" s="14">
        <v>100</v>
      </c>
      <c r="G68" s="39">
        <v>70</v>
      </c>
      <c r="H68" s="39">
        <v>70</v>
      </c>
    </row>
    <row r="69" spans="1:8" ht="31.5">
      <c r="A69" s="60" t="s">
        <v>672</v>
      </c>
      <c r="B69" s="47"/>
      <c r="C69" s="56" t="s">
        <v>141</v>
      </c>
      <c r="D69" s="56" t="s">
        <v>148</v>
      </c>
      <c r="E69" s="47"/>
      <c r="F69" s="47"/>
      <c r="G69" s="13">
        <f>SUM(G70,G76)</f>
        <v>10646.9</v>
      </c>
      <c r="H69" s="13">
        <f>SUM(H70,H76)</f>
        <v>10640.3</v>
      </c>
    </row>
    <row r="70" spans="1:8" s="29" customFormat="1" ht="31.5">
      <c r="A70" s="30" t="s">
        <v>247</v>
      </c>
      <c r="B70" s="14"/>
      <c r="C70" s="16" t="s">
        <v>141</v>
      </c>
      <c r="D70" s="16" t="s">
        <v>148</v>
      </c>
      <c r="E70" s="14" t="s">
        <v>246</v>
      </c>
      <c r="F70" s="40"/>
      <c r="G70" s="39">
        <f>SUM(G71)</f>
        <v>3658.4</v>
      </c>
      <c r="H70" s="39">
        <f>SUM(H71)</f>
        <v>3651.9</v>
      </c>
    </row>
    <row r="71" spans="1:8" ht="18.75">
      <c r="A71" s="30" t="s">
        <v>255</v>
      </c>
      <c r="B71" s="14"/>
      <c r="C71" s="16" t="s">
        <v>141</v>
      </c>
      <c r="D71" s="16" t="s">
        <v>148</v>
      </c>
      <c r="E71" s="14" t="s">
        <v>256</v>
      </c>
      <c r="F71" s="40"/>
      <c r="G71" s="39">
        <f>SUM(G72,G74)</f>
        <v>3658.4</v>
      </c>
      <c r="H71" s="39">
        <f>SUM(H72,H74)</f>
        <v>3651.9</v>
      </c>
    </row>
    <row r="72" spans="1:8" ht="18.75">
      <c r="A72" s="30" t="s">
        <v>678</v>
      </c>
      <c r="B72" s="14"/>
      <c r="C72" s="16" t="s">
        <v>141</v>
      </c>
      <c r="D72" s="16" t="s">
        <v>148</v>
      </c>
      <c r="E72" s="14" t="s">
        <v>258</v>
      </c>
      <c r="F72" s="57"/>
      <c r="G72" s="39">
        <f>SUM(G73)</f>
        <v>276</v>
      </c>
      <c r="H72" s="39">
        <f>SUM(H73)</f>
        <v>275.60000000000002</v>
      </c>
    </row>
    <row r="73" spans="1:8" ht="63">
      <c r="A73" s="45" t="s">
        <v>201</v>
      </c>
      <c r="B73" s="14"/>
      <c r="C73" s="16" t="s">
        <v>141</v>
      </c>
      <c r="D73" s="16" t="s">
        <v>148</v>
      </c>
      <c r="E73" s="14" t="s">
        <v>258</v>
      </c>
      <c r="F73" s="14">
        <v>100</v>
      </c>
      <c r="G73" s="39">
        <v>276</v>
      </c>
      <c r="H73" s="39">
        <v>275.60000000000002</v>
      </c>
    </row>
    <row r="74" spans="1:8" ht="31.5">
      <c r="A74" s="61" t="s">
        <v>674</v>
      </c>
      <c r="B74" s="14"/>
      <c r="C74" s="16" t="s">
        <v>141</v>
      </c>
      <c r="D74" s="16" t="s">
        <v>148</v>
      </c>
      <c r="E74" s="14" t="s">
        <v>673</v>
      </c>
      <c r="F74" s="40"/>
      <c r="G74" s="39">
        <f>SUM(G75)</f>
        <v>3382.4</v>
      </c>
      <c r="H74" s="39">
        <f>SUM(H75)</f>
        <v>3376.3</v>
      </c>
    </row>
    <row r="75" spans="1:8" ht="63">
      <c r="A75" s="45" t="s">
        <v>201</v>
      </c>
      <c r="B75" s="14"/>
      <c r="C75" s="16" t="s">
        <v>141</v>
      </c>
      <c r="D75" s="16" t="s">
        <v>148</v>
      </c>
      <c r="E75" s="14" t="s">
        <v>673</v>
      </c>
      <c r="F75" s="14">
        <v>100</v>
      </c>
      <c r="G75" s="39">
        <v>3382.4</v>
      </c>
      <c r="H75" s="39">
        <v>3376.3</v>
      </c>
    </row>
    <row r="76" spans="1:8" ht="15.75">
      <c r="A76" s="30" t="s">
        <v>266</v>
      </c>
      <c r="B76" s="153"/>
      <c r="C76" s="16" t="s">
        <v>141</v>
      </c>
      <c r="D76" s="16" t="s">
        <v>148</v>
      </c>
      <c r="E76" s="16" t="s">
        <v>265</v>
      </c>
      <c r="F76" s="16"/>
      <c r="G76" s="39">
        <f>G77</f>
        <v>6988.5</v>
      </c>
      <c r="H76" s="39">
        <f>H77</f>
        <v>6988.4</v>
      </c>
    </row>
    <row r="77" spans="1:8" ht="15.75">
      <c r="A77" s="30" t="s">
        <v>268</v>
      </c>
      <c r="B77" s="153"/>
      <c r="C77" s="16" t="s">
        <v>141</v>
      </c>
      <c r="D77" s="16" t="s">
        <v>148</v>
      </c>
      <c r="E77" s="16" t="s">
        <v>267</v>
      </c>
      <c r="F77" s="16"/>
      <c r="G77" s="39">
        <f>SUM(G78,G80)</f>
        <v>6988.5</v>
      </c>
      <c r="H77" s="39">
        <f>SUM(H78,H80)</f>
        <v>6988.4</v>
      </c>
    </row>
    <row r="78" spans="1:8" ht="15.75">
      <c r="A78" s="30" t="s">
        <v>763</v>
      </c>
      <c r="B78" s="153"/>
      <c r="C78" s="16" t="s">
        <v>141</v>
      </c>
      <c r="D78" s="16" t="s">
        <v>148</v>
      </c>
      <c r="E78" s="16" t="s">
        <v>576</v>
      </c>
      <c r="F78" s="16"/>
      <c r="G78" s="39">
        <f>G79</f>
        <v>5082</v>
      </c>
      <c r="H78" s="39">
        <f>H79</f>
        <v>5082</v>
      </c>
    </row>
    <row r="79" spans="1:8" ht="15.75">
      <c r="A79" s="62" t="s">
        <v>198</v>
      </c>
      <c r="B79" s="153"/>
      <c r="C79" s="16" t="s">
        <v>141</v>
      </c>
      <c r="D79" s="16" t="s">
        <v>148</v>
      </c>
      <c r="E79" s="16" t="s">
        <v>576</v>
      </c>
      <c r="F79" s="16" t="s">
        <v>762</v>
      </c>
      <c r="G79" s="39">
        <v>5082</v>
      </c>
      <c r="H79" s="39">
        <v>5082</v>
      </c>
    </row>
    <row r="80" spans="1:8" ht="15.75">
      <c r="A80" s="30" t="s">
        <v>336</v>
      </c>
      <c r="B80" s="64"/>
      <c r="C80" s="16" t="s">
        <v>141</v>
      </c>
      <c r="D80" s="16" t="s">
        <v>148</v>
      </c>
      <c r="E80" s="16" t="s">
        <v>337</v>
      </c>
      <c r="F80" s="16"/>
      <c r="G80" s="39">
        <f>G81</f>
        <v>1906.5</v>
      </c>
      <c r="H80" s="39">
        <f>H81</f>
        <v>1906.4</v>
      </c>
    </row>
    <row r="81" spans="1:8" ht="31.5">
      <c r="A81" s="59" t="s">
        <v>543</v>
      </c>
      <c r="B81" s="64"/>
      <c r="C81" s="16" t="s">
        <v>141</v>
      </c>
      <c r="D81" s="16" t="s">
        <v>148</v>
      </c>
      <c r="E81" s="16" t="s">
        <v>337</v>
      </c>
      <c r="F81" s="14">
        <v>200</v>
      </c>
      <c r="G81" s="39">
        <v>1906.5</v>
      </c>
      <c r="H81" s="39">
        <v>1906.4</v>
      </c>
    </row>
    <row r="82" spans="1:8" ht="15.75">
      <c r="A82" s="60" t="s">
        <v>194</v>
      </c>
      <c r="B82" s="47"/>
      <c r="C82" s="56" t="s">
        <v>141</v>
      </c>
      <c r="D82" s="56" t="s">
        <v>4</v>
      </c>
      <c r="E82" s="47"/>
      <c r="F82" s="47"/>
      <c r="G82" s="13">
        <f t="shared" ref="G82:H84" si="2">SUM(G83)</f>
        <v>1900</v>
      </c>
      <c r="H82" s="13">
        <f t="shared" si="2"/>
        <v>1891</v>
      </c>
    </row>
    <row r="83" spans="1:8" ht="47.25">
      <c r="A83" s="61" t="s">
        <v>273</v>
      </c>
      <c r="B83" s="15"/>
      <c r="C83" s="16" t="s">
        <v>141</v>
      </c>
      <c r="D83" s="16" t="s">
        <v>4</v>
      </c>
      <c r="E83" s="15" t="s">
        <v>274</v>
      </c>
      <c r="F83" s="15"/>
      <c r="G83" s="39">
        <f t="shared" si="2"/>
        <v>1900</v>
      </c>
      <c r="H83" s="39">
        <f t="shared" si="2"/>
        <v>1891</v>
      </c>
    </row>
    <row r="84" spans="1:8" ht="15.75">
      <c r="A84" s="61" t="s">
        <v>191</v>
      </c>
      <c r="B84" s="15"/>
      <c r="C84" s="16" t="s">
        <v>141</v>
      </c>
      <c r="D84" s="16" t="s">
        <v>4</v>
      </c>
      <c r="E84" s="15" t="s">
        <v>275</v>
      </c>
      <c r="F84" s="15"/>
      <c r="G84" s="39">
        <f t="shared" si="2"/>
        <v>1900</v>
      </c>
      <c r="H84" s="39">
        <f t="shared" si="2"/>
        <v>1891</v>
      </c>
    </row>
    <row r="85" spans="1:8" ht="15.75">
      <c r="A85" s="62" t="s">
        <v>198</v>
      </c>
      <c r="B85" s="15"/>
      <c r="C85" s="16" t="s">
        <v>141</v>
      </c>
      <c r="D85" s="16" t="s">
        <v>4</v>
      </c>
      <c r="E85" s="15" t="s">
        <v>275</v>
      </c>
      <c r="F85" s="15">
        <v>800</v>
      </c>
      <c r="G85" s="39">
        <v>1900</v>
      </c>
      <c r="H85" s="39">
        <v>1891</v>
      </c>
    </row>
    <row r="86" spans="1:8" ht="31.5">
      <c r="A86" s="60" t="s">
        <v>94</v>
      </c>
      <c r="B86" s="47"/>
      <c r="C86" s="56" t="s">
        <v>141</v>
      </c>
      <c r="D86" s="56">
        <v>14</v>
      </c>
      <c r="E86" s="47"/>
      <c r="F86" s="47"/>
      <c r="G86" s="13">
        <f t="shared" ref="G86:H88" si="3">SUM(G87)</f>
        <v>5</v>
      </c>
      <c r="H86" s="13">
        <f t="shared" si="3"/>
        <v>0</v>
      </c>
    </row>
    <row r="87" spans="1:8" ht="63">
      <c r="A87" s="61" t="s">
        <v>277</v>
      </c>
      <c r="B87" s="15"/>
      <c r="C87" s="16" t="s">
        <v>141</v>
      </c>
      <c r="D87" s="16">
        <v>14</v>
      </c>
      <c r="E87" s="15" t="s">
        <v>276</v>
      </c>
      <c r="F87" s="15"/>
      <c r="G87" s="39">
        <f t="shared" si="3"/>
        <v>5</v>
      </c>
      <c r="H87" s="39">
        <f t="shared" si="3"/>
        <v>0</v>
      </c>
    </row>
    <row r="88" spans="1:8" ht="21.75" customHeight="1">
      <c r="A88" s="61" t="s">
        <v>95</v>
      </c>
      <c r="B88" s="15"/>
      <c r="C88" s="16" t="s">
        <v>141</v>
      </c>
      <c r="D88" s="16">
        <v>14</v>
      </c>
      <c r="E88" s="15" t="s">
        <v>278</v>
      </c>
      <c r="F88" s="15"/>
      <c r="G88" s="39">
        <f t="shared" si="3"/>
        <v>5</v>
      </c>
      <c r="H88" s="39">
        <f t="shared" si="3"/>
        <v>0</v>
      </c>
    </row>
    <row r="89" spans="1:8" ht="31.5">
      <c r="A89" s="59" t="s">
        <v>543</v>
      </c>
      <c r="B89" s="15"/>
      <c r="C89" s="16" t="s">
        <v>141</v>
      </c>
      <c r="D89" s="16">
        <v>14</v>
      </c>
      <c r="E89" s="15" t="s">
        <v>278</v>
      </c>
      <c r="F89" s="15">
        <v>200</v>
      </c>
      <c r="G89" s="39">
        <v>5</v>
      </c>
      <c r="H89" s="39">
        <v>0</v>
      </c>
    </row>
    <row r="90" spans="1:8" ht="15.75">
      <c r="A90" s="33" t="s">
        <v>96</v>
      </c>
      <c r="B90" s="147"/>
      <c r="C90" s="148" t="s">
        <v>142</v>
      </c>
      <c r="D90" s="148" t="s">
        <v>146</v>
      </c>
      <c r="E90" s="147"/>
      <c r="F90" s="147"/>
      <c r="G90" s="13">
        <f>SUM(G91,G97,G110)</f>
        <v>57754.299999999996</v>
      </c>
      <c r="H90" s="13">
        <f>SUM(H91,H97,H110)</f>
        <v>57688.800000000003</v>
      </c>
    </row>
    <row r="91" spans="1:8" ht="15.75">
      <c r="A91" s="60" t="s">
        <v>98</v>
      </c>
      <c r="B91" s="47"/>
      <c r="C91" s="56" t="s">
        <v>142</v>
      </c>
      <c r="D91" s="56" t="s">
        <v>145</v>
      </c>
      <c r="E91" s="47"/>
      <c r="F91" s="47"/>
      <c r="G91" s="13">
        <f>SUM(G92)</f>
        <v>9471</v>
      </c>
      <c r="H91" s="13">
        <f>SUM(H92)</f>
        <v>9436.4</v>
      </c>
    </row>
    <row r="92" spans="1:8" ht="34.5" customHeight="1">
      <c r="A92" s="61" t="s">
        <v>281</v>
      </c>
      <c r="B92" s="15"/>
      <c r="C92" s="16" t="s">
        <v>142</v>
      </c>
      <c r="D92" s="16" t="s">
        <v>145</v>
      </c>
      <c r="E92" s="15" t="s">
        <v>280</v>
      </c>
      <c r="F92" s="15"/>
      <c r="G92" s="39">
        <f>SUM(G93)</f>
        <v>9471</v>
      </c>
      <c r="H92" s="39">
        <f>SUM(H93)</f>
        <v>9436.4</v>
      </c>
    </row>
    <row r="93" spans="1:8" ht="15.75">
      <c r="A93" s="61" t="s">
        <v>99</v>
      </c>
      <c r="B93" s="15"/>
      <c r="C93" s="16" t="s">
        <v>142</v>
      </c>
      <c r="D93" s="16" t="s">
        <v>145</v>
      </c>
      <c r="E93" s="15" t="s">
        <v>282</v>
      </c>
      <c r="F93" s="15"/>
      <c r="G93" s="39">
        <f>SUM(G95)</f>
        <v>9471</v>
      </c>
      <c r="H93" s="39">
        <f>SUM(H95)</f>
        <v>9436.4</v>
      </c>
    </row>
    <row r="94" spans="1:8" ht="18.75" customHeight="1">
      <c r="A94" s="61" t="s">
        <v>283</v>
      </c>
      <c r="B94" s="15"/>
      <c r="C94" s="16" t="s">
        <v>142</v>
      </c>
      <c r="D94" s="16" t="s">
        <v>145</v>
      </c>
      <c r="E94" s="15" t="s">
        <v>284</v>
      </c>
      <c r="F94" s="15"/>
      <c r="G94" s="39">
        <f>SUM(G96)</f>
        <v>9471</v>
      </c>
      <c r="H94" s="39">
        <f>SUM(H96)</f>
        <v>9436.4</v>
      </c>
    </row>
    <row r="95" spans="1:8" ht="15.75">
      <c r="A95" s="61" t="s">
        <v>100</v>
      </c>
      <c r="B95" s="15"/>
      <c r="C95" s="16" t="s">
        <v>142</v>
      </c>
      <c r="D95" s="16" t="s">
        <v>145</v>
      </c>
      <c r="E95" s="15" t="s">
        <v>285</v>
      </c>
      <c r="F95" s="15"/>
      <c r="G95" s="39">
        <f>SUM(G96)</f>
        <v>9471</v>
      </c>
      <c r="H95" s="39">
        <f>SUM(H96)</f>
        <v>9436.4</v>
      </c>
    </row>
    <row r="96" spans="1:8" ht="31.5">
      <c r="A96" s="59" t="s">
        <v>543</v>
      </c>
      <c r="B96" s="15"/>
      <c r="C96" s="16" t="s">
        <v>142</v>
      </c>
      <c r="D96" s="16" t="s">
        <v>145</v>
      </c>
      <c r="E96" s="15" t="s">
        <v>285</v>
      </c>
      <c r="F96" s="15">
        <v>200</v>
      </c>
      <c r="G96" s="39">
        <v>9471</v>
      </c>
      <c r="H96" s="39">
        <v>9436.4</v>
      </c>
    </row>
    <row r="97" spans="1:8" ht="15.75">
      <c r="A97" s="33" t="s">
        <v>567</v>
      </c>
      <c r="B97" s="147"/>
      <c r="C97" s="148" t="s">
        <v>142</v>
      </c>
      <c r="D97" s="148" t="s">
        <v>148</v>
      </c>
      <c r="E97" s="147"/>
      <c r="F97" s="147"/>
      <c r="G97" s="13">
        <f>SUM(G98,G103)</f>
        <v>45933.299999999996</v>
      </c>
      <c r="H97" s="13">
        <f>SUM(H98,H103)</f>
        <v>45902.400000000001</v>
      </c>
    </row>
    <row r="98" spans="1:8" ht="34.5" customHeight="1">
      <c r="A98" s="61" t="s">
        <v>281</v>
      </c>
      <c r="B98" s="15"/>
      <c r="C98" s="16" t="s">
        <v>142</v>
      </c>
      <c r="D98" s="16" t="s">
        <v>148</v>
      </c>
      <c r="E98" s="15" t="s">
        <v>280</v>
      </c>
      <c r="F98" s="15"/>
      <c r="G98" s="39">
        <f>SUM(G99)</f>
        <v>7151.1</v>
      </c>
      <c r="H98" s="39">
        <f>SUM(H99)</f>
        <v>7151</v>
      </c>
    </row>
    <row r="99" spans="1:8" ht="31.5">
      <c r="A99" s="61" t="s">
        <v>101</v>
      </c>
      <c r="B99" s="15"/>
      <c r="C99" s="16" t="s">
        <v>142</v>
      </c>
      <c r="D99" s="16" t="s">
        <v>148</v>
      </c>
      <c r="E99" s="15" t="s">
        <v>286</v>
      </c>
      <c r="F99" s="15"/>
      <c r="G99" s="39">
        <f>SUM(G101)</f>
        <v>7151.1</v>
      </c>
      <c r="H99" s="39">
        <f>SUM(H101)</f>
        <v>7151</v>
      </c>
    </row>
    <row r="100" spans="1:8" ht="31.5">
      <c r="A100" s="61" t="s">
        <v>288</v>
      </c>
      <c r="B100" s="15"/>
      <c r="C100" s="16" t="s">
        <v>142</v>
      </c>
      <c r="D100" s="16" t="s">
        <v>148</v>
      </c>
      <c r="E100" s="15" t="s">
        <v>287</v>
      </c>
      <c r="F100" s="15"/>
      <c r="G100" s="39">
        <f>SUM(G102)</f>
        <v>7151.1</v>
      </c>
      <c r="H100" s="39">
        <f>SUM(H102)</f>
        <v>7151</v>
      </c>
    </row>
    <row r="101" spans="1:8" ht="15.75">
      <c r="A101" s="61" t="s">
        <v>102</v>
      </c>
      <c r="B101" s="15"/>
      <c r="C101" s="16" t="s">
        <v>142</v>
      </c>
      <c r="D101" s="16" t="s">
        <v>148</v>
      </c>
      <c r="E101" s="15" t="s">
        <v>289</v>
      </c>
      <c r="F101" s="15"/>
      <c r="G101" s="39">
        <f>SUM(G102)</f>
        <v>7151.1</v>
      </c>
      <c r="H101" s="39">
        <f>SUM(H102)</f>
        <v>7151</v>
      </c>
    </row>
    <row r="102" spans="1:8" ht="31.5">
      <c r="A102" s="59" t="s">
        <v>543</v>
      </c>
      <c r="B102" s="15"/>
      <c r="C102" s="16" t="s">
        <v>142</v>
      </c>
      <c r="D102" s="16" t="s">
        <v>148</v>
      </c>
      <c r="E102" s="15" t="s">
        <v>289</v>
      </c>
      <c r="F102" s="15">
        <v>200</v>
      </c>
      <c r="G102" s="39">
        <v>7151.1</v>
      </c>
      <c r="H102" s="39">
        <v>7151</v>
      </c>
    </row>
    <row r="103" spans="1:8" ht="47.25">
      <c r="A103" s="61" t="s">
        <v>290</v>
      </c>
      <c r="B103" s="15"/>
      <c r="C103" s="16" t="s">
        <v>142</v>
      </c>
      <c r="D103" s="16" t="s">
        <v>148</v>
      </c>
      <c r="E103" s="15" t="s">
        <v>279</v>
      </c>
      <c r="F103" s="15"/>
      <c r="G103" s="39">
        <f>SUM(G104,G107)</f>
        <v>38782.199999999997</v>
      </c>
      <c r="H103" s="39">
        <f>SUM(H104,H107)</f>
        <v>38751.4</v>
      </c>
    </row>
    <row r="104" spans="1:8" ht="15.75">
      <c r="A104" s="61" t="s">
        <v>292</v>
      </c>
      <c r="B104" s="15"/>
      <c r="C104" s="16" t="s">
        <v>142</v>
      </c>
      <c r="D104" s="16" t="s">
        <v>148</v>
      </c>
      <c r="E104" s="15" t="s">
        <v>291</v>
      </c>
      <c r="F104" s="15"/>
      <c r="G104" s="39">
        <f>SUM(G105)</f>
        <v>10560.1</v>
      </c>
      <c r="H104" s="39">
        <f>SUM(H105)</f>
        <v>10560</v>
      </c>
    </row>
    <row r="105" spans="1:8" ht="47.25">
      <c r="A105" s="61" t="s">
        <v>103</v>
      </c>
      <c r="B105" s="15"/>
      <c r="C105" s="16" t="s">
        <v>142</v>
      </c>
      <c r="D105" s="16" t="s">
        <v>148</v>
      </c>
      <c r="E105" s="15" t="s">
        <v>293</v>
      </c>
      <c r="F105" s="15"/>
      <c r="G105" s="39">
        <f>SUM(G106)</f>
        <v>10560.1</v>
      </c>
      <c r="H105" s="39">
        <f>SUM(H106)</f>
        <v>10560</v>
      </c>
    </row>
    <row r="106" spans="1:8" ht="31.5">
      <c r="A106" s="59" t="s">
        <v>543</v>
      </c>
      <c r="B106" s="15"/>
      <c r="C106" s="16" t="s">
        <v>142</v>
      </c>
      <c r="D106" s="16" t="s">
        <v>148</v>
      </c>
      <c r="E106" s="15" t="s">
        <v>293</v>
      </c>
      <c r="F106" s="15">
        <v>200</v>
      </c>
      <c r="G106" s="39">
        <v>10560.1</v>
      </c>
      <c r="H106" s="39">
        <v>10560</v>
      </c>
    </row>
    <row r="107" spans="1:8" ht="33.75" customHeight="1">
      <c r="A107" s="61" t="s">
        <v>595</v>
      </c>
      <c r="B107" s="153"/>
      <c r="C107" s="15" t="s">
        <v>142</v>
      </c>
      <c r="D107" s="15" t="s">
        <v>148</v>
      </c>
      <c r="E107" s="15" t="s">
        <v>736</v>
      </c>
      <c r="F107" s="15"/>
      <c r="G107" s="39">
        <f>G108</f>
        <v>28222.1</v>
      </c>
      <c r="H107" s="39">
        <f>H108</f>
        <v>28191.4</v>
      </c>
    </row>
    <row r="108" spans="1:8" ht="31.5">
      <c r="A108" s="61" t="s">
        <v>594</v>
      </c>
      <c r="B108" s="153"/>
      <c r="C108" s="15" t="s">
        <v>142</v>
      </c>
      <c r="D108" s="15" t="s">
        <v>148</v>
      </c>
      <c r="E108" s="15" t="s">
        <v>591</v>
      </c>
      <c r="F108" s="15"/>
      <c r="G108" s="39">
        <f>G109</f>
        <v>28222.1</v>
      </c>
      <c r="H108" s="39">
        <f>H109</f>
        <v>28191.4</v>
      </c>
    </row>
    <row r="109" spans="1:8" ht="31.5">
      <c r="A109" s="59" t="s">
        <v>543</v>
      </c>
      <c r="B109" s="154"/>
      <c r="C109" s="15" t="s">
        <v>142</v>
      </c>
      <c r="D109" s="15" t="s">
        <v>148</v>
      </c>
      <c r="E109" s="15" t="s">
        <v>591</v>
      </c>
      <c r="F109" s="15">
        <v>200</v>
      </c>
      <c r="G109" s="39">
        <v>28222.1</v>
      </c>
      <c r="H109" s="39">
        <v>28191.4</v>
      </c>
    </row>
    <row r="110" spans="1:8" ht="15.75">
      <c r="A110" s="60" t="s">
        <v>104</v>
      </c>
      <c r="B110" s="47"/>
      <c r="C110" s="56" t="s">
        <v>142</v>
      </c>
      <c r="D110" s="56">
        <v>12</v>
      </c>
      <c r="E110" s="47"/>
      <c r="F110" s="47"/>
      <c r="G110" s="13">
        <f>SUM(G111,G116)</f>
        <v>2350</v>
      </c>
      <c r="H110" s="13">
        <f>SUM(H111,H116)</f>
        <v>2350</v>
      </c>
    </row>
    <row r="111" spans="1:8" ht="31.5" customHeight="1">
      <c r="A111" s="61" t="s">
        <v>281</v>
      </c>
      <c r="B111" s="15"/>
      <c r="C111" s="16" t="s">
        <v>142</v>
      </c>
      <c r="D111" s="16" t="s">
        <v>2</v>
      </c>
      <c r="E111" s="15" t="s">
        <v>280</v>
      </c>
      <c r="F111" s="15"/>
      <c r="G111" s="39">
        <f>SUM(G112)</f>
        <v>900</v>
      </c>
      <c r="H111" s="39">
        <f>SUM(H112)</f>
        <v>900</v>
      </c>
    </row>
    <row r="112" spans="1:8" ht="15.75">
      <c r="A112" s="61" t="s">
        <v>197</v>
      </c>
      <c r="B112" s="15"/>
      <c r="C112" s="16" t="s">
        <v>142</v>
      </c>
      <c r="D112" s="16" t="s">
        <v>2</v>
      </c>
      <c r="E112" s="15" t="s">
        <v>294</v>
      </c>
      <c r="F112" s="15"/>
      <c r="G112" s="39">
        <f>SUM(G113)</f>
        <v>900</v>
      </c>
      <c r="H112" s="39">
        <f>SUM(H113)</f>
        <v>900</v>
      </c>
    </row>
    <row r="113" spans="1:8" ht="15.75">
      <c r="A113" s="61" t="s">
        <v>296</v>
      </c>
      <c r="B113" s="15"/>
      <c r="C113" s="16" t="s">
        <v>142</v>
      </c>
      <c r="D113" s="16" t="s">
        <v>2</v>
      </c>
      <c r="E113" s="15" t="s">
        <v>295</v>
      </c>
      <c r="F113" s="15"/>
      <c r="G113" s="39">
        <f>SUM(G115)</f>
        <v>900</v>
      </c>
      <c r="H113" s="39">
        <f>SUM(H115)</f>
        <v>900</v>
      </c>
    </row>
    <row r="114" spans="1:8" ht="15.75">
      <c r="A114" s="61" t="s">
        <v>195</v>
      </c>
      <c r="B114" s="15"/>
      <c r="C114" s="16" t="s">
        <v>142</v>
      </c>
      <c r="D114" s="16" t="s">
        <v>2</v>
      </c>
      <c r="E114" s="15" t="s">
        <v>297</v>
      </c>
      <c r="F114" s="15"/>
      <c r="G114" s="39">
        <f>SUM(G115)</f>
        <v>900</v>
      </c>
      <c r="H114" s="39">
        <f>SUM(H115)</f>
        <v>900</v>
      </c>
    </row>
    <row r="115" spans="1:8" ht="31.5">
      <c r="A115" s="59" t="s">
        <v>543</v>
      </c>
      <c r="B115" s="15"/>
      <c r="C115" s="16" t="s">
        <v>142</v>
      </c>
      <c r="D115" s="16" t="s">
        <v>2</v>
      </c>
      <c r="E115" s="15" t="s">
        <v>297</v>
      </c>
      <c r="F115" s="15">
        <v>200</v>
      </c>
      <c r="G115" s="39">
        <v>900</v>
      </c>
      <c r="H115" s="39">
        <v>900</v>
      </c>
    </row>
    <row r="116" spans="1:8" ht="15.75">
      <c r="A116" s="30" t="s">
        <v>266</v>
      </c>
      <c r="B116" s="153"/>
      <c r="C116" s="16" t="s">
        <v>142</v>
      </c>
      <c r="D116" s="16" t="s">
        <v>2</v>
      </c>
      <c r="E116" s="16" t="s">
        <v>265</v>
      </c>
      <c r="F116" s="16"/>
      <c r="G116" s="39">
        <f>G117</f>
        <v>1450</v>
      </c>
      <c r="H116" s="39">
        <f>H117</f>
        <v>1450</v>
      </c>
    </row>
    <row r="117" spans="1:8" ht="15.75">
      <c r="A117" s="30" t="s">
        <v>268</v>
      </c>
      <c r="B117" s="153"/>
      <c r="C117" s="16" t="s">
        <v>142</v>
      </c>
      <c r="D117" s="16" t="s">
        <v>2</v>
      </c>
      <c r="E117" s="16" t="s">
        <v>267</v>
      </c>
      <c r="F117" s="16"/>
      <c r="G117" s="39">
        <f>SUM(,G118)</f>
        <v>1450</v>
      </c>
      <c r="H117" s="39">
        <f>SUM(,H118)</f>
        <v>1450</v>
      </c>
    </row>
    <row r="118" spans="1:8" ht="15.75">
      <c r="A118" s="30" t="s">
        <v>336</v>
      </c>
      <c r="B118" s="64"/>
      <c r="C118" s="16" t="s">
        <v>142</v>
      </c>
      <c r="D118" s="16" t="s">
        <v>2</v>
      </c>
      <c r="E118" s="16" t="s">
        <v>337</v>
      </c>
      <c r="F118" s="16"/>
      <c r="G118" s="39">
        <f>G119</f>
        <v>1450</v>
      </c>
      <c r="H118" s="39">
        <f>H119</f>
        <v>1450</v>
      </c>
    </row>
    <row r="119" spans="1:8" ht="15.75">
      <c r="A119" s="62" t="s">
        <v>198</v>
      </c>
      <c r="B119" s="64"/>
      <c r="C119" s="16" t="s">
        <v>142</v>
      </c>
      <c r="D119" s="16" t="s">
        <v>2</v>
      </c>
      <c r="E119" s="16" t="s">
        <v>337</v>
      </c>
      <c r="F119" s="14">
        <v>800</v>
      </c>
      <c r="G119" s="39">
        <v>1450</v>
      </c>
      <c r="H119" s="39">
        <v>1450</v>
      </c>
    </row>
    <row r="120" spans="1:8" ht="15.75">
      <c r="A120" s="33" t="s">
        <v>106</v>
      </c>
      <c r="B120" s="147"/>
      <c r="C120" s="148" t="s">
        <v>143</v>
      </c>
      <c r="D120" s="148" t="s">
        <v>146</v>
      </c>
      <c r="E120" s="147"/>
      <c r="F120" s="147"/>
      <c r="G120" s="13">
        <f>SUM(G121,G138,G152,G173)</f>
        <v>263475.90000000002</v>
      </c>
      <c r="H120" s="13">
        <f>SUM(H121,H138,H152,H173)</f>
        <v>144133.29999999999</v>
      </c>
    </row>
    <row r="121" spans="1:8" ht="15.75">
      <c r="A121" s="33" t="s">
        <v>107</v>
      </c>
      <c r="B121" s="147"/>
      <c r="C121" s="148" t="s">
        <v>143</v>
      </c>
      <c r="D121" s="148" t="s">
        <v>139</v>
      </c>
      <c r="E121" s="47"/>
      <c r="F121" s="47"/>
      <c r="G121" s="13">
        <f>SUM(G122,G134)</f>
        <v>149845.90000000002</v>
      </c>
      <c r="H121" s="13">
        <f>SUM(H122,H134)</f>
        <v>31744.1</v>
      </c>
    </row>
    <row r="122" spans="1:8" ht="33.75" customHeight="1">
      <c r="A122" s="61" t="s">
        <v>290</v>
      </c>
      <c r="B122" s="14"/>
      <c r="C122" s="22" t="s">
        <v>143</v>
      </c>
      <c r="D122" s="22" t="s">
        <v>139</v>
      </c>
      <c r="E122" s="15" t="s">
        <v>279</v>
      </c>
      <c r="F122" s="47"/>
      <c r="G122" s="39">
        <f>SUM(G123,G126,G129)</f>
        <v>139364.80000000002</v>
      </c>
      <c r="H122" s="39">
        <f>SUM(H123,H126,H129)</f>
        <v>21263</v>
      </c>
    </row>
    <row r="123" spans="1:8" ht="31.5">
      <c r="A123" s="61" t="s">
        <v>301</v>
      </c>
      <c r="B123" s="14"/>
      <c r="C123" s="22" t="s">
        <v>143</v>
      </c>
      <c r="D123" s="22" t="s">
        <v>139</v>
      </c>
      <c r="E123" s="15" t="s">
        <v>300</v>
      </c>
      <c r="F123" s="47"/>
      <c r="G123" s="39">
        <f>SUM(G124)</f>
        <v>14303.1</v>
      </c>
      <c r="H123" s="39">
        <f>SUM(H124)</f>
        <v>14303</v>
      </c>
    </row>
    <row r="124" spans="1:8" ht="15.75">
      <c r="A124" s="30" t="s">
        <v>109</v>
      </c>
      <c r="B124" s="14"/>
      <c r="C124" s="22" t="s">
        <v>143</v>
      </c>
      <c r="D124" s="22" t="s">
        <v>139</v>
      </c>
      <c r="E124" s="15" t="s">
        <v>302</v>
      </c>
      <c r="F124" s="15"/>
      <c r="G124" s="39">
        <f>SUM(G125)</f>
        <v>14303.1</v>
      </c>
      <c r="H124" s="39">
        <f>SUM(H125)</f>
        <v>14303</v>
      </c>
    </row>
    <row r="125" spans="1:8" ht="31.5">
      <c r="A125" s="30" t="s">
        <v>543</v>
      </c>
      <c r="B125" s="14"/>
      <c r="C125" s="22" t="s">
        <v>143</v>
      </c>
      <c r="D125" s="22" t="s">
        <v>139</v>
      </c>
      <c r="E125" s="15" t="s">
        <v>302</v>
      </c>
      <c r="F125" s="15">
        <v>200</v>
      </c>
      <c r="G125" s="39">
        <v>14303.1</v>
      </c>
      <c r="H125" s="39">
        <v>14303</v>
      </c>
    </row>
    <row r="126" spans="1:8" ht="31.5">
      <c r="A126" s="45" t="s">
        <v>600</v>
      </c>
      <c r="B126" s="14"/>
      <c r="C126" s="22" t="s">
        <v>143</v>
      </c>
      <c r="D126" s="22" t="s">
        <v>139</v>
      </c>
      <c r="E126" s="15" t="s">
        <v>601</v>
      </c>
      <c r="F126" s="15"/>
      <c r="G126" s="39">
        <f>G127</f>
        <v>6960</v>
      </c>
      <c r="H126" s="39">
        <f>H127</f>
        <v>6960</v>
      </c>
    </row>
    <row r="127" spans="1:8" ht="31.5">
      <c r="A127" s="45" t="s">
        <v>602</v>
      </c>
      <c r="B127" s="14"/>
      <c r="C127" s="22" t="s">
        <v>143</v>
      </c>
      <c r="D127" s="22" t="s">
        <v>139</v>
      </c>
      <c r="E127" s="15" t="s">
        <v>603</v>
      </c>
      <c r="F127" s="15"/>
      <c r="G127" s="39">
        <f>G128</f>
        <v>6960</v>
      </c>
      <c r="H127" s="39">
        <f>H128</f>
        <v>6960</v>
      </c>
    </row>
    <row r="128" spans="1:8" ht="31.5">
      <c r="A128" s="30" t="s">
        <v>543</v>
      </c>
      <c r="B128" s="14"/>
      <c r="C128" s="22" t="s">
        <v>143</v>
      </c>
      <c r="D128" s="22" t="s">
        <v>139</v>
      </c>
      <c r="E128" s="15" t="s">
        <v>603</v>
      </c>
      <c r="F128" s="15">
        <v>200</v>
      </c>
      <c r="G128" s="39">
        <v>6960</v>
      </c>
      <c r="H128" s="39">
        <v>6960</v>
      </c>
    </row>
    <row r="129" spans="1:8" ht="31.5">
      <c r="A129" s="30" t="s">
        <v>832</v>
      </c>
      <c r="B129" s="14"/>
      <c r="C129" s="22" t="s">
        <v>143</v>
      </c>
      <c r="D129" s="22" t="s">
        <v>139</v>
      </c>
      <c r="E129" s="15" t="s">
        <v>830</v>
      </c>
      <c r="F129" s="15"/>
      <c r="G129" s="39">
        <f>SUM(G130,G132)</f>
        <v>118101.70000000001</v>
      </c>
      <c r="H129" s="39">
        <f>SUM(H130,H132)</f>
        <v>0</v>
      </c>
    </row>
    <row r="130" spans="1:8" ht="31.5">
      <c r="A130" s="30" t="s">
        <v>833</v>
      </c>
      <c r="B130" s="14"/>
      <c r="C130" s="22" t="s">
        <v>143</v>
      </c>
      <c r="D130" s="22" t="s">
        <v>139</v>
      </c>
      <c r="E130" s="15" t="s">
        <v>831</v>
      </c>
      <c r="F130" s="15"/>
      <c r="G130" s="39">
        <f>SUM(G131)</f>
        <v>117983.6</v>
      </c>
      <c r="H130" s="39">
        <f>SUM(H131)</f>
        <v>0</v>
      </c>
    </row>
    <row r="131" spans="1:8" ht="36.75" customHeight="1">
      <c r="A131" s="30" t="s">
        <v>834</v>
      </c>
      <c r="B131" s="14"/>
      <c r="C131" s="22" t="s">
        <v>143</v>
      </c>
      <c r="D131" s="22" t="s">
        <v>139</v>
      </c>
      <c r="E131" s="15" t="s">
        <v>831</v>
      </c>
      <c r="F131" s="15">
        <v>400</v>
      </c>
      <c r="G131" s="39">
        <v>117983.6</v>
      </c>
      <c r="H131" s="39">
        <v>0</v>
      </c>
    </row>
    <row r="132" spans="1:8" ht="63">
      <c r="A132" s="30" t="s">
        <v>835</v>
      </c>
      <c r="B132" s="14"/>
      <c r="C132" s="22" t="s">
        <v>143</v>
      </c>
      <c r="D132" s="22" t="s">
        <v>139</v>
      </c>
      <c r="E132" s="15" t="s">
        <v>836</v>
      </c>
      <c r="F132" s="15"/>
      <c r="G132" s="39">
        <f>SUM(G133)</f>
        <v>118.1</v>
      </c>
      <c r="H132" s="39">
        <f>SUM(H133)</f>
        <v>0</v>
      </c>
    </row>
    <row r="133" spans="1:8" ht="36.75" customHeight="1">
      <c r="A133" s="30" t="s">
        <v>834</v>
      </c>
      <c r="B133" s="14"/>
      <c r="C133" s="22" t="s">
        <v>143</v>
      </c>
      <c r="D133" s="22" t="s">
        <v>139</v>
      </c>
      <c r="E133" s="15" t="s">
        <v>836</v>
      </c>
      <c r="F133" s="15">
        <v>400</v>
      </c>
      <c r="G133" s="39">
        <v>118.1</v>
      </c>
      <c r="H133" s="39">
        <v>0</v>
      </c>
    </row>
    <row r="134" spans="1:8" ht="15.75">
      <c r="A134" s="109" t="s">
        <v>266</v>
      </c>
      <c r="B134" s="14"/>
      <c r="C134" s="22" t="s">
        <v>143</v>
      </c>
      <c r="D134" s="22" t="s">
        <v>139</v>
      </c>
      <c r="E134" s="15" t="s">
        <v>265</v>
      </c>
      <c r="F134" s="15"/>
      <c r="G134" s="39">
        <f t="shared" ref="G134:H136" si="4">G135</f>
        <v>10481.1</v>
      </c>
      <c r="H134" s="39">
        <f t="shared" si="4"/>
        <v>10481.1</v>
      </c>
    </row>
    <row r="135" spans="1:8" ht="15.75">
      <c r="A135" s="109" t="s">
        <v>268</v>
      </c>
      <c r="B135" s="14"/>
      <c r="C135" s="22" t="s">
        <v>143</v>
      </c>
      <c r="D135" s="22" t="s">
        <v>139</v>
      </c>
      <c r="E135" s="15" t="s">
        <v>267</v>
      </c>
      <c r="F135" s="15"/>
      <c r="G135" s="39">
        <f t="shared" si="4"/>
        <v>10481.1</v>
      </c>
      <c r="H135" s="39">
        <f t="shared" si="4"/>
        <v>10481.1</v>
      </c>
    </row>
    <row r="136" spans="1:8" ht="15.75">
      <c r="A136" s="109" t="s">
        <v>737</v>
      </c>
      <c r="B136" s="14"/>
      <c r="C136" s="22" t="s">
        <v>143</v>
      </c>
      <c r="D136" s="22" t="s">
        <v>139</v>
      </c>
      <c r="E136" s="15" t="s">
        <v>576</v>
      </c>
      <c r="F136" s="15"/>
      <c r="G136" s="39">
        <f t="shared" si="4"/>
        <v>10481.1</v>
      </c>
      <c r="H136" s="39">
        <f t="shared" si="4"/>
        <v>10481.1</v>
      </c>
    </row>
    <row r="137" spans="1:8" ht="15.75">
      <c r="A137" s="30" t="s">
        <v>198</v>
      </c>
      <c r="B137" s="14"/>
      <c r="C137" s="22" t="s">
        <v>143</v>
      </c>
      <c r="D137" s="22" t="s">
        <v>139</v>
      </c>
      <c r="E137" s="15" t="s">
        <v>576</v>
      </c>
      <c r="F137" s="15">
        <v>800</v>
      </c>
      <c r="G137" s="39">
        <v>10481.1</v>
      </c>
      <c r="H137" s="39">
        <v>10481.1</v>
      </c>
    </row>
    <row r="138" spans="1:8" ht="15.75">
      <c r="A138" s="33" t="s">
        <v>110</v>
      </c>
      <c r="B138" s="147"/>
      <c r="C138" s="148" t="s">
        <v>143</v>
      </c>
      <c r="D138" s="148" t="s">
        <v>140</v>
      </c>
      <c r="E138" s="47"/>
      <c r="F138" s="47"/>
      <c r="G138" s="13">
        <f>SUM(G139,G148)</f>
        <v>66559</v>
      </c>
      <c r="H138" s="13">
        <f>SUM(H139,H148)</f>
        <v>66558.899999999994</v>
      </c>
    </row>
    <row r="139" spans="1:8" ht="47.25">
      <c r="A139" s="30" t="s">
        <v>304</v>
      </c>
      <c r="B139" s="14"/>
      <c r="C139" s="22" t="s">
        <v>143</v>
      </c>
      <c r="D139" s="22" t="s">
        <v>140</v>
      </c>
      <c r="E139" s="15" t="s">
        <v>303</v>
      </c>
      <c r="F139" s="15"/>
      <c r="G139" s="39">
        <f>SUM(G140,G144)</f>
        <v>52270.6</v>
      </c>
      <c r="H139" s="39">
        <f>SUM(H140,H144)</f>
        <v>52270.6</v>
      </c>
    </row>
    <row r="140" spans="1:8" ht="31.5">
      <c r="A140" s="30" t="s">
        <v>97</v>
      </c>
      <c r="B140" s="14"/>
      <c r="C140" s="22" t="s">
        <v>143</v>
      </c>
      <c r="D140" s="22" t="s">
        <v>140</v>
      </c>
      <c r="E140" s="15" t="s">
        <v>305</v>
      </c>
      <c r="F140" s="15"/>
      <c r="G140" s="39">
        <f t="shared" ref="G140:H142" si="5">SUM(G141)</f>
        <v>10184.5</v>
      </c>
      <c r="H140" s="39">
        <f t="shared" si="5"/>
        <v>10184.5</v>
      </c>
    </row>
    <row r="141" spans="1:8" ht="15.75">
      <c r="A141" s="30" t="s">
        <v>307</v>
      </c>
      <c r="B141" s="14"/>
      <c r="C141" s="22" t="s">
        <v>143</v>
      </c>
      <c r="D141" s="22" t="s">
        <v>140</v>
      </c>
      <c r="E141" s="15" t="s">
        <v>306</v>
      </c>
      <c r="F141" s="15"/>
      <c r="G141" s="39">
        <f t="shared" si="5"/>
        <v>10184.5</v>
      </c>
      <c r="H141" s="39">
        <f t="shared" si="5"/>
        <v>10184.5</v>
      </c>
    </row>
    <row r="142" spans="1:8" ht="15.75">
      <c r="A142" s="30" t="s">
        <v>20</v>
      </c>
      <c r="B142" s="14"/>
      <c r="C142" s="22" t="s">
        <v>143</v>
      </c>
      <c r="D142" s="22" t="s">
        <v>140</v>
      </c>
      <c r="E142" s="15" t="s">
        <v>308</v>
      </c>
      <c r="F142" s="47"/>
      <c r="G142" s="39">
        <f t="shared" si="5"/>
        <v>10184.5</v>
      </c>
      <c r="H142" s="39">
        <f t="shared" si="5"/>
        <v>10184.5</v>
      </c>
    </row>
    <row r="143" spans="1:8" ht="15.75">
      <c r="A143" s="30" t="s">
        <v>198</v>
      </c>
      <c r="B143" s="14"/>
      <c r="C143" s="22" t="s">
        <v>143</v>
      </c>
      <c r="D143" s="22" t="s">
        <v>140</v>
      </c>
      <c r="E143" s="15" t="s">
        <v>308</v>
      </c>
      <c r="F143" s="15">
        <v>800</v>
      </c>
      <c r="G143" s="39">
        <v>10184.5</v>
      </c>
      <c r="H143" s="39">
        <v>10184.5</v>
      </c>
    </row>
    <row r="144" spans="1:8" ht="31.5">
      <c r="A144" s="30" t="s">
        <v>108</v>
      </c>
      <c r="B144" s="14"/>
      <c r="C144" s="22" t="s">
        <v>143</v>
      </c>
      <c r="D144" s="22" t="s">
        <v>140</v>
      </c>
      <c r="E144" s="15" t="s">
        <v>309</v>
      </c>
      <c r="F144" s="15"/>
      <c r="G144" s="39">
        <f t="shared" ref="G144:H146" si="6">SUM(G145)</f>
        <v>42086.1</v>
      </c>
      <c r="H144" s="39">
        <f t="shared" si="6"/>
        <v>42086.1</v>
      </c>
    </row>
    <row r="145" spans="1:8" ht="15.75">
      <c r="A145" s="30" t="s">
        <v>311</v>
      </c>
      <c r="B145" s="14"/>
      <c r="C145" s="22" t="s">
        <v>143</v>
      </c>
      <c r="D145" s="22" t="s">
        <v>140</v>
      </c>
      <c r="E145" s="15" t="s">
        <v>310</v>
      </c>
      <c r="F145" s="15"/>
      <c r="G145" s="39">
        <f t="shared" si="6"/>
        <v>42086.1</v>
      </c>
      <c r="H145" s="39">
        <f t="shared" si="6"/>
        <v>42086.1</v>
      </c>
    </row>
    <row r="146" spans="1:8" ht="34.5" customHeight="1">
      <c r="A146" s="30" t="s">
        <v>20</v>
      </c>
      <c r="B146" s="14"/>
      <c r="C146" s="22" t="s">
        <v>143</v>
      </c>
      <c r="D146" s="22" t="s">
        <v>140</v>
      </c>
      <c r="E146" s="15" t="s">
        <v>312</v>
      </c>
      <c r="F146" s="47"/>
      <c r="G146" s="39">
        <f t="shared" si="6"/>
        <v>42086.1</v>
      </c>
      <c r="H146" s="39">
        <f t="shared" si="6"/>
        <v>42086.1</v>
      </c>
    </row>
    <row r="147" spans="1:8" ht="15.75">
      <c r="A147" s="30" t="s">
        <v>198</v>
      </c>
      <c r="B147" s="14"/>
      <c r="C147" s="22" t="s">
        <v>143</v>
      </c>
      <c r="D147" s="22" t="s">
        <v>140</v>
      </c>
      <c r="E147" s="15" t="s">
        <v>312</v>
      </c>
      <c r="F147" s="15">
        <v>800</v>
      </c>
      <c r="G147" s="39">
        <v>42086.1</v>
      </c>
      <c r="H147" s="39">
        <v>42086.1</v>
      </c>
    </row>
    <row r="148" spans="1:8" ht="32.25" customHeight="1">
      <c r="A148" s="155" t="s">
        <v>290</v>
      </c>
      <c r="B148" s="14"/>
      <c r="C148" s="22" t="s">
        <v>143</v>
      </c>
      <c r="D148" s="22" t="s">
        <v>140</v>
      </c>
      <c r="E148" s="15" t="s">
        <v>279</v>
      </c>
      <c r="F148" s="15"/>
      <c r="G148" s="39">
        <f t="shared" ref="G148:H150" si="7">G149</f>
        <v>14288.4</v>
      </c>
      <c r="H148" s="39">
        <f t="shared" si="7"/>
        <v>14288.3</v>
      </c>
    </row>
    <row r="149" spans="1:8" ht="31.5">
      <c r="A149" s="30" t="s">
        <v>765</v>
      </c>
      <c r="B149" s="14"/>
      <c r="C149" s="22" t="s">
        <v>143</v>
      </c>
      <c r="D149" s="22" t="s">
        <v>140</v>
      </c>
      <c r="E149" s="15" t="s">
        <v>764</v>
      </c>
      <c r="F149" s="15"/>
      <c r="G149" s="39">
        <f t="shared" si="7"/>
        <v>14288.4</v>
      </c>
      <c r="H149" s="39">
        <f t="shared" si="7"/>
        <v>14288.3</v>
      </c>
    </row>
    <row r="150" spans="1:8" ht="31.5">
      <c r="A150" s="30" t="s">
        <v>593</v>
      </c>
      <c r="B150" s="14"/>
      <c r="C150" s="22" t="s">
        <v>143</v>
      </c>
      <c r="D150" s="22" t="s">
        <v>140</v>
      </c>
      <c r="E150" s="15" t="s">
        <v>592</v>
      </c>
      <c r="F150" s="15"/>
      <c r="G150" s="39">
        <f t="shared" si="7"/>
        <v>14288.4</v>
      </c>
      <c r="H150" s="39">
        <f t="shared" si="7"/>
        <v>14288.3</v>
      </c>
    </row>
    <row r="151" spans="1:8" ht="31.5">
      <c r="A151" s="109" t="s">
        <v>543</v>
      </c>
      <c r="B151" s="14"/>
      <c r="C151" s="22" t="s">
        <v>143</v>
      </c>
      <c r="D151" s="22" t="s">
        <v>140</v>
      </c>
      <c r="E151" s="15" t="s">
        <v>592</v>
      </c>
      <c r="F151" s="15">
        <v>200</v>
      </c>
      <c r="G151" s="39">
        <v>14288.4</v>
      </c>
      <c r="H151" s="39">
        <v>14288.3</v>
      </c>
    </row>
    <row r="152" spans="1:8" ht="15.75">
      <c r="A152" s="33" t="s">
        <v>111</v>
      </c>
      <c r="B152" s="147"/>
      <c r="C152" s="148" t="s">
        <v>143</v>
      </c>
      <c r="D152" s="148" t="s">
        <v>141</v>
      </c>
      <c r="E152" s="147"/>
      <c r="F152" s="147"/>
      <c r="G152" s="13">
        <f>SUM(G153,G169)</f>
        <v>43323.899999999994</v>
      </c>
      <c r="H152" s="13">
        <f>SUM(H153,H169)</f>
        <v>42288.299999999996</v>
      </c>
    </row>
    <row r="153" spans="1:8" ht="18" customHeight="1">
      <c r="A153" s="61" t="s">
        <v>290</v>
      </c>
      <c r="B153" s="14"/>
      <c r="C153" s="22" t="s">
        <v>143</v>
      </c>
      <c r="D153" s="22" t="s">
        <v>141</v>
      </c>
      <c r="E153" s="14" t="s">
        <v>279</v>
      </c>
      <c r="F153" s="49"/>
      <c r="G153" s="39">
        <f>SUM(G154,G157,G160,G163,G166)</f>
        <v>40323.799999999996</v>
      </c>
      <c r="H153" s="39">
        <f>SUM(H154,H157,H160,H163,H166)</f>
        <v>39588.199999999997</v>
      </c>
    </row>
    <row r="154" spans="1:8" ht="15.75">
      <c r="A154" s="61" t="s">
        <v>314</v>
      </c>
      <c r="B154" s="14"/>
      <c r="C154" s="22" t="s">
        <v>143</v>
      </c>
      <c r="D154" s="22" t="s">
        <v>141</v>
      </c>
      <c r="E154" s="15" t="s">
        <v>313</v>
      </c>
      <c r="F154" s="47"/>
      <c r="G154" s="39">
        <f>SUM(G155)</f>
        <v>3388</v>
      </c>
      <c r="H154" s="39">
        <f>SUM(H155)</f>
        <v>3283.9</v>
      </c>
    </row>
    <row r="155" spans="1:8" ht="15.75">
      <c r="A155" s="61" t="s">
        <v>112</v>
      </c>
      <c r="B155" s="15"/>
      <c r="C155" s="16" t="s">
        <v>143</v>
      </c>
      <c r="D155" s="22" t="s">
        <v>141</v>
      </c>
      <c r="E155" s="15" t="s">
        <v>315</v>
      </c>
      <c r="F155" s="15"/>
      <c r="G155" s="39">
        <f>SUM(G156)</f>
        <v>3388</v>
      </c>
      <c r="H155" s="39">
        <f>SUM(H156)</f>
        <v>3283.9</v>
      </c>
    </row>
    <row r="156" spans="1:8" ht="21" customHeight="1">
      <c r="A156" s="61" t="s">
        <v>543</v>
      </c>
      <c r="B156" s="15"/>
      <c r="C156" s="16" t="s">
        <v>143</v>
      </c>
      <c r="D156" s="22" t="s">
        <v>141</v>
      </c>
      <c r="E156" s="15" t="s">
        <v>315</v>
      </c>
      <c r="F156" s="15">
        <v>200</v>
      </c>
      <c r="G156" s="39">
        <v>3388</v>
      </c>
      <c r="H156" s="39">
        <v>3283.9</v>
      </c>
    </row>
    <row r="157" spans="1:8" ht="15.75">
      <c r="A157" s="61" t="s">
        <v>317</v>
      </c>
      <c r="B157" s="14"/>
      <c r="C157" s="22" t="s">
        <v>143</v>
      </c>
      <c r="D157" s="22" t="s">
        <v>141</v>
      </c>
      <c r="E157" s="15" t="s">
        <v>316</v>
      </c>
      <c r="F157" s="47"/>
      <c r="G157" s="39">
        <f>SUM(G158)</f>
        <v>0</v>
      </c>
      <c r="H157" s="39">
        <f>SUM(H158)</f>
        <v>0</v>
      </c>
    </row>
    <row r="158" spans="1:8" ht="15.75">
      <c r="A158" s="61" t="s">
        <v>192</v>
      </c>
      <c r="B158" s="15"/>
      <c r="C158" s="16" t="s">
        <v>143</v>
      </c>
      <c r="D158" s="22" t="s">
        <v>141</v>
      </c>
      <c r="E158" s="15" t="s">
        <v>318</v>
      </c>
      <c r="F158" s="15"/>
      <c r="G158" s="39">
        <f>SUM(G159)</f>
        <v>0</v>
      </c>
      <c r="H158" s="39">
        <f>SUM(H159)</f>
        <v>0</v>
      </c>
    </row>
    <row r="159" spans="1:8" ht="31.5">
      <c r="A159" s="61" t="s">
        <v>543</v>
      </c>
      <c r="B159" s="15"/>
      <c r="C159" s="16" t="s">
        <v>143</v>
      </c>
      <c r="D159" s="22" t="s">
        <v>141</v>
      </c>
      <c r="E159" s="15" t="s">
        <v>318</v>
      </c>
      <c r="F159" s="15">
        <v>200</v>
      </c>
      <c r="G159" s="39">
        <v>0</v>
      </c>
      <c r="H159" s="39">
        <v>0</v>
      </c>
    </row>
    <row r="160" spans="1:8" ht="16.5" customHeight="1">
      <c r="A160" s="61" t="s">
        <v>320</v>
      </c>
      <c r="B160" s="14"/>
      <c r="C160" s="22" t="s">
        <v>143</v>
      </c>
      <c r="D160" s="22" t="s">
        <v>141</v>
      </c>
      <c r="E160" s="15" t="s">
        <v>319</v>
      </c>
      <c r="F160" s="47"/>
      <c r="G160" s="39">
        <f>SUM(G161)</f>
        <v>0</v>
      </c>
      <c r="H160" s="39">
        <f>SUM(H161)</f>
        <v>0</v>
      </c>
    </row>
    <row r="161" spans="1:8" ht="15.75">
      <c r="A161" s="63" t="s">
        <v>186</v>
      </c>
      <c r="B161" s="15"/>
      <c r="C161" s="22" t="s">
        <v>143</v>
      </c>
      <c r="D161" s="22" t="s">
        <v>141</v>
      </c>
      <c r="E161" s="15" t="s">
        <v>321</v>
      </c>
      <c r="F161" s="15"/>
      <c r="G161" s="39">
        <f>G162</f>
        <v>0</v>
      </c>
      <c r="H161" s="39">
        <f>H162</f>
        <v>0</v>
      </c>
    </row>
    <row r="162" spans="1:8" ht="31.5">
      <c r="A162" s="30" t="s">
        <v>543</v>
      </c>
      <c r="B162" s="15"/>
      <c r="C162" s="22" t="s">
        <v>143</v>
      </c>
      <c r="D162" s="22" t="s">
        <v>141</v>
      </c>
      <c r="E162" s="15" t="s">
        <v>321</v>
      </c>
      <c r="F162" s="15">
        <v>200</v>
      </c>
      <c r="G162" s="39">
        <v>0</v>
      </c>
      <c r="H162" s="39">
        <v>0</v>
      </c>
    </row>
    <row r="163" spans="1:8" ht="17.25" customHeight="1">
      <c r="A163" s="61" t="s">
        <v>323</v>
      </c>
      <c r="B163" s="14"/>
      <c r="C163" s="22" t="s">
        <v>143</v>
      </c>
      <c r="D163" s="22" t="s">
        <v>141</v>
      </c>
      <c r="E163" s="15" t="s">
        <v>322</v>
      </c>
      <c r="F163" s="47"/>
      <c r="G163" s="39">
        <f>SUM(G164)</f>
        <v>34519.1</v>
      </c>
      <c r="H163" s="39">
        <f>SUM(H164)</f>
        <v>34450.1</v>
      </c>
    </row>
    <row r="164" spans="1:8" ht="31.5">
      <c r="A164" s="30" t="s">
        <v>113</v>
      </c>
      <c r="B164" s="14"/>
      <c r="C164" s="22" t="s">
        <v>143</v>
      </c>
      <c r="D164" s="22" t="s">
        <v>141</v>
      </c>
      <c r="E164" s="15" t="s">
        <v>324</v>
      </c>
      <c r="F164" s="14"/>
      <c r="G164" s="39">
        <f>SUM(G165)</f>
        <v>34519.1</v>
      </c>
      <c r="H164" s="39">
        <f>SUM(H165)</f>
        <v>34450.1</v>
      </c>
    </row>
    <row r="165" spans="1:8" ht="31.5">
      <c r="A165" s="30" t="s">
        <v>543</v>
      </c>
      <c r="B165" s="14"/>
      <c r="C165" s="22" t="s">
        <v>143</v>
      </c>
      <c r="D165" s="22" t="s">
        <v>141</v>
      </c>
      <c r="E165" s="15" t="s">
        <v>324</v>
      </c>
      <c r="F165" s="14">
        <v>200</v>
      </c>
      <c r="G165" s="39">
        <v>34519.1</v>
      </c>
      <c r="H165" s="39">
        <v>34450.1</v>
      </c>
    </row>
    <row r="166" spans="1:8" ht="31.5">
      <c r="A166" s="61" t="s">
        <v>326</v>
      </c>
      <c r="B166" s="14"/>
      <c r="C166" s="22" t="s">
        <v>143</v>
      </c>
      <c r="D166" s="22" t="s">
        <v>141</v>
      </c>
      <c r="E166" s="15" t="s">
        <v>325</v>
      </c>
      <c r="F166" s="47"/>
      <c r="G166" s="39">
        <f>SUM(G167)</f>
        <v>2416.6999999999998</v>
      </c>
      <c r="H166" s="39">
        <f>SUM(H167)</f>
        <v>1854.2</v>
      </c>
    </row>
    <row r="167" spans="1:8" ht="15.75">
      <c r="A167" s="63" t="s">
        <v>196</v>
      </c>
      <c r="B167" s="15"/>
      <c r="C167" s="22" t="s">
        <v>143</v>
      </c>
      <c r="D167" s="22" t="s">
        <v>141</v>
      </c>
      <c r="E167" s="15" t="s">
        <v>327</v>
      </c>
      <c r="F167" s="15"/>
      <c r="G167" s="39">
        <f>G168</f>
        <v>2416.6999999999998</v>
      </c>
      <c r="H167" s="39">
        <f>H168</f>
        <v>1854.2</v>
      </c>
    </row>
    <row r="168" spans="1:8" ht="31.5">
      <c r="A168" s="30" t="s">
        <v>543</v>
      </c>
      <c r="B168" s="15"/>
      <c r="C168" s="22" t="s">
        <v>143</v>
      </c>
      <c r="D168" s="22" t="s">
        <v>141</v>
      </c>
      <c r="E168" s="15" t="s">
        <v>327</v>
      </c>
      <c r="F168" s="15">
        <v>200</v>
      </c>
      <c r="G168" s="39">
        <v>2416.6999999999998</v>
      </c>
      <c r="H168" s="39">
        <v>1854.2</v>
      </c>
    </row>
    <row r="169" spans="1:8" ht="15.75">
      <c r="A169" s="109" t="s">
        <v>266</v>
      </c>
      <c r="B169" s="14"/>
      <c r="C169" s="22" t="s">
        <v>143</v>
      </c>
      <c r="D169" s="22" t="s">
        <v>141</v>
      </c>
      <c r="E169" s="15" t="s">
        <v>265</v>
      </c>
      <c r="F169" s="15"/>
      <c r="G169" s="39">
        <f t="shared" ref="G169:H171" si="8">G170</f>
        <v>3000.1</v>
      </c>
      <c r="H169" s="39">
        <f t="shared" si="8"/>
        <v>2700.1</v>
      </c>
    </row>
    <row r="170" spans="1:8" ht="15.75">
      <c r="A170" s="109" t="s">
        <v>268</v>
      </c>
      <c r="B170" s="14"/>
      <c r="C170" s="22" t="s">
        <v>143</v>
      </c>
      <c r="D170" s="22" t="s">
        <v>141</v>
      </c>
      <c r="E170" s="15" t="s">
        <v>267</v>
      </c>
      <c r="F170" s="15"/>
      <c r="G170" s="39">
        <f t="shared" si="8"/>
        <v>3000.1</v>
      </c>
      <c r="H170" s="39">
        <f t="shared" si="8"/>
        <v>2700.1</v>
      </c>
    </row>
    <row r="171" spans="1:8" ht="15.75">
      <c r="A171" s="109" t="s">
        <v>737</v>
      </c>
      <c r="B171" s="14"/>
      <c r="C171" s="22" t="s">
        <v>143</v>
      </c>
      <c r="D171" s="22" t="s">
        <v>141</v>
      </c>
      <c r="E171" s="15" t="s">
        <v>576</v>
      </c>
      <c r="F171" s="15"/>
      <c r="G171" s="39">
        <f t="shared" si="8"/>
        <v>3000.1</v>
      </c>
      <c r="H171" s="39">
        <f t="shared" si="8"/>
        <v>2700.1</v>
      </c>
    </row>
    <row r="172" spans="1:8" ht="31.5" customHeight="1">
      <c r="A172" s="109" t="s">
        <v>543</v>
      </c>
      <c r="B172" s="14"/>
      <c r="C172" s="22" t="s">
        <v>143</v>
      </c>
      <c r="D172" s="22" t="s">
        <v>141</v>
      </c>
      <c r="E172" s="15" t="s">
        <v>576</v>
      </c>
      <c r="F172" s="15">
        <v>200</v>
      </c>
      <c r="G172" s="39">
        <v>3000.1</v>
      </c>
      <c r="H172" s="39">
        <v>2700.1</v>
      </c>
    </row>
    <row r="173" spans="1:8" ht="18" customHeight="1">
      <c r="A173" s="33" t="s">
        <v>193</v>
      </c>
      <c r="B173" s="147"/>
      <c r="C173" s="148" t="s">
        <v>143</v>
      </c>
      <c r="D173" s="148" t="s">
        <v>143</v>
      </c>
      <c r="E173" s="47"/>
      <c r="F173" s="47"/>
      <c r="G173" s="13">
        <f>SUM(G174)</f>
        <v>3747.1</v>
      </c>
      <c r="H173" s="13">
        <f>SUM(H174)</f>
        <v>3542</v>
      </c>
    </row>
    <row r="174" spans="1:8" ht="47.25">
      <c r="A174" s="30" t="s">
        <v>304</v>
      </c>
      <c r="B174" s="14"/>
      <c r="C174" s="22" t="s">
        <v>143</v>
      </c>
      <c r="D174" s="22" t="s">
        <v>143</v>
      </c>
      <c r="E174" s="15" t="s">
        <v>303</v>
      </c>
      <c r="F174" s="15"/>
      <c r="G174" s="39">
        <f>SUM(,G175)</f>
        <v>3747.1</v>
      </c>
      <c r="H174" s="39">
        <f>SUM(,H175)</f>
        <v>3542</v>
      </c>
    </row>
    <row r="175" spans="1:8" ht="31.5">
      <c r="A175" s="30" t="s">
        <v>108</v>
      </c>
      <c r="B175" s="14"/>
      <c r="C175" s="22" t="s">
        <v>143</v>
      </c>
      <c r="D175" s="22" t="s">
        <v>143</v>
      </c>
      <c r="E175" s="15" t="s">
        <v>309</v>
      </c>
      <c r="F175" s="15"/>
      <c r="G175" s="39">
        <f t="shared" ref="G175:H177" si="9">SUM(G176)</f>
        <v>3747.1</v>
      </c>
      <c r="H175" s="39">
        <f t="shared" si="9"/>
        <v>3542</v>
      </c>
    </row>
    <row r="176" spans="1:8" ht="15.75">
      <c r="A176" s="30" t="s">
        <v>330</v>
      </c>
      <c r="B176" s="14"/>
      <c r="C176" s="22" t="s">
        <v>143</v>
      </c>
      <c r="D176" s="22" t="s">
        <v>143</v>
      </c>
      <c r="E176" s="15" t="s">
        <v>328</v>
      </c>
      <c r="F176" s="15"/>
      <c r="G176" s="39">
        <f t="shared" si="9"/>
        <v>3747.1</v>
      </c>
      <c r="H176" s="39">
        <f t="shared" si="9"/>
        <v>3542</v>
      </c>
    </row>
    <row r="177" spans="1:8" ht="15.75">
      <c r="A177" s="30" t="s">
        <v>20</v>
      </c>
      <c r="B177" s="14"/>
      <c r="C177" s="22" t="s">
        <v>143</v>
      </c>
      <c r="D177" s="22" t="s">
        <v>143</v>
      </c>
      <c r="E177" s="15" t="s">
        <v>329</v>
      </c>
      <c r="F177" s="47"/>
      <c r="G177" s="39">
        <f t="shared" si="9"/>
        <v>3747.1</v>
      </c>
      <c r="H177" s="39">
        <f t="shared" si="9"/>
        <v>3542</v>
      </c>
    </row>
    <row r="178" spans="1:8" ht="15.75">
      <c r="A178" s="30" t="s">
        <v>198</v>
      </c>
      <c r="B178" s="14"/>
      <c r="C178" s="22" t="s">
        <v>143</v>
      </c>
      <c r="D178" s="22" t="s">
        <v>143</v>
      </c>
      <c r="E178" s="15" t="s">
        <v>329</v>
      </c>
      <c r="F178" s="15">
        <v>800</v>
      </c>
      <c r="G178" s="39">
        <v>3747.1</v>
      </c>
      <c r="H178" s="39">
        <v>3542</v>
      </c>
    </row>
    <row r="179" spans="1:8" ht="15.75">
      <c r="A179" s="33" t="s">
        <v>126</v>
      </c>
      <c r="B179" s="14"/>
      <c r="C179" s="148" t="s">
        <v>4</v>
      </c>
      <c r="D179" s="148" t="s">
        <v>146</v>
      </c>
      <c r="E179" s="15"/>
      <c r="F179" s="15"/>
      <c r="G179" s="13">
        <f>SUM(G180,G185,G190)</f>
        <v>11449.5</v>
      </c>
      <c r="H179" s="13">
        <f>SUM(H180,H185,H190)</f>
        <v>9871.4</v>
      </c>
    </row>
    <row r="180" spans="1:8" ht="15.75">
      <c r="A180" s="33" t="s">
        <v>128</v>
      </c>
      <c r="B180" s="14"/>
      <c r="C180" s="148" t="s">
        <v>4</v>
      </c>
      <c r="D180" s="148" t="s">
        <v>141</v>
      </c>
      <c r="E180" s="15"/>
      <c r="F180" s="15"/>
      <c r="G180" s="13">
        <f t="shared" ref="G180:H183" si="10">SUM(G181)</f>
        <v>1572.9</v>
      </c>
      <c r="H180" s="13">
        <f t="shared" si="10"/>
        <v>1572.9</v>
      </c>
    </row>
    <row r="181" spans="1:8" s="29" customFormat="1" ht="15.75">
      <c r="A181" s="30" t="s">
        <v>266</v>
      </c>
      <c r="B181" s="14"/>
      <c r="C181" s="22" t="s">
        <v>4</v>
      </c>
      <c r="D181" s="22" t="s">
        <v>141</v>
      </c>
      <c r="E181" s="15" t="s">
        <v>265</v>
      </c>
      <c r="F181" s="15"/>
      <c r="G181" s="39">
        <f t="shared" si="10"/>
        <v>1572.9</v>
      </c>
      <c r="H181" s="39">
        <f t="shared" si="10"/>
        <v>1572.9</v>
      </c>
    </row>
    <row r="182" spans="1:8" s="31" customFormat="1" ht="15.75">
      <c r="A182" s="30" t="s">
        <v>268</v>
      </c>
      <c r="B182" s="14"/>
      <c r="C182" s="22" t="s">
        <v>4</v>
      </c>
      <c r="D182" s="22" t="s">
        <v>141</v>
      </c>
      <c r="E182" s="15" t="s">
        <v>267</v>
      </c>
      <c r="F182" s="15"/>
      <c r="G182" s="39">
        <f t="shared" si="10"/>
        <v>1572.9</v>
      </c>
      <c r="H182" s="39">
        <f t="shared" si="10"/>
        <v>1572.9</v>
      </c>
    </row>
    <row r="183" spans="1:8" s="32" customFormat="1" ht="15.75">
      <c r="A183" s="30" t="s">
        <v>336</v>
      </c>
      <c r="B183" s="14"/>
      <c r="C183" s="22" t="s">
        <v>4</v>
      </c>
      <c r="D183" s="22" t="s">
        <v>141</v>
      </c>
      <c r="E183" s="15" t="s">
        <v>337</v>
      </c>
      <c r="F183" s="15"/>
      <c r="G183" s="39">
        <f t="shared" si="10"/>
        <v>1572.9</v>
      </c>
      <c r="H183" s="39">
        <f t="shared" si="10"/>
        <v>1572.9</v>
      </c>
    </row>
    <row r="184" spans="1:8" ht="15.75">
      <c r="A184" s="45" t="s">
        <v>200</v>
      </c>
      <c r="B184" s="14"/>
      <c r="C184" s="22" t="s">
        <v>4</v>
      </c>
      <c r="D184" s="22" t="s">
        <v>141</v>
      </c>
      <c r="E184" s="15" t="s">
        <v>337</v>
      </c>
      <c r="F184" s="15">
        <v>300</v>
      </c>
      <c r="G184" s="39">
        <v>1572.9</v>
      </c>
      <c r="H184" s="39">
        <v>1572.9</v>
      </c>
    </row>
    <row r="185" spans="1:8" ht="15.75">
      <c r="A185" s="162" t="s">
        <v>129</v>
      </c>
      <c r="B185" s="163"/>
      <c r="C185" s="164">
        <v>10</v>
      </c>
      <c r="D185" s="164" t="s">
        <v>142</v>
      </c>
      <c r="E185" s="164"/>
      <c r="F185" s="164"/>
      <c r="G185" s="13">
        <f t="shared" ref="G185:H188" si="11">SUM(G186)</f>
        <v>7681.8</v>
      </c>
      <c r="H185" s="13">
        <f t="shared" si="11"/>
        <v>6301.1</v>
      </c>
    </row>
    <row r="186" spans="1:8" ht="15.75">
      <c r="A186" s="165" t="s">
        <v>266</v>
      </c>
      <c r="B186" s="98"/>
      <c r="C186" s="99">
        <v>10</v>
      </c>
      <c r="D186" s="99" t="s">
        <v>142</v>
      </c>
      <c r="E186" s="99" t="s">
        <v>265</v>
      </c>
      <c r="F186" s="99"/>
      <c r="G186" s="39">
        <f t="shared" si="11"/>
        <v>7681.8</v>
      </c>
      <c r="H186" s="39">
        <f t="shared" si="11"/>
        <v>6301.1</v>
      </c>
    </row>
    <row r="187" spans="1:8" s="31" customFormat="1" ht="15.75">
      <c r="A187" s="165" t="s">
        <v>268</v>
      </c>
      <c r="B187" s="98"/>
      <c r="C187" s="99">
        <v>10</v>
      </c>
      <c r="D187" s="99" t="s">
        <v>142</v>
      </c>
      <c r="E187" s="99" t="s">
        <v>267</v>
      </c>
      <c r="F187" s="99"/>
      <c r="G187" s="39">
        <f t="shared" si="11"/>
        <v>7681.8</v>
      </c>
      <c r="H187" s="39">
        <f t="shared" si="11"/>
        <v>6301.1</v>
      </c>
    </row>
    <row r="188" spans="1:8" s="31" customFormat="1" ht="63">
      <c r="A188" s="165" t="s">
        <v>766</v>
      </c>
      <c r="B188" s="98"/>
      <c r="C188" s="99">
        <v>10</v>
      </c>
      <c r="D188" s="99" t="s">
        <v>142</v>
      </c>
      <c r="E188" s="99" t="s">
        <v>767</v>
      </c>
      <c r="F188" s="99"/>
      <c r="G188" s="39">
        <f t="shared" si="11"/>
        <v>7681.8</v>
      </c>
      <c r="H188" s="39">
        <f t="shared" si="11"/>
        <v>6301.1</v>
      </c>
    </row>
    <row r="189" spans="1:8" s="31" customFormat="1" ht="31.5">
      <c r="A189" s="97" t="s">
        <v>785</v>
      </c>
      <c r="B189" s="98"/>
      <c r="C189" s="99">
        <v>10</v>
      </c>
      <c r="D189" s="99" t="s">
        <v>142</v>
      </c>
      <c r="E189" s="99" t="s">
        <v>767</v>
      </c>
      <c r="F189" s="99">
        <v>400</v>
      </c>
      <c r="G189" s="243">
        <v>7681.8</v>
      </c>
      <c r="H189" s="243">
        <v>6301.1</v>
      </c>
    </row>
    <row r="190" spans="1:8" s="31" customFormat="1" ht="15.75">
      <c r="A190" s="108" t="s">
        <v>130</v>
      </c>
      <c r="B190" s="147"/>
      <c r="C190" s="148">
        <v>10</v>
      </c>
      <c r="D190" s="148" t="s">
        <v>147</v>
      </c>
      <c r="E190" s="147"/>
      <c r="F190" s="147"/>
      <c r="G190" s="13">
        <f t="shared" ref="G190:H192" si="12">G191</f>
        <v>2194.8000000000002</v>
      </c>
      <c r="H190" s="13">
        <f t="shared" si="12"/>
        <v>1997.4</v>
      </c>
    </row>
    <row r="191" spans="1:8" ht="47.25">
      <c r="A191" s="109" t="s">
        <v>360</v>
      </c>
      <c r="B191" s="14"/>
      <c r="C191" s="22">
        <v>10</v>
      </c>
      <c r="D191" s="22" t="s">
        <v>147</v>
      </c>
      <c r="E191" s="22" t="s">
        <v>359</v>
      </c>
      <c r="F191" s="14"/>
      <c r="G191" s="39">
        <f t="shared" si="12"/>
        <v>2194.8000000000002</v>
      </c>
      <c r="H191" s="39">
        <f t="shared" si="12"/>
        <v>1997.4</v>
      </c>
    </row>
    <row r="192" spans="1:8" ht="47.25">
      <c r="A192" s="109" t="s">
        <v>116</v>
      </c>
      <c r="B192" s="14"/>
      <c r="C192" s="22">
        <v>10</v>
      </c>
      <c r="D192" s="22" t="s">
        <v>147</v>
      </c>
      <c r="E192" s="14" t="s">
        <v>768</v>
      </c>
      <c r="F192" s="14"/>
      <c r="G192" s="39">
        <f t="shared" si="12"/>
        <v>2194.8000000000002</v>
      </c>
      <c r="H192" s="39">
        <f t="shared" si="12"/>
        <v>1997.4</v>
      </c>
    </row>
    <row r="193" spans="1:8" s="29" customFormat="1" ht="63">
      <c r="A193" s="38" t="s">
        <v>769</v>
      </c>
      <c r="B193" s="14"/>
      <c r="C193" s="22">
        <v>10</v>
      </c>
      <c r="D193" s="22" t="s">
        <v>147</v>
      </c>
      <c r="E193" s="14" t="s">
        <v>770</v>
      </c>
      <c r="F193" s="14"/>
      <c r="G193" s="39">
        <f>SUM(G194,G196)</f>
        <v>2194.8000000000002</v>
      </c>
      <c r="H193" s="39">
        <f>SUM(H194,H196)</f>
        <v>1997.4</v>
      </c>
    </row>
    <row r="194" spans="1:8" ht="31.5">
      <c r="A194" s="38" t="s">
        <v>771</v>
      </c>
      <c r="B194" s="14"/>
      <c r="C194" s="22">
        <v>10</v>
      </c>
      <c r="D194" s="22" t="s">
        <v>147</v>
      </c>
      <c r="E194" s="14" t="s">
        <v>772</v>
      </c>
      <c r="F194" s="14"/>
      <c r="G194" s="39">
        <f>G195</f>
        <v>2159.9</v>
      </c>
      <c r="H194" s="39">
        <f>H195</f>
        <v>1977.4</v>
      </c>
    </row>
    <row r="195" spans="1:8" ht="31.5">
      <c r="A195" s="97" t="s">
        <v>785</v>
      </c>
      <c r="B195" s="14"/>
      <c r="C195" s="22">
        <v>10</v>
      </c>
      <c r="D195" s="22" t="s">
        <v>147</v>
      </c>
      <c r="E195" s="14" t="s">
        <v>772</v>
      </c>
      <c r="F195" s="99">
        <v>400</v>
      </c>
      <c r="G195" s="39">
        <v>2159.9</v>
      </c>
      <c r="H195" s="39">
        <v>1977.4</v>
      </c>
    </row>
    <row r="196" spans="1:8" ht="31.5">
      <c r="A196" s="38" t="s">
        <v>773</v>
      </c>
      <c r="B196" s="14"/>
      <c r="C196" s="22">
        <v>10</v>
      </c>
      <c r="D196" s="22" t="s">
        <v>147</v>
      </c>
      <c r="E196" s="14" t="s">
        <v>774</v>
      </c>
      <c r="F196" s="14"/>
      <c r="G196" s="39">
        <f>G197</f>
        <v>34.9</v>
      </c>
      <c r="H196" s="39">
        <f>H197</f>
        <v>20</v>
      </c>
    </row>
    <row r="197" spans="1:8" s="29" customFormat="1" ht="31.5">
      <c r="A197" s="97" t="s">
        <v>785</v>
      </c>
      <c r="B197" s="14"/>
      <c r="C197" s="22">
        <v>10</v>
      </c>
      <c r="D197" s="22" t="s">
        <v>147</v>
      </c>
      <c r="E197" s="14" t="s">
        <v>774</v>
      </c>
      <c r="F197" s="99">
        <v>400</v>
      </c>
      <c r="G197" s="39">
        <v>34.9</v>
      </c>
      <c r="H197" s="39">
        <v>20</v>
      </c>
    </row>
    <row r="198" spans="1:8" ht="31.5">
      <c r="A198" s="33" t="s">
        <v>539</v>
      </c>
      <c r="B198" s="147">
        <v>802</v>
      </c>
      <c r="C198" s="22"/>
      <c r="D198" s="22"/>
      <c r="E198" s="14"/>
      <c r="F198" s="14"/>
      <c r="G198" s="13">
        <f>SUM(G199,G221,G253)</f>
        <v>86827.7</v>
      </c>
      <c r="H198" s="13">
        <f>SUM(H199,H221,H253)</f>
        <v>82642</v>
      </c>
    </row>
    <row r="199" spans="1:8" ht="15.75">
      <c r="A199" s="33" t="s">
        <v>87</v>
      </c>
      <c r="B199" s="147"/>
      <c r="C199" s="148" t="s">
        <v>139</v>
      </c>
      <c r="D199" s="148" t="s">
        <v>146</v>
      </c>
      <c r="E199" s="14"/>
      <c r="F199" s="14"/>
      <c r="G199" s="13">
        <f>SUM(G200,G212)</f>
        <v>31233.899999999998</v>
      </c>
      <c r="H199" s="13">
        <f>SUM(H200,H212)</f>
        <v>29898.300000000003</v>
      </c>
    </row>
    <row r="200" spans="1:8" ht="47.25">
      <c r="A200" s="33" t="s">
        <v>89</v>
      </c>
      <c r="B200" s="48"/>
      <c r="C200" s="148" t="s">
        <v>139</v>
      </c>
      <c r="D200" s="148" t="s">
        <v>147</v>
      </c>
      <c r="E200" s="149"/>
      <c r="F200" s="149"/>
      <c r="G200" s="13">
        <f>SUM(G201)</f>
        <v>30037.8</v>
      </c>
      <c r="H200" s="13">
        <f>SUM(H201)</f>
        <v>29898.300000000003</v>
      </c>
    </row>
    <row r="201" spans="1:8" ht="31.5">
      <c r="A201" s="30" t="s">
        <v>261</v>
      </c>
      <c r="B201" s="14"/>
      <c r="C201" s="22" t="s">
        <v>139</v>
      </c>
      <c r="D201" s="22" t="s">
        <v>147</v>
      </c>
      <c r="E201" s="14" t="s">
        <v>259</v>
      </c>
      <c r="F201" s="40"/>
      <c r="G201" s="39">
        <f>SUM(G202)</f>
        <v>30037.8</v>
      </c>
      <c r="H201" s="39">
        <f>SUM(H202)</f>
        <v>29898.300000000003</v>
      </c>
    </row>
    <row r="202" spans="1:8" ht="31.5">
      <c r="A202" s="30" t="s">
        <v>262</v>
      </c>
      <c r="B202" s="14"/>
      <c r="C202" s="22" t="s">
        <v>139</v>
      </c>
      <c r="D202" s="22" t="s">
        <v>147</v>
      </c>
      <c r="E202" s="14" t="s">
        <v>260</v>
      </c>
      <c r="F202" s="40"/>
      <c r="G202" s="39">
        <f>SUM(G203,G207,G210)</f>
        <v>30037.8</v>
      </c>
      <c r="H202" s="39">
        <f>SUM(H203,H207,H210)</f>
        <v>29898.300000000003</v>
      </c>
    </row>
    <row r="203" spans="1:8" ht="31.5">
      <c r="A203" s="45" t="s">
        <v>332</v>
      </c>
      <c r="B203" s="14"/>
      <c r="C203" s="22" t="s">
        <v>139</v>
      </c>
      <c r="D203" s="22" t="s">
        <v>147</v>
      </c>
      <c r="E203" s="14" t="s">
        <v>331</v>
      </c>
      <c r="F203" s="40"/>
      <c r="G203" s="39">
        <f>SUM(G204:G206)</f>
        <v>25355.599999999999</v>
      </c>
      <c r="H203" s="39">
        <f>SUM(H204:H206)</f>
        <v>25221.9</v>
      </c>
    </row>
    <row r="204" spans="1:8" ht="63">
      <c r="A204" s="45" t="s">
        <v>201</v>
      </c>
      <c r="B204" s="14"/>
      <c r="C204" s="22" t="s">
        <v>139</v>
      </c>
      <c r="D204" s="22" t="s">
        <v>147</v>
      </c>
      <c r="E204" s="14" t="s">
        <v>331</v>
      </c>
      <c r="F204" s="14">
        <v>100</v>
      </c>
      <c r="G204" s="39">
        <v>21925.599999999999</v>
      </c>
      <c r="H204" s="39">
        <v>21924.799999999999</v>
      </c>
    </row>
    <row r="205" spans="1:8" ht="31.5">
      <c r="A205" s="59" t="s">
        <v>543</v>
      </c>
      <c r="B205" s="150"/>
      <c r="C205" s="22" t="s">
        <v>139</v>
      </c>
      <c r="D205" s="22" t="s">
        <v>147</v>
      </c>
      <c r="E205" s="14" t="s">
        <v>331</v>
      </c>
      <c r="F205" s="150">
        <v>200</v>
      </c>
      <c r="G205" s="39">
        <v>3337.6</v>
      </c>
      <c r="H205" s="39">
        <v>3205.2</v>
      </c>
    </row>
    <row r="206" spans="1:8" ht="15.75">
      <c r="A206" s="62" t="s">
        <v>198</v>
      </c>
      <c r="B206" s="15"/>
      <c r="C206" s="22" t="s">
        <v>139</v>
      </c>
      <c r="D206" s="22" t="s">
        <v>147</v>
      </c>
      <c r="E206" s="14" t="s">
        <v>331</v>
      </c>
      <c r="F206" s="15">
        <v>800</v>
      </c>
      <c r="G206" s="39">
        <v>92.4</v>
      </c>
      <c r="H206" s="39">
        <v>91.9</v>
      </c>
    </row>
    <row r="207" spans="1:8" ht="63">
      <c r="A207" s="62" t="s">
        <v>202</v>
      </c>
      <c r="B207" s="15"/>
      <c r="C207" s="22" t="s">
        <v>139</v>
      </c>
      <c r="D207" s="22" t="s">
        <v>147</v>
      </c>
      <c r="E207" s="15" t="s">
        <v>333</v>
      </c>
      <c r="F207" s="15"/>
      <c r="G207" s="39">
        <f>SUM(G208:G209)</f>
        <v>3456.7999999999997</v>
      </c>
      <c r="H207" s="39">
        <f>SUM(H208:H209)</f>
        <v>3451</v>
      </c>
    </row>
    <row r="208" spans="1:8" ht="63">
      <c r="A208" s="45" t="s">
        <v>201</v>
      </c>
      <c r="B208" s="15"/>
      <c r="C208" s="22" t="s">
        <v>139</v>
      </c>
      <c r="D208" s="22" t="s">
        <v>147</v>
      </c>
      <c r="E208" s="15" t="s">
        <v>333</v>
      </c>
      <c r="F208" s="15">
        <v>100</v>
      </c>
      <c r="G208" s="39">
        <v>2981.7</v>
      </c>
      <c r="H208" s="39">
        <v>2976.5</v>
      </c>
    </row>
    <row r="209" spans="1:8" ht="31.5">
      <c r="A209" s="59" t="s">
        <v>543</v>
      </c>
      <c r="B209" s="15"/>
      <c r="C209" s="22" t="s">
        <v>139</v>
      </c>
      <c r="D209" s="22" t="s">
        <v>147</v>
      </c>
      <c r="E209" s="15" t="s">
        <v>333</v>
      </c>
      <c r="F209" s="15">
        <v>200</v>
      </c>
      <c r="G209" s="39">
        <v>475.1</v>
      </c>
      <c r="H209" s="39">
        <v>474.5</v>
      </c>
    </row>
    <row r="210" spans="1:8" ht="18.75">
      <c r="A210" s="30" t="s">
        <v>678</v>
      </c>
      <c r="B210" s="14"/>
      <c r="C210" s="22" t="s">
        <v>139</v>
      </c>
      <c r="D210" s="22" t="s">
        <v>147</v>
      </c>
      <c r="E210" s="14" t="s">
        <v>334</v>
      </c>
      <c r="F210" s="57"/>
      <c r="G210" s="39">
        <f>SUM(G211)</f>
        <v>1225.4000000000001</v>
      </c>
      <c r="H210" s="39">
        <f>SUM(H211)</f>
        <v>1225.4000000000001</v>
      </c>
    </row>
    <row r="211" spans="1:8" ht="63">
      <c r="A211" s="45" t="s">
        <v>201</v>
      </c>
      <c r="B211" s="14"/>
      <c r="C211" s="22" t="s">
        <v>139</v>
      </c>
      <c r="D211" s="22" t="s">
        <v>147</v>
      </c>
      <c r="E211" s="14" t="s">
        <v>334</v>
      </c>
      <c r="F211" s="14">
        <v>100</v>
      </c>
      <c r="G211" s="39">
        <v>1225.4000000000001</v>
      </c>
      <c r="H211" s="39">
        <v>1225.4000000000001</v>
      </c>
    </row>
    <row r="212" spans="1:8" ht="15.75">
      <c r="A212" s="33" t="s">
        <v>91</v>
      </c>
      <c r="B212" s="48"/>
      <c r="C212" s="148" t="s">
        <v>139</v>
      </c>
      <c r="D212" s="148">
        <v>11</v>
      </c>
      <c r="E212" s="149"/>
      <c r="F212" s="149"/>
      <c r="G212" s="13">
        <f>SUM(G213,G217)</f>
        <v>1196.0999999999999</v>
      </c>
      <c r="H212" s="13">
        <f>SUM(H213,H217)</f>
        <v>0</v>
      </c>
    </row>
    <row r="213" spans="1:8" ht="31.5">
      <c r="A213" s="30" t="s">
        <v>261</v>
      </c>
      <c r="B213" s="14"/>
      <c r="C213" s="22" t="s">
        <v>139</v>
      </c>
      <c r="D213" s="22" t="s">
        <v>437</v>
      </c>
      <c r="E213" s="14" t="s">
        <v>259</v>
      </c>
      <c r="F213" s="40"/>
      <c r="G213" s="39">
        <f t="shared" ref="G213:H215" si="13">SUM(G214)</f>
        <v>1000</v>
      </c>
      <c r="H213" s="39">
        <f t="shared" si="13"/>
        <v>0</v>
      </c>
    </row>
    <row r="214" spans="1:8" ht="31.5">
      <c r="A214" s="30" t="s">
        <v>262</v>
      </c>
      <c r="B214" s="14"/>
      <c r="C214" s="22" t="s">
        <v>139</v>
      </c>
      <c r="D214" s="22" t="s">
        <v>437</v>
      </c>
      <c r="E214" s="14" t="s">
        <v>260</v>
      </c>
      <c r="F214" s="40"/>
      <c r="G214" s="39">
        <f t="shared" si="13"/>
        <v>1000</v>
      </c>
      <c r="H214" s="39">
        <f t="shared" si="13"/>
        <v>0</v>
      </c>
    </row>
    <row r="215" spans="1:8" ht="18.75">
      <c r="A215" s="30" t="s">
        <v>680</v>
      </c>
      <c r="B215" s="14"/>
      <c r="C215" s="22" t="s">
        <v>139</v>
      </c>
      <c r="D215" s="22" t="s">
        <v>437</v>
      </c>
      <c r="E215" s="14" t="s">
        <v>335</v>
      </c>
      <c r="F215" s="57"/>
      <c r="G215" s="39">
        <f t="shared" si="13"/>
        <v>1000</v>
      </c>
      <c r="H215" s="39">
        <f t="shared" si="13"/>
        <v>0</v>
      </c>
    </row>
    <row r="216" spans="1:8" ht="15.75">
      <c r="A216" s="30" t="s">
        <v>198</v>
      </c>
      <c r="B216" s="14"/>
      <c r="C216" s="22" t="s">
        <v>139</v>
      </c>
      <c r="D216" s="22" t="s">
        <v>437</v>
      </c>
      <c r="E216" s="14" t="s">
        <v>335</v>
      </c>
      <c r="F216" s="14">
        <v>800</v>
      </c>
      <c r="G216" s="39">
        <v>1000</v>
      </c>
      <c r="H216" s="39">
        <v>0</v>
      </c>
    </row>
    <row r="217" spans="1:8" ht="15.75">
      <c r="A217" s="61" t="s">
        <v>266</v>
      </c>
      <c r="B217" s="15"/>
      <c r="C217" s="22" t="s">
        <v>139</v>
      </c>
      <c r="D217" s="22" t="s">
        <v>437</v>
      </c>
      <c r="E217" s="15" t="s">
        <v>265</v>
      </c>
      <c r="F217" s="15"/>
      <c r="G217" s="39">
        <f t="shared" ref="G217:H219" si="14">SUM(G218)</f>
        <v>196.1</v>
      </c>
      <c r="H217" s="39">
        <f t="shared" si="14"/>
        <v>0</v>
      </c>
    </row>
    <row r="218" spans="1:8" ht="15.75">
      <c r="A218" s="61" t="s">
        <v>268</v>
      </c>
      <c r="B218" s="15"/>
      <c r="C218" s="22" t="s">
        <v>139</v>
      </c>
      <c r="D218" s="22" t="s">
        <v>437</v>
      </c>
      <c r="E218" s="15" t="s">
        <v>267</v>
      </c>
      <c r="F218" s="15"/>
      <c r="G218" s="39">
        <f t="shared" si="14"/>
        <v>196.1</v>
      </c>
      <c r="H218" s="39">
        <f t="shared" si="14"/>
        <v>0</v>
      </c>
    </row>
    <row r="219" spans="1:8" ht="18.75">
      <c r="A219" s="30" t="s">
        <v>336</v>
      </c>
      <c r="B219" s="14"/>
      <c r="C219" s="22" t="s">
        <v>139</v>
      </c>
      <c r="D219" s="22" t="s">
        <v>437</v>
      </c>
      <c r="E219" s="14" t="s">
        <v>337</v>
      </c>
      <c r="F219" s="57"/>
      <c r="G219" s="39">
        <f t="shared" si="14"/>
        <v>196.1</v>
      </c>
      <c r="H219" s="39">
        <f t="shared" si="14"/>
        <v>0</v>
      </c>
    </row>
    <row r="220" spans="1:8" ht="15.75">
      <c r="A220" s="30" t="s">
        <v>198</v>
      </c>
      <c r="B220" s="14"/>
      <c r="C220" s="22" t="s">
        <v>139</v>
      </c>
      <c r="D220" s="22" t="s">
        <v>437</v>
      </c>
      <c r="E220" s="14" t="s">
        <v>337</v>
      </c>
      <c r="F220" s="14">
        <v>800</v>
      </c>
      <c r="G220" s="39">
        <v>196.1</v>
      </c>
      <c r="H220" s="39">
        <v>0</v>
      </c>
    </row>
    <row r="221" spans="1:8" ht="15.75">
      <c r="A221" s="33" t="s">
        <v>96</v>
      </c>
      <c r="B221" s="48"/>
      <c r="C221" s="148" t="s">
        <v>142</v>
      </c>
      <c r="D221" s="148" t="s">
        <v>146</v>
      </c>
      <c r="E221" s="147"/>
      <c r="F221" s="147"/>
      <c r="G221" s="13">
        <f>SUM(G222)</f>
        <v>46139.799999999996</v>
      </c>
      <c r="H221" s="13">
        <f>SUM(H222)</f>
        <v>43289.799999999996</v>
      </c>
    </row>
    <row r="222" spans="1:8" ht="15.75">
      <c r="A222" s="33" t="s">
        <v>104</v>
      </c>
      <c r="B222" s="48"/>
      <c r="C222" s="148" t="s">
        <v>142</v>
      </c>
      <c r="D222" s="148">
        <v>12</v>
      </c>
      <c r="E222" s="149"/>
      <c r="F222" s="149"/>
      <c r="G222" s="13">
        <f>SUM(G223,G228,G247)</f>
        <v>46139.799999999996</v>
      </c>
      <c r="H222" s="13">
        <f>SUM(H223,H228,H247)</f>
        <v>43289.799999999996</v>
      </c>
    </row>
    <row r="223" spans="1:8" ht="50.25" customHeight="1">
      <c r="A223" s="30" t="s">
        <v>338</v>
      </c>
      <c r="B223" s="48"/>
      <c r="C223" s="22" t="s">
        <v>142</v>
      </c>
      <c r="D223" s="22">
        <v>12</v>
      </c>
      <c r="E223" s="14" t="s">
        <v>339</v>
      </c>
      <c r="F223" s="49"/>
      <c r="G223" s="39">
        <f>SUM(G224)</f>
        <v>100</v>
      </c>
      <c r="H223" s="39">
        <f>SUM(H224)</f>
        <v>0</v>
      </c>
    </row>
    <row r="224" spans="1:8" ht="31.5">
      <c r="A224" s="30" t="s">
        <v>105</v>
      </c>
      <c r="B224" s="48"/>
      <c r="C224" s="22" t="s">
        <v>142</v>
      </c>
      <c r="D224" s="22">
        <v>12</v>
      </c>
      <c r="E224" s="14" t="s">
        <v>340</v>
      </c>
      <c r="F224" s="49"/>
      <c r="G224" s="39">
        <f>SUM(G226)</f>
        <v>100</v>
      </c>
      <c r="H224" s="39">
        <f>SUM(H226)</f>
        <v>0</v>
      </c>
    </row>
    <row r="225" spans="1:8" ht="31.5">
      <c r="A225" s="61" t="s">
        <v>341</v>
      </c>
      <c r="B225" s="15"/>
      <c r="C225" s="16" t="s">
        <v>142</v>
      </c>
      <c r="D225" s="22">
        <v>12</v>
      </c>
      <c r="E225" s="14" t="s">
        <v>342</v>
      </c>
      <c r="F225" s="15"/>
      <c r="G225" s="39">
        <f>SUM(G227)</f>
        <v>100</v>
      </c>
      <c r="H225" s="39">
        <f>SUM(H227)</f>
        <v>0</v>
      </c>
    </row>
    <row r="226" spans="1:8" ht="31.5">
      <c r="A226" s="45" t="s">
        <v>343</v>
      </c>
      <c r="B226" s="48"/>
      <c r="C226" s="22" t="s">
        <v>142</v>
      </c>
      <c r="D226" s="22">
        <v>12</v>
      </c>
      <c r="E226" s="14" t="s">
        <v>344</v>
      </c>
      <c r="F226" s="49"/>
      <c r="G226" s="39">
        <f>SUM(G227)</f>
        <v>100</v>
      </c>
      <c r="H226" s="39">
        <f>SUM(H227)</f>
        <v>0</v>
      </c>
    </row>
    <row r="227" spans="1:8" ht="15.75">
      <c r="A227" s="30" t="s">
        <v>198</v>
      </c>
      <c r="B227" s="48"/>
      <c r="C227" s="22" t="s">
        <v>142</v>
      </c>
      <c r="D227" s="22">
        <v>12</v>
      </c>
      <c r="E227" s="14" t="s">
        <v>344</v>
      </c>
      <c r="F227" s="14">
        <v>800</v>
      </c>
      <c r="G227" s="39">
        <v>100</v>
      </c>
      <c r="H227" s="39">
        <v>0</v>
      </c>
    </row>
    <row r="228" spans="1:8" ht="47.25">
      <c r="A228" s="30" t="s">
        <v>346</v>
      </c>
      <c r="B228" s="48"/>
      <c r="C228" s="22" t="s">
        <v>142</v>
      </c>
      <c r="D228" s="22">
        <v>12</v>
      </c>
      <c r="E228" s="14" t="s">
        <v>345</v>
      </c>
      <c r="F228" s="49"/>
      <c r="G228" s="39">
        <f>SUM(G229,G235,G241)</f>
        <v>42019.899999999994</v>
      </c>
      <c r="H228" s="39">
        <f>SUM(H229,H235,H241)</f>
        <v>39713.1</v>
      </c>
    </row>
    <row r="229" spans="1:8" ht="31.5">
      <c r="A229" s="30" t="s">
        <v>350</v>
      </c>
      <c r="B229" s="48"/>
      <c r="C229" s="22" t="s">
        <v>142</v>
      </c>
      <c r="D229" s="22">
        <v>12</v>
      </c>
      <c r="E229" s="14" t="s">
        <v>347</v>
      </c>
      <c r="F229" s="49"/>
      <c r="G229" s="39">
        <f>SUM(G230)</f>
        <v>10825.4</v>
      </c>
      <c r="H229" s="39">
        <f>SUM(H230)</f>
        <v>8519.2999999999993</v>
      </c>
    </row>
    <row r="230" spans="1:8" ht="31.5">
      <c r="A230" s="61" t="s">
        <v>352</v>
      </c>
      <c r="B230" s="15"/>
      <c r="C230" s="16" t="s">
        <v>142</v>
      </c>
      <c r="D230" s="22">
        <v>12</v>
      </c>
      <c r="E230" s="14" t="s">
        <v>351</v>
      </c>
      <c r="F230" s="15"/>
      <c r="G230" s="39">
        <f>SUM(G231,G233)</f>
        <v>10825.4</v>
      </c>
      <c r="H230" s="39">
        <f>SUM(H231,H233)</f>
        <v>8519.2999999999993</v>
      </c>
    </row>
    <row r="231" spans="1:8" s="29" customFormat="1" ht="31.5">
      <c r="A231" s="30" t="s">
        <v>610</v>
      </c>
      <c r="B231" s="48"/>
      <c r="C231" s="22" t="s">
        <v>142</v>
      </c>
      <c r="D231" s="22">
        <v>12</v>
      </c>
      <c r="E231" s="14" t="s">
        <v>609</v>
      </c>
      <c r="F231" s="49"/>
      <c r="G231" s="39">
        <f>SUM(G232)</f>
        <v>10717.1</v>
      </c>
      <c r="H231" s="39">
        <f>SUM(H232)</f>
        <v>8434</v>
      </c>
    </row>
    <row r="232" spans="1:8" ht="15.75">
      <c r="A232" s="30" t="s">
        <v>198</v>
      </c>
      <c r="B232" s="48"/>
      <c r="C232" s="22" t="s">
        <v>142</v>
      </c>
      <c r="D232" s="22">
        <v>12</v>
      </c>
      <c r="E232" s="14" t="s">
        <v>609</v>
      </c>
      <c r="F232" s="14">
        <v>800</v>
      </c>
      <c r="G232" s="39">
        <v>10717.1</v>
      </c>
      <c r="H232" s="39">
        <v>8434</v>
      </c>
    </row>
    <row r="233" spans="1:8" ht="48.75" customHeight="1">
      <c r="A233" s="30" t="s">
        <v>612</v>
      </c>
      <c r="B233" s="48"/>
      <c r="C233" s="22" t="s">
        <v>142</v>
      </c>
      <c r="D233" s="22">
        <v>12</v>
      </c>
      <c r="E233" s="14" t="s">
        <v>611</v>
      </c>
      <c r="F233" s="49"/>
      <c r="G233" s="39">
        <f>SUM(G234)</f>
        <v>108.3</v>
      </c>
      <c r="H233" s="39">
        <f>SUM(H234)</f>
        <v>85.3</v>
      </c>
    </row>
    <row r="234" spans="1:8" ht="15.75">
      <c r="A234" s="30" t="s">
        <v>198</v>
      </c>
      <c r="B234" s="48"/>
      <c r="C234" s="22" t="s">
        <v>142</v>
      </c>
      <c r="D234" s="22">
        <v>12</v>
      </c>
      <c r="E234" s="14" t="s">
        <v>611</v>
      </c>
      <c r="F234" s="14">
        <v>800</v>
      </c>
      <c r="G234" s="39">
        <v>108.3</v>
      </c>
      <c r="H234" s="39">
        <v>85.3</v>
      </c>
    </row>
    <row r="235" spans="1:8" ht="47.25">
      <c r="A235" s="30" t="s">
        <v>823</v>
      </c>
      <c r="B235" s="48"/>
      <c r="C235" s="22" t="s">
        <v>142</v>
      </c>
      <c r="D235" s="22">
        <v>12</v>
      </c>
      <c r="E235" s="14" t="s">
        <v>353</v>
      </c>
      <c r="F235" s="49"/>
      <c r="G235" s="39">
        <f>SUM(G236)</f>
        <v>31039.899999999998</v>
      </c>
      <c r="H235" s="39">
        <f>SUM(H236)</f>
        <v>31039.8</v>
      </c>
    </row>
    <row r="236" spans="1:8" ht="47.25">
      <c r="A236" s="61" t="s">
        <v>828</v>
      </c>
      <c r="B236" s="15"/>
      <c r="C236" s="16" t="s">
        <v>142</v>
      </c>
      <c r="D236" s="22">
        <v>12</v>
      </c>
      <c r="E236" s="14" t="s">
        <v>355</v>
      </c>
      <c r="F236" s="15"/>
      <c r="G236" s="39">
        <f>SUM(G237,G239)</f>
        <v>31039.899999999998</v>
      </c>
      <c r="H236" s="39">
        <f>SUM(H237,H239)</f>
        <v>31039.8</v>
      </c>
    </row>
    <row r="237" spans="1:8" s="29" customFormat="1" ht="31.5">
      <c r="A237" s="61" t="s">
        <v>681</v>
      </c>
      <c r="B237" s="15"/>
      <c r="C237" s="16" t="s">
        <v>142</v>
      </c>
      <c r="D237" s="22">
        <v>12</v>
      </c>
      <c r="E237" s="14" t="s">
        <v>356</v>
      </c>
      <c r="F237" s="15"/>
      <c r="G237" s="39">
        <f>SUM(G238)</f>
        <v>30728.6</v>
      </c>
      <c r="H237" s="39">
        <f>SUM(H238)</f>
        <v>30728.6</v>
      </c>
    </row>
    <row r="238" spans="1:8" s="29" customFormat="1" ht="15.75">
      <c r="A238" s="30" t="s">
        <v>198</v>
      </c>
      <c r="B238" s="48"/>
      <c r="C238" s="22" t="s">
        <v>142</v>
      </c>
      <c r="D238" s="22">
        <v>12</v>
      </c>
      <c r="E238" s="14" t="s">
        <v>356</v>
      </c>
      <c r="F238" s="14">
        <v>800</v>
      </c>
      <c r="G238" s="39">
        <v>30728.6</v>
      </c>
      <c r="H238" s="39">
        <v>30728.6</v>
      </c>
    </row>
    <row r="239" spans="1:8" ht="47.25" customHeight="1">
      <c r="A239" s="61" t="s">
        <v>599</v>
      </c>
      <c r="B239" s="15"/>
      <c r="C239" s="16" t="s">
        <v>142</v>
      </c>
      <c r="D239" s="22">
        <v>12</v>
      </c>
      <c r="E239" s="14" t="s">
        <v>598</v>
      </c>
      <c r="F239" s="15"/>
      <c r="G239" s="39">
        <f>SUM(G240)</f>
        <v>311.3</v>
      </c>
      <c r="H239" s="39">
        <f>SUM(H240)</f>
        <v>311.2</v>
      </c>
    </row>
    <row r="240" spans="1:8" ht="15.75">
      <c r="A240" s="30" t="s">
        <v>198</v>
      </c>
      <c r="B240" s="48"/>
      <c r="C240" s="22" t="s">
        <v>142</v>
      </c>
      <c r="D240" s="22">
        <v>12</v>
      </c>
      <c r="E240" s="14" t="s">
        <v>598</v>
      </c>
      <c r="F240" s="14">
        <v>800</v>
      </c>
      <c r="G240" s="39">
        <v>311.3</v>
      </c>
      <c r="H240" s="39">
        <v>311.2</v>
      </c>
    </row>
    <row r="241" spans="1:8" ht="31.5">
      <c r="A241" s="30" t="s">
        <v>630</v>
      </c>
      <c r="B241" s="48"/>
      <c r="C241" s="22" t="s">
        <v>142</v>
      </c>
      <c r="D241" s="22">
        <v>12</v>
      </c>
      <c r="E241" s="14" t="s">
        <v>629</v>
      </c>
      <c r="F241" s="49"/>
      <c r="G241" s="39">
        <f>SUM(G242)</f>
        <v>154.6</v>
      </c>
      <c r="H241" s="39">
        <f>SUM(H242)</f>
        <v>154</v>
      </c>
    </row>
    <row r="242" spans="1:8" s="29" customFormat="1" ht="31.5">
      <c r="A242" s="61" t="s">
        <v>631</v>
      </c>
      <c r="B242" s="15"/>
      <c r="C242" s="16" t="s">
        <v>142</v>
      </c>
      <c r="D242" s="22">
        <v>12</v>
      </c>
      <c r="E242" s="14" t="s">
        <v>633</v>
      </c>
      <c r="F242" s="15"/>
      <c r="G242" s="39">
        <f>SUM(G243,G245)</f>
        <v>154.6</v>
      </c>
      <c r="H242" s="39">
        <f>SUM(H243,H245)</f>
        <v>154</v>
      </c>
    </row>
    <row r="243" spans="1:8" ht="31.5">
      <c r="A243" s="61" t="s">
        <v>632</v>
      </c>
      <c r="B243" s="15"/>
      <c r="C243" s="16" t="s">
        <v>142</v>
      </c>
      <c r="D243" s="22">
        <v>12</v>
      </c>
      <c r="E243" s="14" t="s">
        <v>634</v>
      </c>
      <c r="F243" s="15"/>
      <c r="G243" s="39">
        <f>SUM(G244)</f>
        <v>153</v>
      </c>
      <c r="H243" s="39">
        <f>SUM(H244)</f>
        <v>152.5</v>
      </c>
    </row>
    <row r="244" spans="1:8" ht="15.75">
      <c r="A244" s="30" t="s">
        <v>198</v>
      </c>
      <c r="B244" s="48"/>
      <c r="C244" s="22" t="s">
        <v>142</v>
      </c>
      <c r="D244" s="22">
        <v>12</v>
      </c>
      <c r="E244" s="14" t="s">
        <v>634</v>
      </c>
      <c r="F244" s="14">
        <v>800</v>
      </c>
      <c r="G244" s="39">
        <v>153</v>
      </c>
      <c r="H244" s="39">
        <v>152.5</v>
      </c>
    </row>
    <row r="245" spans="1:8" ht="47.25">
      <c r="A245" s="61" t="s">
        <v>636</v>
      </c>
      <c r="B245" s="15"/>
      <c r="C245" s="16" t="s">
        <v>142</v>
      </c>
      <c r="D245" s="22">
        <v>12</v>
      </c>
      <c r="E245" s="14" t="s">
        <v>635</v>
      </c>
      <c r="F245" s="15"/>
      <c r="G245" s="39">
        <f>SUM(G246)</f>
        <v>1.6</v>
      </c>
      <c r="H245" s="39">
        <f>SUM(H246)</f>
        <v>1.5</v>
      </c>
    </row>
    <row r="246" spans="1:8" ht="15.75">
      <c r="A246" s="30" t="s">
        <v>198</v>
      </c>
      <c r="B246" s="48"/>
      <c r="C246" s="22" t="s">
        <v>142</v>
      </c>
      <c r="D246" s="22">
        <v>12</v>
      </c>
      <c r="E246" s="14" t="s">
        <v>635</v>
      </c>
      <c r="F246" s="14">
        <v>800</v>
      </c>
      <c r="G246" s="39">
        <v>1.6</v>
      </c>
      <c r="H246" s="39">
        <v>1.5</v>
      </c>
    </row>
    <row r="247" spans="1:8" ht="15.75">
      <c r="A247" s="61" t="s">
        <v>266</v>
      </c>
      <c r="B247" s="15"/>
      <c r="C247" s="22" t="s">
        <v>142</v>
      </c>
      <c r="D247" s="22">
        <v>12</v>
      </c>
      <c r="E247" s="15" t="s">
        <v>265</v>
      </c>
      <c r="F247" s="15"/>
      <c r="G247" s="39">
        <f>SUM(G248)</f>
        <v>4019.9</v>
      </c>
      <c r="H247" s="39">
        <f>SUM(H248)</f>
        <v>3576.7</v>
      </c>
    </row>
    <row r="248" spans="1:8" ht="15.75">
      <c r="A248" s="61" t="s">
        <v>268</v>
      </c>
      <c r="B248" s="15"/>
      <c r="C248" s="22" t="s">
        <v>142</v>
      </c>
      <c r="D248" s="22">
        <v>12</v>
      </c>
      <c r="E248" s="15" t="s">
        <v>267</v>
      </c>
      <c r="F248" s="15"/>
      <c r="G248" s="39">
        <f>SUM(G249,G251)</f>
        <v>4019.9</v>
      </c>
      <c r="H248" s="39">
        <f>SUM(H249,H251)</f>
        <v>3576.7</v>
      </c>
    </row>
    <row r="249" spans="1:8" ht="47.25">
      <c r="A249" s="30" t="s">
        <v>614</v>
      </c>
      <c r="B249" s="14"/>
      <c r="C249" s="22" t="s">
        <v>142</v>
      </c>
      <c r="D249" s="22">
        <v>12</v>
      </c>
      <c r="E249" s="14" t="s">
        <v>613</v>
      </c>
      <c r="F249" s="57"/>
      <c r="G249" s="39">
        <f>SUM(G250)</f>
        <v>4015.8</v>
      </c>
      <c r="H249" s="39">
        <f>SUM(H250)</f>
        <v>3573.1</v>
      </c>
    </row>
    <row r="250" spans="1:8" ht="15.75">
      <c r="A250" s="30" t="s">
        <v>198</v>
      </c>
      <c r="B250" s="14"/>
      <c r="C250" s="22" t="s">
        <v>142</v>
      </c>
      <c r="D250" s="22">
        <v>12</v>
      </c>
      <c r="E250" s="14" t="s">
        <v>613</v>
      </c>
      <c r="F250" s="14">
        <v>800</v>
      </c>
      <c r="G250" s="39">
        <v>4015.8</v>
      </c>
      <c r="H250" s="39">
        <v>3573.1</v>
      </c>
    </row>
    <row r="251" spans="1:8" ht="63.75" customHeight="1">
      <c r="A251" s="30" t="s">
        <v>616</v>
      </c>
      <c r="B251" s="14"/>
      <c r="C251" s="22" t="s">
        <v>142</v>
      </c>
      <c r="D251" s="22">
        <v>12</v>
      </c>
      <c r="E251" s="14" t="s">
        <v>615</v>
      </c>
      <c r="F251" s="57"/>
      <c r="G251" s="39">
        <f>SUM(G252)</f>
        <v>4.0999999999999996</v>
      </c>
      <c r="H251" s="39">
        <f>SUM(H252)</f>
        <v>3.6</v>
      </c>
    </row>
    <row r="252" spans="1:8" ht="15.75">
      <c r="A252" s="30" t="s">
        <v>198</v>
      </c>
      <c r="B252" s="14"/>
      <c r="C252" s="22" t="s">
        <v>142</v>
      </c>
      <c r="D252" s="22">
        <v>12</v>
      </c>
      <c r="E252" s="14" t="s">
        <v>615</v>
      </c>
      <c r="F252" s="14">
        <v>800</v>
      </c>
      <c r="G252" s="39">
        <v>4.0999999999999996</v>
      </c>
      <c r="H252" s="39">
        <v>3.6</v>
      </c>
    </row>
    <row r="253" spans="1:8" ht="15.75">
      <c r="A253" s="33" t="s">
        <v>126</v>
      </c>
      <c r="B253" s="48"/>
      <c r="C253" s="148">
        <v>10</v>
      </c>
      <c r="D253" s="148" t="s">
        <v>146</v>
      </c>
      <c r="E253" s="147"/>
      <c r="F253" s="147"/>
      <c r="G253" s="13">
        <f>SUM(G254)</f>
        <v>9454</v>
      </c>
      <c r="H253" s="13">
        <f>SUM(H254)</f>
        <v>9453.9</v>
      </c>
    </row>
    <row r="254" spans="1:8" ht="15.75">
      <c r="A254" s="33" t="s">
        <v>127</v>
      </c>
      <c r="B254" s="161"/>
      <c r="C254" s="148">
        <v>10</v>
      </c>
      <c r="D254" s="148" t="s">
        <v>139</v>
      </c>
      <c r="E254" s="147"/>
      <c r="F254" s="147"/>
      <c r="G254" s="13">
        <f>SUM(G255)</f>
        <v>9454</v>
      </c>
      <c r="H254" s="13">
        <f>SUM(H255)</f>
        <v>9453.9</v>
      </c>
    </row>
    <row r="255" spans="1:8" ht="15.75">
      <c r="A255" s="61" t="s">
        <v>266</v>
      </c>
      <c r="B255" s="15"/>
      <c r="C255" s="22">
        <v>10</v>
      </c>
      <c r="D255" s="22" t="s">
        <v>139</v>
      </c>
      <c r="E255" s="15" t="s">
        <v>265</v>
      </c>
      <c r="F255" s="15"/>
      <c r="G255" s="39">
        <f>SUM(G257)</f>
        <v>9454</v>
      </c>
      <c r="H255" s="39">
        <f>SUM(H257)</f>
        <v>9453.9</v>
      </c>
    </row>
    <row r="256" spans="1:8" ht="15.75">
      <c r="A256" s="61" t="s">
        <v>526</v>
      </c>
      <c r="B256" s="15"/>
      <c r="C256" s="22" t="s">
        <v>4</v>
      </c>
      <c r="D256" s="22" t="s">
        <v>139</v>
      </c>
      <c r="E256" s="15" t="s">
        <v>525</v>
      </c>
      <c r="F256" s="15"/>
      <c r="G256" s="39">
        <f>G257</f>
        <v>9454</v>
      </c>
      <c r="H256" s="39">
        <f>H257</f>
        <v>9453.9</v>
      </c>
    </row>
    <row r="257" spans="1:8" ht="31.5">
      <c r="A257" s="30" t="s">
        <v>349</v>
      </c>
      <c r="B257" s="161"/>
      <c r="C257" s="22">
        <v>10</v>
      </c>
      <c r="D257" s="22" t="s">
        <v>139</v>
      </c>
      <c r="E257" s="14" t="s">
        <v>348</v>
      </c>
      <c r="F257" s="147"/>
      <c r="G257" s="39">
        <f>SUM(G258)</f>
        <v>9454</v>
      </c>
      <c r="H257" s="39">
        <f>SUM(H258)</f>
        <v>9453.9</v>
      </c>
    </row>
    <row r="258" spans="1:8" ht="15.75">
      <c r="A258" s="45" t="s">
        <v>200</v>
      </c>
      <c r="B258" s="48"/>
      <c r="C258" s="22">
        <v>10</v>
      </c>
      <c r="D258" s="22" t="s">
        <v>139</v>
      </c>
      <c r="E258" s="14" t="s">
        <v>348</v>
      </c>
      <c r="F258" s="14">
        <v>300</v>
      </c>
      <c r="G258" s="39">
        <v>9454</v>
      </c>
      <c r="H258" s="39">
        <v>9453.9</v>
      </c>
    </row>
    <row r="259" spans="1:8" ht="31.5">
      <c r="A259" s="33" t="s">
        <v>423</v>
      </c>
      <c r="B259" s="174">
        <v>803</v>
      </c>
      <c r="C259" s="22"/>
      <c r="D259" s="22"/>
      <c r="E259" s="14"/>
      <c r="F259" s="14"/>
      <c r="G259" s="13">
        <f>SUM(G260,G267,G377,G411,G443)</f>
        <v>763121.5</v>
      </c>
      <c r="H259" s="13">
        <f>SUM(H260,H267,H377,H411,H443)</f>
        <v>744695.50000000012</v>
      </c>
    </row>
    <row r="260" spans="1:8" ht="15.75">
      <c r="A260" s="175" t="s">
        <v>87</v>
      </c>
      <c r="B260" s="48"/>
      <c r="C260" s="148" t="s">
        <v>139</v>
      </c>
      <c r="D260" s="148" t="s">
        <v>146</v>
      </c>
      <c r="E260" s="147"/>
      <c r="F260" s="14"/>
      <c r="G260" s="37">
        <f t="shared" ref="G260:H263" si="15">SUM(G261)</f>
        <v>1482.3</v>
      </c>
      <c r="H260" s="37">
        <f t="shared" si="15"/>
        <v>1482.3</v>
      </c>
    </row>
    <row r="261" spans="1:8" ht="47.25">
      <c r="A261" s="176" t="s">
        <v>565</v>
      </c>
      <c r="B261" s="151"/>
      <c r="C261" s="56" t="s">
        <v>139</v>
      </c>
      <c r="D261" s="56" t="s">
        <v>142</v>
      </c>
      <c r="E261" s="47"/>
      <c r="F261" s="47"/>
      <c r="G261" s="13">
        <f t="shared" si="15"/>
        <v>1482.3</v>
      </c>
      <c r="H261" s="13">
        <f t="shared" si="15"/>
        <v>1482.3</v>
      </c>
    </row>
    <row r="262" spans="1:8" ht="31.5">
      <c r="A262" s="30" t="s">
        <v>261</v>
      </c>
      <c r="B262" s="14"/>
      <c r="C262" s="16" t="s">
        <v>139</v>
      </c>
      <c r="D262" s="16" t="s">
        <v>142</v>
      </c>
      <c r="E262" s="14" t="s">
        <v>259</v>
      </c>
      <c r="F262" s="40"/>
      <c r="G262" s="39">
        <f t="shared" si="15"/>
        <v>1482.3</v>
      </c>
      <c r="H262" s="39">
        <f t="shared" si="15"/>
        <v>1482.3</v>
      </c>
    </row>
    <row r="263" spans="1:8" ht="31.5">
      <c r="A263" s="30" t="s">
        <v>262</v>
      </c>
      <c r="B263" s="14"/>
      <c r="C263" s="16" t="s">
        <v>139</v>
      </c>
      <c r="D263" s="16" t="s">
        <v>142</v>
      </c>
      <c r="E263" s="14" t="s">
        <v>260</v>
      </c>
      <c r="F263" s="40"/>
      <c r="G263" s="39">
        <f t="shared" si="15"/>
        <v>1482.3</v>
      </c>
      <c r="H263" s="39">
        <f t="shared" si="15"/>
        <v>1482.3</v>
      </c>
    </row>
    <row r="264" spans="1:8" ht="18" customHeight="1">
      <c r="A264" s="45" t="s">
        <v>358</v>
      </c>
      <c r="B264" s="14"/>
      <c r="C264" s="16" t="s">
        <v>139</v>
      </c>
      <c r="D264" s="16" t="s">
        <v>142</v>
      </c>
      <c r="E264" s="14" t="s">
        <v>357</v>
      </c>
      <c r="F264" s="40"/>
      <c r="G264" s="39">
        <f>SUM(G265:G266)</f>
        <v>1482.3</v>
      </c>
      <c r="H264" s="39">
        <f>SUM(H265:H266)</f>
        <v>1482.3</v>
      </c>
    </row>
    <row r="265" spans="1:8" ht="63">
      <c r="A265" s="45" t="s">
        <v>201</v>
      </c>
      <c r="B265" s="14"/>
      <c r="C265" s="16" t="s">
        <v>139</v>
      </c>
      <c r="D265" s="16" t="s">
        <v>142</v>
      </c>
      <c r="E265" s="14" t="s">
        <v>357</v>
      </c>
      <c r="F265" s="14">
        <v>100</v>
      </c>
      <c r="G265" s="39">
        <v>1470.3</v>
      </c>
      <c r="H265" s="39">
        <v>1470.3</v>
      </c>
    </row>
    <row r="266" spans="1:8" ht="31.5">
      <c r="A266" s="30" t="s">
        <v>543</v>
      </c>
      <c r="B266" s="151"/>
      <c r="C266" s="16" t="s">
        <v>139</v>
      </c>
      <c r="D266" s="16" t="s">
        <v>142</v>
      </c>
      <c r="E266" s="14" t="s">
        <v>357</v>
      </c>
      <c r="F266" s="15">
        <v>200</v>
      </c>
      <c r="G266" s="39">
        <v>12</v>
      </c>
      <c r="H266" s="39">
        <v>12</v>
      </c>
    </row>
    <row r="267" spans="1:8" ht="15.75">
      <c r="A267" s="33" t="s">
        <v>114</v>
      </c>
      <c r="B267" s="147"/>
      <c r="C267" s="148" t="s">
        <v>144</v>
      </c>
      <c r="D267" s="148" t="s">
        <v>146</v>
      </c>
      <c r="E267" s="147"/>
      <c r="F267" s="147"/>
      <c r="G267" s="13">
        <f>SUM(G268,G287,G317,G336,G354)</f>
        <v>592728.69999999995</v>
      </c>
      <c r="H267" s="13">
        <f>SUM(H268,H287,H317,H336,H354)</f>
        <v>578539.00000000012</v>
      </c>
    </row>
    <row r="268" spans="1:8" ht="15.75">
      <c r="A268" s="33" t="s">
        <v>115</v>
      </c>
      <c r="B268" s="147"/>
      <c r="C268" s="148" t="s">
        <v>144</v>
      </c>
      <c r="D268" s="148" t="s">
        <v>139</v>
      </c>
      <c r="E268" s="147"/>
      <c r="F268" s="147"/>
      <c r="G268" s="13">
        <f>SUM(G269,G283)</f>
        <v>62769.5</v>
      </c>
      <c r="H268" s="13">
        <f>SUM(H269,H283)</f>
        <v>61963.899999999994</v>
      </c>
    </row>
    <row r="269" spans="1:8" ht="47.25">
      <c r="A269" s="30" t="s">
        <v>360</v>
      </c>
      <c r="B269" s="14"/>
      <c r="C269" s="22" t="s">
        <v>144</v>
      </c>
      <c r="D269" s="22" t="s">
        <v>139</v>
      </c>
      <c r="E269" s="14" t="s">
        <v>359</v>
      </c>
      <c r="F269" s="14"/>
      <c r="G269" s="39">
        <f>SUM(G270,G280)</f>
        <v>62761.9</v>
      </c>
      <c r="H269" s="39">
        <f>SUM(H270,H280)</f>
        <v>61956.299999999996</v>
      </c>
    </row>
    <row r="270" spans="1:8" ht="47.25">
      <c r="A270" s="30" t="s">
        <v>116</v>
      </c>
      <c r="B270" s="14"/>
      <c r="C270" s="22" t="s">
        <v>144</v>
      </c>
      <c r="D270" s="22" t="s">
        <v>139</v>
      </c>
      <c r="E270" s="14" t="s">
        <v>361</v>
      </c>
      <c r="F270" s="14"/>
      <c r="G270" s="39">
        <f>SUM(G271,G274,G277)</f>
        <v>46853.4</v>
      </c>
      <c r="H270" s="39">
        <f>SUM(H271,H274,H277)</f>
        <v>46818.299999999996</v>
      </c>
    </row>
    <row r="271" spans="1:8" ht="126.75" customHeight="1">
      <c r="A271" s="61" t="s">
        <v>363</v>
      </c>
      <c r="B271" s="15"/>
      <c r="C271" s="22" t="s">
        <v>144</v>
      </c>
      <c r="D271" s="22" t="s">
        <v>139</v>
      </c>
      <c r="E271" s="14" t="s">
        <v>362</v>
      </c>
      <c r="F271" s="15"/>
      <c r="G271" s="39">
        <f>SUM(G272)</f>
        <v>44726.8</v>
      </c>
      <c r="H271" s="39">
        <f>SUM(H272)</f>
        <v>44691.7</v>
      </c>
    </row>
    <row r="272" spans="1:8" ht="31.5">
      <c r="A272" s="30" t="s">
        <v>683</v>
      </c>
      <c r="B272" s="14"/>
      <c r="C272" s="22" t="s">
        <v>144</v>
      </c>
      <c r="D272" s="22" t="s">
        <v>139</v>
      </c>
      <c r="E272" s="14" t="s">
        <v>682</v>
      </c>
      <c r="F272" s="14"/>
      <c r="G272" s="39">
        <f>SUM(G273)</f>
        <v>44726.8</v>
      </c>
      <c r="H272" s="39">
        <f>SUM(H273)</f>
        <v>44691.7</v>
      </c>
    </row>
    <row r="273" spans="1:8" ht="31.5">
      <c r="A273" s="45" t="s">
        <v>199</v>
      </c>
      <c r="B273" s="14"/>
      <c r="C273" s="22" t="s">
        <v>144</v>
      </c>
      <c r="D273" s="22" t="s">
        <v>139</v>
      </c>
      <c r="E273" s="14" t="s">
        <v>682</v>
      </c>
      <c r="F273" s="14">
        <v>600</v>
      </c>
      <c r="G273" s="39">
        <v>44726.8</v>
      </c>
      <c r="H273" s="39">
        <v>44691.7</v>
      </c>
    </row>
    <row r="274" spans="1:8" ht="47.25">
      <c r="A274" s="61" t="s">
        <v>424</v>
      </c>
      <c r="B274" s="15"/>
      <c r="C274" s="22" t="s">
        <v>144</v>
      </c>
      <c r="D274" s="22" t="s">
        <v>139</v>
      </c>
      <c r="E274" s="14" t="s">
        <v>365</v>
      </c>
      <c r="F274" s="15"/>
      <c r="G274" s="39">
        <f>SUM(G275)</f>
        <v>1454.4</v>
      </c>
      <c r="H274" s="39">
        <f>SUM(H275)</f>
        <v>1454.4</v>
      </c>
    </row>
    <row r="275" spans="1:8" ht="18.75">
      <c r="A275" s="30" t="s">
        <v>678</v>
      </c>
      <c r="B275" s="14"/>
      <c r="C275" s="22" t="s">
        <v>144</v>
      </c>
      <c r="D275" s="22" t="s">
        <v>139</v>
      </c>
      <c r="E275" s="14" t="s">
        <v>364</v>
      </c>
      <c r="F275" s="57"/>
      <c r="G275" s="39">
        <f>SUM(G276)</f>
        <v>1454.4</v>
      </c>
      <c r="H275" s="39">
        <f>SUM(H276)</f>
        <v>1454.4</v>
      </c>
    </row>
    <row r="276" spans="1:8" ht="31.5">
      <c r="A276" s="45" t="s">
        <v>199</v>
      </c>
      <c r="B276" s="14"/>
      <c r="C276" s="22" t="s">
        <v>144</v>
      </c>
      <c r="D276" s="22" t="s">
        <v>139</v>
      </c>
      <c r="E276" s="14" t="s">
        <v>364</v>
      </c>
      <c r="F276" s="14">
        <v>600</v>
      </c>
      <c r="G276" s="39">
        <v>1454.4</v>
      </c>
      <c r="H276" s="39">
        <v>1454.4</v>
      </c>
    </row>
    <row r="277" spans="1:8" ht="31.5">
      <c r="A277" s="30" t="s">
        <v>579</v>
      </c>
      <c r="B277" s="64"/>
      <c r="C277" s="22" t="s">
        <v>144</v>
      </c>
      <c r="D277" s="22" t="s">
        <v>139</v>
      </c>
      <c r="E277" s="22" t="s">
        <v>577</v>
      </c>
      <c r="F277" s="66"/>
      <c r="G277" s="39">
        <f>G278</f>
        <v>672.2</v>
      </c>
      <c r="H277" s="39">
        <f>H278</f>
        <v>672.2</v>
      </c>
    </row>
    <row r="278" spans="1:8" ht="15.75">
      <c r="A278" s="30" t="s">
        <v>680</v>
      </c>
      <c r="B278" s="64"/>
      <c r="C278" s="22" t="s">
        <v>144</v>
      </c>
      <c r="D278" s="22" t="s">
        <v>139</v>
      </c>
      <c r="E278" s="22" t="s">
        <v>580</v>
      </c>
      <c r="F278" s="65"/>
      <c r="G278" s="39">
        <f>G279</f>
        <v>672.2</v>
      </c>
      <c r="H278" s="39">
        <f>H279</f>
        <v>672.2</v>
      </c>
    </row>
    <row r="279" spans="1:8" ht="31.5">
      <c r="A279" s="30" t="s">
        <v>199</v>
      </c>
      <c r="B279" s="64"/>
      <c r="C279" s="22" t="s">
        <v>144</v>
      </c>
      <c r="D279" s="22" t="s">
        <v>139</v>
      </c>
      <c r="E279" s="22" t="s">
        <v>580</v>
      </c>
      <c r="F279" s="64">
        <v>600</v>
      </c>
      <c r="G279" s="39">
        <v>672.2</v>
      </c>
      <c r="H279" s="39">
        <v>672.2</v>
      </c>
    </row>
    <row r="280" spans="1:8" ht="34.5" customHeight="1">
      <c r="A280" s="30" t="s">
        <v>117</v>
      </c>
      <c r="B280" s="14"/>
      <c r="C280" s="22" t="s">
        <v>144</v>
      </c>
      <c r="D280" s="22" t="s">
        <v>139</v>
      </c>
      <c r="E280" s="14" t="s">
        <v>366</v>
      </c>
      <c r="F280" s="14"/>
      <c r="G280" s="39">
        <f>SUM(G281)</f>
        <v>15908.5</v>
      </c>
      <c r="H280" s="39">
        <f>SUM(H281)</f>
        <v>15138</v>
      </c>
    </row>
    <row r="281" spans="1:8" ht="31.5">
      <c r="A281" s="45" t="s">
        <v>204</v>
      </c>
      <c r="B281" s="14"/>
      <c r="C281" s="22" t="s">
        <v>144</v>
      </c>
      <c r="D281" s="22" t="s">
        <v>139</v>
      </c>
      <c r="E281" s="14" t="s">
        <v>684</v>
      </c>
      <c r="F281" s="14"/>
      <c r="G281" s="39">
        <f>SUM(G282)</f>
        <v>15908.5</v>
      </c>
      <c r="H281" s="39">
        <f>SUM(H282)</f>
        <v>15138</v>
      </c>
    </row>
    <row r="282" spans="1:8" ht="31.5">
      <c r="A282" s="45" t="s">
        <v>199</v>
      </c>
      <c r="B282" s="14"/>
      <c r="C282" s="22" t="s">
        <v>144</v>
      </c>
      <c r="D282" s="22" t="s">
        <v>139</v>
      </c>
      <c r="E282" s="14" t="s">
        <v>684</v>
      </c>
      <c r="F282" s="14">
        <v>600</v>
      </c>
      <c r="G282" s="39">
        <v>15908.5</v>
      </c>
      <c r="H282" s="39">
        <v>15138</v>
      </c>
    </row>
    <row r="283" spans="1:8" ht="15.75">
      <c r="A283" s="61" t="s">
        <v>266</v>
      </c>
      <c r="B283" s="15"/>
      <c r="C283" s="156" t="s">
        <v>144</v>
      </c>
      <c r="D283" s="156" t="s">
        <v>139</v>
      </c>
      <c r="E283" s="156" t="s">
        <v>265</v>
      </c>
      <c r="F283" s="157"/>
      <c r="G283" s="39">
        <f>G284</f>
        <v>7.6</v>
      </c>
      <c r="H283" s="39">
        <f>H284</f>
        <v>7.6</v>
      </c>
    </row>
    <row r="284" spans="1:8" ht="15.75">
      <c r="A284" s="61" t="s">
        <v>268</v>
      </c>
      <c r="B284" s="15"/>
      <c r="C284" s="156" t="s">
        <v>144</v>
      </c>
      <c r="D284" s="156" t="s">
        <v>139</v>
      </c>
      <c r="E284" s="156" t="s">
        <v>267</v>
      </c>
      <c r="F284" s="157"/>
      <c r="G284" s="39">
        <f>G285</f>
        <v>7.6</v>
      </c>
      <c r="H284" s="39">
        <f>H285</f>
        <v>7.6</v>
      </c>
    </row>
    <row r="285" spans="1:8" ht="15.75">
      <c r="A285" s="61" t="s">
        <v>336</v>
      </c>
      <c r="B285" s="15"/>
      <c r="C285" s="156" t="s">
        <v>144</v>
      </c>
      <c r="D285" s="156" t="s">
        <v>139</v>
      </c>
      <c r="E285" s="156" t="s">
        <v>337</v>
      </c>
      <c r="F285" s="157"/>
      <c r="G285" s="39">
        <f>SUM(G286)</f>
        <v>7.6</v>
      </c>
      <c r="H285" s="39">
        <f>SUM(H286)</f>
        <v>7.6</v>
      </c>
    </row>
    <row r="286" spans="1:8" ht="31.5">
      <c r="A286" s="45" t="s">
        <v>199</v>
      </c>
      <c r="B286" s="14"/>
      <c r="C286" s="156" t="s">
        <v>144</v>
      </c>
      <c r="D286" s="156" t="s">
        <v>139</v>
      </c>
      <c r="E286" s="156" t="s">
        <v>337</v>
      </c>
      <c r="F286" s="14">
        <v>600</v>
      </c>
      <c r="G286" s="39">
        <v>7.6</v>
      </c>
      <c r="H286" s="39">
        <v>7.6</v>
      </c>
    </row>
    <row r="287" spans="1:8" ht="15.75">
      <c r="A287" s="33" t="s">
        <v>118</v>
      </c>
      <c r="B287" s="147"/>
      <c r="C287" s="148" t="s">
        <v>144</v>
      </c>
      <c r="D287" s="148" t="s">
        <v>140</v>
      </c>
      <c r="E287" s="147"/>
      <c r="F287" s="147"/>
      <c r="G287" s="13">
        <f>SUM(G288,G311)</f>
        <v>436949.30000000005</v>
      </c>
      <c r="H287" s="13">
        <f>SUM(H288,H311)</f>
        <v>424784.10000000003</v>
      </c>
    </row>
    <row r="288" spans="1:8" ht="47.25">
      <c r="A288" s="30" t="s">
        <v>360</v>
      </c>
      <c r="B288" s="14"/>
      <c r="C288" s="22" t="s">
        <v>144</v>
      </c>
      <c r="D288" s="22" t="s">
        <v>140</v>
      </c>
      <c r="E288" s="14" t="s">
        <v>359</v>
      </c>
      <c r="F288" s="14"/>
      <c r="G288" s="39">
        <f>SUM(G289,G306)</f>
        <v>427466.4</v>
      </c>
      <c r="H288" s="39">
        <f>SUM(H289,H306)</f>
        <v>416475.10000000003</v>
      </c>
    </row>
    <row r="289" spans="1:8" ht="47.25">
      <c r="A289" s="30" t="s">
        <v>116</v>
      </c>
      <c r="B289" s="14"/>
      <c r="C289" s="22" t="s">
        <v>144</v>
      </c>
      <c r="D289" s="22" t="s">
        <v>140</v>
      </c>
      <c r="E289" s="14" t="s">
        <v>361</v>
      </c>
      <c r="F289" s="14"/>
      <c r="G289" s="39">
        <f>SUM(G290,G295,G298,G301)</f>
        <v>321806.40000000002</v>
      </c>
      <c r="H289" s="39">
        <f>SUM(H290,H295,H298,H301)</f>
        <v>319961.2</v>
      </c>
    </row>
    <row r="290" spans="1:8" ht="127.5" customHeight="1">
      <c r="A290" s="61" t="s">
        <v>363</v>
      </c>
      <c r="B290" s="15"/>
      <c r="C290" s="22" t="s">
        <v>144</v>
      </c>
      <c r="D290" s="22" t="s">
        <v>140</v>
      </c>
      <c r="E290" s="14" t="s">
        <v>362</v>
      </c>
      <c r="F290" s="15"/>
      <c r="G290" s="39">
        <f>SUM(G291,G293)</f>
        <v>304893</v>
      </c>
      <c r="H290" s="39">
        <f>SUM(H291,H293)</f>
        <v>303144</v>
      </c>
    </row>
    <row r="291" spans="1:8" ht="47.25">
      <c r="A291" s="30" t="s">
        <v>686</v>
      </c>
      <c r="B291" s="14"/>
      <c r="C291" s="22" t="s">
        <v>144</v>
      </c>
      <c r="D291" s="22" t="s">
        <v>140</v>
      </c>
      <c r="E291" s="14" t="s">
        <v>685</v>
      </c>
      <c r="F291" s="14"/>
      <c r="G291" s="39">
        <f>SUM(G292)</f>
        <v>263943.7</v>
      </c>
      <c r="H291" s="39">
        <f>SUM(H292)</f>
        <v>262225.09999999998</v>
      </c>
    </row>
    <row r="292" spans="1:8" ht="31.5">
      <c r="A292" s="45" t="s">
        <v>199</v>
      </c>
      <c r="B292" s="14"/>
      <c r="C292" s="22" t="s">
        <v>144</v>
      </c>
      <c r="D292" s="22" t="s">
        <v>140</v>
      </c>
      <c r="E292" s="14" t="s">
        <v>685</v>
      </c>
      <c r="F292" s="14">
        <v>600</v>
      </c>
      <c r="G292" s="39">
        <v>263943.7</v>
      </c>
      <c r="H292" s="39">
        <v>262225.09999999998</v>
      </c>
    </row>
    <row r="293" spans="1:8" ht="47.25">
      <c r="A293" s="30" t="s">
        <v>688</v>
      </c>
      <c r="B293" s="14"/>
      <c r="C293" s="22" t="s">
        <v>144</v>
      </c>
      <c r="D293" s="22" t="s">
        <v>140</v>
      </c>
      <c r="E293" s="14" t="s">
        <v>687</v>
      </c>
      <c r="F293" s="14"/>
      <c r="G293" s="39">
        <f>SUM(G294)</f>
        <v>40949.300000000003</v>
      </c>
      <c r="H293" s="39">
        <f>SUM(H294)</f>
        <v>40918.9</v>
      </c>
    </row>
    <row r="294" spans="1:8" ht="31.5">
      <c r="A294" s="45" t="s">
        <v>199</v>
      </c>
      <c r="B294" s="14"/>
      <c r="C294" s="22" t="s">
        <v>144</v>
      </c>
      <c r="D294" s="22" t="s">
        <v>140</v>
      </c>
      <c r="E294" s="14" t="s">
        <v>687</v>
      </c>
      <c r="F294" s="14">
        <v>600</v>
      </c>
      <c r="G294" s="39">
        <v>40949.300000000003</v>
      </c>
      <c r="H294" s="39">
        <v>40918.9</v>
      </c>
    </row>
    <row r="295" spans="1:8" ht="47.25">
      <c r="A295" s="61" t="s">
        <v>424</v>
      </c>
      <c r="B295" s="15"/>
      <c r="C295" s="22" t="s">
        <v>144</v>
      </c>
      <c r="D295" s="22" t="s">
        <v>140</v>
      </c>
      <c r="E295" s="14" t="s">
        <v>365</v>
      </c>
      <c r="F295" s="15"/>
      <c r="G295" s="39">
        <f>SUM(G296)</f>
        <v>12696.9</v>
      </c>
      <c r="H295" s="39">
        <f>SUM(H296)</f>
        <v>12601</v>
      </c>
    </row>
    <row r="296" spans="1:8" ht="18.75">
      <c r="A296" s="30" t="s">
        <v>678</v>
      </c>
      <c r="B296" s="14"/>
      <c r="C296" s="22" t="s">
        <v>144</v>
      </c>
      <c r="D296" s="22" t="s">
        <v>140</v>
      </c>
      <c r="E296" s="14" t="s">
        <v>364</v>
      </c>
      <c r="F296" s="57"/>
      <c r="G296" s="39">
        <f>SUM(G297)</f>
        <v>12696.9</v>
      </c>
      <c r="H296" s="39">
        <f>SUM(H297)</f>
        <v>12601</v>
      </c>
    </row>
    <row r="297" spans="1:8" ht="31.5">
      <c r="A297" s="45" t="s">
        <v>199</v>
      </c>
      <c r="B297" s="14"/>
      <c r="C297" s="22" t="s">
        <v>144</v>
      </c>
      <c r="D297" s="22" t="s">
        <v>140</v>
      </c>
      <c r="E297" s="14" t="s">
        <v>364</v>
      </c>
      <c r="F297" s="14">
        <v>600</v>
      </c>
      <c r="G297" s="39">
        <v>12696.9</v>
      </c>
      <c r="H297" s="39">
        <v>12601</v>
      </c>
    </row>
    <row r="298" spans="1:8" ht="31.5">
      <c r="A298" s="45" t="s">
        <v>579</v>
      </c>
      <c r="B298" s="14"/>
      <c r="C298" s="22" t="s">
        <v>144</v>
      </c>
      <c r="D298" s="22" t="s">
        <v>140</v>
      </c>
      <c r="E298" s="14" t="s">
        <v>577</v>
      </c>
      <c r="F298" s="14"/>
      <c r="G298" s="39">
        <f>SUM(G299)</f>
        <v>681.5</v>
      </c>
      <c r="H298" s="39">
        <f>SUM(H299)</f>
        <v>681.3</v>
      </c>
    </row>
    <row r="299" spans="1:8" ht="15.75">
      <c r="A299" s="45" t="s">
        <v>680</v>
      </c>
      <c r="B299" s="14"/>
      <c r="C299" s="22" t="s">
        <v>144</v>
      </c>
      <c r="D299" s="22" t="s">
        <v>140</v>
      </c>
      <c r="E299" s="14" t="s">
        <v>580</v>
      </c>
      <c r="F299" s="14"/>
      <c r="G299" s="39">
        <f>SUM(G300)</f>
        <v>681.5</v>
      </c>
      <c r="H299" s="39">
        <f>SUM(H300)</f>
        <v>681.3</v>
      </c>
    </row>
    <row r="300" spans="1:8" ht="31.5">
      <c r="A300" s="45" t="s">
        <v>199</v>
      </c>
      <c r="B300" s="14"/>
      <c r="C300" s="22" t="s">
        <v>144</v>
      </c>
      <c r="D300" s="22" t="s">
        <v>140</v>
      </c>
      <c r="E300" s="14" t="s">
        <v>580</v>
      </c>
      <c r="F300" s="14">
        <v>600</v>
      </c>
      <c r="G300" s="39">
        <v>681.5</v>
      </c>
      <c r="H300" s="39">
        <v>681.3</v>
      </c>
    </row>
    <row r="301" spans="1:8" ht="48" customHeight="1">
      <c r="A301" s="45" t="s">
        <v>623</v>
      </c>
      <c r="B301" s="14"/>
      <c r="C301" s="22" t="s">
        <v>144</v>
      </c>
      <c r="D301" s="22" t="s">
        <v>140</v>
      </c>
      <c r="E301" s="14" t="s">
        <v>622</v>
      </c>
      <c r="F301" s="14"/>
      <c r="G301" s="39">
        <f>SUM(G302,G304)</f>
        <v>3535</v>
      </c>
      <c r="H301" s="39">
        <f>SUM(H302,H304)</f>
        <v>3534.9</v>
      </c>
    </row>
    <row r="302" spans="1:8" ht="47.25" customHeight="1">
      <c r="A302" s="61" t="s">
        <v>775</v>
      </c>
      <c r="B302" s="14"/>
      <c r="C302" s="22" t="s">
        <v>144</v>
      </c>
      <c r="D302" s="22" t="s">
        <v>140</v>
      </c>
      <c r="E302" s="14" t="s">
        <v>777</v>
      </c>
      <c r="F302" s="14"/>
      <c r="G302" s="39">
        <f>SUM(G303)</f>
        <v>3500</v>
      </c>
      <c r="H302" s="39">
        <f>SUM(H303)</f>
        <v>3500</v>
      </c>
    </row>
    <row r="303" spans="1:8" ht="31.5">
      <c r="A303" s="45" t="s">
        <v>199</v>
      </c>
      <c r="B303" s="14"/>
      <c r="C303" s="22" t="s">
        <v>144</v>
      </c>
      <c r="D303" s="22" t="s">
        <v>140</v>
      </c>
      <c r="E303" s="14" t="s">
        <v>777</v>
      </c>
      <c r="F303" s="14">
        <v>600</v>
      </c>
      <c r="G303" s="39">
        <v>3500</v>
      </c>
      <c r="H303" s="39">
        <v>3500</v>
      </c>
    </row>
    <row r="304" spans="1:8" ht="45.75" customHeight="1">
      <c r="A304" s="61" t="s">
        <v>776</v>
      </c>
      <c r="B304" s="14"/>
      <c r="C304" s="22" t="s">
        <v>144</v>
      </c>
      <c r="D304" s="22" t="s">
        <v>140</v>
      </c>
      <c r="E304" s="14" t="s">
        <v>778</v>
      </c>
      <c r="F304" s="14"/>
      <c r="G304" s="39">
        <f>SUM(G305)</f>
        <v>35</v>
      </c>
      <c r="H304" s="39">
        <f>SUM(H305)</f>
        <v>34.9</v>
      </c>
    </row>
    <row r="305" spans="1:8" ht="31.5">
      <c r="A305" s="45" t="s">
        <v>199</v>
      </c>
      <c r="B305" s="14"/>
      <c r="C305" s="22" t="s">
        <v>144</v>
      </c>
      <c r="D305" s="22" t="s">
        <v>140</v>
      </c>
      <c r="E305" s="14" t="s">
        <v>778</v>
      </c>
      <c r="F305" s="14">
        <v>600</v>
      </c>
      <c r="G305" s="39">
        <v>35</v>
      </c>
      <c r="H305" s="39">
        <v>34.9</v>
      </c>
    </row>
    <row r="306" spans="1:8" ht="30.75" customHeight="1">
      <c r="A306" s="30" t="s">
        <v>117</v>
      </c>
      <c r="B306" s="14"/>
      <c r="C306" s="22" t="s">
        <v>144</v>
      </c>
      <c r="D306" s="22" t="s">
        <v>140</v>
      </c>
      <c r="E306" s="14" t="s">
        <v>366</v>
      </c>
      <c r="F306" s="14"/>
      <c r="G306" s="39">
        <f>SUM(G307,G309)</f>
        <v>105660</v>
      </c>
      <c r="H306" s="39">
        <f>SUM(H307,H309)</f>
        <v>96513.900000000009</v>
      </c>
    </row>
    <row r="307" spans="1:8" ht="31.5">
      <c r="A307" s="45" t="s">
        <v>690</v>
      </c>
      <c r="B307" s="14"/>
      <c r="C307" s="22" t="s">
        <v>144</v>
      </c>
      <c r="D307" s="22" t="s">
        <v>140</v>
      </c>
      <c r="E307" s="14" t="s">
        <v>689</v>
      </c>
      <c r="F307" s="14"/>
      <c r="G307" s="39">
        <f>SUM(G308:G308)</f>
        <v>96155.9</v>
      </c>
      <c r="H307" s="39">
        <f>SUM(H308:H308)</f>
        <v>87741.6</v>
      </c>
    </row>
    <row r="308" spans="1:8" ht="31.5">
      <c r="A308" s="45" t="s">
        <v>199</v>
      </c>
      <c r="B308" s="14"/>
      <c r="C308" s="22" t="s">
        <v>144</v>
      </c>
      <c r="D308" s="22" t="s">
        <v>140</v>
      </c>
      <c r="E308" s="14" t="s">
        <v>689</v>
      </c>
      <c r="F308" s="14">
        <v>600</v>
      </c>
      <c r="G308" s="39">
        <v>96155.9</v>
      </c>
      <c r="H308" s="39">
        <v>87741.6</v>
      </c>
    </row>
    <row r="309" spans="1:8" ht="31.5" customHeight="1">
      <c r="A309" s="45" t="s">
        <v>692</v>
      </c>
      <c r="B309" s="14"/>
      <c r="C309" s="22" t="s">
        <v>144</v>
      </c>
      <c r="D309" s="22" t="s">
        <v>140</v>
      </c>
      <c r="E309" s="14" t="s">
        <v>691</v>
      </c>
      <c r="F309" s="14"/>
      <c r="G309" s="39">
        <f>SUM(G310)</f>
        <v>9504.1</v>
      </c>
      <c r="H309" s="39">
        <f>SUM(H310)</f>
        <v>8772.2999999999993</v>
      </c>
    </row>
    <row r="310" spans="1:8" ht="31.5">
      <c r="A310" s="45" t="s">
        <v>199</v>
      </c>
      <c r="B310" s="14"/>
      <c r="C310" s="22" t="s">
        <v>144</v>
      </c>
      <c r="D310" s="22" t="s">
        <v>140</v>
      </c>
      <c r="E310" s="14" t="s">
        <v>691</v>
      </c>
      <c r="F310" s="14">
        <v>600</v>
      </c>
      <c r="G310" s="39">
        <v>9504.1</v>
      </c>
      <c r="H310" s="39">
        <v>8772.2999999999993</v>
      </c>
    </row>
    <row r="311" spans="1:8" ht="15.75">
      <c r="A311" s="155" t="s">
        <v>266</v>
      </c>
      <c r="B311" s="158"/>
      <c r="C311" s="159" t="s">
        <v>144</v>
      </c>
      <c r="D311" s="159" t="s">
        <v>140</v>
      </c>
      <c r="E311" s="159" t="s">
        <v>265</v>
      </c>
      <c r="F311" s="160"/>
      <c r="G311" s="211">
        <f>G312</f>
        <v>9482.9</v>
      </c>
      <c r="H311" s="211">
        <f>H312</f>
        <v>8309</v>
      </c>
    </row>
    <row r="312" spans="1:8" ht="15.75">
      <c r="A312" s="155" t="s">
        <v>268</v>
      </c>
      <c r="B312" s="158"/>
      <c r="C312" s="159" t="s">
        <v>144</v>
      </c>
      <c r="D312" s="159" t="s">
        <v>140</v>
      </c>
      <c r="E312" s="159" t="s">
        <v>267</v>
      </c>
      <c r="F312" s="160"/>
      <c r="G312" s="211">
        <f>G313+G315</f>
        <v>9482.9</v>
      </c>
      <c r="H312" s="211">
        <f>H313+H315</f>
        <v>8309</v>
      </c>
    </row>
    <row r="313" spans="1:8" ht="15.75">
      <c r="A313" s="155" t="s">
        <v>737</v>
      </c>
      <c r="B313" s="158"/>
      <c r="C313" s="159" t="s">
        <v>144</v>
      </c>
      <c r="D313" s="159" t="s">
        <v>140</v>
      </c>
      <c r="E313" s="159" t="s">
        <v>576</v>
      </c>
      <c r="F313" s="160"/>
      <c r="G313" s="211">
        <f>G314</f>
        <v>9391.4</v>
      </c>
      <c r="H313" s="211">
        <f>H314</f>
        <v>8217.5</v>
      </c>
    </row>
    <row r="314" spans="1:8" ht="31.5">
      <c r="A314" s="45" t="s">
        <v>199</v>
      </c>
      <c r="B314" s="14"/>
      <c r="C314" s="159" t="s">
        <v>144</v>
      </c>
      <c r="D314" s="159" t="s">
        <v>140</v>
      </c>
      <c r="E314" s="159" t="s">
        <v>576</v>
      </c>
      <c r="F314" s="14">
        <v>600</v>
      </c>
      <c r="G314" s="39">
        <v>9391.4</v>
      </c>
      <c r="H314" s="39">
        <v>8217.5</v>
      </c>
    </row>
    <row r="315" spans="1:8" ht="15.75">
      <c r="A315" s="61" t="s">
        <v>336</v>
      </c>
      <c r="B315" s="15"/>
      <c r="C315" s="156" t="s">
        <v>144</v>
      </c>
      <c r="D315" s="156" t="s">
        <v>140</v>
      </c>
      <c r="E315" s="156" t="s">
        <v>337</v>
      </c>
      <c r="F315" s="157"/>
      <c r="G315" s="39">
        <f>SUM(G316)</f>
        <v>91.5</v>
      </c>
      <c r="H315" s="39">
        <f>SUM(H316)</f>
        <v>91.5</v>
      </c>
    </row>
    <row r="316" spans="1:8" ht="31.5">
      <c r="A316" s="45" t="s">
        <v>199</v>
      </c>
      <c r="B316" s="14"/>
      <c r="C316" s="156" t="s">
        <v>144</v>
      </c>
      <c r="D316" s="156" t="s">
        <v>140</v>
      </c>
      <c r="E316" s="156" t="s">
        <v>337</v>
      </c>
      <c r="F316" s="14">
        <v>600</v>
      </c>
      <c r="G316" s="39">
        <v>91.5</v>
      </c>
      <c r="H316" s="39">
        <v>91.5</v>
      </c>
    </row>
    <row r="317" spans="1:8" ht="15.75">
      <c r="A317" s="33" t="s">
        <v>675</v>
      </c>
      <c r="B317" s="147"/>
      <c r="C317" s="148" t="s">
        <v>144</v>
      </c>
      <c r="D317" s="148" t="s">
        <v>141</v>
      </c>
      <c r="E317" s="147"/>
      <c r="F317" s="147"/>
      <c r="G317" s="13">
        <f>SUM(G318,G332)</f>
        <v>72681.7</v>
      </c>
      <c r="H317" s="13">
        <f>SUM(H318,H332)</f>
        <v>71576.800000000017</v>
      </c>
    </row>
    <row r="318" spans="1:8" ht="47.25">
      <c r="A318" s="30" t="s">
        <v>360</v>
      </c>
      <c r="B318" s="14"/>
      <c r="C318" s="22" t="s">
        <v>144</v>
      </c>
      <c r="D318" s="22" t="s">
        <v>141</v>
      </c>
      <c r="E318" s="14" t="s">
        <v>359</v>
      </c>
      <c r="F318" s="14"/>
      <c r="G318" s="39">
        <f>SUM(G319,G329)</f>
        <v>72504.599999999991</v>
      </c>
      <c r="H318" s="39">
        <f>SUM(H319,H329)</f>
        <v>71399.700000000012</v>
      </c>
    </row>
    <row r="319" spans="1:8" ht="47.25">
      <c r="A319" s="30" t="s">
        <v>116</v>
      </c>
      <c r="B319" s="14"/>
      <c r="C319" s="22" t="s">
        <v>144</v>
      </c>
      <c r="D319" s="22" t="s">
        <v>141</v>
      </c>
      <c r="E319" s="14" t="s">
        <v>361</v>
      </c>
      <c r="F319" s="14"/>
      <c r="G319" s="39">
        <f>SUM(G320,G323,G326)</f>
        <v>61763.399999999994</v>
      </c>
      <c r="H319" s="39">
        <f>SUM(H320,H323,H326)</f>
        <v>61638.200000000004</v>
      </c>
    </row>
    <row r="320" spans="1:8" ht="132" customHeight="1">
      <c r="A320" s="61" t="s">
        <v>363</v>
      </c>
      <c r="B320" s="15"/>
      <c r="C320" s="22" t="s">
        <v>144</v>
      </c>
      <c r="D320" s="22" t="s">
        <v>141</v>
      </c>
      <c r="E320" s="14" t="s">
        <v>362</v>
      </c>
      <c r="F320" s="15"/>
      <c r="G320" s="39">
        <f>SUM(G321)</f>
        <v>59688.2</v>
      </c>
      <c r="H320" s="39">
        <f>SUM(H321)</f>
        <v>59574.400000000001</v>
      </c>
    </row>
    <row r="321" spans="1:8" ht="31.5" customHeight="1">
      <c r="A321" s="30" t="s">
        <v>694</v>
      </c>
      <c r="B321" s="14"/>
      <c r="C321" s="22" t="s">
        <v>144</v>
      </c>
      <c r="D321" s="22" t="s">
        <v>141</v>
      </c>
      <c r="E321" s="14" t="s">
        <v>693</v>
      </c>
      <c r="F321" s="14"/>
      <c r="G321" s="39">
        <f>SUM(G322)</f>
        <v>59688.2</v>
      </c>
      <c r="H321" s="39">
        <f>SUM(H322)</f>
        <v>59574.400000000001</v>
      </c>
    </row>
    <row r="322" spans="1:8" ht="31.5">
      <c r="A322" s="45" t="s">
        <v>199</v>
      </c>
      <c r="B322" s="14"/>
      <c r="C322" s="22" t="s">
        <v>144</v>
      </c>
      <c r="D322" s="22" t="s">
        <v>141</v>
      </c>
      <c r="E322" s="14" t="s">
        <v>693</v>
      </c>
      <c r="F322" s="14">
        <v>600</v>
      </c>
      <c r="G322" s="39">
        <v>59688.2</v>
      </c>
      <c r="H322" s="39">
        <v>59574.400000000001</v>
      </c>
    </row>
    <row r="323" spans="1:8" ht="47.25">
      <c r="A323" s="61" t="s">
        <v>424</v>
      </c>
      <c r="B323" s="15"/>
      <c r="C323" s="22" t="s">
        <v>144</v>
      </c>
      <c r="D323" s="22" t="s">
        <v>141</v>
      </c>
      <c r="E323" s="14" t="s">
        <v>365</v>
      </c>
      <c r="F323" s="15"/>
      <c r="G323" s="39">
        <f>SUM(G324)</f>
        <v>1814.7</v>
      </c>
      <c r="H323" s="39">
        <f>SUM(H324)</f>
        <v>1803.5</v>
      </c>
    </row>
    <row r="324" spans="1:8" ht="18.75">
      <c r="A324" s="30" t="s">
        <v>678</v>
      </c>
      <c r="B324" s="14"/>
      <c r="C324" s="22" t="s">
        <v>144</v>
      </c>
      <c r="D324" s="22" t="s">
        <v>141</v>
      </c>
      <c r="E324" s="14" t="s">
        <v>364</v>
      </c>
      <c r="F324" s="57"/>
      <c r="G324" s="39">
        <f>SUM(G325)</f>
        <v>1814.7</v>
      </c>
      <c r="H324" s="39">
        <f>SUM(H325)</f>
        <v>1803.5</v>
      </c>
    </row>
    <row r="325" spans="1:8" ht="31.5">
      <c r="A325" s="45" t="s">
        <v>199</v>
      </c>
      <c r="B325" s="14"/>
      <c r="C325" s="22" t="s">
        <v>144</v>
      </c>
      <c r="D325" s="22" t="s">
        <v>141</v>
      </c>
      <c r="E325" s="14" t="s">
        <v>364</v>
      </c>
      <c r="F325" s="14">
        <v>600</v>
      </c>
      <c r="G325" s="39">
        <v>1814.7</v>
      </c>
      <c r="H325" s="39">
        <v>1803.5</v>
      </c>
    </row>
    <row r="326" spans="1:8" ht="31.5">
      <c r="A326" s="45" t="s">
        <v>579</v>
      </c>
      <c r="B326" s="14"/>
      <c r="C326" s="22" t="s">
        <v>144</v>
      </c>
      <c r="D326" s="22" t="s">
        <v>141</v>
      </c>
      <c r="E326" s="14" t="s">
        <v>577</v>
      </c>
      <c r="F326" s="14"/>
      <c r="G326" s="39">
        <f>SUM(G327)</f>
        <v>260.5</v>
      </c>
      <c r="H326" s="39">
        <f>SUM(H327)</f>
        <v>260.3</v>
      </c>
    </row>
    <row r="327" spans="1:8" ht="15.75">
      <c r="A327" s="45" t="s">
        <v>680</v>
      </c>
      <c r="B327" s="14"/>
      <c r="C327" s="22" t="s">
        <v>144</v>
      </c>
      <c r="D327" s="22" t="s">
        <v>141</v>
      </c>
      <c r="E327" s="14" t="s">
        <v>580</v>
      </c>
      <c r="F327" s="14"/>
      <c r="G327" s="39">
        <f>SUM(G328)</f>
        <v>260.5</v>
      </c>
      <c r="H327" s="39">
        <f>SUM(H328)</f>
        <v>260.3</v>
      </c>
    </row>
    <row r="328" spans="1:8" ht="31.5">
      <c r="A328" s="45" t="s">
        <v>199</v>
      </c>
      <c r="B328" s="14"/>
      <c r="C328" s="22" t="s">
        <v>144</v>
      </c>
      <c r="D328" s="22" t="s">
        <v>141</v>
      </c>
      <c r="E328" s="14" t="s">
        <v>580</v>
      </c>
      <c r="F328" s="14">
        <v>600</v>
      </c>
      <c r="G328" s="39">
        <v>260.5</v>
      </c>
      <c r="H328" s="39">
        <v>260.3</v>
      </c>
    </row>
    <row r="329" spans="1:8" ht="31.5" customHeight="1">
      <c r="A329" s="30" t="s">
        <v>117</v>
      </c>
      <c r="B329" s="14"/>
      <c r="C329" s="22" t="s">
        <v>144</v>
      </c>
      <c r="D329" s="22" t="s">
        <v>141</v>
      </c>
      <c r="E329" s="14" t="s">
        <v>366</v>
      </c>
      <c r="F329" s="14"/>
      <c r="G329" s="39">
        <f>SUM(G330)</f>
        <v>10741.2</v>
      </c>
      <c r="H329" s="39">
        <f>SUM(H330)</f>
        <v>9761.5</v>
      </c>
    </row>
    <row r="330" spans="1:8" ht="31.5">
      <c r="A330" s="45" t="s">
        <v>696</v>
      </c>
      <c r="B330" s="14"/>
      <c r="C330" s="22" t="s">
        <v>144</v>
      </c>
      <c r="D330" s="22" t="s">
        <v>141</v>
      </c>
      <c r="E330" s="14" t="s">
        <v>695</v>
      </c>
      <c r="F330" s="14"/>
      <c r="G330" s="39">
        <f>SUM(G331)</f>
        <v>10741.2</v>
      </c>
      <c r="H330" s="39">
        <f>SUM(H331)</f>
        <v>9761.5</v>
      </c>
    </row>
    <row r="331" spans="1:8" ht="31.5">
      <c r="A331" s="45" t="s">
        <v>199</v>
      </c>
      <c r="B331" s="14"/>
      <c r="C331" s="22" t="s">
        <v>144</v>
      </c>
      <c r="D331" s="22" t="s">
        <v>141</v>
      </c>
      <c r="E331" s="14" t="s">
        <v>695</v>
      </c>
      <c r="F331" s="14">
        <v>600</v>
      </c>
      <c r="G331" s="39">
        <v>10741.2</v>
      </c>
      <c r="H331" s="39">
        <v>9761.5</v>
      </c>
    </row>
    <row r="332" spans="1:8" ht="15.75">
      <c r="A332" s="61" t="s">
        <v>266</v>
      </c>
      <c r="B332" s="15"/>
      <c r="C332" s="156" t="s">
        <v>144</v>
      </c>
      <c r="D332" s="156" t="s">
        <v>141</v>
      </c>
      <c r="E332" s="156" t="s">
        <v>265</v>
      </c>
      <c r="F332" s="157"/>
      <c r="G332" s="39">
        <f>G333</f>
        <v>177.1</v>
      </c>
      <c r="H332" s="39">
        <f>H333</f>
        <v>177.1</v>
      </c>
    </row>
    <row r="333" spans="1:8" ht="15.75">
      <c r="A333" s="61" t="s">
        <v>268</v>
      </c>
      <c r="B333" s="15"/>
      <c r="C333" s="156" t="s">
        <v>144</v>
      </c>
      <c r="D333" s="156" t="s">
        <v>141</v>
      </c>
      <c r="E333" s="156" t="s">
        <v>267</v>
      </c>
      <c r="F333" s="157"/>
      <c r="G333" s="39">
        <f>G334</f>
        <v>177.1</v>
      </c>
      <c r="H333" s="39">
        <f>H334</f>
        <v>177.1</v>
      </c>
    </row>
    <row r="334" spans="1:8" ht="15.75">
      <c r="A334" s="61" t="s">
        <v>336</v>
      </c>
      <c r="B334" s="15"/>
      <c r="C334" s="156" t="s">
        <v>144</v>
      </c>
      <c r="D334" s="156" t="s">
        <v>141</v>
      </c>
      <c r="E334" s="156" t="s">
        <v>337</v>
      </c>
      <c r="F334" s="157"/>
      <c r="G334" s="39">
        <f>SUM(G335)</f>
        <v>177.1</v>
      </c>
      <c r="H334" s="39">
        <f>SUM(H335)</f>
        <v>177.1</v>
      </c>
    </row>
    <row r="335" spans="1:8" ht="31.5">
      <c r="A335" s="45" t="s">
        <v>199</v>
      </c>
      <c r="B335" s="15"/>
      <c r="C335" s="156" t="s">
        <v>144</v>
      </c>
      <c r="D335" s="156" t="s">
        <v>141</v>
      </c>
      <c r="E335" s="156" t="s">
        <v>337</v>
      </c>
      <c r="F335" s="14">
        <v>600</v>
      </c>
      <c r="G335" s="39">
        <v>177.1</v>
      </c>
      <c r="H335" s="39">
        <v>177.1</v>
      </c>
    </row>
    <row r="336" spans="1:8" ht="15.75">
      <c r="A336" s="33" t="s">
        <v>725</v>
      </c>
      <c r="B336" s="147"/>
      <c r="C336" s="148" t="s">
        <v>144</v>
      </c>
      <c r="D336" s="148" t="s">
        <v>144</v>
      </c>
      <c r="E336" s="147"/>
      <c r="F336" s="147"/>
      <c r="G336" s="13">
        <f>SUM(G337)</f>
        <v>13073</v>
      </c>
      <c r="H336" s="13">
        <f>SUM(H337)</f>
        <v>13072.9</v>
      </c>
    </row>
    <row r="337" spans="1:8" ht="47.25">
      <c r="A337" s="30" t="s">
        <v>360</v>
      </c>
      <c r="B337" s="14"/>
      <c r="C337" s="22" t="s">
        <v>144</v>
      </c>
      <c r="D337" s="22" t="s">
        <v>144</v>
      </c>
      <c r="E337" s="14" t="s">
        <v>359</v>
      </c>
      <c r="F337" s="14"/>
      <c r="G337" s="39">
        <f>SUM(G338,G350)</f>
        <v>13073</v>
      </c>
      <c r="H337" s="39">
        <f>SUM(H338,H350)</f>
        <v>13072.9</v>
      </c>
    </row>
    <row r="338" spans="1:8" ht="47.25">
      <c r="A338" s="30" t="s">
        <v>116</v>
      </c>
      <c r="B338" s="14"/>
      <c r="C338" s="22" t="s">
        <v>144</v>
      </c>
      <c r="D338" s="22" t="s">
        <v>144</v>
      </c>
      <c r="E338" s="14" t="s">
        <v>361</v>
      </c>
      <c r="F338" s="14"/>
      <c r="G338" s="39">
        <f>SUM(G339,G345)</f>
        <v>11773</v>
      </c>
      <c r="H338" s="39">
        <f>SUM(H339,H345)</f>
        <v>11772.9</v>
      </c>
    </row>
    <row r="339" spans="1:8" ht="31.5">
      <c r="A339" s="61" t="s">
        <v>368</v>
      </c>
      <c r="B339" s="15"/>
      <c r="C339" s="22" t="s">
        <v>144</v>
      </c>
      <c r="D339" s="22" t="s">
        <v>144</v>
      </c>
      <c r="E339" s="14" t="s">
        <v>367</v>
      </c>
      <c r="F339" s="15"/>
      <c r="G339" s="39">
        <f>SUM(G340)</f>
        <v>7981.6</v>
      </c>
      <c r="H339" s="39">
        <f>SUM(H340)</f>
        <v>7981.5</v>
      </c>
    </row>
    <row r="340" spans="1:8" ht="31.5">
      <c r="A340" s="30" t="s">
        <v>369</v>
      </c>
      <c r="B340" s="14"/>
      <c r="C340" s="22" t="s">
        <v>144</v>
      </c>
      <c r="D340" s="22" t="s">
        <v>144</v>
      </c>
      <c r="E340" s="14" t="s">
        <v>370</v>
      </c>
      <c r="F340" s="14"/>
      <c r="G340" s="39">
        <f>SUM(G341:G344)</f>
        <v>7981.6</v>
      </c>
      <c r="H340" s="39">
        <f>SUM(H341:H344)</f>
        <v>7981.5</v>
      </c>
    </row>
    <row r="341" spans="1:8" ht="63">
      <c r="A341" s="45" t="s">
        <v>201</v>
      </c>
      <c r="B341" s="14"/>
      <c r="C341" s="22" t="s">
        <v>144</v>
      </c>
      <c r="D341" s="22" t="s">
        <v>144</v>
      </c>
      <c r="E341" s="14" t="s">
        <v>370</v>
      </c>
      <c r="F341" s="14">
        <v>100</v>
      </c>
      <c r="G341" s="39">
        <v>108</v>
      </c>
      <c r="H341" s="39">
        <v>108</v>
      </c>
    </row>
    <row r="342" spans="1:8" ht="31.5">
      <c r="A342" s="59" t="s">
        <v>543</v>
      </c>
      <c r="B342" s="14"/>
      <c r="C342" s="22" t="s">
        <v>144</v>
      </c>
      <c r="D342" s="22" t="s">
        <v>144</v>
      </c>
      <c r="E342" s="14" t="s">
        <v>370</v>
      </c>
      <c r="F342" s="14">
        <v>200</v>
      </c>
      <c r="G342" s="39">
        <v>84</v>
      </c>
      <c r="H342" s="39">
        <v>84</v>
      </c>
    </row>
    <row r="343" spans="1:8" ht="15.75">
      <c r="A343" s="45" t="s">
        <v>200</v>
      </c>
      <c r="B343" s="14"/>
      <c r="C343" s="22" t="s">
        <v>144</v>
      </c>
      <c r="D343" s="22" t="s">
        <v>144</v>
      </c>
      <c r="E343" s="14" t="s">
        <v>370</v>
      </c>
      <c r="F343" s="14">
        <v>300</v>
      </c>
      <c r="G343" s="39">
        <v>292</v>
      </c>
      <c r="H343" s="39">
        <v>292</v>
      </c>
    </row>
    <row r="344" spans="1:8" ht="31.5">
      <c r="A344" s="45" t="s">
        <v>199</v>
      </c>
      <c r="B344" s="14"/>
      <c r="C344" s="22" t="s">
        <v>144</v>
      </c>
      <c r="D344" s="22" t="s">
        <v>144</v>
      </c>
      <c r="E344" s="14" t="s">
        <v>370</v>
      </c>
      <c r="F344" s="14">
        <v>600</v>
      </c>
      <c r="G344" s="39">
        <v>7497.6</v>
      </c>
      <c r="H344" s="39">
        <v>7497.5</v>
      </c>
    </row>
    <row r="345" spans="1:8" ht="47.25">
      <c r="A345" s="61" t="s">
        <v>372</v>
      </c>
      <c r="B345" s="15"/>
      <c r="C345" s="22" t="s">
        <v>144</v>
      </c>
      <c r="D345" s="22" t="s">
        <v>144</v>
      </c>
      <c r="E345" s="14" t="s">
        <v>371</v>
      </c>
      <c r="F345" s="14"/>
      <c r="G345" s="39">
        <f>SUM(G346,G348)</f>
        <v>3791.4</v>
      </c>
      <c r="H345" s="39">
        <f>SUM(H346,H348)</f>
        <v>3791.4</v>
      </c>
    </row>
    <row r="346" spans="1:8" ht="31.5">
      <c r="A346" s="30" t="s">
        <v>698</v>
      </c>
      <c r="B346" s="14"/>
      <c r="C346" s="22" t="s">
        <v>144</v>
      </c>
      <c r="D346" s="22" t="s">
        <v>144</v>
      </c>
      <c r="E346" s="14" t="s">
        <v>697</v>
      </c>
      <c r="F346" s="14"/>
      <c r="G346" s="39">
        <f>SUM(G347)</f>
        <v>3753.8</v>
      </c>
      <c r="H346" s="39">
        <f>SUM(H347)</f>
        <v>3753.8</v>
      </c>
    </row>
    <row r="347" spans="1:8" ht="31.5">
      <c r="A347" s="45" t="s">
        <v>199</v>
      </c>
      <c r="B347" s="14"/>
      <c r="C347" s="22" t="s">
        <v>144</v>
      </c>
      <c r="D347" s="22" t="s">
        <v>144</v>
      </c>
      <c r="E347" s="14" t="s">
        <v>697</v>
      </c>
      <c r="F347" s="14">
        <v>600</v>
      </c>
      <c r="G347" s="39">
        <v>3753.8</v>
      </c>
      <c r="H347" s="39">
        <v>3753.8</v>
      </c>
    </row>
    <row r="348" spans="1:8" s="31" customFormat="1" ht="47.25">
      <c r="A348" s="30" t="s">
        <v>824</v>
      </c>
      <c r="B348" s="14"/>
      <c r="C348" s="22" t="s">
        <v>144</v>
      </c>
      <c r="D348" s="22" t="s">
        <v>144</v>
      </c>
      <c r="E348" s="14" t="s">
        <v>699</v>
      </c>
      <c r="F348" s="14"/>
      <c r="G348" s="39">
        <f>SUM(G349)</f>
        <v>37.6</v>
      </c>
      <c r="H348" s="39">
        <f>SUM(H349)</f>
        <v>37.6</v>
      </c>
    </row>
    <row r="349" spans="1:8" ht="31.5">
      <c r="A349" s="45" t="s">
        <v>199</v>
      </c>
      <c r="B349" s="14"/>
      <c r="C349" s="22" t="s">
        <v>144</v>
      </c>
      <c r="D349" s="22" t="s">
        <v>144</v>
      </c>
      <c r="E349" s="14" t="s">
        <v>699</v>
      </c>
      <c r="F349" s="14">
        <v>600</v>
      </c>
      <c r="G349" s="39">
        <v>37.6</v>
      </c>
      <c r="H349" s="39">
        <v>37.6</v>
      </c>
    </row>
    <row r="350" spans="1:8" s="31" customFormat="1" ht="31.5">
      <c r="A350" s="204" t="s">
        <v>849</v>
      </c>
      <c r="B350" s="14"/>
      <c r="C350" s="22" t="s">
        <v>144</v>
      </c>
      <c r="D350" s="22" t="s">
        <v>144</v>
      </c>
      <c r="E350" s="14" t="s">
        <v>846</v>
      </c>
      <c r="F350" s="14"/>
      <c r="G350" s="39">
        <f t="shared" ref="G350:H352" si="16">SUM(G351)</f>
        <v>1300</v>
      </c>
      <c r="H350" s="39">
        <f t="shared" si="16"/>
        <v>1300</v>
      </c>
    </row>
    <row r="351" spans="1:8" s="31" customFormat="1" ht="31.5">
      <c r="A351" s="97" t="s">
        <v>850</v>
      </c>
      <c r="B351" s="15"/>
      <c r="C351" s="22" t="s">
        <v>144</v>
      </c>
      <c r="D351" s="22" t="s">
        <v>144</v>
      </c>
      <c r="E351" s="14" t="s">
        <v>847</v>
      </c>
      <c r="F351" s="15"/>
      <c r="G351" s="39">
        <f t="shared" si="16"/>
        <v>1300</v>
      </c>
      <c r="H351" s="39">
        <f t="shared" si="16"/>
        <v>1300</v>
      </c>
    </row>
    <row r="352" spans="1:8" s="31" customFormat="1" ht="33" customHeight="1">
      <c r="A352" s="97" t="s">
        <v>851</v>
      </c>
      <c r="B352" s="14"/>
      <c r="C352" s="22" t="s">
        <v>144</v>
      </c>
      <c r="D352" s="22" t="s">
        <v>144</v>
      </c>
      <c r="E352" s="14" t="s">
        <v>848</v>
      </c>
      <c r="F352" s="14"/>
      <c r="G352" s="39">
        <f t="shared" si="16"/>
        <v>1300</v>
      </c>
      <c r="H352" s="39">
        <f t="shared" si="16"/>
        <v>1300</v>
      </c>
    </row>
    <row r="353" spans="1:8" s="31" customFormat="1" ht="31.5">
      <c r="A353" s="45" t="s">
        <v>199</v>
      </c>
      <c r="B353" s="14"/>
      <c r="C353" s="22" t="s">
        <v>144</v>
      </c>
      <c r="D353" s="22" t="s">
        <v>144</v>
      </c>
      <c r="E353" s="14" t="s">
        <v>848</v>
      </c>
      <c r="F353" s="14">
        <v>600</v>
      </c>
      <c r="G353" s="39">
        <v>1300</v>
      </c>
      <c r="H353" s="39">
        <v>1300</v>
      </c>
    </row>
    <row r="354" spans="1:8" ht="15.75">
      <c r="A354" s="33" t="s">
        <v>119</v>
      </c>
      <c r="B354" s="147"/>
      <c r="C354" s="148" t="s">
        <v>144</v>
      </c>
      <c r="D354" s="148" t="s">
        <v>148</v>
      </c>
      <c r="E354" s="147"/>
      <c r="F354" s="147"/>
      <c r="G354" s="13">
        <f>SUM(G355)</f>
        <v>7255.2</v>
      </c>
      <c r="H354" s="13">
        <f>SUM(H355)</f>
        <v>7141.2999999999993</v>
      </c>
    </row>
    <row r="355" spans="1:8" ht="47.25">
      <c r="A355" s="30" t="s">
        <v>360</v>
      </c>
      <c r="B355" s="14"/>
      <c r="C355" s="22" t="s">
        <v>144</v>
      </c>
      <c r="D355" s="22" t="s">
        <v>148</v>
      </c>
      <c r="E355" s="14" t="s">
        <v>359</v>
      </c>
      <c r="F355" s="14"/>
      <c r="G355" s="39">
        <f>SUM(G356)</f>
        <v>7255.2</v>
      </c>
      <c r="H355" s="39">
        <f>SUM(H356)</f>
        <v>7141.2999999999993</v>
      </c>
    </row>
    <row r="356" spans="1:8" ht="47.25">
      <c r="A356" s="30" t="s">
        <v>116</v>
      </c>
      <c r="B356" s="14"/>
      <c r="C356" s="22" t="s">
        <v>144</v>
      </c>
      <c r="D356" s="22" t="s">
        <v>148</v>
      </c>
      <c r="E356" s="14" t="s">
        <v>361</v>
      </c>
      <c r="F356" s="14"/>
      <c r="G356" s="39">
        <f>SUM(G357,G360,G363,G366,G369,G372)</f>
        <v>7255.2</v>
      </c>
      <c r="H356" s="39">
        <f>SUM(H357,H360,H363,H366,H369,H372)</f>
        <v>7141.2999999999993</v>
      </c>
    </row>
    <row r="357" spans="1:8" ht="31.5">
      <c r="A357" s="61" t="s">
        <v>735</v>
      </c>
      <c r="B357" s="15"/>
      <c r="C357" s="22" t="s">
        <v>144</v>
      </c>
      <c r="D357" s="22" t="s">
        <v>148</v>
      </c>
      <c r="E357" s="14" t="s">
        <v>373</v>
      </c>
      <c r="F357" s="15"/>
      <c r="G357" s="39">
        <f>SUM(G358)</f>
        <v>50</v>
      </c>
      <c r="H357" s="39">
        <f>SUM(H358)</f>
        <v>50</v>
      </c>
    </row>
    <row r="358" spans="1:8" ht="15.75">
      <c r="A358" s="30" t="s">
        <v>120</v>
      </c>
      <c r="B358" s="14"/>
      <c r="C358" s="22" t="s">
        <v>144</v>
      </c>
      <c r="D358" s="22" t="s">
        <v>148</v>
      </c>
      <c r="E358" s="14" t="s">
        <v>374</v>
      </c>
      <c r="F358" s="14"/>
      <c r="G358" s="39">
        <f>SUM(G359)</f>
        <v>50</v>
      </c>
      <c r="H358" s="39">
        <f>SUM(H359)</f>
        <v>50</v>
      </c>
    </row>
    <row r="359" spans="1:8" ht="15.75">
      <c r="A359" s="45" t="s">
        <v>200</v>
      </c>
      <c r="B359" s="14"/>
      <c r="C359" s="22" t="s">
        <v>144</v>
      </c>
      <c r="D359" s="22" t="s">
        <v>148</v>
      </c>
      <c r="E359" s="14" t="s">
        <v>374</v>
      </c>
      <c r="F359" s="14">
        <v>300</v>
      </c>
      <c r="G359" s="39">
        <v>50</v>
      </c>
      <c r="H359" s="39">
        <v>50</v>
      </c>
    </row>
    <row r="360" spans="1:8" ht="31.5">
      <c r="A360" s="61" t="s">
        <v>825</v>
      </c>
      <c r="B360" s="15"/>
      <c r="C360" s="22" t="s">
        <v>144</v>
      </c>
      <c r="D360" s="22" t="s">
        <v>148</v>
      </c>
      <c r="E360" s="14" t="s">
        <v>375</v>
      </c>
      <c r="F360" s="15"/>
      <c r="G360" s="39">
        <f>SUM(G361)</f>
        <v>1509.7</v>
      </c>
      <c r="H360" s="39">
        <f>SUM(H361)</f>
        <v>1509.7</v>
      </c>
    </row>
    <row r="361" spans="1:8" ht="31.5">
      <c r="A361" s="30" t="s">
        <v>121</v>
      </c>
      <c r="B361" s="14"/>
      <c r="C361" s="22" t="s">
        <v>144</v>
      </c>
      <c r="D361" s="22" t="s">
        <v>148</v>
      </c>
      <c r="E361" s="14" t="s">
        <v>377</v>
      </c>
      <c r="F361" s="14"/>
      <c r="G361" s="39">
        <f>SUM(G362)</f>
        <v>1509.7</v>
      </c>
      <c r="H361" s="39">
        <f>SUM(H362)</f>
        <v>1509.7</v>
      </c>
    </row>
    <row r="362" spans="1:8" ht="31.5">
      <c r="A362" s="45" t="s">
        <v>199</v>
      </c>
      <c r="B362" s="14"/>
      <c r="C362" s="22" t="s">
        <v>144</v>
      </c>
      <c r="D362" s="22" t="s">
        <v>148</v>
      </c>
      <c r="E362" s="14" t="s">
        <v>377</v>
      </c>
      <c r="F362" s="14">
        <v>600</v>
      </c>
      <c r="G362" s="39">
        <v>1509.7</v>
      </c>
      <c r="H362" s="39">
        <v>1509.7</v>
      </c>
    </row>
    <row r="363" spans="1:8" ht="31.5">
      <c r="A363" s="61" t="s">
        <v>381</v>
      </c>
      <c r="B363" s="15"/>
      <c r="C363" s="22" t="s">
        <v>144</v>
      </c>
      <c r="D363" s="22" t="s">
        <v>148</v>
      </c>
      <c r="E363" s="14" t="s">
        <v>378</v>
      </c>
      <c r="F363" s="15"/>
      <c r="G363" s="39">
        <f>SUM(G364)</f>
        <v>109.5</v>
      </c>
      <c r="H363" s="39">
        <f>SUM(H364)</f>
        <v>109.4</v>
      </c>
    </row>
    <row r="364" spans="1:8" ht="15.75">
      <c r="A364" s="30" t="s">
        <v>122</v>
      </c>
      <c r="B364" s="14"/>
      <c r="C364" s="22" t="s">
        <v>144</v>
      </c>
      <c r="D364" s="22" t="s">
        <v>148</v>
      </c>
      <c r="E364" s="14" t="s">
        <v>380</v>
      </c>
      <c r="F364" s="14"/>
      <c r="G364" s="39">
        <f>SUM(G365)</f>
        <v>109.5</v>
      </c>
      <c r="H364" s="39">
        <f>SUM(H365)</f>
        <v>109.4</v>
      </c>
    </row>
    <row r="365" spans="1:8" ht="31.5">
      <c r="A365" s="45" t="s">
        <v>199</v>
      </c>
      <c r="B365" s="14"/>
      <c r="C365" s="22" t="s">
        <v>144</v>
      </c>
      <c r="D365" s="22" t="s">
        <v>148</v>
      </c>
      <c r="E365" s="14" t="s">
        <v>380</v>
      </c>
      <c r="F365" s="14">
        <v>600</v>
      </c>
      <c r="G365" s="39">
        <v>109.5</v>
      </c>
      <c r="H365" s="39">
        <v>109.4</v>
      </c>
    </row>
    <row r="366" spans="1:8" ht="31.5">
      <c r="A366" s="61" t="s">
        <v>826</v>
      </c>
      <c r="B366" s="15"/>
      <c r="C366" s="22" t="s">
        <v>144</v>
      </c>
      <c r="D366" s="22" t="s">
        <v>148</v>
      </c>
      <c r="E366" s="14" t="s">
        <v>382</v>
      </c>
      <c r="F366" s="15"/>
      <c r="G366" s="39">
        <f>SUM(G367)</f>
        <v>214.6</v>
      </c>
      <c r="H366" s="39">
        <f>SUM(H367)</f>
        <v>214.3</v>
      </c>
    </row>
    <row r="367" spans="1:8" ht="31.5">
      <c r="A367" s="30" t="s">
        <v>827</v>
      </c>
      <c r="B367" s="14"/>
      <c r="C367" s="22" t="s">
        <v>144</v>
      </c>
      <c r="D367" s="22" t="s">
        <v>148</v>
      </c>
      <c r="E367" s="14" t="s">
        <v>384</v>
      </c>
      <c r="F367" s="14"/>
      <c r="G367" s="39">
        <f>SUM(G368)</f>
        <v>214.6</v>
      </c>
      <c r="H367" s="39">
        <f>SUM(H368)</f>
        <v>214.3</v>
      </c>
    </row>
    <row r="368" spans="1:8" ht="31.5">
      <c r="A368" s="45" t="s">
        <v>199</v>
      </c>
      <c r="B368" s="14"/>
      <c r="C368" s="22" t="s">
        <v>144</v>
      </c>
      <c r="D368" s="22" t="s">
        <v>148</v>
      </c>
      <c r="E368" s="14" t="s">
        <v>384</v>
      </c>
      <c r="F368" s="14">
        <v>600</v>
      </c>
      <c r="G368" s="39">
        <v>214.6</v>
      </c>
      <c r="H368" s="39">
        <v>214.3</v>
      </c>
    </row>
    <row r="369" spans="1:8" ht="78.75" customHeight="1">
      <c r="A369" s="30" t="s">
        <v>391</v>
      </c>
      <c r="B369" s="14"/>
      <c r="C369" s="22" t="s">
        <v>144</v>
      </c>
      <c r="D369" s="22" t="s">
        <v>148</v>
      </c>
      <c r="E369" s="14" t="s">
        <v>390</v>
      </c>
      <c r="F369" s="14"/>
      <c r="G369" s="39">
        <f>SUM(G370)</f>
        <v>5169.3999999999996</v>
      </c>
      <c r="H369" s="39">
        <f>SUM(H370)</f>
        <v>5055.8999999999996</v>
      </c>
    </row>
    <row r="370" spans="1:8" ht="111" customHeight="1">
      <c r="A370" s="30" t="s">
        <v>700</v>
      </c>
      <c r="B370" s="14"/>
      <c r="C370" s="22" t="s">
        <v>144</v>
      </c>
      <c r="D370" s="22" t="s">
        <v>148</v>
      </c>
      <c r="E370" s="14" t="s">
        <v>392</v>
      </c>
      <c r="F370" s="14"/>
      <c r="G370" s="39">
        <f>SUM(G371)</f>
        <v>5169.3999999999996</v>
      </c>
      <c r="H370" s="39">
        <f>SUM(H371)</f>
        <v>5055.8999999999996</v>
      </c>
    </row>
    <row r="371" spans="1:8" ht="31.5">
      <c r="A371" s="45" t="s">
        <v>199</v>
      </c>
      <c r="B371" s="14"/>
      <c r="C371" s="22" t="s">
        <v>144</v>
      </c>
      <c r="D371" s="22" t="s">
        <v>148</v>
      </c>
      <c r="E371" s="14" t="s">
        <v>392</v>
      </c>
      <c r="F371" s="14">
        <v>600</v>
      </c>
      <c r="G371" s="39">
        <v>5169.3999999999996</v>
      </c>
      <c r="H371" s="39">
        <v>5055.8999999999996</v>
      </c>
    </row>
    <row r="372" spans="1:8" ht="47.25" customHeight="1">
      <c r="A372" s="109" t="s">
        <v>779</v>
      </c>
      <c r="B372" s="14"/>
      <c r="C372" s="22" t="s">
        <v>144</v>
      </c>
      <c r="D372" s="22" t="s">
        <v>148</v>
      </c>
      <c r="E372" s="14" t="s">
        <v>780</v>
      </c>
      <c r="F372" s="14"/>
      <c r="G372" s="39">
        <f>SUM(G373,G375)</f>
        <v>202</v>
      </c>
      <c r="H372" s="39">
        <f>SUM(H373,H375)</f>
        <v>202</v>
      </c>
    </row>
    <row r="373" spans="1:8" ht="47.25">
      <c r="A373" s="109" t="s">
        <v>781</v>
      </c>
      <c r="B373" s="14"/>
      <c r="C373" s="22" t="s">
        <v>144</v>
      </c>
      <c r="D373" s="22" t="s">
        <v>148</v>
      </c>
      <c r="E373" s="14" t="s">
        <v>782</v>
      </c>
      <c r="F373" s="14"/>
      <c r="G373" s="39">
        <f>SUM(G374:G374)</f>
        <v>200</v>
      </c>
      <c r="H373" s="39">
        <f>SUM(H374:H374)</f>
        <v>200</v>
      </c>
    </row>
    <row r="374" spans="1:8" ht="31.5">
      <c r="A374" s="45" t="s">
        <v>199</v>
      </c>
      <c r="B374" s="14"/>
      <c r="C374" s="22" t="s">
        <v>144</v>
      </c>
      <c r="D374" s="22" t="s">
        <v>148</v>
      </c>
      <c r="E374" s="14" t="s">
        <v>782</v>
      </c>
      <c r="F374" s="14">
        <v>600</v>
      </c>
      <c r="G374" s="39">
        <v>200</v>
      </c>
      <c r="H374" s="39">
        <v>200</v>
      </c>
    </row>
    <row r="375" spans="1:8" ht="50.25" customHeight="1">
      <c r="A375" s="109" t="s">
        <v>783</v>
      </c>
      <c r="B375" s="14"/>
      <c r="C375" s="22" t="s">
        <v>144</v>
      </c>
      <c r="D375" s="22" t="s">
        <v>148</v>
      </c>
      <c r="E375" s="14" t="s">
        <v>784</v>
      </c>
      <c r="F375" s="14"/>
      <c r="G375" s="39">
        <f>SUM(G376:G376)</f>
        <v>2</v>
      </c>
      <c r="H375" s="39">
        <f>SUM(H376:H376)</f>
        <v>2</v>
      </c>
    </row>
    <row r="376" spans="1:8" s="29" customFormat="1" ht="31.5">
      <c r="A376" s="45" t="s">
        <v>199</v>
      </c>
      <c r="B376" s="14"/>
      <c r="C376" s="22" t="s">
        <v>144</v>
      </c>
      <c r="D376" s="22" t="s">
        <v>148</v>
      </c>
      <c r="E376" s="14" t="s">
        <v>784</v>
      </c>
      <c r="F376" s="14">
        <v>600</v>
      </c>
      <c r="G376" s="39">
        <v>2</v>
      </c>
      <c r="H376" s="39">
        <v>2</v>
      </c>
    </row>
    <row r="377" spans="1:8" ht="15.75">
      <c r="A377" s="33" t="s">
        <v>568</v>
      </c>
      <c r="B377" s="147"/>
      <c r="C377" s="148" t="s">
        <v>145</v>
      </c>
      <c r="D377" s="148" t="s">
        <v>146</v>
      </c>
      <c r="E377" s="147"/>
      <c r="F377" s="147"/>
      <c r="G377" s="13">
        <f>SUM(G378)</f>
        <v>98367.4</v>
      </c>
      <c r="H377" s="13">
        <f>SUM(H378)</f>
        <v>95989.599999999991</v>
      </c>
    </row>
    <row r="378" spans="1:8" ht="15.75">
      <c r="A378" s="33" t="s">
        <v>123</v>
      </c>
      <c r="B378" s="147"/>
      <c r="C378" s="148" t="s">
        <v>145</v>
      </c>
      <c r="D378" s="148" t="s">
        <v>139</v>
      </c>
      <c r="E378" s="147"/>
      <c r="F378" s="147"/>
      <c r="G378" s="13">
        <f>SUM(G379,G407)</f>
        <v>98367.4</v>
      </c>
      <c r="H378" s="13">
        <f>SUM(H379,H407)</f>
        <v>95989.599999999991</v>
      </c>
    </row>
    <row r="379" spans="1:8" ht="47.25">
      <c r="A379" s="30" t="s">
        <v>360</v>
      </c>
      <c r="B379" s="14"/>
      <c r="C379" s="22" t="s">
        <v>145</v>
      </c>
      <c r="D379" s="22" t="s">
        <v>139</v>
      </c>
      <c r="E379" s="14" t="s">
        <v>359</v>
      </c>
      <c r="F379" s="14"/>
      <c r="G379" s="39">
        <f>SUM(G380,G400)</f>
        <v>98161.9</v>
      </c>
      <c r="H379" s="39">
        <f>SUM(H380,H400)</f>
        <v>95784.099999999991</v>
      </c>
    </row>
    <row r="380" spans="1:8" ht="47.25">
      <c r="A380" s="30" t="s">
        <v>116</v>
      </c>
      <c r="B380" s="14"/>
      <c r="C380" s="22" t="s">
        <v>145</v>
      </c>
      <c r="D380" s="22" t="s">
        <v>139</v>
      </c>
      <c r="E380" s="14" t="s">
        <v>361</v>
      </c>
      <c r="F380" s="14"/>
      <c r="G380" s="39">
        <f>SUM(G381,G384,G387,G390,G395)</f>
        <v>4133.1000000000004</v>
      </c>
      <c r="H380" s="39">
        <f>SUM(H381,H384,H387,H390,H395)</f>
        <v>4080.4</v>
      </c>
    </row>
    <row r="381" spans="1:8" ht="31.5">
      <c r="A381" s="61" t="s">
        <v>379</v>
      </c>
      <c r="B381" s="15"/>
      <c r="C381" s="22" t="s">
        <v>145</v>
      </c>
      <c r="D381" s="22" t="s">
        <v>139</v>
      </c>
      <c r="E381" s="14" t="s">
        <v>385</v>
      </c>
      <c r="F381" s="15"/>
      <c r="G381" s="39">
        <f>SUM(G382)</f>
        <v>857.5</v>
      </c>
      <c r="H381" s="39">
        <f>SUM(H382)</f>
        <v>857.5</v>
      </c>
    </row>
    <row r="382" spans="1:8" ht="15.75">
      <c r="A382" s="30" t="s">
        <v>124</v>
      </c>
      <c r="B382" s="14"/>
      <c r="C382" s="22" t="s">
        <v>145</v>
      </c>
      <c r="D382" s="22" t="s">
        <v>139</v>
      </c>
      <c r="E382" s="14" t="s">
        <v>386</v>
      </c>
      <c r="F382" s="14"/>
      <c r="G382" s="39">
        <f>SUM(G383:G383)</f>
        <v>857.5</v>
      </c>
      <c r="H382" s="39">
        <f>SUM(H383:H383)</f>
        <v>857.5</v>
      </c>
    </row>
    <row r="383" spans="1:8" ht="31.5">
      <c r="A383" s="45" t="s">
        <v>199</v>
      </c>
      <c r="B383" s="14"/>
      <c r="C383" s="22" t="s">
        <v>145</v>
      </c>
      <c r="D383" s="22" t="s">
        <v>139</v>
      </c>
      <c r="E383" s="14" t="s">
        <v>386</v>
      </c>
      <c r="F383" s="14">
        <v>600</v>
      </c>
      <c r="G383" s="39">
        <v>857.5</v>
      </c>
      <c r="H383" s="39">
        <v>857.5</v>
      </c>
    </row>
    <row r="384" spans="1:8" ht="31.5">
      <c r="A384" s="61" t="s">
        <v>388</v>
      </c>
      <c r="B384" s="15"/>
      <c r="C384" s="22" t="s">
        <v>145</v>
      </c>
      <c r="D384" s="22" t="s">
        <v>139</v>
      </c>
      <c r="E384" s="14" t="s">
        <v>387</v>
      </c>
      <c r="F384" s="15"/>
      <c r="G384" s="39">
        <f>SUM(G385)</f>
        <v>98.2</v>
      </c>
      <c r="H384" s="39">
        <f>SUM(H385)</f>
        <v>98</v>
      </c>
    </row>
    <row r="385" spans="1:8" ht="15.75">
      <c r="A385" s="30" t="s">
        <v>125</v>
      </c>
      <c r="B385" s="14"/>
      <c r="C385" s="22" t="s">
        <v>145</v>
      </c>
      <c r="D385" s="22" t="s">
        <v>139</v>
      </c>
      <c r="E385" s="14" t="s">
        <v>389</v>
      </c>
      <c r="F385" s="14"/>
      <c r="G385" s="39">
        <f>SUM(G386)</f>
        <v>98.2</v>
      </c>
      <c r="H385" s="39">
        <f>SUM(H386)</f>
        <v>98</v>
      </c>
    </row>
    <row r="386" spans="1:8" s="95" customFormat="1" ht="31.5">
      <c r="A386" s="45" t="s">
        <v>199</v>
      </c>
      <c r="B386" s="14"/>
      <c r="C386" s="22" t="s">
        <v>145</v>
      </c>
      <c r="D386" s="22" t="s">
        <v>139</v>
      </c>
      <c r="E386" s="14" t="s">
        <v>389</v>
      </c>
      <c r="F386" s="14">
        <v>600</v>
      </c>
      <c r="G386" s="39">
        <v>98.2</v>
      </c>
      <c r="H386" s="39">
        <v>98</v>
      </c>
    </row>
    <row r="387" spans="1:8" s="95" customFormat="1" ht="78.75" customHeight="1">
      <c r="A387" s="45" t="s">
        <v>391</v>
      </c>
      <c r="B387" s="14"/>
      <c r="C387" s="22" t="s">
        <v>145</v>
      </c>
      <c r="D387" s="22" t="s">
        <v>139</v>
      </c>
      <c r="E387" s="14" t="s">
        <v>390</v>
      </c>
      <c r="F387" s="14"/>
      <c r="G387" s="39">
        <f>SUM(G388)</f>
        <v>1239.8</v>
      </c>
      <c r="H387" s="39">
        <f>SUM(H388)</f>
        <v>1207.5</v>
      </c>
    </row>
    <row r="388" spans="1:8" s="95" customFormat="1" ht="111" customHeight="1">
      <c r="A388" s="30" t="s">
        <v>700</v>
      </c>
      <c r="B388" s="14"/>
      <c r="C388" s="22" t="s">
        <v>145</v>
      </c>
      <c r="D388" s="22" t="s">
        <v>139</v>
      </c>
      <c r="E388" s="14" t="s">
        <v>392</v>
      </c>
      <c r="F388" s="14"/>
      <c r="G388" s="39">
        <f>SUM(G389)</f>
        <v>1239.8</v>
      </c>
      <c r="H388" s="39">
        <f>SUM(H389)</f>
        <v>1207.5</v>
      </c>
    </row>
    <row r="389" spans="1:8" s="95" customFormat="1" ht="31.5">
      <c r="A389" s="45" t="s">
        <v>199</v>
      </c>
      <c r="B389" s="14"/>
      <c r="C389" s="22" t="s">
        <v>145</v>
      </c>
      <c r="D389" s="22" t="s">
        <v>139</v>
      </c>
      <c r="E389" s="14" t="s">
        <v>392</v>
      </c>
      <c r="F389" s="14">
        <v>600</v>
      </c>
      <c r="G389" s="39">
        <v>1239.8</v>
      </c>
      <c r="H389" s="39">
        <v>1207.5</v>
      </c>
    </row>
    <row r="390" spans="1:8" s="95" customFormat="1" ht="47.25">
      <c r="A390" s="61" t="s">
        <v>424</v>
      </c>
      <c r="B390" s="15"/>
      <c r="C390" s="22" t="s">
        <v>145</v>
      </c>
      <c r="D390" s="22" t="s">
        <v>139</v>
      </c>
      <c r="E390" s="14" t="s">
        <v>365</v>
      </c>
      <c r="F390" s="15"/>
      <c r="G390" s="39">
        <f>SUM(G391,G393)</f>
        <v>1634.6</v>
      </c>
      <c r="H390" s="39">
        <f>SUM(H391,H393)</f>
        <v>1614.4</v>
      </c>
    </row>
    <row r="391" spans="1:8" ht="18.75">
      <c r="A391" s="30" t="s">
        <v>678</v>
      </c>
      <c r="B391" s="14"/>
      <c r="C391" s="22" t="s">
        <v>145</v>
      </c>
      <c r="D391" s="22" t="s">
        <v>139</v>
      </c>
      <c r="E391" s="14" t="s">
        <v>364</v>
      </c>
      <c r="F391" s="57"/>
      <c r="G391" s="39">
        <f>SUM(G392)</f>
        <v>1354.1</v>
      </c>
      <c r="H391" s="39">
        <f>SUM(H392)</f>
        <v>1333.9</v>
      </c>
    </row>
    <row r="392" spans="1:8" ht="31.5">
      <c r="A392" s="45" t="s">
        <v>199</v>
      </c>
      <c r="B392" s="14"/>
      <c r="C392" s="22" t="s">
        <v>145</v>
      </c>
      <c r="D392" s="22" t="s">
        <v>139</v>
      </c>
      <c r="E392" s="14" t="s">
        <v>364</v>
      </c>
      <c r="F392" s="14">
        <v>600</v>
      </c>
      <c r="G392" s="39">
        <v>1354.1</v>
      </c>
      <c r="H392" s="39">
        <v>1333.9</v>
      </c>
    </row>
    <row r="393" spans="1:8" ht="18.75">
      <c r="A393" s="45" t="s">
        <v>680</v>
      </c>
      <c r="B393" s="14"/>
      <c r="C393" s="22" t="s">
        <v>145</v>
      </c>
      <c r="D393" s="22" t="s">
        <v>139</v>
      </c>
      <c r="E393" s="14" t="s">
        <v>838</v>
      </c>
      <c r="F393" s="40"/>
      <c r="G393" s="39">
        <f>SUM(G394)</f>
        <v>280.5</v>
      </c>
      <c r="H393" s="39">
        <f>SUM(H394)</f>
        <v>280.5</v>
      </c>
    </row>
    <row r="394" spans="1:8" ht="31.5">
      <c r="A394" s="45" t="s">
        <v>199</v>
      </c>
      <c r="B394" s="14"/>
      <c r="C394" s="22" t="s">
        <v>145</v>
      </c>
      <c r="D394" s="22" t="s">
        <v>139</v>
      </c>
      <c r="E394" s="14" t="s">
        <v>838</v>
      </c>
      <c r="F394" s="14">
        <v>600</v>
      </c>
      <c r="G394" s="39">
        <v>280.5</v>
      </c>
      <c r="H394" s="39">
        <v>280.5</v>
      </c>
    </row>
    <row r="395" spans="1:8" ht="47.25">
      <c r="A395" s="109" t="s">
        <v>779</v>
      </c>
      <c r="B395" s="14"/>
      <c r="C395" s="22" t="s">
        <v>145</v>
      </c>
      <c r="D395" s="22" t="s">
        <v>139</v>
      </c>
      <c r="E395" s="14" t="s">
        <v>780</v>
      </c>
      <c r="F395" s="14"/>
      <c r="G395" s="39">
        <f>SUM(G396,G398)</f>
        <v>303</v>
      </c>
      <c r="H395" s="39">
        <f>SUM(H396,H398)</f>
        <v>303</v>
      </c>
    </row>
    <row r="396" spans="1:8" ht="47.25">
      <c r="A396" s="109" t="s">
        <v>781</v>
      </c>
      <c r="B396" s="14"/>
      <c r="C396" s="22" t="s">
        <v>145</v>
      </c>
      <c r="D396" s="22" t="s">
        <v>139</v>
      </c>
      <c r="E396" s="14" t="s">
        <v>782</v>
      </c>
      <c r="F396" s="14"/>
      <c r="G396" s="39">
        <f>SUM(G397:G397)</f>
        <v>300</v>
      </c>
      <c r="H396" s="39">
        <f>SUM(H397:H397)</f>
        <v>300</v>
      </c>
    </row>
    <row r="397" spans="1:8" ht="31.5">
      <c r="A397" s="45" t="s">
        <v>199</v>
      </c>
      <c r="B397" s="14"/>
      <c r="C397" s="22" t="s">
        <v>145</v>
      </c>
      <c r="D397" s="22" t="s">
        <v>139</v>
      </c>
      <c r="E397" s="14" t="s">
        <v>782</v>
      </c>
      <c r="F397" s="14">
        <v>600</v>
      </c>
      <c r="G397" s="39">
        <v>300</v>
      </c>
      <c r="H397" s="39">
        <v>300</v>
      </c>
    </row>
    <row r="398" spans="1:8" ht="50.25" customHeight="1">
      <c r="A398" s="109" t="s">
        <v>783</v>
      </c>
      <c r="B398" s="14"/>
      <c r="C398" s="22" t="s">
        <v>145</v>
      </c>
      <c r="D398" s="22" t="s">
        <v>139</v>
      </c>
      <c r="E398" s="14" t="s">
        <v>784</v>
      </c>
      <c r="F398" s="14"/>
      <c r="G398" s="39">
        <f>SUM(G399:G399)</f>
        <v>3</v>
      </c>
      <c r="H398" s="39">
        <f>SUM(H399:H399)</f>
        <v>3</v>
      </c>
    </row>
    <row r="399" spans="1:8" ht="31.5">
      <c r="A399" s="45" t="s">
        <v>199</v>
      </c>
      <c r="B399" s="14"/>
      <c r="C399" s="22" t="s">
        <v>145</v>
      </c>
      <c r="D399" s="22" t="s">
        <v>139</v>
      </c>
      <c r="E399" s="14" t="s">
        <v>784</v>
      </c>
      <c r="F399" s="14">
        <v>600</v>
      </c>
      <c r="G399" s="39">
        <v>3</v>
      </c>
      <c r="H399" s="39">
        <v>3</v>
      </c>
    </row>
    <row r="400" spans="1:8" s="31" customFormat="1" ht="33" customHeight="1">
      <c r="A400" s="30" t="s">
        <v>117</v>
      </c>
      <c r="B400" s="14"/>
      <c r="C400" s="22" t="s">
        <v>145</v>
      </c>
      <c r="D400" s="22" t="s">
        <v>139</v>
      </c>
      <c r="E400" s="14" t="s">
        <v>366</v>
      </c>
      <c r="F400" s="14"/>
      <c r="G400" s="39">
        <f>SUM(G401,G403,G405)</f>
        <v>94028.799999999988</v>
      </c>
      <c r="H400" s="39">
        <f>SUM(H401,H403,H405)</f>
        <v>91703.7</v>
      </c>
    </row>
    <row r="401" spans="1:8" ht="31.5">
      <c r="A401" s="45" t="s">
        <v>205</v>
      </c>
      <c r="B401" s="14"/>
      <c r="C401" s="22" t="s">
        <v>145</v>
      </c>
      <c r="D401" s="22" t="s">
        <v>139</v>
      </c>
      <c r="E401" s="14" t="s">
        <v>701</v>
      </c>
      <c r="F401" s="14"/>
      <c r="G401" s="39">
        <f>SUM(G402:G402)</f>
        <v>59332.6</v>
      </c>
      <c r="H401" s="39">
        <f>SUM(H402:H402)</f>
        <v>57574.2</v>
      </c>
    </row>
    <row r="402" spans="1:8" ht="31.5">
      <c r="A402" s="45" t="s">
        <v>199</v>
      </c>
      <c r="B402" s="14"/>
      <c r="C402" s="22" t="s">
        <v>145</v>
      </c>
      <c r="D402" s="22" t="s">
        <v>139</v>
      </c>
      <c r="E402" s="14" t="s">
        <v>701</v>
      </c>
      <c r="F402" s="14">
        <v>600</v>
      </c>
      <c r="G402" s="39">
        <v>59332.6</v>
      </c>
      <c r="H402" s="39">
        <v>57574.2</v>
      </c>
    </row>
    <row r="403" spans="1:8" ht="31.5">
      <c r="A403" s="45" t="s">
        <v>206</v>
      </c>
      <c r="B403" s="14"/>
      <c r="C403" s="22" t="s">
        <v>145</v>
      </c>
      <c r="D403" s="22" t="s">
        <v>139</v>
      </c>
      <c r="E403" s="14" t="s">
        <v>702</v>
      </c>
      <c r="F403" s="14"/>
      <c r="G403" s="39">
        <f>SUM(G404)</f>
        <v>11002.6</v>
      </c>
      <c r="H403" s="39">
        <f>SUM(H404)</f>
        <v>10784.5</v>
      </c>
    </row>
    <row r="404" spans="1:8" ht="31.5">
      <c r="A404" s="45" t="s">
        <v>199</v>
      </c>
      <c r="B404" s="14"/>
      <c r="C404" s="22" t="s">
        <v>145</v>
      </c>
      <c r="D404" s="22" t="s">
        <v>139</v>
      </c>
      <c r="E404" s="14" t="s">
        <v>702</v>
      </c>
      <c r="F404" s="14">
        <v>600</v>
      </c>
      <c r="G404" s="39">
        <v>11002.6</v>
      </c>
      <c r="H404" s="39">
        <v>10784.5</v>
      </c>
    </row>
    <row r="405" spans="1:8" ht="17.25" customHeight="1">
      <c r="A405" s="45" t="s">
        <v>207</v>
      </c>
      <c r="B405" s="14"/>
      <c r="C405" s="22" t="s">
        <v>145</v>
      </c>
      <c r="D405" s="22" t="s">
        <v>139</v>
      </c>
      <c r="E405" s="14" t="s">
        <v>703</v>
      </c>
      <c r="F405" s="14"/>
      <c r="G405" s="39">
        <f>SUM(G406)</f>
        <v>23693.599999999999</v>
      </c>
      <c r="H405" s="39">
        <f>SUM(H406)</f>
        <v>23345</v>
      </c>
    </row>
    <row r="406" spans="1:8" ht="31.5">
      <c r="A406" s="45" t="s">
        <v>199</v>
      </c>
      <c r="B406" s="14"/>
      <c r="C406" s="22" t="s">
        <v>145</v>
      </c>
      <c r="D406" s="22" t="s">
        <v>139</v>
      </c>
      <c r="E406" s="14" t="s">
        <v>703</v>
      </c>
      <c r="F406" s="14">
        <v>600</v>
      </c>
      <c r="G406" s="39">
        <v>23693.599999999999</v>
      </c>
      <c r="H406" s="39">
        <v>23345</v>
      </c>
    </row>
    <row r="407" spans="1:8" ht="15.75">
      <c r="A407" s="45" t="s">
        <v>266</v>
      </c>
      <c r="B407" s="14"/>
      <c r="C407" s="22" t="s">
        <v>145</v>
      </c>
      <c r="D407" s="22" t="s">
        <v>139</v>
      </c>
      <c r="E407" s="14" t="s">
        <v>265</v>
      </c>
      <c r="F407" s="14"/>
      <c r="G407" s="11">
        <f t="shared" ref="G407:H409" si="17">SUM(G408)</f>
        <v>205.5</v>
      </c>
      <c r="H407" s="11">
        <f t="shared" si="17"/>
        <v>205.5</v>
      </c>
    </row>
    <row r="408" spans="1:8" ht="15.75">
      <c r="A408" s="45" t="s">
        <v>268</v>
      </c>
      <c r="B408" s="14"/>
      <c r="C408" s="22" t="s">
        <v>145</v>
      </c>
      <c r="D408" s="22" t="s">
        <v>139</v>
      </c>
      <c r="E408" s="14" t="s">
        <v>267</v>
      </c>
      <c r="F408" s="14"/>
      <c r="G408" s="11">
        <f t="shared" si="17"/>
        <v>205.5</v>
      </c>
      <c r="H408" s="11">
        <f t="shared" si="17"/>
        <v>205.5</v>
      </c>
    </row>
    <row r="409" spans="1:8" ht="15.75">
      <c r="A409" s="45" t="s">
        <v>336</v>
      </c>
      <c r="B409" s="14"/>
      <c r="C409" s="22" t="s">
        <v>145</v>
      </c>
      <c r="D409" s="22" t="s">
        <v>139</v>
      </c>
      <c r="E409" s="14" t="s">
        <v>337</v>
      </c>
      <c r="F409" s="14"/>
      <c r="G409" s="11">
        <f t="shared" si="17"/>
        <v>205.5</v>
      </c>
      <c r="H409" s="11">
        <f t="shared" si="17"/>
        <v>205.5</v>
      </c>
    </row>
    <row r="410" spans="1:8" ht="31.5">
      <c r="A410" s="45" t="s">
        <v>199</v>
      </c>
      <c r="B410" s="14"/>
      <c r="C410" s="22" t="s">
        <v>145</v>
      </c>
      <c r="D410" s="22" t="s">
        <v>139</v>
      </c>
      <c r="E410" s="14" t="s">
        <v>337</v>
      </c>
      <c r="F410" s="14">
        <v>600</v>
      </c>
      <c r="G410" s="11">
        <v>205.5</v>
      </c>
      <c r="H410" s="11">
        <v>205.5</v>
      </c>
    </row>
    <row r="411" spans="1:8" ht="15.75">
      <c r="A411" s="33" t="s">
        <v>126</v>
      </c>
      <c r="B411" s="147"/>
      <c r="C411" s="148">
        <v>10</v>
      </c>
      <c r="D411" s="148" t="s">
        <v>146</v>
      </c>
      <c r="E411" s="147"/>
      <c r="F411" s="147"/>
      <c r="G411" s="13">
        <f>SUM(G412,G418)</f>
        <v>46878.700000000004</v>
      </c>
      <c r="H411" s="13">
        <f>SUM(H412,H418)</f>
        <v>45671.999999999993</v>
      </c>
    </row>
    <row r="412" spans="1:8" ht="15.75">
      <c r="A412" s="60" t="s">
        <v>129</v>
      </c>
      <c r="B412" s="47"/>
      <c r="C412" s="56">
        <v>10</v>
      </c>
      <c r="D412" s="56" t="s">
        <v>142</v>
      </c>
      <c r="E412" s="47"/>
      <c r="F412" s="47"/>
      <c r="G412" s="13">
        <f t="shared" ref="G412:H416" si="18">SUM(G413)</f>
        <v>1414.6</v>
      </c>
      <c r="H412" s="13">
        <f t="shared" si="18"/>
        <v>1041.5999999999999</v>
      </c>
    </row>
    <row r="413" spans="1:8" ht="47.25">
      <c r="A413" s="30" t="s">
        <v>360</v>
      </c>
      <c r="B413" s="14"/>
      <c r="C413" s="16">
        <v>10</v>
      </c>
      <c r="D413" s="16" t="s">
        <v>142</v>
      </c>
      <c r="E413" s="14" t="s">
        <v>359</v>
      </c>
      <c r="F413" s="14"/>
      <c r="G413" s="39">
        <f t="shared" si="18"/>
        <v>1414.6</v>
      </c>
      <c r="H413" s="39">
        <f t="shared" si="18"/>
        <v>1041.5999999999999</v>
      </c>
    </row>
    <row r="414" spans="1:8" ht="47.25">
      <c r="A414" s="30" t="s">
        <v>116</v>
      </c>
      <c r="B414" s="14"/>
      <c r="C414" s="16">
        <v>10</v>
      </c>
      <c r="D414" s="16" t="s">
        <v>142</v>
      </c>
      <c r="E414" s="14" t="s">
        <v>361</v>
      </c>
      <c r="F414" s="14"/>
      <c r="G414" s="39">
        <f t="shared" si="18"/>
        <v>1414.6</v>
      </c>
      <c r="H414" s="39">
        <f t="shared" si="18"/>
        <v>1041.5999999999999</v>
      </c>
    </row>
    <row r="415" spans="1:8" ht="80.25" customHeight="1">
      <c r="A415" s="61" t="s">
        <v>726</v>
      </c>
      <c r="B415" s="15"/>
      <c r="C415" s="16">
        <v>10</v>
      </c>
      <c r="D415" s="16" t="s">
        <v>142</v>
      </c>
      <c r="E415" s="14" t="s">
        <v>393</v>
      </c>
      <c r="F415" s="15"/>
      <c r="G415" s="39">
        <f t="shared" si="18"/>
        <v>1414.6</v>
      </c>
      <c r="H415" s="39">
        <f t="shared" si="18"/>
        <v>1041.5999999999999</v>
      </c>
    </row>
    <row r="416" spans="1:8" ht="78.75">
      <c r="A416" s="61" t="s">
        <v>727</v>
      </c>
      <c r="B416" s="15"/>
      <c r="C416" s="16">
        <v>10</v>
      </c>
      <c r="D416" s="16" t="s">
        <v>142</v>
      </c>
      <c r="E416" s="14" t="s">
        <v>704</v>
      </c>
      <c r="F416" s="15"/>
      <c r="G416" s="39">
        <f t="shared" si="18"/>
        <v>1414.6</v>
      </c>
      <c r="H416" s="39">
        <f t="shared" si="18"/>
        <v>1041.5999999999999</v>
      </c>
    </row>
    <row r="417" spans="1:8" ht="31.5">
      <c r="A417" s="45" t="s">
        <v>199</v>
      </c>
      <c r="B417" s="15"/>
      <c r="C417" s="16">
        <v>10</v>
      </c>
      <c r="D417" s="16" t="s">
        <v>142</v>
      </c>
      <c r="E417" s="14" t="s">
        <v>704</v>
      </c>
      <c r="F417" s="15">
        <v>600</v>
      </c>
      <c r="G417" s="11">
        <v>1414.6</v>
      </c>
      <c r="H417" s="11">
        <v>1041.5999999999999</v>
      </c>
    </row>
    <row r="418" spans="1:8" ht="15.75">
      <c r="A418" s="33" t="s">
        <v>130</v>
      </c>
      <c r="B418" s="147"/>
      <c r="C418" s="148">
        <v>10</v>
      </c>
      <c r="D418" s="148" t="s">
        <v>147</v>
      </c>
      <c r="E418" s="147"/>
      <c r="F418" s="147"/>
      <c r="G418" s="13">
        <f>SUM(G419,G438)</f>
        <v>45464.100000000006</v>
      </c>
      <c r="H418" s="13">
        <f>SUM(H419,H438)</f>
        <v>44630.399999999994</v>
      </c>
    </row>
    <row r="419" spans="1:8" ht="31.5">
      <c r="A419" s="30" t="s">
        <v>261</v>
      </c>
      <c r="B419" s="14"/>
      <c r="C419" s="22">
        <v>10</v>
      </c>
      <c r="D419" s="22" t="s">
        <v>147</v>
      </c>
      <c r="E419" s="14" t="s">
        <v>259</v>
      </c>
      <c r="F419" s="40"/>
      <c r="G419" s="39">
        <f>SUM(G420,G429)</f>
        <v>45273.8</v>
      </c>
      <c r="H419" s="39">
        <f>SUM(H420,H429)</f>
        <v>44440.2</v>
      </c>
    </row>
    <row r="420" spans="1:8" ht="31.5">
      <c r="A420" s="30" t="s">
        <v>262</v>
      </c>
      <c r="B420" s="14"/>
      <c r="C420" s="22">
        <v>10</v>
      </c>
      <c r="D420" s="22" t="s">
        <v>147</v>
      </c>
      <c r="E420" s="14" t="s">
        <v>260</v>
      </c>
      <c r="F420" s="40"/>
      <c r="G420" s="39">
        <f>SUM(G421,G424,G427)</f>
        <v>16018.8</v>
      </c>
      <c r="H420" s="39">
        <f>SUM(H421,H424,H427)</f>
        <v>15979.800000000001</v>
      </c>
    </row>
    <row r="421" spans="1:8" ht="31.5">
      <c r="A421" s="45" t="s">
        <v>332</v>
      </c>
      <c r="B421" s="14"/>
      <c r="C421" s="22">
        <v>10</v>
      </c>
      <c r="D421" s="22" t="s">
        <v>147</v>
      </c>
      <c r="E421" s="14" t="s">
        <v>331</v>
      </c>
      <c r="F421" s="40"/>
      <c r="G421" s="39">
        <f>SUM(G422:G423)</f>
        <v>13075.5</v>
      </c>
      <c r="H421" s="39">
        <f>SUM(H422:H423)</f>
        <v>13036.800000000001</v>
      </c>
    </row>
    <row r="422" spans="1:8" ht="63">
      <c r="A422" s="45" t="s">
        <v>201</v>
      </c>
      <c r="B422" s="14"/>
      <c r="C422" s="22">
        <v>10</v>
      </c>
      <c r="D422" s="22" t="s">
        <v>147</v>
      </c>
      <c r="E422" s="14" t="s">
        <v>331</v>
      </c>
      <c r="F422" s="14">
        <v>100</v>
      </c>
      <c r="G422" s="39">
        <v>11216.8</v>
      </c>
      <c r="H422" s="39">
        <v>11216.6</v>
      </c>
    </row>
    <row r="423" spans="1:8" ht="31.5">
      <c r="A423" s="59" t="s">
        <v>543</v>
      </c>
      <c r="B423" s="150"/>
      <c r="C423" s="22">
        <v>10</v>
      </c>
      <c r="D423" s="22" t="s">
        <v>147</v>
      </c>
      <c r="E423" s="14" t="s">
        <v>331</v>
      </c>
      <c r="F423" s="150">
        <v>200</v>
      </c>
      <c r="G423" s="39">
        <v>1858.7</v>
      </c>
      <c r="H423" s="39">
        <v>1820.2</v>
      </c>
    </row>
    <row r="424" spans="1:8" ht="63">
      <c r="A424" s="59" t="s">
        <v>822</v>
      </c>
      <c r="B424" s="15"/>
      <c r="C424" s="22" t="s">
        <v>4</v>
      </c>
      <c r="D424" s="22" t="s">
        <v>147</v>
      </c>
      <c r="E424" s="14" t="s">
        <v>333</v>
      </c>
      <c r="F424" s="15"/>
      <c r="G424" s="39">
        <f>SUM(G425:G426)</f>
        <v>2574</v>
      </c>
      <c r="H424" s="39">
        <f>SUM(H425:H426)</f>
        <v>2573.7999999999997</v>
      </c>
    </row>
    <row r="425" spans="1:8" ht="63">
      <c r="A425" s="45" t="s">
        <v>201</v>
      </c>
      <c r="B425" s="15"/>
      <c r="C425" s="22" t="s">
        <v>4</v>
      </c>
      <c r="D425" s="22" t="s">
        <v>147</v>
      </c>
      <c r="E425" s="14" t="s">
        <v>333</v>
      </c>
      <c r="F425" s="15">
        <v>100</v>
      </c>
      <c r="G425" s="39">
        <v>2166.6999999999998</v>
      </c>
      <c r="H425" s="39">
        <v>2166.6999999999998</v>
      </c>
    </row>
    <row r="426" spans="1:8" ht="31.5">
      <c r="A426" s="59" t="s">
        <v>543</v>
      </c>
      <c r="B426" s="150"/>
      <c r="C426" s="22" t="s">
        <v>4</v>
      </c>
      <c r="D426" s="22" t="s">
        <v>147</v>
      </c>
      <c r="E426" s="14" t="s">
        <v>333</v>
      </c>
      <c r="F426" s="150">
        <v>200</v>
      </c>
      <c r="G426" s="39">
        <v>407.3</v>
      </c>
      <c r="H426" s="39">
        <v>407.1</v>
      </c>
    </row>
    <row r="427" spans="1:8" ht="18.75">
      <c r="A427" s="30" t="s">
        <v>678</v>
      </c>
      <c r="B427" s="14"/>
      <c r="C427" s="22">
        <v>10</v>
      </c>
      <c r="D427" s="22" t="s">
        <v>147</v>
      </c>
      <c r="E427" s="14" t="s">
        <v>334</v>
      </c>
      <c r="F427" s="57"/>
      <c r="G427" s="39">
        <f>SUM(G428)</f>
        <v>369.3</v>
      </c>
      <c r="H427" s="39">
        <f>SUM(H428)</f>
        <v>369.2</v>
      </c>
    </row>
    <row r="428" spans="1:8" ht="63">
      <c r="A428" s="45" t="s">
        <v>201</v>
      </c>
      <c r="B428" s="14"/>
      <c r="C428" s="22">
        <v>10</v>
      </c>
      <c r="D428" s="22" t="s">
        <v>147</v>
      </c>
      <c r="E428" s="14" t="s">
        <v>334</v>
      </c>
      <c r="F428" s="14">
        <v>100</v>
      </c>
      <c r="G428" s="39">
        <v>369.3</v>
      </c>
      <c r="H428" s="39">
        <v>369.2</v>
      </c>
    </row>
    <row r="429" spans="1:8" ht="31.5">
      <c r="A429" s="30" t="s">
        <v>395</v>
      </c>
      <c r="B429" s="14"/>
      <c r="C429" s="22">
        <v>10</v>
      </c>
      <c r="D429" s="22" t="s">
        <v>147</v>
      </c>
      <c r="E429" s="14" t="s">
        <v>394</v>
      </c>
      <c r="F429" s="40"/>
      <c r="G429" s="39">
        <f>SUM(G430,G432,G434)</f>
        <v>29255</v>
      </c>
      <c r="H429" s="39">
        <f>SUM(H430,H432,H434)</f>
        <v>28460.399999999998</v>
      </c>
    </row>
    <row r="430" spans="1:8" ht="18.75">
      <c r="A430" s="45" t="s">
        <v>678</v>
      </c>
      <c r="B430" s="14"/>
      <c r="C430" s="22" t="s">
        <v>4</v>
      </c>
      <c r="D430" s="22" t="s">
        <v>147</v>
      </c>
      <c r="E430" s="14" t="s">
        <v>578</v>
      </c>
      <c r="F430" s="40"/>
      <c r="G430" s="39">
        <f>SUM(G431)</f>
        <v>1269.0999999999999</v>
      </c>
      <c r="H430" s="39">
        <f>SUM(H431)</f>
        <v>1269.0999999999999</v>
      </c>
    </row>
    <row r="431" spans="1:8" ht="63">
      <c r="A431" s="45" t="s">
        <v>201</v>
      </c>
      <c r="B431" s="14"/>
      <c r="C431" s="22" t="s">
        <v>4</v>
      </c>
      <c r="D431" s="22" t="s">
        <v>147</v>
      </c>
      <c r="E431" s="14" t="s">
        <v>578</v>
      </c>
      <c r="F431" s="14">
        <v>100</v>
      </c>
      <c r="G431" s="39">
        <v>1269.0999999999999</v>
      </c>
      <c r="H431" s="39">
        <v>1269.0999999999999</v>
      </c>
    </row>
    <row r="432" spans="1:8" ht="18.75">
      <c r="A432" s="45" t="s">
        <v>680</v>
      </c>
      <c r="B432" s="14"/>
      <c r="C432" s="22" t="s">
        <v>4</v>
      </c>
      <c r="D432" s="22" t="s">
        <v>147</v>
      </c>
      <c r="E432" s="14" t="s">
        <v>837</v>
      </c>
      <c r="F432" s="40"/>
      <c r="G432" s="39">
        <f>SUM(G433)</f>
        <v>18.899999999999999</v>
      </c>
      <c r="H432" s="39">
        <f>SUM(H433)</f>
        <v>18.8</v>
      </c>
    </row>
    <row r="433" spans="1:8" ht="63">
      <c r="A433" s="45" t="s">
        <v>201</v>
      </c>
      <c r="B433" s="14"/>
      <c r="C433" s="22" t="s">
        <v>4</v>
      </c>
      <c r="D433" s="22" t="s">
        <v>147</v>
      </c>
      <c r="E433" s="14" t="s">
        <v>837</v>
      </c>
      <c r="F433" s="14">
        <v>100</v>
      </c>
      <c r="G433" s="39">
        <v>18.899999999999999</v>
      </c>
      <c r="H433" s="39">
        <v>18.8</v>
      </c>
    </row>
    <row r="434" spans="1:8" ht="47.25">
      <c r="A434" s="45" t="s">
        <v>208</v>
      </c>
      <c r="B434" s="14"/>
      <c r="C434" s="22">
        <v>10</v>
      </c>
      <c r="D434" s="22" t="s">
        <v>147</v>
      </c>
      <c r="E434" s="14" t="s">
        <v>571</v>
      </c>
      <c r="F434" s="14"/>
      <c r="G434" s="39">
        <f>SUM(G435:G437)</f>
        <v>27967</v>
      </c>
      <c r="H434" s="39">
        <f>SUM(H435:H437)</f>
        <v>27172.499999999996</v>
      </c>
    </row>
    <row r="435" spans="1:8" ht="63">
      <c r="A435" s="45" t="s">
        <v>201</v>
      </c>
      <c r="B435" s="14"/>
      <c r="C435" s="22">
        <v>10</v>
      </c>
      <c r="D435" s="22" t="s">
        <v>147</v>
      </c>
      <c r="E435" s="14" t="s">
        <v>571</v>
      </c>
      <c r="F435" s="14">
        <v>100</v>
      </c>
      <c r="G435" s="11">
        <v>21593.3</v>
      </c>
      <c r="H435" s="11">
        <v>21567.599999999999</v>
      </c>
    </row>
    <row r="436" spans="1:8" ht="31.5">
      <c r="A436" s="45" t="s">
        <v>543</v>
      </c>
      <c r="B436" s="14"/>
      <c r="C436" s="22">
        <v>10</v>
      </c>
      <c r="D436" s="22" t="s">
        <v>147</v>
      </c>
      <c r="E436" s="14" t="s">
        <v>571</v>
      </c>
      <c r="F436" s="14">
        <v>200</v>
      </c>
      <c r="G436" s="11">
        <v>6255</v>
      </c>
      <c r="H436" s="11">
        <v>5524.6</v>
      </c>
    </row>
    <row r="437" spans="1:8" ht="15.75">
      <c r="A437" s="45" t="s">
        <v>198</v>
      </c>
      <c r="B437" s="14"/>
      <c r="C437" s="22">
        <v>10</v>
      </c>
      <c r="D437" s="22" t="s">
        <v>147</v>
      </c>
      <c r="E437" s="14" t="s">
        <v>571</v>
      </c>
      <c r="F437" s="14">
        <v>800</v>
      </c>
      <c r="G437" s="11">
        <v>118.7</v>
      </c>
      <c r="H437" s="11">
        <v>80.3</v>
      </c>
    </row>
    <row r="438" spans="1:8" ht="15.75">
      <c r="A438" s="45" t="s">
        <v>266</v>
      </c>
      <c r="B438" s="14"/>
      <c r="C438" s="22" t="s">
        <v>4</v>
      </c>
      <c r="D438" s="22" t="s">
        <v>147</v>
      </c>
      <c r="E438" s="14" t="s">
        <v>265</v>
      </c>
      <c r="F438" s="14"/>
      <c r="G438" s="11">
        <f>SUM(G439)</f>
        <v>190.3</v>
      </c>
      <c r="H438" s="11">
        <f>SUM(H439)</f>
        <v>190.2</v>
      </c>
    </row>
    <row r="439" spans="1:8" ht="15.75">
      <c r="A439" s="45" t="s">
        <v>268</v>
      </c>
      <c r="B439" s="14"/>
      <c r="C439" s="22" t="s">
        <v>4</v>
      </c>
      <c r="D439" s="22" t="s">
        <v>147</v>
      </c>
      <c r="E439" s="14" t="s">
        <v>267</v>
      </c>
      <c r="F439" s="14"/>
      <c r="G439" s="11">
        <f>SUM(G440)</f>
        <v>190.3</v>
      </c>
      <c r="H439" s="11">
        <f>SUM(H440)</f>
        <v>190.2</v>
      </c>
    </row>
    <row r="440" spans="1:8" ht="15.75">
      <c r="A440" s="45" t="s">
        <v>336</v>
      </c>
      <c r="B440" s="14"/>
      <c r="C440" s="22" t="s">
        <v>4</v>
      </c>
      <c r="D440" s="22" t="s">
        <v>147</v>
      </c>
      <c r="E440" s="14" t="s">
        <v>337</v>
      </c>
      <c r="F440" s="14"/>
      <c r="G440" s="11">
        <f>SUM(G441:G442)</f>
        <v>190.3</v>
      </c>
      <c r="H440" s="11">
        <f>SUM(H441:H442)</f>
        <v>190.2</v>
      </c>
    </row>
    <row r="441" spans="1:8" ht="63">
      <c r="A441" s="45" t="s">
        <v>201</v>
      </c>
      <c r="B441" s="14"/>
      <c r="C441" s="22" t="s">
        <v>4</v>
      </c>
      <c r="D441" s="22" t="s">
        <v>147</v>
      </c>
      <c r="E441" s="14" t="s">
        <v>337</v>
      </c>
      <c r="F441" s="14">
        <v>100</v>
      </c>
      <c r="G441" s="11">
        <v>98.8</v>
      </c>
      <c r="H441" s="11">
        <v>98.7</v>
      </c>
    </row>
    <row r="442" spans="1:8" ht="15.75">
      <c r="A442" s="45" t="s">
        <v>198</v>
      </c>
      <c r="B442" s="14"/>
      <c r="C442" s="22" t="s">
        <v>4</v>
      </c>
      <c r="D442" s="22" t="s">
        <v>147</v>
      </c>
      <c r="E442" s="14" t="s">
        <v>337</v>
      </c>
      <c r="F442" s="14">
        <v>800</v>
      </c>
      <c r="G442" s="11">
        <v>91.5</v>
      </c>
      <c r="H442" s="11">
        <v>91.5</v>
      </c>
    </row>
    <row r="443" spans="1:8" ht="15.75">
      <c r="A443" s="33" t="s">
        <v>131</v>
      </c>
      <c r="B443" s="147"/>
      <c r="C443" s="148">
        <v>11</v>
      </c>
      <c r="D443" s="148" t="s">
        <v>146</v>
      </c>
      <c r="E443" s="149"/>
      <c r="F443" s="149"/>
      <c r="G443" s="13">
        <f>G444+G453</f>
        <v>23664.400000000001</v>
      </c>
      <c r="H443" s="13">
        <f>H444+H453</f>
        <v>23012.6</v>
      </c>
    </row>
    <row r="444" spans="1:8" ht="15.75">
      <c r="A444" s="33" t="s">
        <v>132</v>
      </c>
      <c r="B444" s="147"/>
      <c r="C444" s="148">
        <v>11</v>
      </c>
      <c r="D444" s="148" t="s">
        <v>139</v>
      </c>
      <c r="E444" s="149"/>
      <c r="F444" s="149"/>
      <c r="G444" s="13">
        <f>SUM(G445)</f>
        <v>21589.9</v>
      </c>
      <c r="H444" s="13">
        <f>SUM(H445)</f>
        <v>20940.8</v>
      </c>
    </row>
    <row r="445" spans="1:8" ht="31.5">
      <c r="A445" s="30" t="s">
        <v>397</v>
      </c>
      <c r="B445" s="14"/>
      <c r="C445" s="22">
        <v>11</v>
      </c>
      <c r="D445" s="22" t="s">
        <v>139</v>
      </c>
      <c r="E445" s="14" t="s">
        <v>398</v>
      </c>
      <c r="F445" s="49"/>
      <c r="G445" s="39">
        <f>SUM(G446,G450)</f>
        <v>21589.9</v>
      </c>
      <c r="H445" s="39">
        <f>SUM(H446,H450)</f>
        <v>20940.8</v>
      </c>
    </row>
    <row r="446" spans="1:8" ht="15.75">
      <c r="A446" s="30" t="s">
        <v>133</v>
      </c>
      <c r="B446" s="14"/>
      <c r="C446" s="22">
        <v>11</v>
      </c>
      <c r="D446" s="22" t="s">
        <v>139</v>
      </c>
      <c r="E446" s="14" t="s">
        <v>399</v>
      </c>
      <c r="F446" s="49"/>
      <c r="G446" s="39">
        <f t="shared" ref="G446:H448" si="19">SUM(G447)</f>
        <v>417.2</v>
      </c>
      <c r="H446" s="39">
        <f t="shared" si="19"/>
        <v>417.2</v>
      </c>
    </row>
    <row r="447" spans="1:8" ht="47.25">
      <c r="A447" s="61" t="s">
        <v>424</v>
      </c>
      <c r="B447" s="15"/>
      <c r="C447" s="22">
        <v>11</v>
      </c>
      <c r="D447" s="22" t="s">
        <v>139</v>
      </c>
      <c r="E447" s="14" t="s">
        <v>400</v>
      </c>
      <c r="F447" s="15"/>
      <c r="G447" s="39">
        <f t="shared" si="19"/>
        <v>417.2</v>
      </c>
      <c r="H447" s="39">
        <f t="shared" si="19"/>
        <v>417.2</v>
      </c>
    </row>
    <row r="448" spans="1:8" ht="18.75">
      <c r="A448" s="30" t="s">
        <v>678</v>
      </c>
      <c r="B448" s="14"/>
      <c r="C448" s="22">
        <v>11</v>
      </c>
      <c r="D448" s="22" t="s">
        <v>139</v>
      </c>
      <c r="E448" s="14" t="s">
        <v>401</v>
      </c>
      <c r="F448" s="57"/>
      <c r="G448" s="39">
        <f t="shared" si="19"/>
        <v>417.2</v>
      </c>
      <c r="H448" s="39">
        <f t="shared" si="19"/>
        <v>417.2</v>
      </c>
    </row>
    <row r="449" spans="1:8" ht="31.5">
      <c r="A449" s="45" t="s">
        <v>199</v>
      </c>
      <c r="B449" s="14"/>
      <c r="C449" s="22">
        <v>11</v>
      </c>
      <c r="D449" s="22" t="s">
        <v>139</v>
      </c>
      <c r="E449" s="14" t="s">
        <v>401</v>
      </c>
      <c r="F449" s="14">
        <v>600</v>
      </c>
      <c r="G449" s="39">
        <v>417.2</v>
      </c>
      <c r="H449" s="39">
        <v>417.2</v>
      </c>
    </row>
    <row r="450" spans="1:8" ht="31.5">
      <c r="A450" s="30" t="s">
        <v>134</v>
      </c>
      <c r="B450" s="14"/>
      <c r="C450" s="22">
        <v>11</v>
      </c>
      <c r="D450" s="22" t="s">
        <v>139</v>
      </c>
      <c r="E450" s="14" t="s">
        <v>402</v>
      </c>
      <c r="F450" s="49"/>
      <c r="G450" s="39">
        <f>SUM(G451)</f>
        <v>21172.7</v>
      </c>
      <c r="H450" s="39">
        <f>SUM(H451)</f>
        <v>20523.599999999999</v>
      </c>
    </row>
    <row r="451" spans="1:8" ht="47.25">
      <c r="A451" s="45" t="s">
        <v>209</v>
      </c>
      <c r="B451" s="14"/>
      <c r="C451" s="22">
        <v>11</v>
      </c>
      <c r="D451" s="22" t="s">
        <v>139</v>
      </c>
      <c r="E451" s="14" t="s">
        <v>572</v>
      </c>
      <c r="F451" s="49"/>
      <c r="G451" s="39">
        <f>SUM(G452)</f>
        <v>21172.7</v>
      </c>
      <c r="H451" s="39">
        <f>SUM(H452)</f>
        <v>20523.599999999999</v>
      </c>
    </row>
    <row r="452" spans="1:8" s="95" customFormat="1" ht="31.5">
      <c r="A452" s="45" t="s">
        <v>199</v>
      </c>
      <c r="B452" s="14"/>
      <c r="C452" s="22">
        <v>11</v>
      </c>
      <c r="D452" s="22" t="s">
        <v>139</v>
      </c>
      <c r="E452" s="14" t="s">
        <v>572</v>
      </c>
      <c r="F452" s="14">
        <v>600</v>
      </c>
      <c r="G452" s="39">
        <v>21172.7</v>
      </c>
      <c r="H452" s="39">
        <v>20523.599999999999</v>
      </c>
    </row>
    <row r="453" spans="1:8" s="95" customFormat="1" ht="15.75">
      <c r="A453" s="33" t="s">
        <v>135</v>
      </c>
      <c r="B453" s="147"/>
      <c r="C453" s="148">
        <v>11</v>
      </c>
      <c r="D453" s="148" t="s">
        <v>140</v>
      </c>
      <c r="E453" s="147"/>
      <c r="F453" s="147"/>
      <c r="G453" s="13">
        <f>SUM(G454,G459)</f>
        <v>2074.5</v>
      </c>
      <c r="H453" s="13">
        <f>SUM(H454,H459)</f>
        <v>2071.8000000000002</v>
      </c>
    </row>
    <row r="454" spans="1:8" s="95" customFormat="1" ht="31.5">
      <c r="A454" s="30" t="s">
        <v>397</v>
      </c>
      <c r="B454" s="14"/>
      <c r="C454" s="22">
        <v>11</v>
      </c>
      <c r="D454" s="22" t="s">
        <v>140</v>
      </c>
      <c r="E454" s="14" t="s">
        <v>398</v>
      </c>
      <c r="F454" s="14"/>
      <c r="G454" s="39">
        <f t="shared" ref="G454:H456" si="20">SUM(G455)</f>
        <v>1290</v>
      </c>
      <c r="H454" s="39">
        <f t="shared" si="20"/>
        <v>1290</v>
      </c>
    </row>
    <row r="455" spans="1:8" s="95" customFormat="1" ht="15.75">
      <c r="A455" s="30" t="s">
        <v>133</v>
      </c>
      <c r="B455" s="14"/>
      <c r="C455" s="22">
        <v>11</v>
      </c>
      <c r="D455" s="22" t="s">
        <v>140</v>
      </c>
      <c r="E455" s="14" t="s">
        <v>399</v>
      </c>
      <c r="F455" s="14"/>
      <c r="G455" s="39">
        <f t="shared" si="20"/>
        <v>1290</v>
      </c>
      <c r="H455" s="39">
        <f t="shared" si="20"/>
        <v>1290</v>
      </c>
    </row>
    <row r="456" spans="1:8" ht="31.5">
      <c r="A456" s="61" t="s">
        <v>405</v>
      </c>
      <c r="B456" s="15"/>
      <c r="C456" s="22">
        <v>11</v>
      </c>
      <c r="D456" s="22" t="s">
        <v>140</v>
      </c>
      <c r="E456" s="14" t="s">
        <v>404</v>
      </c>
      <c r="F456" s="15"/>
      <c r="G456" s="39">
        <f t="shared" si="20"/>
        <v>1290</v>
      </c>
      <c r="H456" s="39">
        <f t="shared" si="20"/>
        <v>1290</v>
      </c>
    </row>
    <row r="457" spans="1:8" ht="15.75">
      <c r="A457" s="30" t="s">
        <v>136</v>
      </c>
      <c r="B457" s="14"/>
      <c r="C457" s="22">
        <v>11</v>
      </c>
      <c r="D457" s="22" t="s">
        <v>140</v>
      </c>
      <c r="E457" s="14" t="s">
        <v>403</v>
      </c>
      <c r="F457" s="14"/>
      <c r="G457" s="39">
        <f>SUM(G458:G458)</f>
        <v>1290</v>
      </c>
      <c r="H457" s="39">
        <f>SUM(H458:H458)</f>
        <v>1290</v>
      </c>
    </row>
    <row r="458" spans="1:8" ht="31.5">
      <c r="A458" s="45" t="s">
        <v>199</v>
      </c>
      <c r="B458" s="166"/>
      <c r="C458" s="167">
        <v>11</v>
      </c>
      <c r="D458" s="167" t="s">
        <v>140</v>
      </c>
      <c r="E458" s="14" t="s">
        <v>403</v>
      </c>
      <c r="F458" s="166">
        <v>600</v>
      </c>
      <c r="G458" s="12">
        <v>1290</v>
      </c>
      <c r="H458" s="11">
        <v>1290</v>
      </c>
    </row>
    <row r="459" spans="1:8" ht="15.75">
      <c r="A459" s="18" t="s">
        <v>266</v>
      </c>
      <c r="B459" s="166"/>
      <c r="C459" s="22">
        <v>11</v>
      </c>
      <c r="D459" s="22" t="s">
        <v>140</v>
      </c>
      <c r="E459" s="15" t="s">
        <v>265</v>
      </c>
      <c r="F459" s="15"/>
      <c r="G459" s="39">
        <f>SUM(G460)</f>
        <v>784.5</v>
      </c>
      <c r="H459" s="39">
        <f>SUM(H460)</f>
        <v>781.8</v>
      </c>
    </row>
    <row r="460" spans="1:8" ht="15.75">
      <c r="A460" s="18" t="s">
        <v>268</v>
      </c>
      <c r="B460" s="166"/>
      <c r="C460" s="22">
        <v>11</v>
      </c>
      <c r="D460" s="22" t="s">
        <v>140</v>
      </c>
      <c r="E460" s="15" t="s">
        <v>267</v>
      </c>
      <c r="F460" s="15"/>
      <c r="G460" s="39">
        <f>SUM(G461)</f>
        <v>784.5</v>
      </c>
      <c r="H460" s="39">
        <f>SUM(H461)</f>
        <v>781.8</v>
      </c>
    </row>
    <row r="461" spans="1:8" ht="15.75">
      <c r="A461" s="109" t="s">
        <v>336</v>
      </c>
      <c r="B461" s="166"/>
      <c r="C461" s="22">
        <v>11</v>
      </c>
      <c r="D461" s="22" t="s">
        <v>140</v>
      </c>
      <c r="E461" s="14" t="s">
        <v>337</v>
      </c>
      <c r="F461" s="14"/>
      <c r="G461" s="39">
        <f>G462</f>
        <v>784.5</v>
      </c>
      <c r="H461" s="39">
        <f>H462</f>
        <v>781.8</v>
      </c>
    </row>
    <row r="462" spans="1:8" ht="31.5">
      <c r="A462" s="45" t="s">
        <v>199</v>
      </c>
      <c r="B462" s="166"/>
      <c r="C462" s="22">
        <v>11</v>
      </c>
      <c r="D462" s="22" t="s">
        <v>140</v>
      </c>
      <c r="E462" s="14" t="s">
        <v>337</v>
      </c>
      <c r="F462" s="166">
        <v>600</v>
      </c>
      <c r="G462" s="39">
        <v>784.5</v>
      </c>
      <c r="H462" s="39">
        <v>781.8</v>
      </c>
    </row>
    <row r="463" spans="1:8" ht="15.75">
      <c r="A463" s="60" t="s">
        <v>406</v>
      </c>
      <c r="B463" s="47">
        <v>804</v>
      </c>
      <c r="C463" s="203"/>
      <c r="D463" s="156"/>
      <c r="E463" s="156"/>
      <c r="F463" s="157"/>
      <c r="G463" s="13">
        <f>SUM(G465)</f>
        <v>12.8</v>
      </c>
      <c r="H463" s="13">
        <f>SUM(H465)</f>
        <v>12.7</v>
      </c>
    </row>
    <row r="464" spans="1:8" ht="15.75">
      <c r="A464" s="60" t="s">
        <v>87</v>
      </c>
      <c r="B464" s="47"/>
      <c r="C464" s="200" t="s">
        <v>139</v>
      </c>
      <c r="D464" s="201" t="s">
        <v>146</v>
      </c>
      <c r="E464" s="201"/>
      <c r="F464" s="202"/>
      <c r="G464" s="13">
        <f>G465</f>
        <v>12.8</v>
      </c>
      <c r="H464" s="13">
        <f>H465</f>
        <v>12.7</v>
      </c>
    </row>
    <row r="465" spans="1:8" ht="47.25">
      <c r="A465" s="60" t="s">
        <v>852</v>
      </c>
      <c r="B465" s="47"/>
      <c r="C465" s="200" t="s">
        <v>139</v>
      </c>
      <c r="D465" s="201" t="s">
        <v>141</v>
      </c>
      <c r="E465" s="201"/>
      <c r="F465" s="202"/>
      <c r="G465" s="13">
        <f>SUM(G467)</f>
        <v>12.8</v>
      </c>
      <c r="H465" s="13">
        <f>SUM(H467)</f>
        <v>12.7</v>
      </c>
    </row>
    <row r="466" spans="1:8" ht="15.75">
      <c r="A466" s="61" t="s">
        <v>406</v>
      </c>
      <c r="B466" s="47"/>
      <c r="C466" s="203" t="s">
        <v>139</v>
      </c>
      <c r="D466" s="156" t="s">
        <v>141</v>
      </c>
      <c r="E466" s="156" t="s">
        <v>853</v>
      </c>
      <c r="F466" s="202"/>
      <c r="G466" s="39">
        <f>SUM(G467)</f>
        <v>12.8</v>
      </c>
      <c r="H466" s="39">
        <f>SUM(H467)</f>
        <v>12.7</v>
      </c>
    </row>
    <row r="467" spans="1:8" ht="31.5">
      <c r="A467" s="61" t="s">
        <v>407</v>
      </c>
      <c r="B467" s="47"/>
      <c r="C467" s="203" t="s">
        <v>139</v>
      </c>
      <c r="D467" s="156" t="s">
        <v>141</v>
      </c>
      <c r="E467" s="156" t="s">
        <v>854</v>
      </c>
      <c r="F467" s="202"/>
      <c r="G467" s="39">
        <f>SUM(G468)</f>
        <v>12.8</v>
      </c>
      <c r="H467" s="39">
        <f>SUM(H468)</f>
        <v>12.7</v>
      </c>
    </row>
    <row r="468" spans="1:8" ht="31.5">
      <c r="A468" s="61" t="s">
        <v>855</v>
      </c>
      <c r="B468" s="47"/>
      <c r="C468" s="203" t="s">
        <v>139</v>
      </c>
      <c r="D468" s="156" t="s">
        <v>141</v>
      </c>
      <c r="E468" s="156" t="s">
        <v>408</v>
      </c>
      <c r="F468" s="202"/>
      <c r="G468" s="39">
        <f>SUM(G469:G469)</f>
        <v>12.8</v>
      </c>
      <c r="H468" s="39">
        <f>SUM(H469:H469)</f>
        <v>12.7</v>
      </c>
    </row>
    <row r="469" spans="1:8" ht="63">
      <c r="A469" s="45" t="s">
        <v>201</v>
      </c>
      <c r="B469" s="15"/>
      <c r="C469" s="203" t="s">
        <v>139</v>
      </c>
      <c r="D469" s="156" t="s">
        <v>141</v>
      </c>
      <c r="E469" s="156" t="s">
        <v>408</v>
      </c>
      <c r="F469" s="157">
        <v>100</v>
      </c>
      <c r="G469" s="39">
        <v>12.8</v>
      </c>
      <c r="H469" s="39">
        <v>12.7</v>
      </c>
    </row>
    <row r="470" spans="1:8" ht="15.75">
      <c r="A470" s="177" t="s">
        <v>409</v>
      </c>
      <c r="B470" s="147">
        <v>805</v>
      </c>
      <c r="C470" s="178"/>
      <c r="D470" s="178"/>
      <c r="E470" s="179"/>
      <c r="F470" s="179"/>
      <c r="G470" s="13">
        <f t="shared" ref="G470:H473" si="21">SUM(G471)</f>
        <v>2846.4</v>
      </c>
      <c r="H470" s="13">
        <f t="shared" si="21"/>
        <v>2846.2999999999997</v>
      </c>
    </row>
    <row r="471" spans="1:8" ht="15.75">
      <c r="A471" s="33" t="s">
        <v>87</v>
      </c>
      <c r="B471" s="152"/>
      <c r="C471" s="148" t="s">
        <v>139</v>
      </c>
      <c r="D471" s="148" t="s">
        <v>146</v>
      </c>
      <c r="E471" s="147"/>
      <c r="F471" s="179"/>
      <c r="G471" s="13">
        <f t="shared" si="21"/>
        <v>2846.4</v>
      </c>
      <c r="H471" s="13">
        <f t="shared" si="21"/>
        <v>2846.2999999999997</v>
      </c>
    </row>
    <row r="472" spans="1:8" ht="15.75">
      <c r="A472" s="33" t="s">
        <v>90</v>
      </c>
      <c r="B472" s="152"/>
      <c r="C472" s="148" t="s">
        <v>139</v>
      </c>
      <c r="D472" s="148" t="s">
        <v>144</v>
      </c>
      <c r="E472" s="147"/>
      <c r="F472" s="147"/>
      <c r="G472" s="13">
        <f t="shared" si="21"/>
        <v>2846.4</v>
      </c>
      <c r="H472" s="13">
        <f t="shared" si="21"/>
        <v>2846.2999999999997</v>
      </c>
    </row>
    <row r="473" spans="1:8" ht="15.75">
      <c r="A473" s="30" t="s">
        <v>409</v>
      </c>
      <c r="B473" s="48"/>
      <c r="C473" s="22" t="s">
        <v>139</v>
      </c>
      <c r="D473" s="22" t="s">
        <v>144</v>
      </c>
      <c r="E473" s="14" t="s">
        <v>411</v>
      </c>
      <c r="F473" s="14"/>
      <c r="G473" s="39">
        <f t="shared" si="21"/>
        <v>2846.4</v>
      </c>
      <c r="H473" s="39">
        <f t="shared" si="21"/>
        <v>2846.2999999999997</v>
      </c>
    </row>
    <row r="474" spans="1:8" ht="31.5">
      <c r="A474" s="30" t="s">
        <v>410</v>
      </c>
      <c r="B474" s="48"/>
      <c r="C474" s="22" t="s">
        <v>139</v>
      </c>
      <c r="D474" s="22" t="s">
        <v>144</v>
      </c>
      <c r="E474" s="14" t="s">
        <v>412</v>
      </c>
      <c r="F474" s="14"/>
      <c r="G474" s="39">
        <f>SUM(G475,G477)</f>
        <v>2846.4</v>
      </c>
      <c r="H474" s="39">
        <f>SUM(H475,H477)</f>
        <v>2846.2999999999997</v>
      </c>
    </row>
    <row r="475" spans="1:8" ht="31.5">
      <c r="A475" s="45" t="s">
        <v>829</v>
      </c>
      <c r="B475" s="152"/>
      <c r="C475" s="22" t="s">
        <v>139</v>
      </c>
      <c r="D475" s="22" t="s">
        <v>144</v>
      </c>
      <c r="E475" s="14" t="s">
        <v>413</v>
      </c>
      <c r="F475" s="14"/>
      <c r="G475" s="39">
        <f>SUM(G476:G476)</f>
        <v>2778.6</v>
      </c>
      <c r="H475" s="39">
        <f>SUM(H476:H476)</f>
        <v>2778.6</v>
      </c>
    </row>
    <row r="476" spans="1:8" ht="63">
      <c r="A476" s="45" t="s">
        <v>201</v>
      </c>
      <c r="B476" s="152"/>
      <c r="C476" s="22" t="s">
        <v>139</v>
      </c>
      <c r="D476" s="22" t="s">
        <v>144</v>
      </c>
      <c r="E476" s="14" t="s">
        <v>413</v>
      </c>
      <c r="F476" s="14">
        <v>100</v>
      </c>
      <c r="G476" s="39">
        <v>2778.6</v>
      </c>
      <c r="H476" s="39">
        <v>2778.6</v>
      </c>
    </row>
    <row r="477" spans="1:8" ht="18.75">
      <c r="A477" s="30" t="s">
        <v>678</v>
      </c>
      <c r="B477" s="14"/>
      <c r="C477" s="22" t="s">
        <v>139</v>
      </c>
      <c r="D477" s="22" t="s">
        <v>144</v>
      </c>
      <c r="E477" s="14" t="s">
        <v>414</v>
      </c>
      <c r="F477" s="57"/>
      <c r="G477" s="39">
        <f>SUM(G478)</f>
        <v>67.8</v>
      </c>
      <c r="H477" s="39">
        <f>SUM(H478)</f>
        <v>67.7</v>
      </c>
    </row>
    <row r="478" spans="1:8" ht="63">
      <c r="A478" s="45" t="s">
        <v>201</v>
      </c>
      <c r="B478" s="14"/>
      <c r="C478" s="22" t="s">
        <v>139</v>
      </c>
      <c r="D478" s="22" t="s">
        <v>144</v>
      </c>
      <c r="E478" s="14" t="s">
        <v>414</v>
      </c>
      <c r="F478" s="14">
        <v>100</v>
      </c>
      <c r="G478" s="39">
        <v>67.8</v>
      </c>
      <c r="H478" s="39">
        <v>67.7</v>
      </c>
    </row>
    <row r="479" spans="1:8" s="31" customFormat="1" ht="15.75">
      <c r="A479" s="33" t="s">
        <v>420</v>
      </c>
      <c r="B479" s="174">
        <v>806</v>
      </c>
      <c r="C479" s="180"/>
      <c r="D479" s="180"/>
      <c r="E479" s="180"/>
      <c r="F479" s="180"/>
      <c r="G479" s="13">
        <f t="shared" ref="G479:H482" si="22">SUM(G480)</f>
        <v>1907.7</v>
      </c>
      <c r="H479" s="13">
        <f t="shared" si="22"/>
        <v>1907.6000000000001</v>
      </c>
    </row>
    <row r="480" spans="1:8" ht="15.75">
      <c r="A480" s="33" t="s">
        <v>87</v>
      </c>
      <c r="B480" s="152"/>
      <c r="C480" s="148" t="s">
        <v>139</v>
      </c>
      <c r="D480" s="148" t="s">
        <v>146</v>
      </c>
      <c r="E480" s="180"/>
      <c r="F480" s="180"/>
      <c r="G480" s="13">
        <f t="shared" si="22"/>
        <v>1907.7</v>
      </c>
      <c r="H480" s="13">
        <f t="shared" si="22"/>
        <v>1907.6000000000001</v>
      </c>
    </row>
    <row r="481" spans="1:8" ht="47.25">
      <c r="A481" s="33" t="s">
        <v>89</v>
      </c>
      <c r="B481" s="152"/>
      <c r="C481" s="148" t="s">
        <v>139</v>
      </c>
      <c r="D481" s="148" t="s">
        <v>147</v>
      </c>
      <c r="E481" s="149"/>
      <c r="F481" s="149"/>
      <c r="G481" s="13">
        <f t="shared" si="22"/>
        <v>1907.7</v>
      </c>
      <c r="H481" s="13">
        <f t="shared" si="22"/>
        <v>1907.6000000000001</v>
      </c>
    </row>
    <row r="482" spans="1:8" ht="15.75">
      <c r="A482" s="30" t="s">
        <v>420</v>
      </c>
      <c r="B482" s="48"/>
      <c r="C482" s="22" t="s">
        <v>139</v>
      </c>
      <c r="D482" s="22" t="s">
        <v>147</v>
      </c>
      <c r="E482" s="14" t="s">
        <v>417</v>
      </c>
      <c r="F482" s="14"/>
      <c r="G482" s="39">
        <f t="shared" si="22"/>
        <v>1907.7</v>
      </c>
      <c r="H482" s="39">
        <f t="shared" si="22"/>
        <v>1907.6000000000001</v>
      </c>
    </row>
    <row r="483" spans="1:8" ht="31.5">
      <c r="A483" s="30" t="s">
        <v>419</v>
      </c>
      <c r="B483" s="48"/>
      <c r="C483" s="22" t="s">
        <v>139</v>
      </c>
      <c r="D483" s="22" t="s">
        <v>147</v>
      </c>
      <c r="E483" s="14" t="s">
        <v>418</v>
      </c>
      <c r="F483" s="14"/>
      <c r="G483" s="39">
        <f>SUM(G484,G487)</f>
        <v>1907.7</v>
      </c>
      <c r="H483" s="39">
        <f>SUM(H484,H487)</f>
        <v>1907.6000000000001</v>
      </c>
    </row>
    <row r="484" spans="1:8" ht="31.5">
      <c r="A484" s="45" t="s">
        <v>332</v>
      </c>
      <c r="B484" s="152"/>
      <c r="C484" s="22" t="s">
        <v>139</v>
      </c>
      <c r="D484" s="22" t="s">
        <v>147</v>
      </c>
      <c r="E484" s="14" t="s">
        <v>421</v>
      </c>
      <c r="F484" s="14"/>
      <c r="G484" s="39">
        <f>SUM(G485:G486)</f>
        <v>1774.2</v>
      </c>
      <c r="H484" s="39">
        <f>SUM(H485:H486)</f>
        <v>1774.2</v>
      </c>
    </row>
    <row r="485" spans="1:8" s="31" customFormat="1" ht="63">
      <c r="A485" s="45" t="s">
        <v>201</v>
      </c>
      <c r="B485" s="152"/>
      <c r="C485" s="22" t="s">
        <v>139</v>
      </c>
      <c r="D485" s="22" t="s">
        <v>147</v>
      </c>
      <c r="E485" s="14" t="s">
        <v>421</v>
      </c>
      <c r="F485" s="14">
        <v>100</v>
      </c>
      <c r="G485" s="39">
        <v>1774.2</v>
      </c>
      <c r="H485" s="39">
        <v>1774.2</v>
      </c>
    </row>
    <row r="486" spans="1:8" ht="31.5">
      <c r="A486" s="45" t="s">
        <v>543</v>
      </c>
      <c r="B486" s="152"/>
      <c r="C486" s="22" t="s">
        <v>139</v>
      </c>
      <c r="D486" s="22" t="s">
        <v>147</v>
      </c>
      <c r="E486" s="14" t="s">
        <v>421</v>
      </c>
      <c r="F486" s="14">
        <v>200</v>
      </c>
      <c r="G486" s="39">
        <v>0</v>
      </c>
      <c r="H486" s="39">
        <v>0</v>
      </c>
    </row>
    <row r="487" spans="1:8" ht="18.75">
      <c r="A487" s="30" t="s">
        <v>678</v>
      </c>
      <c r="B487" s="14"/>
      <c r="C487" s="22" t="s">
        <v>139</v>
      </c>
      <c r="D487" s="22" t="s">
        <v>147</v>
      </c>
      <c r="E487" s="14" t="s">
        <v>422</v>
      </c>
      <c r="F487" s="57"/>
      <c r="G487" s="39">
        <f>SUM(G488)</f>
        <v>133.5</v>
      </c>
      <c r="H487" s="39">
        <f>SUM(H488)</f>
        <v>133.4</v>
      </c>
    </row>
    <row r="488" spans="1:8" ht="63">
      <c r="A488" s="45" t="s">
        <v>201</v>
      </c>
      <c r="B488" s="14"/>
      <c r="C488" s="22" t="s">
        <v>139</v>
      </c>
      <c r="D488" s="22" t="s">
        <v>147</v>
      </c>
      <c r="E488" s="14" t="s">
        <v>422</v>
      </c>
      <c r="F488" s="14">
        <v>100</v>
      </c>
      <c r="G488" s="39">
        <v>133.5</v>
      </c>
      <c r="H488" s="39">
        <v>133.4</v>
      </c>
    </row>
    <row r="489" spans="1:8" ht="15.75">
      <c r="A489" s="181" t="s">
        <v>138</v>
      </c>
      <c r="B489" s="174"/>
      <c r="C489" s="174"/>
      <c r="D489" s="174"/>
      <c r="E489" s="174"/>
      <c r="F489" s="174"/>
      <c r="G489" s="13">
        <f>SUM(G12,G198,G259,G463,G470,G479)</f>
        <v>1315279.5999999999</v>
      </c>
      <c r="H489" s="13">
        <f>SUM(H12,H198,H259,H463,H470,H479)</f>
        <v>1164595.4000000004</v>
      </c>
    </row>
    <row r="490" spans="1:8" ht="15.75">
      <c r="A490" s="182"/>
      <c r="B490" s="183"/>
      <c r="C490" s="184"/>
      <c r="D490" s="184"/>
      <c r="E490" s="184"/>
      <c r="F490" s="184"/>
      <c r="G490" s="184"/>
    </row>
    <row r="491" spans="1:8" ht="15.75">
      <c r="A491" s="182"/>
      <c r="B491" s="183"/>
      <c r="C491" s="184"/>
      <c r="D491" s="184"/>
      <c r="E491" s="184"/>
      <c r="F491" s="184"/>
      <c r="G491" s="185"/>
    </row>
    <row r="492" spans="1:8" ht="15.75">
      <c r="A492" s="182"/>
      <c r="B492" s="183"/>
      <c r="C492" s="184"/>
      <c r="D492" s="184"/>
      <c r="E492" s="184"/>
      <c r="F492" s="184"/>
      <c r="G492" s="184"/>
    </row>
    <row r="493" spans="1:8" ht="15.75">
      <c r="A493" s="182"/>
      <c r="B493" s="183"/>
      <c r="C493" s="184"/>
      <c r="D493" s="184"/>
      <c r="E493" s="184"/>
      <c r="F493" s="184"/>
      <c r="G493" s="184"/>
    </row>
    <row r="494" spans="1:8" ht="15.75">
      <c r="A494" s="182"/>
      <c r="B494" s="183"/>
      <c r="C494" s="184"/>
      <c r="D494" s="184"/>
      <c r="E494" s="184"/>
      <c r="F494" s="184"/>
      <c r="G494" s="184"/>
    </row>
    <row r="495" spans="1:8" ht="15.75">
      <c r="A495" s="182"/>
      <c r="B495" s="183"/>
      <c r="C495" s="184"/>
      <c r="D495" s="184"/>
      <c r="E495" s="184"/>
      <c r="F495" s="184"/>
      <c r="G495" s="184"/>
    </row>
    <row r="496" spans="1:8" ht="15.75">
      <c r="A496" s="182"/>
      <c r="B496" s="183"/>
      <c r="C496" s="184"/>
      <c r="D496" s="184"/>
      <c r="E496" s="184"/>
      <c r="F496" s="184"/>
      <c r="G496" s="184"/>
    </row>
    <row r="497" spans="1:7" ht="15.75">
      <c r="A497" s="182"/>
      <c r="B497" s="183"/>
      <c r="C497" s="184"/>
      <c r="D497" s="184"/>
      <c r="E497" s="184"/>
      <c r="F497" s="184"/>
      <c r="G497" s="184"/>
    </row>
    <row r="498" spans="1:7" ht="15.75">
      <c r="A498" s="182"/>
      <c r="B498" s="183"/>
      <c r="C498" s="184"/>
      <c r="D498" s="184"/>
      <c r="E498" s="184"/>
      <c r="F498" s="184"/>
      <c r="G498" s="184"/>
    </row>
    <row r="499" spans="1:7" ht="15.75">
      <c r="A499" s="182"/>
      <c r="B499" s="183"/>
      <c r="C499" s="184"/>
      <c r="D499" s="184"/>
      <c r="E499" s="184"/>
      <c r="F499" s="184"/>
      <c r="G499" s="184"/>
    </row>
    <row r="500" spans="1:7" ht="15.75">
      <c r="A500" s="182"/>
      <c r="B500" s="183"/>
      <c r="C500" s="184"/>
      <c r="D500" s="184"/>
      <c r="E500" s="184"/>
      <c r="F500" s="184"/>
      <c r="G500" s="184"/>
    </row>
    <row r="501" spans="1:7" ht="15.75">
      <c r="A501" s="182"/>
      <c r="B501" s="183"/>
      <c r="C501" s="184"/>
      <c r="D501" s="184"/>
      <c r="E501" s="184"/>
      <c r="F501" s="184"/>
      <c r="G501" s="184"/>
    </row>
    <row r="502" spans="1:7" ht="15.75">
      <c r="A502" s="182"/>
      <c r="B502" s="183"/>
      <c r="C502" s="184"/>
      <c r="D502" s="184"/>
      <c r="E502" s="184"/>
      <c r="F502" s="184"/>
      <c r="G502" s="184"/>
    </row>
    <row r="503" spans="1:7" ht="15.75">
      <c r="A503" s="182"/>
      <c r="B503" s="183"/>
      <c r="C503" s="184"/>
      <c r="D503" s="184"/>
      <c r="E503" s="184"/>
      <c r="F503" s="184"/>
      <c r="G503" s="184"/>
    </row>
    <row r="504" spans="1:7" ht="15.75">
      <c r="A504" s="182"/>
      <c r="B504" s="183"/>
      <c r="C504" s="184"/>
      <c r="D504" s="184"/>
      <c r="E504" s="184"/>
      <c r="F504" s="184"/>
      <c r="G504" s="184"/>
    </row>
    <row r="505" spans="1:7" ht="15.75">
      <c r="A505" s="182"/>
      <c r="B505" s="183"/>
      <c r="C505" s="184"/>
      <c r="D505" s="184"/>
      <c r="E505" s="184"/>
      <c r="F505" s="184"/>
      <c r="G505" s="184"/>
    </row>
    <row r="506" spans="1:7" ht="15.75">
      <c r="A506" s="182"/>
      <c r="B506" s="183"/>
      <c r="C506" s="184"/>
      <c r="D506" s="184"/>
      <c r="E506" s="184"/>
      <c r="F506" s="184"/>
      <c r="G506" s="184"/>
    </row>
    <row r="507" spans="1:7" ht="15.75">
      <c r="A507" s="182"/>
      <c r="B507" s="183"/>
      <c r="C507" s="184"/>
      <c r="D507" s="184"/>
      <c r="E507" s="184"/>
      <c r="F507" s="184"/>
      <c r="G507" s="184"/>
    </row>
    <row r="508" spans="1:7" ht="15.75">
      <c r="A508" s="182"/>
      <c r="B508" s="183"/>
      <c r="C508" s="184"/>
      <c r="D508" s="184"/>
      <c r="E508" s="184"/>
      <c r="F508" s="184"/>
      <c r="G508" s="184"/>
    </row>
    <row r="509" spans="1:7" ht="15.75">
      <c r="A509" s="182"/>
      <c r="B509" s="183"/>
      <c r="C509" s="184"/>
      <c r="D509" s="184"/>
      <c r="E509" s="184"/>
      <c r="F509" s="184"/>
      <c r="G509" s="184"/>
    </row>
    <row r="510" spans="1:7" ht="15.75">
      <c r="A510" s="182"/>
      <c r="B510" s="183"/>
      <c r="C510" s="184"/>
      <c r="D510" s="184"/>
      <c r="E510" s="184"/>
      <c r="F510" s="184"/>
      <c r="G510" s="184"/>
    </row>
    <row r="511" spans="1:7">
      <c r="A511" s="186"/>
      <c r="B511" s="187"/>
      <c r="C511" s="188"/>
      <c r="D511" s="188"/>
      <c r="E511" s="188"/>
      <c r="F511" s="188"/>
      <c r="G511" s="188"/>
    </row>
    <row r="512" spans="1:7">
      <c r="A512" s="186"/>
      <c r="B512" s="187"/>
      <c r="C512" s="188"/>
      <c r="D512" s="188"/>
      <c r="E512" s="188"/>
      <c r="F512" s="188"/>
      <c r="G512" s="188"/>
    </row>
    <row r="513" spans="1:7">
      <c r="A513" s="186"/>
      <c r="B513" s="187"/>
      <c r="C513" s="188"/>
      <c r="D513" s="188"/>
      <c r="E513" s="188"/>
      <c r="F513" s="188"/>
      <c r="G513" s="188"/>
    </row>
    <row r="514" spans="1:7">
      <c r="A514" s="186"/>
      <c r="B514" s="187"/>
      <c r="C514" s="188"/>
      <c r="D514" s="188"/>
      <c r="E514" s="188"/>
      <c r="F514" s="188"/>
      <c r="G514" s="188"/>
    </row>
    <row r="515" spans="1:7">
      <c r="A515" s="186"/>
      <c r="B515" s="187"/>
      <c r="C515" s="188"/>
      <c r="D515" s="188"/>
      <c r="E515" s="188"/>
      <c r="F515" s="188"/>
      <c r="G515" s="188"/>
    </row>
    <row r="516" spans="1:7">
      <c r="A516" s="186"/>
      <c r="B516" s="187"/>
      <c r="C516" s="188"/>
      <c r="D516" s="188"/>
      <c r="E516" s="188"/>
      <c r="F516" s="188"/>
      <c r="G516" s="188"/>
    </row>
    <row r="517" spans="1:7">
      <c r="A517" s="186"/>
      <c r="B517" s="187"/>
      <c r="C517" s="188"/>
      <c r="D517" s="188"/>
      <c r="E517" s="188"/>
      <c r="F517" s="188"/>
      <c r="G517" s="188"/>
    </row>
    <row r="518" spans="1:7">
      <c r="A518" s="186"/>
      <c r="B518" s="187"/>
      <c r="C518" s="188"/>
      <c r="D518" s="188"/>
      <c r="E518" s="188"/>
      <c r="F518" s="188"/>
      <c r="G518" s="188"/>
    </row>
    <row r="519" spans="1:7">
      <c r="A519" s="186"/>
      <c r="B519" s="187"/>
      <c r="C519" s="188"/>
      <c r="D519" s="188"/>
      <c r="E519" s="188"/>
      <c r="F519" s="188"/>
      <c r="G519" s="188"/>
    </row>
    <row r="520" spans="1:7">
      <c r="A520" s="186"/>
      <c r="B520" s="187"/>
      <c r="C520" s="188"/>
      <c r="D520" s="188"/>
      <c r="E520" s="188"/>
      <c r="F520" s="188"/>
      <c r="G520" s="188"/>
    </row>
    <row r="521" spans="1:7">
      <c r="A521" s="186"/>
      <c r="B521" s="187"/>
      <c r="C521" s="188"/>
      <c r="D521" s="188"/>
      <c r="E521" s="188"/>
      <c r="F521" s="188"/>
      <c r="G521" s="188"/>
    </row>
    <row r="522" spans="1:7">
      <c r="A522" s="186"/>
      <c r="B522" s="187"/>
      <c r="C522" s="188"/>
      <c r="D522" s="188"/>
      <c r="E522" s="188"/>
      <c r="F522" s="188"/>
      <c r="G522" s="188"/>
    </row>
    <row r="523" spans="1:7">
      <c r="A523" s="186"/>
      <c r="B523" s="187"/>
      <c r="C523" s="188"/>
      <c r="D523" s="188"/>
      <c r="E523" s="188"/>
      <c r="F523" s="188"/>
      <c r="G523" s="188"/>
    </row>
    <row r="524" spans="1:7">
      <c r="A524" s="186"/>
      <c r="B524" s="187"/>
      <c r="C524" s="188"/>
      <c r="D524" s="188"/>
      <c r="E524" s="188"/>
      <c r="F524" s="188"/>
      <c r="G524" s="188"/>
    </row>
    <row r="525" spans="1:7">
      <c r="A525" s="186"/>
      <c r="B525" s="187"/>
      <c r="C525" s="188"/>
      <c r="D525" s="188"/>
      <c r="E525" s="188"/>
      <c r="F525" s="188"/>
      <c r="G525" s="188"/>
    </row>
    <row r="526" spans="1:7">
      <c r="A526" s="186"/>
      <c r="B526" s="187"/>
      <c r="C526" s="188"/>
      <c r="D526" s="188"/>
      <c r="E526" s="188"/>
      <c r="F526" s="188"/>
      <c r="G526" s="188"/>
    </row>
    <row r="527" spans="1:7">
      <c r="A527" s="186"/>
      <c r="B527" s="187"/>
      <c r="C527" s="188"/>
      <c r="D527" s="188"/>
      <c r="E527" s="188"/>
      <c r="F527" s="188"/>
      <c r="G527" s="188"/>
    </row>
    <row r="528" spans="1:7">
      <c r="A528" s="186"/>
      <c r="B528" s="187"/>
      <c r="C528" s="188"/>
      <c r="D528" s="188"/>
      <c r="E528" s="188"/>
      <c r="F528" s="188"/>
      <c r="G528" s="188"/>
    </row>
    <row r="529" spans="1:7">
      <c r="A529" s="186"/>
      <c r="B529" s="187"/>
      <c r="C529" s="188"/>
      <c r="D529" s="188"/>
      <c r="E529" s="188"/>
      <c r="F529" s="188"/>
      <c r="G529" s="188"/>
    </row>
    <row r="530" spans="1:7">
      <c r="A530" s="186"/>
      <c r="B530" s="187"/>
      <c r="C530" s="188"/>
      <c r="D530" s="188"/>
      <c r="E530" s="188"/>
      <c r="F530" s="188"/>
      <c r="G530" s="188"/>
    </row>
    <row r="531" spans="1:7">
      <c r="A531" s="186"/>
      <c r="B531" s="187"/>
      <c r="C531" s="188"/>
      <c r="D531" s="188"/>
      <c r="E531" s="188"/>
      <c r="F531" s="188"/>
      <c r="G531" s="188"/>
    </row>
    <row r="532" spans="1:7">
      <c r="A532" s="186"/>
      <c r="B532" s="187"/>
      <c r="C532" s="188"/>
      <c r="D532" s="188"/>
      <c r="E532" s="188"/>
      <c r="F532" s="188"/>
      <c r="G532" s="188"/>
    </row>
    <row r="533" spans="1:7">
      <c r="A533" s="186"/>
      <c r="B533" s="187"/>
      <c r="C533" s="188"/>
      <c r="D533" s="188"/>
      <c r="E533" s="188"/>
      <c r="F533" s="188"/>
      <c r="G533" s="188"/>
    </row>
    <row r="534" spans="1:7">
      <c r="A534" s="186"/>
      <c r="B534" s="187"/>
      <c r="C534" s="188"/>
      <c r="D534" s="188"/>
      <c r="E534" s="188"/>
      <c r="F534" s="188"/>
      <c r="G534" s="188"/>
    </row>
    <row r="535" spans="1:7">
      <c r="A535" s="186"/>
      <c r="B535" s="187"/>
      <c r="C535" s="188"/>
      <c r="D535" s="188"/>
      <c r="E535" s="188"/>
      <c r="F535" s="188"/>
      <c r="G535" s="188"/>
    </row>
    <row r="536" spans="1:7">
      <c r="A536" s="186"/>
      <c r="B536" s="187"/>
      <c r="C536" s="188"/>
      <c r="D536" s="188"/>
      <c r="E536" s="188"/>
      <c r="F536" s="188"/>
      <c r="G536" s="188"/>
    </row>
    <row r="537" spans="1:7">
      <c r="A537" s="186"/>
      <c r="B537" s="187"/>
      <c r="C537" s="188"/>
      <c r="D537" s="188"/>
      <c r="E537" s="188"/>
      <c r="F537" s="188"/>
      <c r="G537" s="188"/>
    </row>
    <row r="538" spans="1:7">
      <c r="A538" s="186"/>
      <c r="B538" s="187"/>
      <c r="C538" s="188"/>
      <c r="D538" s="188"/>
      <c r="E538" s="188"/>
      <c r="F538" s="188"/>
      <c r="G538" s="188"/>
    </row>
    <row r="539" spans="1:7">
      <c r="A539" s="186"/>
      <c r="B539" s="187"/>
      <c r="C539" s="188"/>
      <c r="D539" s="188"/>
      <c r="E539" s="188"/>
      <c r="F539" s="188"/>
      <c r="G539" s="188"/>
    </row>
    <row r="540" spans="1:7">
      <c r="A540" s="186"/>
      <c r="B540" s="187"/>
      <c r="C540" s="188"/>
      <c r="D540" s="188"/>
      <c r="E540" s="188"/>
      <c r="F540" s="188"/>
      <c r="G540" s="188"/>
    </row>
    <row r="541" spans="1:7">
      <c r="A541" s="186"/>
      <c r="B541" s="187"/>
      <c r="C541" s="188"/>
      <c r="D541" s="188"/>
      <c r="E541" s="188"/>
      <c r="F541" s="188"/>
      <c r="G541" s="188"/>
    </row>
    <row r="542" spans="1:7">
      <c r="A542" s="186"/>
      <c r="B542" s="187"/>
      <c r="C542" s="188"/>
      <c r="D542" s="188"/>
      <c r="E542" s="188"/>
      <c r="F542" s="188"/>
      <c r="G542" s="188"/>
    </row>
    <row r="543" spans="1:7">
      <c r="A543" s="186"/>
      <c r="B543" s="187"/>
      <c r="C543" s="188"/>
      <c r="D543" s="188"/>
      <c r="E543" s="188"/>
      <c r="F543" s="188"/>
      <c r="G543" s="188"/>
    </row>
    <row r="544" spans="1:7">
      <c r="A544" s="186"/>
      <c r="B544" s="187"/>
      <c r="C544" s="188"/>
      <c r="D544" s="188"/>
      <c r="E544" s="188"/>
      <c r="F544" s="188"/>
      <c r="G544" s="188"/>
    </row>
    <row r="545" spans="1:7">
      <c r="A545" s="186"/>
      <c r="B545" s="187"/>
      <c r="C545" s="188"/>
      <c r="D545" s="188"/>
      <c r="E545" s="188"/>
      <c r="F545" s="188"/>
      <c r="G545" s="188"/>
    </row>
  </sheetData>
  <autoFilter ref="A11:H482"/>
  <mergeCells count="2">
    <mergeCell ref="A6:G6"/>
    <mergeCell ref="A7:H7"/>
  </mergeCells>
  <phoneticPr fontId="13" type="noConversion"/>
  <pageMargins left="0.70866141732283472" right="0.43307086614173229" top="0.48" bottom="0.45" header="0.31496062992125984" footer="0.31496062992125984"/>
  <pageSetup paperSize="9" scale="72" fitToHeight="20" orientation="portrait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"/>
  <sheetViews>
    <sheetView showZeros="0" topLeftCell="A13" zoomScale="80" zoomScaleNormal="80" workbookViewId="0">
      <selection activeCell="A19" sqref="A19"/>
    </sheetView>
  </sheetViews>
  <sheetFormatPr defaultRowHeight="15"/>
  <cols>
    <col min="1" max="1" width="90" style="31" customWidth="1"/>
    <col min="2" max="2" width="16.140625" style="100" customWidth="1"/>
    <col min="3" max="3" width="4.42578125" style="100" customWidth="1"/>
    <col min="4" max="4" width="3.42578125" style="100" bestFit="1" customWidth="1"/>
    <col min="5" max="5" width="3.85546875" style="100" bestFit="1" customWidth="1"/>
    <col min="6" max="6" width="14.7109375" style="105" customWidth="1"/>
    <col min="7" max="7" width="17.28515625" style="240" customWidth="1"/>
    <col min="8" max="16384" width="9.140625" style="31"/>
  </cols>
  <sheetData>
    <row r="1" spans="1:10" ht="15.75">
      <c r="F1" s="101"/>
      <c r="G1" s="234" t="s">
        <v>919</v>
      </c>
    </row>
    <row r="2" spans="1:10" ht="15.75">
      <c r="F2" s="101"/>
      <c r="G2" s="235" t="s">
        <v>5</v>
      </c>
    </row>
    <row r="3" spans="1:10" ht="15.75">
      <c r="F3" s="101"/>
      <c r="G3" s="235" t="s">
        <v>589</v>
      </c>
    </row>
    <row r="4" spans="1:10" ht="15.75">
      <c r="D4" s="102"/>
      <c r="E4" s="102"/>
      <c r="F4" s="101"/>
      <c r="G4" s="236" t="s">
        <v>893</v>
      </c>
    </row>
    <row r="5" spans="1:10" ht="15.75">
      <c r="A5" s="103"/>
      <c r="B5" s="104"/>
      <c r="C5" s="104"/>
      <c r="D5" s="103"/>
      <c r="E5" s="103"/>
      <c r="F5" s="103"/>
      <c r="G5" s="235" t="s">
        <v>894</v>
      </c>
    </row>
    <row r="7" spans="1:10" ht="54" customHeight="1">
      <c r="A7" s="253" t="s">
        <v>645</v>
      </c>
      <c r="B7" s="253"/>
      <c r="C7" s="253"/>
      <c r="D7" s="253"/>
      <c r="E7" s="253"/>
      <c r="F7" s="253"/>
      <c r="G7" s="253"/>
    </row>
    <row r="9" spans="1:10">
      <c r="G9" s="237" t="s">
        <v>0</v>
      </c>
    </row>
    <row r="10" spans="1:10" ht="42" customHeight="1">
      <c r="A10" s="10" t="s">
        <v>82</v>
      </c>
      <c r="B10" s="107" t="s">
        <v>84</v>
      </c>
      <c r="C10" s="10" t="s">
        <v>85</v>
      </c>
      <c r="D10" s="107" t="s">
        <v>137</v>
      </c>
      <c r="E10" s="107" t="s">
        <v>83</v>
      </c>
      <c r="F10" s="10" t="s">
        <v>896</v>
      </c>
      <c r="G10" s="238" t="s">
        <v>897</v>
      </c>
    </row>
    <row r="11" spans="1:10" ht="15.75">
      <c r="A11" s="14">
        <v>1</v>
      </c>
      <c r="B11" s="14">
        <v>2</v>
      </c>
      <c r="C11" s="14"/>
      <c r="D11" s="22">
        <v>3</v>
      </c>
      <c r="E11" s="22">
        <v>4</v>
      </c>
      <c r="F11" s="14">
        <v>5</v>
      </c>
      <c r="G11" s="15">
        <v>6</v>
      </c>
    </row>
    <row r="12" spans="1:10" ht="15.75" hidden="1">
      <c r="A12" s="108" t="s">
        <v>149</v>
      </c>
      <c r="B12" s="14"/>
      <c r="C12" s="15"/>
      <c r="D12" s="22"/>
      <c r="E12" s="22"/>
      <c r="F12" s="37">
        <v>1058036.2</v>
      </c>
      <c r="G12" s="37">
        <f>SUM(G15,G17,G81,G85,G93,G102,G114,G138,G151,)</f>
        <v>919894.20000000019</v>
      </c>
    </row>
    <row r="13" spans="1:10" ht="15.75">
      <c r="A13" s="108" t="s">
        <v>538</v>
      </c>
      <c r="B13" s="14"/>
      <c r="C13" s="15"/>
      <c r="D13" s="22"/>
      <c r="E13" s="22"/>
      <c r="F13" s="37">
        <v>1315279.5999999999</v>
      </c>
      <c r="G13" s="37">
        <f>G14+G153</f>
        <v>1164595.4000000001</v>
      </c>
      <c r="J13" s="241"/>
    </row>
    <row r="14" spans="1:10" ht="15.75">
      <c r="A14" s="108" t="s">
        <v>537</v>
      </c>
      <c r="B14" s="22"/>
      <c r="C14" s="14"/>
      <c r="D14" s="22"/>
      <c r="E14" s="22"/>
      <c r="F14" s="37">
        <v>1058036.2</v>
      </c>
      <c r="G14" s="37">
        <f>G15+G17+G81+G85+G93+G102+G114+G138+G151</f>
        <v>919894.20000000019</v>
      </c>
    </row>
    <row r="15" spans="1:10" ht="47.25">
      <c r="A15" s="108" t="s">
        <v>277</v>
      </c>
      <c r="B15" s="36" t="s">
        <v>139</v>
      </c>
      <c r="C15" s="15"/>
      <c r="D15" s="16"/>
      <c r="E15" s="16"/>
      <c r="F15" s="37">
        <v>5</v>
      </c>
      <c r="G15" s="37">
        <f>SUBTOTAL(9,G16)</f>
        <v>0</v>
      </c>
    </row>
    <row r="16" spans="1:10" ht="31.5">
      <c r="A16" s="109" t="s">
        <v>544</v>
      </c>
      <c r="B16" s="35" t="s">
        <v>278</v>
      </c>
      <c r="C16" s="15">
        <v>200</v>
      </c>
      <c r="D16" s="16" t="s">
        <v>141</v>
      </c>
      <c r="E16" s="16">
        <v>14</v>
      </c>
      <c r="F16" s="11">
        <v>5</v>
      </c>
      <c r="G16" s="11">
        <v>0</v>
      </c>
    </row>
    <row r="17" spans="1:7" ht="31.5">
      <c r="A17" s="108" t="s">
        <v>360</v>
      </c>
      <c r="B17" s="36" t="s">
        <v>140</v>
      </c>
      <c r="C17" s="15"/>
      <c r="D17" s="16"/>
      <c r="E17" s="16"/>
      <c r="F17" s="37">
        <v>684832.4</v>
      </c>
      <c r="G17" s="37">
        <f>SUM(G18,G70,G73)</f>
        <v>668868.40000000014</v>
      </c>
    </row>
    <row r="18" spans="1:7" ht="31.5">
      <c r="A18" s="110" t="s">
        <v>150</v>
      </c>
      <c r="B18" s="111" t="s">
        <v>444</v>
      </c>
      <c r="C18" s="112"/>
      <c r="D18" s="113"/>
      <c r="E18" s="113"/>
      <c r="F18" s="114">
        <v>457193.9</v>
      </c>
      <c r="G18" s="114">
        <f>G19+G24+G29+G32+G34+G36+G38+G40+G42+G44+G46+G49+G54+G59+G62+G65</f>
        <v>454451.3000000001</v>
      </c>
    </row>
    <row r="19" spans="1:7" s="67" customFormat="1" ht="94.5">
      <c r="A19" s="18" t="s">
        <v>363</v>
      </c>
      <c r="B19" s="115" t="s">
        <v>445</v>
      </c>
      <c r="C19" s="14"/>
      <c r="D19" s="22"/>
      <c r="E19" s="22"/>
      <c r="F19" s="11">
        <v>409308</v>
      </c>
      <c r="G19" s="11">
        <f>SUBTOTAL(9,G20:G23)</f>
        <v>407410.10000000003</v>
      </c>
    </row>
    <row r="20" spans="1:7" ht="47.25" customHeight="1">
      <c r="A20" s="109" t="s">
        <v>705</v>
      </c>
      <c r="B20" s="35" t="s">
        <v>682</v>
      </c>
      <c r="C20" s="15">
        <v>600</v>
      </c>
      <c r="D20" s="16" t="s">
        <v>144</v>
      </c>
      <c r="E20" s="16" t="s">
        <v>139</v>
      </c>
      <c r="F20" s="11">
        <v>44726.8</v>
      </c>
      <c r="G20" s="11">
        <v>44691.7</v>
      </c>
    </row>
    <row r="21" spans="1:7" ht="63">
      <c r="A21" s="109" t="s">
        <v>706</v>
      </c>
      <c r="B21" s="35" t="s">
        <v>685</v>
      </c>
      <c r="C21" s="15">
        <v>600</v>
      </c>
      <c r="D21" s="16" t="s">
        <v>144</v>
      </c>
      <c r="E21" s="16" t="s">
        <v>140</v>
      </c>
      <c r="F21" s="11">
        <v>263943.7</v>
      </c>
      <c r="G21" s="11">
        <v>262225.09999999998</v>
      </c>
    </row>
    <row r="22" spans="1:7" ht="46.5" customHeight="1">
      <c r="A22" s="109" t="s">
        <v>707</v>
      </c>
      <c r="B22" s="35" t="s">
        <v>693</v>
      </c>
      <c r="C22" s="15">
        <v>600</v>
      </c>
      <c r="D22" s="16" t="s">
        <v>144</v>
      </c>
      <c r="E22" s="16" t="s">
        <v>141</v>
      </c>
      <c r="F22" s="11">
        <v>59688.2</v>
      </c>
      <c r="G22" s="11">
        <v>59574.400000000001</v>
      </c>
    </row>
    <row r="23" spans="1:7" ht="63" customHeight="1">
      <c r="A23" s="109" t="s">
        <v>708</v>
      </c>
      <c r="B23" s="35" t="s">
        <v>687</v>
      </c>
      <c r="C23" s="15">
        <v>600</v>
      </c>
      <c r="D23" s="16" t="s">
        <v>144</v>
      </c>
      <c r="E23" s="16" t="s">
        <v>140</v>
      </c>
      <c r="F23" s="11">
        <v>40949.300000000003</v>
      </c>
      <c r="G23" s="11">
        <v>40918.9</v>
      </c>
    </row>
    <row r="24" spans="1:7" ht="15.75">
      <c r="A24" s="109" t="s">
        <v>368</v>
      </c>
      <c r="B24" s="115" t="s">
        <v>446</v>
      </c>
      <c r="C24" s="15"/>
      <c r="D24" s="16"/>
      <c r="E24" s="16"/>
      <c r="F24" s="11">
        <v>7981.6</v>
      </c>
      <c r="G24" s="11">
        <f>SUBTOTAL(9,G25:G28)</f>
        <v>7981.5</v>
      </c>
    </row>
    <row r="25" spans="1:7" ht="31.5">
      <c r="A25" s="38" t="s">
        <v>581</v>
      </c>
      <c r="B25" s="115" t="s">
        <v>370</v>
      </c>
      <c r="C25" s="15">
        <v>100</v>
      </c>
      <c r="D25" s="16" t="s">
        <v>144</v>
      </c>
      <c r="E25" s="16" t="s">
        <v>144</v>
      </c>
      <c r="F25" s="11">
        <v>108</v>
      </c>
      <c r="G25" s="11">
        <v>108</v>
      </c>
    </row>
    <row r="26" spans="1:7" ht="31.5">
      <c r="A26" s="38" t="s">
        <v>581</v>
      </c>
      <c r="B26" s="115" t="s">
        <v>370</v>
      </c>
      <c r="C26" s="15">
        <v>200</v>
      </c>
      <c r="D26" s="16" t="s">
        <v>144</v>
      </c>
      <c r="E26" s="16" t="s">
        <v>144</v>
      </c>
      <c r="F26" s="11">
        <v>84</v>
      </c>
      <c r="G26" s="11">
        <v>84</v>
      </c>
    </row>
    <row r="27" spans="1:7" ht="31.5">
      <c r="A27" s="38" t="s">
        <v>581</v>
      </c>
      <c r="B27" s="115" t="s">
        <v>370</v>
      </c>
      <c r="C27" s="15">
        <v>300</v>
      </c>
      <c r="D27" s="16" t="s">
        <v>144</v>
      </c>
      <c r="E27" s="16" t="s">
        <v>144</v>
      </c>
      <c r="F27" s="11">
        <v>292</v>
      </c>
      <c r="G27" s="39">
        <v>292</v>
      </c>
    </row>
    <row r="28" spans="1:7" ht="47.25">
      <c r="A28" s="109" t="s">
        <v>447</v>
      </c>
      <c r="B28" s="115" t="s">
        <v>370</v>
      </c>
      <c r="C28" s="15">
        <v>600</v>
      </c>
      <c r="D28" s="16" t="s">
        <v>144</v>
      </c>
      <c r="E28" s="16" t="s">
        <v>144</v>
      </c>
      <c r="F28" s="11">
        <v>7497.6</v>
      </c>
      <c r="G28" s="39">
        <v>7497.5</v>
      </c>
    </row>
    <row r="29" spans="1:7" ht="31.5">
      <c r="A29" s="18" t="s">
        <v>372</v>
      </c>
      <c r="B29" s="115" t="s">
        <v>448</v>
      </c>
      <c r="C29" s="15"/>
      <c r="D29" s="16"/>
      <c r="E29" s="16"/>
      <c r="F29" s="11">
        <v>3791.4</v>
      </c>
      <c r="G29" s="11">
        <f>SUBTOTAL(9,G30:G31)</f>
        <v>3791.4</v>
      </c>
    </row>
    <row r="30" spans="1:7" ht="47.25">
      <c r="A30" s="109" t="s">
        <v>709</v>
      </c>
      <c r="B30" s="115" t="s">
        <v>697</v>
      </c>
      <c r="C30" s="15">
        <v>600</v>
      </c>
      <c r="D30" s="16" t="s">
        <v>144</v>
      </c>
      <c r="E30" s="16" t="s">
        <v>144</v>
      </c>
      <c r="F30" s="11">
        <v>3753.8</v>
      </c>
      <c r="G30" s="11">
        <v>3753.8</v>
      </c>
    </row>
    <row r="31" spans="1:7" ht="64.5" customHeight="1">
      <c r="A31" s="109" t="s">
        <v>449</v>
      </c>
      <c r="B31" s="115" t="s">
        <v>699</v>
      </c>
      <c r="C31" s="15">
        <v>600</v>
      </c>
      <c r="D31" s="16" t="s">
        <v>144</v>
      </c>
      <c r="E31" s="16" t="s">
        <v>144</v>
      </c>
      <c r="F31" s="11">
        <v>37.6</v>
      </c>
      <c r="G31" s="11">
        <v>37.6</v>
      </c>
    </row>
    <row r="32" spans="1:7" ht="31.5">
      <c r="A32" s="18" t="s">
        <v>735</v>
      </c>
      <c r="B32" s="115" t="s">
        <v>450</v>
      </c>
      <c r="C32" s="15"/>
      <c r="D32" s="16"/>
      <c r="E32" s="16"/>
      <c r="F32" s="11">
        <v>50</v>
      </c>
      <c r="G32" s="11">
        <f>SUBTOTAL(9,G33)</f>
        <v>50</v>
      </c>
    </row>
    <row r="33" spans="1:7" ht="31.5">
      <c r="A33" s="109" t="s">
        <v>816</v>
      </c>
      <c r="B33" s="115" t="s">
        <v>374</v>
      </c>
      <c r="C33" s="15">
        <v>300</v>
      </c>
      <c r="D33" s="16" t="s">
        <v>144</v>
      </c>
      <c r="E33" s="16" t="s">
        <v>148</v>
      </c>
      <c r="F33" s="11">
        <v>50</v>
      </c>
      <c r="G33" s="11">
        <v>50</v>
      </c>
    </row>
    <row r="34" spans="1:7" ht="35.25" customHeight="1">
      <c r="A34" s="18" t="s">
        <v>376</v>
      </c>
      <c r="B34" s="115" t="s">
        <v>451</v>
      </c>
      <c r="C34" s="15"/>
      <c r="D34" s="16"/>
      <c r="E34" s="16"/>
      <c r="F34" s="11">
        <v>1509.7</v>
      </c>
      <c r="G34" s="11">
        <f>SUBTOTAL(9,G35)</f>
        <v>1509.7</v>
      </c>
    </row>
    <row r="35" spans="1:7" ht="47.25">
      <c r="A35" s="109" t="s">
        <v>452</v>
      </c>
      <c r="B35" s="115" t="s">
        <v>377</v>
      </c>
      <c r="C35" s="15">
        <v>600</v>
      </c>
      <c r="D35" s="16" t="s">
        <v>144</v>
      </c>
      <c r="E35" s="16" t="s">
        <v>148</v>
      </c>
      <c r="F35" s="11">
        <v>1509.7</v>
      </c>
      <c r="G35" s="11">
        <v>1509.7</v>
      </c>
    </row>
    <row r="36" spans="1:7" ht="15.75">
      <c r="A36" s="18" t="s">
        <v>381</v>
      </c>
      <c r="B36" s="115" t="s">
        <v>453</v>
      </c>
      <c r="C36" s="15"/>
      <c r="D36" s="16"/>
      <c r="E36" s="16"/>
      <c r="F36" s="11">
        <v>109.5</v>
      </c>
      <c r="G36" s="11">
        <f>SUBTOTAL(9,G37)</f>
        <v>109.4</v>
      </c>
    </row>
    <row r="37" spans="1:7" ht="31.5">
      <c r="A37" s="109" t="s">
        <v>454</v>
      </c>
      <c r="B37" s="115" t="s">
        <v>380</v>
      </c>
      <c r="C37" s="15">
        <v>600</v>
      </c>
      <c r="D37" s="16" t="s">
        <v>144</v>
      </c>
      <c r="E37" s="16" t="s">
        <v>148</v>
      </c>
      <c r="F37" s="11">
        <v>109.5</v>
      </c>
      <c r="G37" s="11">
        <v>109.4</v>
      </c>
    </row>
    <row r="38" spans="1:7" ht="15.75">
      <c r="A38" s="18" t="s">
        <v>379</v>
      </c>
      <c r="B38" s="115" t="s">
        <v>455</v>
      </c>
      <c r="C38" s="15"/>
      <c r="D38" s="16"/>
      <c r="E38" s="16"/>
      <c r="F38" s="11">
        <v>857.5</v>
      </c>
      <c r="G38" s="11">
        <f>SUBTOTAL(9,G39)</f>
        <v>857.5</v>
      </c>
    </row>
    <row r="39" spans="1:7" ht="30.75" customHeight="1">
      <c r="A39" s="109" t="s">
        <v>456</v>
      </c>
      <c r="B39" s="115" t="s">
        <v>386</v>
      </c>
      <c r="C39" s="15">
        <v>600</v>
      </c>
      <c r="D39" s="16" t="s">
        <v>145</v>
      </c>
      <c r="E39" s="16" t="s">
        <v>139</v>
      </c>
      <c r="F39" s="11">
        <v>857.5</v>
      </c>
      <c r="G39" s="11">
        <v>857.5</v>
      </c>
    </row>
    <row r="40" spans="1:7" ht="15.75">
      <c r="A40" s="18" t="s">
        <v>388</v>
      </c>
      <c r="B40" s="115" t="s">
        <v>457</v>
      </c>
      <c r="C40" s="15"/>
      <c r="D40" s="16"/>
      <c r="E40" s="16"/>
      <c r="F40" s="11">
        <v>98.2</v>
      </c>
      <c r="G40" s="11">
        <f>SUBTOTAL(9,G41)</f>
        <v>98</v>
      </c>
    </row>
    <row r="41" spans="1:7" ht="31.5">
      <c r="A41" s="109" t="s">
        <v>458</v>
      </c>
      <c r="B41" s="115" t="s">
        <v>389</v>
      </c>
      <c r="C41" s="15">
        <v>600</v>
      </c>
      <c r="D41" s="16" t="s">
        <v>145</v>
      </c>
      <c r="E41" s="16" t="s">
        <v>139</v>
      </c>
      <c r="F41" s="11">
        <v>98.2</v>
      </c>
      <c r="G41" s="11">
        <v>98</v>
      </c>
    </row>
    <row r="42" spans="1:7" ht="63">
      <c r="A42" s="18" t="s">
        <v>726</v>
      </c>
      <c r="B42" s="115" t="s">
        <v>459</v>
      </c>
      <c r="C42" s="15"/>
      <c r="D42" s="16"/>
      <c r="E42" s="16"/>
      <c r="F42" s="11">
        <v>1414.6</v>
      </c>
      <c r="G42" s="11">
        <f>SUBTOTAL(9,G43)</f>
        <v>1041.5999999999999</v>
      </c>
    </row>
    <row r="43" spans="1:7" ht="78.75">
      <c r="A43" s="109" t="s">
        <v>728</v>
      </c>
      <c r="B43" s="115" t="s">
        <v>704</v>
      </c>
      <c r="C43" s="15">
        <v>600</v>
      </c>
      <c r="D43" s="16" t="s">
        <v>4</v>
      </c>
      <c r="E43" s="16" t="s">
        <v>142</v>
      </c>
      <c r="F43" s="11">
        <v>1414.6</v>
      </c>
      <c r="G43" s="11">
        <v>1041.5999999999999</v>
      </c>
    </row>
    <row r="44" spans="1:7" ht="31.5">
      <c r="A44" s="109" t="s">
        <v>383</v>
      </c>
      <c r="B44" s="115" t="s">
        <v>460</v>
      </c>
      <c r="C44" s="15"/>
      <c r="D44" s="16"/>
      <c r="E44" s="16"/>
      <c r="F44" s="11">
        <v>214.6</v>
      </c>
      <c r="G44" s="11">
        <f>SUBTOTAL(9,G45)</f>
        <v>214.3</v>
      </c>
    </row>
    <row r="45" spans="1:7" ht="47.25">
      <c r="A45" s="109" t="s">
        <v>461</v>
      </c>
      <c r="B45" s="115" t="s">
        <v>384</v>
      </c>
      <c r="C45" s="15">
        <v>600</v>
      </c>
      <c r="D45" s="16" t="s">
        <v>144</v>
      </c>
      <c r="E45" s="16" t="s">
        <v>148</v>
      </c>
      <c r="F45" s="11">
        <v>214.6</v>
      </c>
      <c r="G45" s="11">
        <v>214.3</v>
      </c>
    </row>
    <row r="46" spans="1:7" ht="63">
      <c r="A46" s="18" t="s">
        <v>391</v>
      </c>
      <c r="B46" s="115" t="s">
        <v>462</v>
      </c>
      <c r="C46" s="15"/>
      <c r="D46" s="16"/>
      <c r="E46" s="16"/>
      <c r="F46" s="11">
        <v>6409.2</v>
      </c>
      <c r="G46" s="11">
        <f>SUBTOTAL(9,G47:G48)</f>
        <v>6263.4</v>
      </c>
    </row>
    <row r="47" spans="1:7" ht="110.25">
      <c r="A47" s="109" t="s">
        <v>710</v>
      </c>
      <c r="B47" s="115" t="s">
        <v>392</v>
      </c>
      <c r="C47" s="15">
        <v>600</v>
      </c>
      <c r="D47" s="16" t="s">
        <v>144</v>
      </c>
      <c r="E47" s="16" t="s">
        <v>148</v>
      </c>
      <c r="F47" s="11">
        <v>5169.3999999999996</v>
      </c>
      <c r="G47" s="11">
        <v>5055.8999999999996</v>
      </c>
    </row>
    <row r="48" spans="1:7" ht="110.25">
      <c r="A48" s="109" t="s">
        <v>710</v>
      </c>
      <c r="B48" s="115" t="s">
        <v>392</v>
      </c>
      <c r="C48" s="15">
        <v>600</v>
      </c>
      <c r="D48" s="16" t="s">
        <v>145</v>
      </c>
      <c r="E48" s="16" t="s">
        <v>139</v>
      </c>
      <c r="F48" s="11">
        <v>1239.8</v>
      </c>
      <c r="G48" s="11">
        <v>1207.5</v>
      </c>
    </row>
    <row r="49" spans="1:7" ht="31.5">
      <c r="A49" s="18" t="s">
        <v>424</v>
      </c>
      <c r="B49" s="115" t="s">
        <v>463</v>
      </c>
      <c r="C49" s="15"/>
      <c r="D49" s="16"/>
      <c r="E49" s="16"/>
      <c r="F49" s="11">
        <v>17320.099999999999</v>
      </c>
      <c r="G49" s="11">
        <f>SUBTOTAL(9,G50:G53)</f>
        <v>17192.8</v>
      </c>
    </row>
    <row r="50" spans="1:7" ht="31.5">
      <c r="A50" s="109" t="s">
        <v>711</v>
      </c>
      <c r="B50" s="115" t="s">
        <v>364</v>
      </c>
      <c r="C50" s="15">
        <v>600</v>
      </c>
      <c r="D50" s="16" t="s">
        <v>144</v>
      </c>
      <c r="E50" s="16" t="s">
        <v>139</v>
      </c>
      <c r="F50" s="11">
        <v>1454.4</v>
      </c>
      <c r="G50" s="11">
        <v>1454.4</v>
      </c>
    </row>
    <row r="51" spans="1:7" ht="31.5">
      <c r="A51" s="109" t="s">
        <v>711</v>
      </c>
      <c r="B51" s="115" t="s">
        <v>364</v>
      </c>
      <c r="C51" s="15">
        <v>600</v>
      </c>
      <c r="D51" s="16" t="s">
        <v>144</v>
      </c>
      <c r="E51" s="16" t="s">
        <v>140</v>
      </c>
      <c r="F51" s="11">
        <v>12696.9</v>
      </c>
      <c r="G51" s="11">
        <v>12601</v>
      </c>
    </row>
    <row r="52" spans="1:7" ht="31.5">
      <c r="A52" s="109" t="s">
        <v>712</v>
      </c>
      <c r="B52" s="115" t="s">
        <v>364</v>
      </c>
      <c r="C52" s="15">
        <v>600</v>
      </c>
      <c r="D52" s="16" t="s">
        <v>144</v>
      </c>
      <c r="E52" s="16" t="s">
        <v>141</v>
      </c>
      <c r="F52" s="11">
        <v>1814.7</v>
      </c>
      <c r="G52" s="11">
        <v>1803.5</v>
      </c>
    </row>
    <row r="53" spans="1:7" ht="31.5">
      <c r="A53" s="109" t="s">
        <v>711</v>
      </c>
      <c r="B53" s="115" t="s">
        <v>364</v>
      </c>
      <c r="C53" s="15">
        <v>600</v>
      </c>
      <c r="D53" s="16" t="s">
        <v>145</v>
      </c>
      <c r="E53" s="16" t="s">
        <v>139</v>
      </c>
      <c r="F53" s="11">
        <v>1354.1</v>
      </c>
      <c r="G53" s="11">
        <v>1333.9</v>
      </c>
    </row>
    <row r="54" spans="1:7" ht="31.5">
      <c r="A54" s="18" t="s">
        <v>579</v>
      </c>
      <c r="B54" s="115" t="s">
        <v>620</v>
      </c>
      <c r="C54" s="15"/>
      <c r="D54" s="16"/>
      <c r="E54" s="16"/>
      <c r="F54" s="11">
        <v>1894.7</v>
      </c>
      <c r="G54" s="11">
        <f>SUBTOTAL(9,G55:G58)</f>
        <v>1894.3</v>
      </c>
    </row>
    <row r="55" spans="1:7" ht="31.5">
      <c r="A55" s="109" t="s">
        <v>801</v>
      </c>
      <c r="B55" s="115" t="s">
        <v>580</v>
      </c>
      <c r="C55" s="15">
        <v>600</v>
      </c>
      <c r="D55" s="16" t="s">
        <v>144</v>
      </c>
      <c r="E55" s="16" t="s">
        <v>139</v>
      </c>
      <c r="F55" s="11">
        <v>672.2</v>
      </c>
      <c r="G55" s="39">
        <v>672.2</v>
      </c>
    </row>
    <row r="56" spans="1:7" ht="31.5">
      <c r="A56" s="109" t="s">
        <v>801</v>
      </c>
      <c r="B56" s="115" t="s">
        <v>580</v>
      </c>
      <c r="C56" s="15">
        <v>600</v>
      </c>
      <c r="D56" s="16" t="s">
        <v>144</v>
      </c>
      <c r="E56" s="16" t="s">
        <v>140</v>
      </c>
      <c r="F56" s="11">
        <v>681.5</v>
      </c>
      <c r="G56" s="39">
        <v>681.3</v>
      </c>
    </row>
    <row r="57" spans="1:7" ht="31.5">
      <c r="A57" s="109" t="s">
        <v>801</v>
      </c>
      <c r="B57" s="115" t="s">
        <v>580</v>
      </c>
      <c r="C57" s="15">
        <v>600</v>
      </c>
      <c r="D57" s="16" t="s">
        <v>144</v>
      </c>
      <c r="E57" s="16" t="s">
        <v>141</v>
      </c>
      <c r="F57" s="11">
        <v>260.5</v>
      </c>
      <c r="G57" s="39">
        <v>260.3</v>
      </c>
    </row>
    <row r="58" spans="1:7" ht="31.5">
      <c r="A58" s="109" t="s">
        <v>801</v>
      </c>
      <c r="B58" s="115" t="s">
        <v>580</v>
      </c>
      <c r="C58" s="15">
        <v>600</v>
      </c>
      <c r="D58" s="16" t="s">
        <v>145</v>
      </c>
      <c r="E58" s="16" t="s">
        <v>139</v>
      </c>
      <c r="F58" s="11">
        <v>280.5</v>
      </c>
      <c r="G58" s="11">
        <v>280.5</v>
      </c>
    </row>
    <row r="59" spans="1:7" ht="47.25">
      <c r="A59" s="61" t="s">
        <v>623</v>
      </c>
      <c r="B59" s="115" t="s">
        <v>624</v>
      </c>
      <c r="C59" s="15"/>
      <c r="D59" s="16"/>
      <c r="E59" s="16"/>
      <c r="F59" s="11">
        <v>3535</v>
      </c>
      <c r="G59" s="11">
        <f>SUBTOTAL(9,G60:G61)</f>
        <v>3534.9</v>
      </c>
    </row>
    <row r="60" spans="1:7" ht="63">
      <c r="A60" s="61" t="s">
        <v>806</v>
      </c>
      <c r="B60" s="115" t="s">
        <v>777</v>
      </c>
      <c r="C60" s="15">
        <v>600</v>
      </c>
      <c r="D60" s="16" t="s">
        <v>144</v>
      </c>
      <c r="E60" s="16" t="s">
        <v>140</v>
      </c>
      <c r="F60" s="11">
        <v>3500</v>
      </c>
      <c r="G60" s="39">
        <v>3500</v>
      </c>
    </row>
    <row r="61" spans="1:7" ht="63">
      <c r="A61" s="61" t="s">
        <v>807</v>
      </c>
      <c r="B61" s="115" t="s">
        <v>778</v>
      </c>
      <c r="C61" s="15">
        <v>600</v>
      </c>
      <c r="D61" s="16" t="s">
        <v>144</v>
      </c>
      <c r="E61" s="16" t="s">
        <v>140</v>
      </c>
      <c r="F61" s="11">
        <v>35</v>
      </c>
      <c r="G61" s="39">
        <v>34.9</v>
      </c>
    </row>
    <row r="62" spans="1:7" ht="47.25">
      <c r="A62" s="38" t="s">
        <v>769</v>
      </c>
      <c r="B62" s="115" t="s">
        <v>798</v>
      </c>
      <c r="C62" s="15"/>
      <c r="D62" s="16"/>
      <c r="E62" s="16"/>
      <c r="F62" s="11">
        <v>2194.8000000000002</v>
      </c>
      <c r="G62" s="11">
        <f>SUBTOTAL(9,G63:G64)</f>
        <v>1997.4</v>
      </c>
    </row>
    <row r="63" spans="1:7" ht="47.25">
      <c r="A63" s="38" t="s">
        <v>808</v>
      </c>
      <c r="B63" s="115" t="s">
        <v>772</v>
      </c>
      <c r="C63" s="15">
        <v>400</v>
      </c>
      <c r="D63" s="16" t="s">
        <v>4</v>
      </c>
      <c r="E63" s="16" t="s">
        <v>147</v>
      </c>
      <c r="F63" s="11">
        <v>2159.9</v>
      </c>
      <c r="G63" s="39">
        <v>1977.4</v>
      </c>
    </row>
    <row r="64" spans="1:7" ht="47.25">
      <c r="A64" s="38" t="s">
        <v>808</v>
      </c>
      <c r="B64" s="115" t="s">
        <v>774</v>
      </c>
      <c r="C64" s="15">
        <v>400</v>
      </c>
      <c r="D64" s="16" t="s">
        <v>4</v>
      </c>
      <c r="E64" s="16" t="s">
        <v>147</v>
      </c>
      <c r="F64" s="11">
        <v>34.9</v>
      </c>
      <c r="G64" s="39">
        <v>20</v>
      </c>
    </row>
    <row r="65" spans="1:7" ht="47.25">
      <c r="A65" s="61" t="s">
        <v>779</v>
      </c>
      <c r="B65" s="115" t="s">
        <v>799</v>
      </c>
      <c r="C65" s="15"/>
      <c r="D65" s="16"/>
      <c r="E65" s="16"/>
      <c r="F65" s="11">
        <v>505</v>
      </c>
      <c r="G65" s="11">
        <f>SUBTOTAL(9,G66:G69)</f>
        <v>505</v>
      </c>
    </row>
    <row r="66" spans="1:7" ht="63">
      <c r="A66" s="109" t="s">
        <v>809</v>
      </c>
      <c r="B66" s="115" t="s">
        <v>782</v>
      </c>
      <c r="C66" s="15">
        <v>600</v>
      </c>
      <c r="D66" s="16" t="s">
        <v>144</v>
      </c>
      <c r="E66" s="16" t="s">
        <v>148</v>
      </c>
      <c r="F66" s="11">
        <v>200</v>
      </c>
      <c r="G66" s="39">
        <v>200</v>
      </c>
    </row>
    <row r="67" spans="1:7" ht="63">
      <c r="A67" s="109" t="s">
        <v>809</v>
      </c>
      <c r="B67" s="115" t="s">
        <v>782</v>
      </c>
      <c r="C67" s="15">
        <v>600</v>
      </c>
      <c r="D67" s="16" t="s">
        <v>145</v>
      </c>
      <c r="E67" s="16" t="s">
        <v>139</v>
      </c>
      <c r="F67" s="11">
        <v>300</v>
      </c>
      <c r="G67" s="39">
        <v>300</v>
      </c>
    </row>
    <row r="68" spans="1:7" ht="47.25">
      <c r="A68" s="109" t="s">
        <v>783</v>
      </c>
      <c r="B68" s="115" t="s">
        <v>784</v>
      </c>
      <c r="C68" s="15">
        <v>600</v>
      </c>
      <c r="D68" s="16" t="s">
        <v>144</v>
      </c>
      <c r="E68" s="16" t="s">
        <v>148</v>
      </c>
      <c r="F68" s="11">
        <v>2</v>
      </c>
      <c r="G68" s="39">
        <v>2</v>
      </c>
    </row>
    <row r="69" spans="1:7" ht="63">
      <c r="A69" s="109" t="s">
        <v>810</v>
      </c>
      <c r="B69" s="115" t="s">
        <v>784</v>
      </c>
      <c r="C69" s="15">
        <v>600</v>
      </c>
      <c r="D69" s="16" t="s">
        <v>145</v>
      </c>
      <c r="E69" s="16" t="s">
        <v>139</v>
      </c>
      <c r="F69" s="11">
        <v>3</v>
      </c>
      <c r="G69" s="39">
        <v>3</v>
      </c>
    </row>
    <row r="70" spans="1:7" s="199" customFormat="1" ht="31.5">
      <c r="A70" s="110" t="s">
        <v>849</v>
      </c>
      <c r="B70" s="197" t="s">
        <v>858</v>
      </c>
      <c r="C70" s="112"/>
      <c r="D70" s="113"/>
      <c r="E70" s="113"/>
      <c r="F70" s="114">
        <v>1300</v>
      </c>
      <c r="G70" s="198">
        <f>SUM(G71)</f>
        <v>1300</v>
      </c>
    </row>
    <row r="71" spans="1:7" ht="15.75">
      <c r="A71" s="109" t="s">
        <v>850</v>
      </c>
      <c r="B71" s="115" t="s">
        <v>856</v>
      </c>
      <c r="C71" s="15"/>
      <c r="D71" s="16"/>
      <c r="E71" s="16"/>
      <c r="F71" s="11">
        <v>1300</v>
      </c>
      <c r="G71" s="39">
        <f>SUM(G72)</f>
        <v>1300</v>
      </c>
    </row>
    <row r="72" spans="1:7" ht="47.25">
      <c r="A72" s="109" t="s">
        <v>859</v>
      </c>
      <c r="B72" s="115" t="s">
        <v>848</v>
      </c>
      <c r="C72" s="16" t="s">
        <v>857</v>
      </c>
      <c r="D72" s="16" t="s">
        <v>144</v>
      </c>
      <c r="E72" s="16" t="s">
        <v>144</v>
      </c>
      <c r="F72" s="11">
        <v>1300</v>
      </c>
      <c r="G72" s="39">
        <v>1300</v>
      </c>
    </row>
    <row r="73" spans="1:7" ht="31.5">
      <c r="A73" s="110" t="s">
        <v>134</v>
      </c>
      <c r="B73" s="111" t="s">
        <v>468</v>
      </c>
      <c r="C73" s="112"/>
      <c r="D73" s="113"/>
      <c r="E73" s="113"/>
      <c r="F73" s="114">
        <v>226338.5</v>
      </c>
      <c r="G73" s="114">
        <f>SUBTOTAL(9,G74:G80)</f>
        <v>213117.1</v>
      </c>
    </row>
    <row r="74" spans="1:7" ht="47.25">
      <c r="A74" s="109" t="s">
        <v>464</v>
      </c>
      <c r="B74" s="115" t="s">
        <v>684</v>
      </c>
      <c r="C74" s="15">
        <v>600</v>
      </c>
      <c r="D74" s="16" t="s">
        <v>144</v>
      </c>
      <c r="E74" s="16" t="s">
        <v>139</v>
      </c>
      <c r="F74" s="11">
        <v>15908.5</v>
      </c>
      <c r="G74" s="11">
        <v>15138</v>
      </c>
    </row>
    <row r="75" spans="1:7" ht="47.25">
      <c r="A75" s="109" t="s">
        <v>713</v>
      </c>
      <c r="B75" s="115" t="s">
        <v>689</v>
      </c>
      <c r="C75" s="15">
        <v>600</v>
      </c>
      <c r="D75" s="16" t="s">
        <v>144</v>
      </c>
      <c r="E75" s="16" t="s">
        <v>140</v>
      </c>
      <c r="F75" s="11">
        <v>96155.9</v>
      </c>
      <c r="G75" s="11">
        <v>87741.6</v>
      </c>
    </row>
    <row r="76" spans="1:7" ht="47.25">
      <c r="A76" s="109" t="s">
        <v>714</v>
      </c>
      <c r="B76" s="115" t="s">
        <v>695</v>
      </c>
      <c r="C76" s="15">
        <v>600</v>
      </c>
      <c r="D76" s="16" t="s">
        <v>144</v>
      </c>
      <c r="E76" s="16" t="s">
        <v>141</v>
      </c>
      <c r="F76" s="11">
        <v>10741.2</v>
      </c>
      <c r="G76" s="11">
        <v>9761.5</v>
      </c>
    </row>
    <row r="77" spans="1:7" ht="30" customHeight="1">
      <c r="A77" s="109" t="s">
        <v>715</v>
      </c>
      <c r="B77" s="115" t="s">
        <v>691</v>
      </c>
      <c r="C77" s="15">
        <v>600</v>
      </c>
      <c r="D77" s="16" t="s">
        <v>144</v>
      </c>
      <c r="E77" s="16" t="s">
        <v>140</v>
      </c>
      <c r="F77" s="11">
        <v>9504.1</v>
      </c>
      <c r="G77" s="11">
        <v>8772.2999999999993</v>
      </c>
    </row>
    <row r="78" spans="1:7" ht="47.25">
      <c r="A78" s="109" t="s">
        <v>465</v>
      </c>
      <c r="B78" s="115" t="s">
        <v>701</v>
      </c>
      <c r="C78" s="15">
        <v>600</v>
      </c>
      <c r="D78" s="16" t="s">
        <v>145</v>
      </c>
      <c r="E78" s="16" t="s">
        <v>139</v>
      </c>
      <c r="F78" s="11">
        <v>59332.6</v>
      </c>
      <c r="G78" s="11">
        <v>57574.2</v>
      </c>
    </row>
    <row r="79" spans="1:7" ht="47.25">
      <c r="A79" s="109" t="s">
        <v>466</v>
      </c>
      <c r="B79" s="115" t="s">
        <v>702</v>
      </c>
      <c r="C79" s="15">
        <v>600</v>
      </c>
      <c r="D79" s="16" t="s">
        <v>145</v>
      </c>
      <c r="E79" s="16" t="s">
        <v>139</v>
      </c>
      <c r="F79" s="11">
        <v>11002.6</v>
      </c>
      <c r="G79" s="11">
        <v>10784.5</v>
      </c>
    </row>
    <row r="80" spans="1:7" ht="47.25">
      <c r="A80" s="109" t="s">
        <v>467</v>
      </c>
      <c r="B80" s="115" t="s">
        <v>703</v>
      </c>
      <c r="C80" s="15">
        <v>600</v>
      </c>
      <c r="D80" s="16" t="s">
        <v>145</v>
      </c>
      <c r="E80" s="16" t="s">
        <v>139</v>
      </c>
      <c r="F80" s="11">
        <v>23693.599999999999</v>
      </c>
      <c r="G80" s="11">
        <v>23345</v>
      </c>
    </row>
    <row r="81" spans="1:7" ht="14.25" customHeight="1">
      <c r="A81" s="108" t="s">
        <v>338</v>
      </c>
      <c r="B81" s="36" t="s">
        <v>141</v>
      </c>
      <c r="C81" s="15"/>
      <c r="D81" s="16"/>
      <c r="E81" s="16"/>
      <c r="F81" s="37">
        <v>100</v>
      </c>
      <c r="G81" s="37">
        <f>SUM(G82)</f>
        <v>0</v>
      </c>
    </row>
    <row r="82" spans="1:7" s="67" customFormat="1" ht="31.5">
      <c r="A82" s="110" t="s">
        <v>105</v>
      </c>
      <c r="B82" s="111" t="s">
        <v>469</v>
      </c>
      <c r="C82" s="112"/>
      <c r="D82" s="113"/>
      <c r="E82" s="113"/>
      <c r="F82" s="114">
        <v>100</v>
      </c>
      <c r="G82" s="114">
        <f>G83</f>
        <v>0</v>
      </c>
    </row>
    <row r="83" spans="1:7" ht="31.5">
      <c r="A83" s="109" t="s">
        <v>341</v>
      </c>
      <c r="B83" s="35" t="s">
        <v>470</v>
      </c>
      <c r="C83" s="15"/>
      <c r="D83" s="16"/>
      <c r="E83" s="16"/>
      <c r="F83" s="11">
        <v>100</v>
      </c>
      <c r="G83" s="11">
        <f>SUBTOTAL(9,G84)</f>
        <v>0</v>
      </c>
    </row>
    <row r="84" spans="1:7" ht="31.5">
      <c r="A84" s="45" t="s">
        <v>471</v>
      </c>
      <c r="B84" s="115" t="s">
        <v>344</v>
      </c>
      <c r="C84" s="15">
        <v>800</v>
      </c>
      <c r="D84" s="16" t="s">
        <v>142</v>
      </c>
      <c r="E84" s="16">
        <v>12</v>
      </c>
      <c r="F84" s="11">
        <v>100</v>
      </c>
      <c r="G84" s="11">
        <v>0</v>
      </c>
    </row>
    <row r="85" spans="1:7" ht="31.5">
      <c r="A85" s="108" t="s">
        <v>397</v>
      </c>
      <c r="B85" s="36" t="s">
        <v>142</v>
      </c>
      <c r="C85" s="15"/>
      <c r="D85" s="16"/>
      <c r="E85" s="16"/>
      <c r="F85" s="37">
        <v>22879.9</v>
      </c>
      <c r="G85" s="37">
        <f>SUM(G86,G91)</f>
        <v>22230.799999999999</v>
      </c>
    </row>
    <row r="86" spans="1:7" s="67" customFormat="1" ht="15.75">
      <c r="A86" s="110" t="s">
        <v>133</v>
      </c>
      <c r="B86" s="111" t="s">
        <v>472</v>
      </c>
      <c r="C86" s="116"/>
      <c r="D86" s="117"/>
      <c r="E86" s="117"/>
      <c r="F86" s="114">
        <v>1707.2</v>
      </c>
      <c r="G86" s="114">
        <f>SUBTOTAL(9,G87,G89)</f>
        <v>1707.2</v>
      </c>
    </row>
    <row r="87" spans="1:7" ht="15.75">
      <c r="A87" s="109" t="s">
        <v>405</v>
      </c>
      <c r="B87" s="115" t="s">
        <v>473</v>
      </c>
      <c r="C87" s="118"/>
      <c r="D87" s="119"/>
      <c r="E87" s="119"/>
      <c r="F87" s="11">
        <v>1290</v>
      </c>
      <c r="G87" s="11">
        <f>G88</f>
        <v>1290</v>
      </c>
    </row>
    <row r="88" spans="1:7" ht="31.5">
      <c r="A88" s="109" t="s">
        <v>474</v>
      </c>
      <c r="B88" s="115" t="s">
        <v>403</v>
      </c>
      <c r="C88" s="15">
        <v>600</v>
      </c>
      <c r="D88" s="16">
        <v>11</v>
      </c>
      <c r="E88" s="16" t="s">
        <v>140</v>
      </c>
      <c r="F88" s="11">
        <v>1290</v>
      </c>
      <c r="G88" s="11">
        <v>1290</v>
      </c>
    </row>
    <row r="89" spans="1:7" ht="31.5">
      <c r="A89" s="18" t="s">
        <v>424</v>
      </c>
      <c r="B89" s="115" t="s">
        <v>475</v>
      </c>
      <c r="C89" s="15"/>
      <c r="D89" s="16"/>
      <c r="E89" s="16"/>
      <c r="F89" s="11">
        <v>417.2</v>
      </c>
      <c r="G89" s="11">
        <f>G90</f>
        <v>417.2</v>
      </c>
    </row>
    <row r="90" spans="1:7" ht="31.5">
      <c r="A90" s="109" t="s">
        <v>711</v>
      </c>
      <c r="B90" s="115" t="s">
        <v>401</v>
      </c>
      <c r="C90" s="15">
        <v>600</v>
      </c>
      <c r="D90" s="16" t="s">
        <v>437</v>
      </c>
      <c r="E90" s="16" t="s">
        <v>139</v>
      </c>
      <c r="F90" s="11">
        <v>417.2</v>
      </c>
      <c r="G90" s="11">
        <v>417.2</v>
      </c>
    </row>
    <row r="91" spans="1:7" ht="31.5">
      <c r="A91" s="110" t="s">
        <v>134</v>
      </c>
      <c r="B91" s="111" t="s">
        <v>476</v>
      </c>
      <c r="C91" s="112"/>
      <c r="D91" s="113"/>
      <c r="E91" s="113"/>
      <c r="F91" s="114">
        <v>21172.7</v>
      </c>
      <c r="G91" s="114">
        <f>G92</f>
        <v>20523.599999999999</v>
      </c>
    </row>
    <row r="92" spans="1:7" ht="47.25">
      <c r="A92" s="109" t="s">
        <v>477</v>
      </c>
      <c r="B92" s="115" t="s">
        <v>572</v>
      </c>
      <c r="C92" s="15">
        <v>600</v>
      </c>
      <c r="D92" s="16">
        <v>11</v>
      </c>
      <c r="E92" s="16" t="s">
        <v>139</v>
      </c>
      <c r="F92" s="11">
        <v>21172.7</v>
      </c>
      <c r="G92" s="11">
        <v>20523.599999999999</v>
      </c>
    </row>
    <row r="93" spans="1:7" ht="31.5">
      <c r="A93" s="108" t="s">
        <v>304</v>
      </c>
      <c r="B93" s="36" t="s">
        <v>143</v>
      </c>
      <c r="C93" s="15"/>
      <c r="D93" s="16"/>
      <c r="E93" s="16"/>
      <c r="F93" s="37">
        <f>SUM(F94,F97)</f>
        <v>56017.7</v>
      </c>
      <c r="G93" s="37">
        <f>SUM(G94,G97)</f>
        <v>55812.6</v>
      </c>
    </row>
    <row r="94" spans="1:7" s="67" customFormat="1" ht="15.75">
      <c r="A94" s="110" t="s">
        <v>97</v>
      </c>
      <c r="B94" s="111" t="s">
        <v>478</v>
      </c>
      <c r="C94" s="112"/>
      <c r="D94" s="113"/>
      <c r="E94" s="113"/>
      <c r="F94" s="114">
        <f>F95</f>
        <v>10184.5</v>
      </c>
      <c r="G94" s="114">
        <f>G95</f>
        <v>10184.5</v>
      </c>
    </row>
    <row r="95" spans="1:7" ht="15.75">
      <c r="A95" s="109" t="s">
        <v>307</v>
      </c>
      <c r="B95" s="35" t="s">
        <v>479</v>
      </c>
      <c r="C95" s="15"/>
      <c r="D95" s="16"/>
      <c r="E95" s="16"/>
      <c r="F95" s="11">
        <f>F96</f>
        <v>10184.5</v>
      </c>
      <c r="G95" s="11">
        <f>G96</f>
        <v>10184.5</v>
      </c>
    </row>
    <row r="96" spans="1:7" ht="31.5">
      <c r="A96" s="45" t="s">
        <v>480</v>
      </c>
      <c r="B96" s="35" t="s">
        <v>308</v>
      </c>
      <c r="C96" s="15">
        <v>800</v>
      </c>
      <c r="D96" s="16" t="s">
        <v>143</v>
      </c>
      <c r="E96" s="16" t="s">
        <v>140</v>
      </c>
      <c r="F96" s="11">
        <v>10184.5</v>
      </c>
      <c r="G96" s="11">
        <v>10184.5</v>
      </c>
    </row>
    <row r="97" spans="1:7" ht="31.5">
      <c r="A97" s="110" t="s">
        <v>108</v>
      </c>
      <c r="B97" s="111" t="s">
        <v>481</v>
      </c>
      <c r="C97" s="112"/>
      <c r="D97" s="113"/>
      <c r="E97" s="113"/>
      <c r="F97" s="37">
        <v>45833.2</v>
      </c>
      <c r="G97" s="37">
        <f>G98+G100</f>
        <v>45628.1</v>
      </c>
    </row>
    <row r="98" spans="1:7" ht="15.75">
      <c r="A98" s="109" t="s">
        <v>311</v>
      </c>
      <c r="B98" s="35" t="s">
        <v>482</v>
      </c>
      <c r="C98" s="112"/>
      <c r="D98" s="113"/>
      <c r="E98" s="113"/>
      <c r="F98" s="11">
        <v>42086.1</v>
      </c>
      <c r="G98" s="11">
        <f>G99</f>
        <v>42086.1</v>
      </c>
    </row>
    <row r="99" spans="1:7" ht="31.5">
      <c r="A99" s="45" t="s">
        <v>480</v>
      </c>
      <c r="B99" s="35" t="s">
        <v>312</v>
      </c>
      <c r="C99" s="15">
        <v>800</v>
      </c>
      <c r="D99" s="16" t="s">
        <v>143</v>
      </c>
      <c r="E99" s="16" t="s">
        <v>140</v>
      </c>
      <c r="F99" s="11">
        <v>42086.1</v>
      </c>
      <c r="G99" s="11">
        <v>42086.1</v>
      </c>
    </row>
    <row r="100" spans="1:7" ht="15.75">
      <c r="A100" s="109" t="s">
        <v>330</v>
      </c>
      <c r="B100" s="35" t="s">
        <v>483</v>
      </c>
      <c r="C100" s="15"/>
      <c r="D100" s="16"/>
      <c r="E100" s="16"/>
      <c r="F100" s="11">
        <v>3747.1</v>
      </c>
      <c r="G100" s="11">
        <f>G101</f>
        <v>3542</v>
      </c>
    </row>
    <row r="101" spans="1:7" ht="31.5">
      <c r="A101" s="45" t="s">
        <v>480</v>
      </c>
      <c r="B101" s="35" t="s">
        <v>329</v>
      </c>
      <c r="C101" s="15">
        <v>800</v>
      </c>
      <c r="D101" s="16" t="s">
        <v>143</v>
      </c>
      <c r="E101" s="16" t="s">
        <v>143</v>
      </c>
      <c r="F101" s="11">
        <v>3747.1</v>
      </c>
      <c r="G101" s="11">
        <v>3542</v>
      </c>
    </row>
    <row r="102" spans="1:7" ht="31.5">
      <c r="A102" s="108" t="s">
        <v>281</v>
      </c>
      <c r="B102" s="36" t="s">
        <v>147</v>
      </c>
      <c r="C102" s="47"/>
      <c r="D102" s="56"/>
      <c r="E102" s="56"/>
      <c r="F102" s="37">
        <v>17522.099999999999</v>
      </c>
      <c r="G102" s="37">
        <f>SUM(G103,G106,G109)</f>
        <v>17487.400000000001</v>
      </c>
    </row>
    <row r="103" spans="1:7" s="67" customFormat="1" ht="15.75">
      <c r="A103" s="110" t="s">
        <v>99</v>
      </c>
      <c r="B103" s="111" t="s">
        <v>484</v>
      </c>
      <c r="C103" s="112"/>
      <c r="D103" s="113"/>
      <c r="E103" s="113"/>
      <c r="F103" s="114">
        <v>9471</v>
      </c>
      <c r="G103" s="114">
        <f>G104</f>
        <v>9436.4</v>
      </c>
    </row>
    <row r="104" spans="1:7" ht="15.75">
      <c r="A104" s="18" t="s">
        <v>283</v>
      </c>
      <c r="B104" s="35" t="s">
        <v>485</v>
      </c>
      <c r="C104" s="120"/>
      <c r="D104" s="121"/>
      <c r="E104" s="121"/>
      <c r="F104" s="11">
        <v>9471</v>
      </c>
      <c r="G104" s="11">
        <f>G105</f>
        <v>9436.4</v>
      </c>
    </row>
    <row r="105" spans="1:7" ht="31.5">
      <c r="A105" s="38" t="s">
        <v>545</v>
      </c>
      <c r="B105" s="35" t="s">
        <v>285</v>
      </c>
      <c r="C105" s="15">
        <v>200</v>
      </c>
      <c r="D105" s="16" t="s">
        <v>142</v>
      </c>
      <c r="E105" s="16" t="s">
        <v>145</v>
      </c>
      <c r="F105" s="11">
        <v>9471</v>
      </c>
      <c r="G105" s="11">
        <v>9436.4</v>
      </c>
    </row>
    <row r="106" spans="1:7" s="67" customFormat="1" ht="15.75">
      <c r="A106" s="110" t="s">
        <v>101</v>
      </c>
      <c r="B106" s="111" t="s">
        <v>486</v>
      </c>
      <c r="C106" s="112"/>
      <c r="D106" s="113"/>
      <c r="E106" s="113"/>
      <c r="F106" s="114">
        <v>7151.1</v>
      </c>
      <c r="G106" s="114">
        <f>G107</f>
        <v>7151</v>
      </c>
    </row>
    <row r="107" spans="1:7" ht="15.75">
      <c r="A107" s="18" t="s">
        <v>288</v>
      </c>
      <c r="B107" s="35" t="s">
        <v>487</v>
      </c>
      <c r="C107" s="120"/>
      <c r="D107" s="121"/>
      <c r="E107" s="121"/>
      <c r="F107" s="11">
        <v>7151.1</v>
      </c>
      <c r="G107" s="11">
        <f>G108</f>
        <v>7151</v>
      </c>
    </row>
    <row r="108" spans="1:7" ht="31.5">
      <c r="A108" s="38" t="s">
        <v>546</v>
      </c>
      <c r="B108" s="35" t="s">
        <v>289</v>
      </c>
      <c r="C108" s="15">
        <v>200</v>
      </c>
      <c r="D108" s="16" t="s">
        <v>142</v>
      </c>
      <c r="E108" s="16" t="s">
        <v>148</v>
      </c>
      <c r="F108" s="11">
        <v>7151.1</v>
      </c>
      <c r="G108" s="11">
        <v>7151</v>
      </c>
    </row>
    <row r="109" spans="1:7" ht="15.75">
      <c r="A109" s="110" t="s">
        <v>197</v>
      </c>
      <c r="B109" s="111" t="s">
        <v>488</v>
      </c>
      <c r="C109" s="112"/>
      <c r="D109" s="113"/>
      <c r="E109" s="113"/>
      <c r="F109" s="114">
        <v>900</v>
      </c>
      <c r="G109" s="114">
        <f>G110+G112</f>
        <v>900</v>
      </c>
    </row>
    <row r="110" spans="1:7" ht="15.75">
      <c r="A110" s="18" t="s">
        <v>296</v>
      </c>
      <c r="B110" s="35" t="s">
        <v>489</v>
      </c>
      <c r="C110" s="112"/>
      <c r="D110" s="113"/>
      <c r="E110" s="113"/>
      <c r="F110" s="11">
        <v>900</v>
      </c>
      <c r="G110" s="11">
        <f>G111</f>
        <v>900</v>
      </c>
    </row>
    <row r="111" spans="1:7" ht="31.5">
      <c r="A111" s="38" t="s">
        <v>547</v>
      </c>
      <c r="B111" s="35" t="s">
        <v>297</v>
      </c>
      <c r="C111" s="15">
        <v>200</v>
      </c>
      <c r="D111" s="16" t="s">
        <v>142</v>
      </c>
      <c r="E111" s="16" t="s">
        <v>2</v>
      </c>
      <c r="F111" s="11">
        <v>900</v>
      </c>
      <c r="G111" s="11">
        <v>900</v>
      </c>
    </row>
    <row r="112" spans="1:7" ht="15.75">
      <c r="A112" s="18" t="s">
        <v>298</v>
      </c>
      <c r="B112" s="35" t="s">
        <v>490</v>
      </c>
      <c r="C112" s="112"/>
      <c r="D112" s="113"/>
      <c r="E112" s="113"/>
      <c r="F112" s="11">
        <v>0</v>
      </c>
      <c r="G112" s="11">
        <f>G113</f>
        <v>0</v>
      </c>
    </row>
    <row r="113" spans="1:7" ht="31.5">
      <c r="A113" s="38" t="s">
        <v>548</v>
      </c>
      <c r="B113" s="35" t="s">
        <v>299</v>
      </c>
      <c r="C113" s="15">
        <v>200</v>
      </c>
      <c r="D113" s="16" t="s">
        <v>142</v>
      </c>
      <c r="E113" s="16" t="s">
        <v>2</v>
      </c>
      <c r="F113" s="11">
        <v>0</v>
      </c>
      <c r="G113" s="11"/>
    </row>
    <row r="114" spans="1:7" ht="31.5">
      <c r="A114" s="108" t="s">
        <v>290</v>
      </c>
      <c r="B114" s="36" t="s">
        <v>144</v>
      </c>
      <c r="C114" s="118"/>
      <c r="D114" s="119"/>
      <c r="E114" s="119"/>
      <c r="F114" s="37">
        <v>232759.2</v>
      </c>
      <c r="G114" s="37">
        <f>SUM(G115,G117,G119,G121,G123,G125,G127,G129,G131,G133,G135)</f>
        <v>113890.90000000001</v>
      </c>
    </row>
    <row r="115" spans="1:7" ht="15.75">
      <c r="A115" s="18" t="s">
        <v>301</v>
      </c>
      <c r="B115" s="35" t="s">
        <v>491</v>
      </c>
      <c r="C115" s="118"/>
      <c r="D115" s="119"/>
      <c r="E115" s="119"/>
      <c r="F115" s="11">
        <v>14303.1</v>
      </c>
      <c r="G115" s="11">
        <f>G116</f>
        <v>14303</v>
      </c>
    </row>
    <row r="116" spans="1:7" ht="31.5">
      <c r="A116" s="38" t="s">
        <v>549</v>
      </c>
      <c r="B116" s="35" t="s">
        <v>302</v>
      </c>
      <c r="C116" s="15">
        <v>200</v>
      </c>
      <c r="D116" s="16" t="s">
        <v>143</v>
      </c>
      <c r="E116" s="16" t="s">
        <v>139</v>
      </c>
      <c r="F116" s="11">
        <v>14303.1</v>
      </c>
      <c r="G116" s="11">
        <v>14303</v>
      </c>
    </row>
    <row r="117" spans="1:7" ht="15.75">
      <c r="A117" s="18" t="s">
        <v>292</v>
      </c>
      <c r="B117" s="35" t="s">
        <v>492</v>
      </c>
      <c r="C117" s="15"/>
      <c r="D117" s="16"/>
      <c r="E117" s="16"/>
      <c r="F117" s="11">
        <v>10560.1</v>
      </c>
      <c r="G117" s="11">
        <f>G118</f>
        <v>10560</v>
      </c>
    </row>
    <row r="118" spans="1:7" ht="47.25">
      <c r="A118" s="38" t="s">
        <v>550</v>
      </c>
      <c r="B118" s="35" t="s">
        <v>293</v>
      </c>
      <c r="C118" s="15">
        <v>200</v>
      </c>
      <c r="D118" s="16" t="s">
        <v>142</v>
      </c>
      <c r="E118" s="16" t="s">
        <v>148</v>
      </c>
      <c r="F118" s="11">
        <v>10560.1</v>
      </c>
      <c r="G118" s="11">
        <v>10560</v>
      </c>
    </row>
    <row r="119" spans="1:7" ht="15.75">
      <c r="A119" s="18" t="s">
        <v>314</v>
      </c>
      <c r="B119" s="35" t="s">
        <v>493</v>
      </c>
      <c r="C119" s="15"/>
      <c r="D119" s="16"/>
      <c r="E119" s="16"/>
      <c r="F119" s="11">
        <v>3388</v>
      </c>
      <c r="G119" s="11">
        <f>G120</f>
        <v>3283.9</v>
      </c>
    </row>
    <row r="120" spans="1:7" ht="31.5">
      <c r="A120" s="38" t="s">
        <v>551</v>
      </c>
      <c r="B120" s="35" t="s">
        <v>315</v>
      </c>
      <c r="C120" s="15">
        <v>200</v>
      </c>
      <c r="D120" s="16" t="s">
        <v>143</v>
      </c>
      <c r="E120" s="16" t="s">
        <v>141</v>
      </c>
      <c r="F120" s="11">
        <v>3388</v>
      </c>
      <c r="G120" s="11">
        <v>3283.9</v>
      </c>
    </row>
    <row r="121" spans="1:7" ht="15.75">
      <c r="A121" s="18" t="s">
        <v>317</v>
      </c>
      <c r="B121" s="35" t="s">
        <v>494</v>
      </c>
      <c r="C121" s="15"/>
      <c r="D121" s="16"/>
      <c r="E121" s="16"/>
      <c r="F121" s="11">
        <v>0</v>
      </c>
      <c r="G121" s="11">
        <f>G122</f>
        <v>0</v>
      </c>
    </row>
    <row r="122" spans="1:7" ht="31.5">
      <c r="A122" s="38" t="s">
        <v>552</v>
      </c>
      <c r="B122" s="35" t="s">
        <v>318</v>
      </c>
      <c r="C122" s="15">
        <v>200</v>
      </c>
      <c r="D122" s="16" t="s">
        <v>143</v>
      </c>
      <c r="E122" s="16" t="s">
        <v>141</v>
      </c>
      <c r="F122" s="11">
        <v>0</v>
      </c>
      <c r="G122" s="11">
        <v>0</v>
      </c>
    </row>
    <row r="123" spans="1:7" ht="15.75">
      <c r="A123" s="18" t="s">
        <v>320</v>
      </c>
      <c r="B123" s="35" t="s">
        <v>495</v>
      </c>
      <c r="C123" s="15"/>
      <c r="D123" s="16"/>
      <c r="E123" s="16"/>
      <c r="F123" s="11">
        <v>0</v>
      </c>
      <c r="G123" s="11">
        <f>G124</f>
        <v>0</v>
      </c>
    </row>
    <row r="124" spans="1:7" ht="31.5">
      <c r="A124" s="38" t="s">
        <v>553</v>
      </c>
      <c r="B124" s="35" t="s">
        <v>321</v>
      </c>
      <c r="C124" s="15">
        <v>200</v>
      </c>
      <c r="D124" s="16" t="s">
        <v>143</v>
      </c>
      <c r="E124" s="16" t="s">
        <v>141</v>
      </c>
      <c r="F124" s="11">
        <v>0</v>
      </c>
      <c r="G124" s="11">
        <v>0</v>
      </c>
    </row>
    <row r="125" spans="1:7" ht="15.75">
      <c r="A125" s="18" t="s">
        <v>323</v>
      </c>
      <c r="B125" s="35" t="s">
        <v>496</v>
      </c>
      <c r="C125" s="15"/>
      <c r="D125" s="16"/>
      <c r="E125" s="16"/>
      <c r="F125" s="11">
        <v>34519.1</v>
      </c>
      <c r="G125" s="11">
        <f>G126</f>
        <v>34450.1</v>
      </c>
    </row>
    <row r="126" spans="1:7" ht="31.5">
      <c r="A126" s="38" t="s">
        <v>554</v>
      </c>
      <c r="B126" s="35" t="s">
        <v>324</v>
      </c>
      <c r="C126" s="15">
        <v>200</v>
      </c>
      <c r="D126" s="16" t="s">
        <v>143</v>
      </c>
      <c r="E126" s="16" t="s">
        <v>141</v>
      </c>
      <c r="F126" s="11">
        <v>34519.1</v>
      </c>
      <c r="G126" s="11">
        <v>34450.1</v>
      </c>
    </row>
    <row r="127" spans="1:7" ht="15.75">
      <c r="A127" s="18" t="s">
        <v>326</v>
      </c>
      <c r="B127" s="35" t="s">
        <v>497</v>
      </c>
      <c r="C127" s="15"/>
      <c r="D127" s="16"/>
      <c r="E127" s="16"/>
      <c r="F127" s="11">
        <v>2416.6999999999998</v>
      </c>
      <c r="G127" s="11">
        <f>G128</f>
        <v>1854.2</v>
      </c>
    </row>
    <row r="128" spans="1:7" ht="31.5">
      <c r="A128" s="38" t="s">
        <v>555</v>
      </c>
      <c r="B128" s="35" t="s">
        <v>327</v>
      </c>
      <c r="C128" s="15">
        <v>200</v>
      </c>
      <c r="D128" s="16" t="s">
        <v>143</v>
      </c>
      <c r="E128" s="16" t="s">
        <v>141</v>
      </c>
      <c r="F128" s="11">
        <v>2416.6999999999998</v>
      </c>
      <c r="G128" s="11">
        <v>1854.2</v>
      </c>
    </row>
    <row r="129" spans="1:7" ht="31.5">
      <c r="A129" s="38" t="s">
        <v>595</v>
      </c>
      <c r="B129" s="35" t="s">
        <v>590</v>
      </c>
      <c r="C129" s="15"/>
      <c r="D129" s="16"/>
      <c r="E129" s="16"/>
      <c r="F129" s="11">
        <v>28222.1</v>
      </c>
      <c r="G129" s="11">
        <f>G130</f>
        <v>28191.4</v>
      </c>
    </row>
    <row r="130" spans="1:7" ht="47.25">
      <c r="A130" s="38" t="s">
        <v>811</v>
      </c>
      <c r="B130" s="35" t="s">
        <v>591</v>
      </c>
      <c r="C130" s="15">
        <v>200</v>
      </c>
      <c r="D130" s="16" t="s">
        <v>142</v>
      </c>
      <c r="E130" s="16" t="s">
        <v>148</v>
      </c>
      <c r="F130" s="11">
        <v>28222.1</v>
      </c>
      <c r="G130" s="11">
        <v>28191.4</v>
      </c>
    </row>
    <row r="131" spans="1:7" ht="31.5">
      <c r="A131" s="38" t="s">
        <v>596</v>
      </c>
      <c r="B131" s="35" t="s">
        <v>800</v>
      </c>
      <c r="C131" s="15"/>
      <c r="D131" s="16"/>
      <c r="E131" s="16"/>
      <c r="F131" s="11">
        <v>14288.4</v>
      </c>
      <c r="G131" s="11">
        <f>G132</f>
        <v>14288.3</v>
      </c>
    </row>
    <row r="132" spans="1:7" ht="31.5">
      <c r="A132" s="38" t="s">
        <v>812</v>
      </c>
      <c r="B132" s="35" t="s">
        <v>592</v>
      </c>
      <c r="C132" s="15">
        <v>200</v>
      </c>
      <c r="D132" s="16" t="s">
        <v>143</v>
      </c>
      <c r="E132" s="16" t="s">
        <v>140</v>
      </c>
      <c r="F132" s="11">
        <v>14288.4</v>
      </c>
      <c r="G132" s="11">
        <v>14288.3</v>
      </c>
    </row>
    <row r="133" spans="1:7" ht="31.5">
      <c r="A133" s="38" t="s">
        <v>600</v>
      </c>
      <c r="B133" s="35" t="s">
        <v>604</v>
      </c>
      <c r="C133" s="15"/>
      <c r="D133" s="16"/>
      <c r="E133" s="16"/>
      <c r="F133" s="11">
        <v>6960</v>
      </c>
      <c r="G133" s="11">
        <f>G134</f>
        <v>6960</v>
      </c>
    </row>
    <row r="134" spans="1:7" ht="31.5">
      <c r="A134" s="38" t="s">
        <v>813</v>
      </c>
      <c r="B134" s="35" t="s">
        <v>603</v>
      </c>
      <c r="C134" s="15">
        <v>200</v>
      </c>
      <c r="D134" s="16" t="s">
        <v>143</v>
      </c>
      <c r="E134" s="16" t="s">
        <v>139</v>
      </c>
      <c r="F134" s="11">
        <v>6960</v>
      </c>
      <c r="G134" s="11">
        <v>6960</v>
      </c>
    </row>
    <row r="135" spans="1:7" ht="15.75">
      <c r="A135" s="38" t="s">
        <v>840</v>
      </c>
      <c r="B135" s="35" t="s">
        <v>839</v>
      </c>
      <c r="C135" s="15"/>
      <c r="D135" s="16"/>
      <c r="E135" s="16"/>
      <c r="F135" s="11">
        <v>118101.70000000001</v>
      </c>
      <c r="G135" s="11">
        <f t="shared" ref="G135" si="0">SUM(G136:G137)</f>
        <v>0</v>
      </c>
    </row>
    <row r="136" spans="1:7" s="94" customFormat="1" ht="47.25">
      <c r="A136" s="38" t="s">
        <v>841</v>
      </c>
      <c r="B136" s="35" t="s">
        <v>831</v>
      </c>
      <c r="C136" s="15">
        <v>400</v>
      </c>
      <c r="D136" s="16" t="s">
        <v>143</v>
      </c>
      <c r="E136" s="16" t="s">
        <v>139</v>
      </c>
      <c r="F136" s="11">
        <v>117983.6</v>
      </c>
      <c r="G136" s="11"/>
    </row>
    <row r="137" spans="1:7" ht="63">
      <c r="A137" s="38" t="s">
        <v>842</v>
      </c>
      <c r="B137" s="35" t="s">
        <v>836</v>
      </c>
      <c r="C137" s="15">
        <v>400</v>
      </c>
      <c r="D137" s="16" t="s">
        <v>143</v>
      </c>
      <c r="E137" s="16" t="s">
        <v>139</v>
      </c>
      <c r="F137" s="11">
        <v>118.1</v>
      </c>
      <c r="G137" s="11">
        <v>0</v>
      </c>
    </row>
    <row r="138" spans="1:7" ht="31.5">
      <c r="A138" s="108" t="s">
        <v>346</v>
      </c>
      <c r="B138" s="36" t="s">
        <v>145</v>
      </c>
      <c r="C138" s="15"/>
      <c r="D138" s="16"/>
      <c r="E138" s="16"/>
      <c r="F138" s="37">
        <v>42019.899999999994</v>
      </c>
      <c r="G138" s="37">
        <f>G139+G143+G147</f>
        <v>39713.1</v>
      </c>
    </row>
    <row r="139" spans="1:7" ht="31.5">
      <c r="A139" s="122" t="s">
        <v>350</v>
      </c>
      <c r="B139" s="123" t="s">
        <v>498</v>
      </c>
      <c r="C139" s="47"/>
      <c r="D139" s="56"/>
      <c r="E139" s="56"/>
      <c r="F139" s="37">
        <v>10825.4</v>
      </c>
      <c r="G139" s="37">
        <f>G140</f>
        <v>8519.2999999999993</v>
      </c>
    </row>
    <row r="140" spans="1:7" s="94" customFormat="1" ht="31.5">
      <c r="A140" s="45" t="s">
        <v>352</v>
      </c>
      <c r="B140" s="115" t="s">
        <v>499</v>
      </c>
      <c r="C140" s="15"/>
      <c r="D140" s="16"/>
      <c r="E140" s="16"/>
      <c r="F140" s="11">
        <v>10825.4</v>
      </c>
      <c r="G140" s="11">
        <f>SUM(G141:G142)</f>
        <v>8519.2999999999993</v>
      </c>
    </row>
    <row r="141" spans="1:7" s="94" customFormat="1" ht="31.5">
      <c r="A141" s="45" t="s">
        <v>618</v>
      </c>
      <c r="B141" s="115" t="s">
        <v>609</v>
      </c>
      <c r="C141" s="15">
        <v>800</v>
      </c>
      <c r="D141" s="16" t="s">
        <v>142</v>
      </c>
      <c r="E141" s="16" t="s">
        <v>2</v>
      </c>
      <c r="F141" s="11">
        <v>10717.1</v>
      </c>
      <c r="G141" s="11">
        <v>8434</v>
      </c>
    </row>
    <row r="142" spans="1:7" ht="47.25">
      <c r="A142" s="45" t="s">
        <v>814</v>
      </c>
      <c r="B142" s="115" t="s">
        <v>611</v>
      </c>
      <c r="C142" s="15">
        <v>800</v>
      </c>
      <c r="D142" s="16" t="s">
        <v>142</v>
      </c>
      <c r="E142" s="16" t="s">
        <v>2</v>
      </c>
      <c r="F142" s="11">
        <v>108.3</v>
      </c>
      <c r="G142" s="11">
        <v>85.3</v>
      </c>
    </row>
    <row r="143" spans="1:7" ht="31.5">
      <c r="A143" s="33" t="s">
        <v>354</v>
      </c>
      <c r="B143" s="123" t="s">
        <v>500</v>
      </c>
      <c r="C143" s="47"/>
      <c r="D143" s="56"/>
      <c r="E143" s="56"/>
      <c r="F143" s="37">
        <v>31039.899999999998</v>
      </c>
      <c r="G143" s="37">
        <f>G144</f>
        <v>31039.8</v>
      </c>
    </row>
    <row r="144" spans="1:7" s="94" customFormat="1" ht="47.25">
      <c r="A144" s="18" t="s">
        <v>438</v>
      </c>
      <c r="B144" s="115" t="s">
        <v>501</v>
      </c>
      <c r="C144" s="47"/>
      <c r="D144" s="56"/>
      <c r="E144" s="56"/>
      <c r="F144" s="11">
        <v>31039.899999999998</v>
      </c>
      <c r="G144" s="11">
        <f>SUBTOTAL(9,G145:G146)</f>
        <v>31039.8</v>
      </c>
    </row>
    <row r="145" spans="1:7" ht="31.5">
      <c r="A145" s="45" t="s">
        <v>716</v>
      </c>
      <c r="B145" s="115" t="s">
        <v>356</v>
      </c>
      <c r="C145" s="15">
        <v>800</v>
      </c>
      <c r="D145" s="16" t="s">
        <v>142</v>
      </c>
      <c r="E145" s="16">
        <v>12</v>
      </c>
      <c r="F145" s="11">
        <v>30728.6</v>
      </c>
      <c r="G145" s="11">
        <v>30728.6</v>
      </c>
    </row>
    <row r="146" spans="1:7" ht="47.25">
      <c r="A146" s="45" t="s">
        <v>815</v>
      </c>
      <c r="B146" s="115" t="s">
        <v>598</v>
      </c>
      <c r="C146" s="15">
        <v>800</v>
      </c>
      <c r="D146" s="16" t="s">
        <v>142</v>
      </c>
      <c r="E146" s="16">
        <v>12</v>
      </c>
      <c r="F146" s="11">
        <v>311.3</v>
      </c>
      <c r="G146" s="11">
        <v>311.2</v>
      </c>
    </row>
    <row r="147" spans="1:7" ht="15.75">
      <c r="A147" s="122" t="s">
        <v>630</v>
      </c>
      <c r="B147" s="123" t="s">
        <v>637</v>
      </c>
      <c r="C147" s="47"/>
      <c r="D147" s="56"/>
      <c r="E147" s="56"/>
      <c r="F147" s="37">
        <v>154.6</v>
      </c>
      <c r="G147" s="37">
        <f>G148</f>
        <v>154</v>
      </c>
    </row>
    <row r="148" spans="1:7" ht="31.5">
      <c r="A148" s="45" t="s">
        <v>631</v>
      </c>
      <c r="B148" s="115" t="s">
        <v>638</v>
      </c>
      <c r="C148" s="15"/>
      <c r="D148" s="16"/>
      <c r="E148" s="16"/>
      <c r="F148" s="11">
        <v>154.6</v>
      </c>
      <c r="G148" s="11">
        <f>SUM(G149:G150)</f>
        <v>154</v>
      </c>
    </row>
    <row r="149" spans="1:7" ht="33.75" customHeight="1">
      <c r="A149" s="45" t="s">
        <v>639</v>
      </c>
      <c r="B149" s="115" t="s">
        <v>634</v>
      </c>
      <c r="C149" s="15">
        <v>800</v>
      </c>
      <c r="D149" s="16" t="s">
        <v>142</v>
      </c>
      <c r="E149" s="16">
        <v>12</v>
      </c>
      <c r="F149" s="11">
        <v>153</v>
      </c>
      <c r="G149" s="11">
        <v>152.5</v>
      </c>
    </row>
    <row r="150" spans="1:7" s="94" customFormat="1" ht="47.25">
      <c r="A150" s="45" t="s">
        <v>640</v>
      </c>
      <c r="B150" s="115" t="s">
        <v>635</v>
      </c>
      <c r="C150" s="15">
        <v>800</v>
      </c>
      <c r="D150" s="16" t="s">
        <v>142</v>
      </c>
      <c r="E150" s="16">
        <v>12</v>
      </c>
      <c r="F150" s="11">
        <v>1.6</v>
      </c>
      <c r="G150" s="11">
        <v>1.5</v>
      </c>
    </row>
    <row r="151" spans="1:7" ht="31.5">
      <c r="A151" s="33" t="s">
        <v>273</v>
      </c>
      <c r="B151" s="36" t="s">
        <v>148</v>
      </c>
      <c r="C151" s="15"/>
      <c r="D151" s="16"/>
      <c r="E151" s="16"/>
      <c r="F151" s="37">
        <v>1900</v>
      </c>
      <c r="G151" s="37">
        <f>G152</f>
        <v>1891</v>
      </c>
    </row>
    <row r="152" spans="1:7" s="94" customFormat="1" ht="31.5">
      <c r="A152" s="45" t="s">
        <v>502</v>
      </c>
      <c r="B152" s="35" t="s">
        <v>275</v>
      </c>
      <c r="C152" s="15">
        <v>800</v>
      </c>
      <c r="D152" s="16" t="s">
        <v>141</v>
      </c>
      <c r="E152" s="16" t="s">
        <v>4</v>
      </c>
      <c r="F152" s="11">
        <v>1900</v>
      </c>
      <c r="G152" s="11">
        <v>1891</v>
      </c>
    </row>
    <row r="153" spans="1:7" ht="15.75">
      <c r="A153" s="122" t="s">
        <v>536</v>
      </c>
      <c r="B153" s="36"/>
      <c r="C153" s="47"/>
      <c r="D153" s="56"/>
      <c r="E153" s="56"/>
      <c r="F153" s="37">
        <v>257243.4</v>
      </c>
      <c r="G153" s="37">
        <f>G154+G179+G204+G232+G235+G242</f>
        <v>244701.20000000004</v>
      </c>
    </row>
    <row r="154" spans="1:7" ht="31.5">
      <c r="A154" s="108" t="s">
        <v>247</v>
      </c>
      <c r="B154" s="36" t="s">
        <v>503</v>
      </c>
      <c r="C154" s="15"/>
      <c r="D154" s="16"/>
      <c r="E154" s="16"/>
      <c r="F154" s="37">
        <v>99741.1</v>
      </c>
      <c r="G154" s="37">
        <f>G155+G160</f>
        <v>96809.500000000015</v>
      </c>
    </row>
    <row r="155" spans="1:7" ht="15.75">
      <c r="A155" s="33" t="s">
        <v>254</v>
      </c>
      <c r="B155" s="123" t="s">
        <v>504</v>
      </c>
      <c r="C155" s="47"/>
      <c r="D155" s="56"/>
      <c r="E155" s="56"/>
      <c r="F155" s="37">
        <v>4772.1000000000004</v>
      </c>
      <c r="G155" s="37">
        <f>G156+G157+G158+G159</f>
        <v>4772</v>
      </c>
    </row>
    <row r="156" spans="1:7" s="94" customFormat="1" ht="63">
      <c r="A156" s="45" t="s">
        <v>505</v>
      </c>
      <c r="B156" s="115" t="s">
        <v>249</v>
      </c>
      <c r="C156" s="15">
        <v>100</v>
      </c>
      <c r="D156" s="16" t="s">
        <v>139</v>
      </c>
      <c r="E156" s="16" t="s">
        <v>140</v>
      </c>
      <c r="F156" s="11">
        <v>4748</v>
      </c>
      <c r="G156" s="11">
        <v>4747.8999999999996</v>
      </c>
    </row>
    <row r="157" spans="1:7" s="94" customFormat="1" ht="31.5">
      <c r="A157" s="45" t="s">
        <v>860</v>
      </c>
      <c r="B157" s="115" t="s">
        <v>249</v>
      </c>
      <c r="C157" s="15">
        <v>200</v>
      </c>
      <c r="D157" s="16" t="s">
        <v>139</v>
      </c>
      <c r="E157" s="16" t="s">
        <v>140</v>
      </c>
      <c r="F157" s="11">
        <v>24.1</v>
      </c>
      <c r="G157" s="11">
        <v>24.1</v>
      </c>
    </row>
    <row r="158" spans="1:7" ht="63" hidden="1">
      <c r="A158" s="45" t="s">
        <v>717</v>
      </c>
      <c r="B158" s="115" t="s">
        <v>251</v>
      </c>
      <c r="C158" s="15">
        <v>100</v>
      </c>
      <c r="D158" s="16" t="s">
        <v>139</v>
      </c>
      <c r="E158" s="16" t="s">
        <v>140</v>
      </c>
      <c r="F158" s="11">
        <v>0</v>
      </c>
      <c r="G158" s="11"/>
    </row>
    <row r="159" spans="1:7" ht="110.25" hidden="1">
      <c r="A159" s="45" t="s">
        <v>641</v>
      </c>
      <c r="B159" s="115" t="s">
        <v>627</v>
      </c>
      <c r="C159" s="15">
        <v>100</v>
      </c>
      <c r="D159" s="16" t="s">
        <v>139</v>
      </c>
      <c r="E159" s="16" t="s">
        <v>140</v>
      </c>
      <c r="F159" s="11">
        <v>0</v>
      </c>
      <c r="G159" s="11">
        <v>0</v>
      </c>
    </row>
    <row r="160" spans="1:7" ht="15.75">
      <c r="A160" s="33" t="s">
        <v>255</v>
      </c>
      <c r="B160" s="123" t="s">
        <v>507</v>
      </c>
      <c r="C160" s="47"/>
      <c r="D160" s="56"/>
      <c r="E160" s="56"/>
      <c r="F160" s="37">
        <v>94969</v>
      </c>
      <c r="G160" s="37">
        <f>SUBTOTAL(9,G161:G178)</f>
        <v>92037.500000000015</v>
      </c>
    </row>
    <row r="161" spans="1:7" ht="63">
      <c r="A161" s="45" t="s">
        <v>508</v>
      </c>
      <c r="B161" s="115" t="s">
        <v>257</v>
      </c>
      <c r="C161" s="15">
        <v>100</v>
      </c>
      <c r="D161" s="16" t="s">
        <v>139</v>
      </c>
      <c r="E161" s="16" t="s">
        <v>142</v>
      </c>
      <c r="F161" s="11">
        <v>44132.3</v>
      </c>
      <c r="G161" s="11">
        <v>44127.8</v>
      </c>
    </row>
    <row r="162" spans="1:7" ht="78.75">
      <c r="A162" s="45" t="s">
        <v>556</v>
      </c>
      <c r="B162" s="115" t="s">
        <v>257</v>
      </c>
      <c r="C162" s="15">
        <v>200</v>
      </c>
      <c r="D162" s="16" t="s">
        <v>139</v>
      </c>
      <c r="E162" s="16" t="s">
        <v>142</v>
      </c>
      <c r="F162" s="11">
        <v>19713.7</v>
      </c>
      <c r="G162" s="11">
        <v>17229.099999999999</v>
      </c>
    </row>
    <row r="163" spans="1:7" ht="78.75">
      <c r="A163" s="124" t="s">
        <v>817</v>
      </c>
      <c r="B163" s="115" t="s">
        <v>257</v>
      </c>
      <c r="C163" s="15">
        <v>300</v>
      </c>
      <c r="D163" s="16" t="s">
        <v>139</v>
      </c>
      <c r="E163" s="16" t="s">
        <v>142</v>
      </c>
      <c r="F163" s="11">
        <v>455.8</v>
      </c>
      <c r="G163" s="11">
        <v>455.8</v>
      </c>
    </row>
    <row r="164" spans="1:7" ht="63">
      <c r="A164" s="45" t="s">
        <v>509</v>
      </c>
      <c r="B164" s="115" t="s">
        <v>257</v>
      </c>
      <c r="C164" s="15">
        <v>800</v>
      </c>
      <c r="D164" s="16" t="s">
        <v>139</v>
      </c>
      <c r="E164" s="16" t="s">
        <v>142</v>
      </c>
      <c r="F164" s="11">
        <v>522.9</v>
      </c>
      <c r="G164" s="11">
        <v>521.9</v>
      </c>
    </row>
    <row r="165" spans="1:7" ht="94.5">
      <c r="A165" s="45" t="s">
        <v>510</v>
      </c>
      <c r="B165" s="115" t="s">
        <v>252</v>
      </c>
      <c r="C165" s="15">
        <v>100</v>
      </c>
      <c r="D165" s="16" t="s">
        <v>139</v>
      </c>
      <c r="E165" s="16" t="s">
        <v>142</v>
      </c>
      <c r="F165" s="11">
        <v>17457.599999999999</v>
      </c>
      <c r="G165" s="11">
        <v>17437.8</v>
      </c>
    </row>
    <row r="166" spans="1:7" ht="63">
      <c r="A166" s="45" t="s">
        <v>582</v>
      </c>
      <c r="B166" s="115" t="s">
        <v>252</v>
      </c>
      <c r="C166" s="15">
        <v>200</v>
      </c>
      <c r="D166" s="16" t="s">
        <v>139</v>
      </c>
      <c r="E166" s="16" t="s">
        <v>142</v>
      </c>
      <c r="F166" s="11">
        <v>364.9</v>
      </c>
      <c r="G166" s="11">
        <v>364.4</v>
      </c>
    </row>
    <row r="167" spans="1:7" ht="63">
      <c r="A167" s="45" t="s">
        <v>511</v>
      </c>
      <c r="B167" s="115" t="s">
        <v>253</v>
      </c>
      <c r="C167" s="15">
        <v>100</v>
      </c>
      <c r="D167" s="16" t="s">
        <v>139</v>
      </c>
      <c r="E167" s="16" t="s">
        <v>142</v>
      </c>
      <c r="F167" s="11">
        <v>2079.4</v>
      </c>
      <c r="G167" s="11">
        <v>2079.3000000000002</v>
      </c>
    </row>
    <row r="168" spans="1:7" ht="47.25">
      <c r="A168" s="45" t="s">
        <v>558</v>
      </c>
      <c r="B168" s="115" t="s">
        <v>269</v>
      </c>
      <c r="C168" s="15">
        <v>200</v>
      </c>
      <c r="D168" s="16" t="s">
        <v>139</v>
      </c>
      <c r="E168" s="16" t="s">
        <v>3</v>
      </c>
      <c r="F168" s="11">
        <v>713.6</v>
      </c>
      <c r="G168" s="11">
        <v>321.39999999999998</v>
      </c>
    </row>
    <row r="169" spans="1:7" ht="110.25">
      <c r="A169" s="45" t="s">
        <v>506</v>
      </c>
      <c r="B169" s="115" t="s">
        <v>258</v>
      </c>
      <c r="C169" s="15">
        <v>100</v>
      </c>
      <c r="D169" s="16" t="s">
        <v>139</v>
      </c>
      <c r="E169" s="16" t="s">
        <v>142</v>
      </c>
      <c r="F169" s="11">
        <v>3310</v>
      </c>
      <c r="G169" s="11">
        <v>3288.8</v>
      </c>
    </row>
    <row r="170" spans="1:7" ht="47.25" customHeight="1">
      <c r="A170" s="45" t="s">
        <v>641</v>
      </c>
      <c r="B170" s="115" t="s">
        <v>628</v>
      </c>
      <c r="C170" s="15">
        <v>100</v>
      </c>
      <c r="D170" s="16" t="s">
        <v>139</v>
      </c>
      <c r="E170" s="16" t="s">
        <v>142</v>
      </c>
      <c r="F170" s="11">
        <v>131.1</v>
      </c>
      <c r="G170" s="11">
        <v>131</v>
      </c>
    </row>
    <row r="171" spans="1:7" ht="110.25">
      <c r="A171" s="45" t="s">
        <v>506</v>
      </c>
      <c r="B171" s="115" t="s">
        <v>258</v>
      </c>
      <c r="C171" s="15">
        <v>100</v>
      </c>
      <c r="D171" s="16" t="s">
        <v>141</v>
      </c>
      <c r="E171" s="16" t="s">
        <v>148</v>
      </c>
      <c r="F171" s="11">
        <v>276</v>
      </c>
      <c r="G171" s="11">
        <v>275.60000000000002</v>
      </c>
    </row>
    <row r="172" spans="1:7" ht="63">
      <c r="A172" s="45" t="s">
        <v>512</v>
      </c>
      <c r="B172" s="115" t="s">
        <v>441</v>
      </c>
      <c r="C172" s="15">
        <v>100</v>
      </c>
      <c r="D172" s="16" t="s">
        <v>139</v>
      </c>
      <c r="E172" s="16" t="s">
        <v>142</v>
      </c>
      <c r="F172" s="11">
        <v>189.4</v>
      </c>
      <c r="G172" s="11">
        <v>189.3</v>
      </c>
    </row>
    <row r="173" spans="1:7" ht="63">
      <c r="A173" s="45" t="s">
        <v>513</v>
      </c>
      <c r="B173" s="115" t="s">
        <v>442</v>
      </c>
      <c r="C173" s="15">
        <v>100</v>
      </c>
      <c r="D173" s="16" t="s">
        <v>139</v>
      </c>
      <c r="E173" s="16" t="s">
        <v>142</v>
      </c>
      <c r="F173" s="11">
        <v>107</v>
      </c>
      <c r="G173" s="11">
        <v>107</v>
      </c>
    </row>
    <row r="174" spans="1:7" ht="31.5">
      <c r="A174" s="45" t="s">
        <v>557</v>
      </c>
      <c r="B174" s="115" t="s">
        <v>442</v>
      </c>
      <c r="C174" s="15">
        <v>200</v>
      </c>
      <c r="D174" s="16" t="s">
        <v>139</v>
      </c>
      <c r="E174" s="16" t="s">
        <v>142</v>
      </c>
      <c r="F174" s="11">
        <v>1.2</v>
      </c>
      <c r="G174" s="11">
        <v>1.2</v>
      </c>
    </row>
    <row r="175" spans="1:7" ht="110.25">
      <c r="A175" s="45" t="s">
        <v>718</v>
      </c>
      <c r="B175" s="115" t="s">
        <v>443</v>
      </c>
      <c r="C175" s="15">
        <v>100</v>
      </c>
      <c r="D175" s="16" t="s">
        <v>141</v>
      </c>
      <c r="E175" s="16" t="s">
        <v>142</v>
      </c>
      <c r="F175" s="11">
        <v>1733.8</v>
      </c>
      <c r="G175" s="11">
        <v>1733.7</v>
      </c>
    </row>
    <row r="176" spans="1:7" ht="110.25">
      <c r="A176" s="45" t="s">
        <v>718</v>
      </c>
      <c r="B176" s="115" t="s">
        <v>443</v>
      </c>
      <c r="C176" s="15">
        <v>200</v>
      </c>
      <c r="D176" s="16" t="s">
        <v>141</v>
      </c>
      <c r="E176" s="16" t="s">
        <v>142</v>
      </c>
      <c r="F176" s="11">
        <v>327.9</v>
      </c>
      <c r="G176" s="11">
        <v>327.10000000000002</v>
      </c>
    </row>
    <row r="177" spans="1:7" s="94" customFormat="1" ht="78.75">
      <c r="A177" s="45" t="s">
        <v>802</v>
      </c>
      <c r="B177" s="115" t="s">
        <v>760</v>
      </c>
      <c r="C177" s="15">
        <v>100</v>
      </c>
      <c r="D177" s="16" t="s">
        <v>141</v>
      </c>
      <c r="E177" s="16" t="s">
        <v>142</v>
      </c>
      <c r="F177" s="11">
        <v>70</v>
      </c>
      <c r="G177" s="11">
        <v>70</v>
      </c>
    </row>
    <row r="178" spans="1:7" ht="63">
      <c r="A178" s="18" t="s">
        <v>677</v>
      </c>
      <c r="B178" s="115" t="s">
        <v>676</v>
      </c>
      <c r="C178" s="15">
        <v>100</v>
      </c>
      <c r="D178" s="16" t="s">
        <v>141</v>
      </c>
      <c r="E178" s="16" t="s">
        <v>148</v>
      </c>
      <c r="F178" s="11">
        <v>3382.4</v>
      </c>
      <c r="G178" s="11">
        <v>3376.3</v>
      </c>
    </row>
    <row r="179" spans="1:7" ht="31.5">
      <c r="A179" s="108" t="s">
        <v>261</v>
      </c>
      <c r="B179" s="36" t="s">
        <v>514</v>
      </c>
      <c r="C179" s="15"/>
      <c r="D179" s="16"/>
      <c r="E179" s="16"/>
      <c r="F179" s="37">
        <v>90571.9</v>
      </c>
      <c r="G179" s="37">
        <f>G180+G198</f>
        <v>87832.7</v>
      </c>
    </row>
    <row r="180" spans="1:7" ht="31.5">
      <c r="A180" s="33" t="s">
        <v>262</v>
      </c>
      <c r="B180" s="123" t="s">
        <v>515</v>
      </c>
      <c r="C180" s="47"/>
      <c r="D180" s="56"/>
      <c r="E180" s="56"/>
      <c r="F180" s="37">
        <v>61316.899999999994</v>
      </c>
      <c r="G180" s="37">
        <f>SUBTOTAL(9,G181:G197)</f>
        <v>59372.299999999996</v>
      </c>
    </row>
    <row r="181" spans="1:7" ht="63">
      <c r="A181" s="45" t="s">
        <v>508</v>
      </c>
      <c r="B181" s="115" t="s">
        <v>331</v>
      </c>
      <c r="C181" s="15">
        <v>100</v>
      </c>
      <c r="D181" s="16" t="s">
        <v>139</v>
      </c>
      <c r="E181" s="16" t="s">
        <v>147</v>
      </c>
      <c r="F181" s="11">
        <v>21925.599999999999</v>
      </c>
      <c r="G181" s="11">
        <v>21924.799999999999</v>
      </c>
    </row>
    <row r="182" spans="1:7" ht="63">
      <c r="A182" s="45" t="s">
        <v>508</v>
      </c>
      <c r="B182" s="115" t="s">
        <v>331</v>
      </c>
      <c r="C182" s="15">
        <v>100</v>
      </c>
      <c r="D182" s="16" t="s">
        <v>4</v>
      </c>
      <c r="E182" s="16" t="s">
        <v>147</v>
      </c>
      <c r="F182" s="11">
        <v>11216.8</v>
      </c>
      <c r="G182" s="11">
        <v>11216.6</v>
      </c>
    </row>
    <row r="183" spans="1:7" ht="47.25">
      <c r="A183" s="45" t="s">
        <v>559</v>
      </c>
      <c r="B183" s="115" t="s">
        <v>331</v>
      </c>
      <c r="C183" s="15">
        <v>200</v>
      </c>
      <c r="D183" s="16" t="s">
        <v>139</v>
      </c>
      <c r="E183" s="16" t="s">
        <v>147</v>
      </c>
      <c r="F183" s="11">
        <v>3337.6</v>
      </c>
      <c r="G183" s="11">
        <v>3205.2</v>
      </c>
    </row>
    <row r="184" spans="1:7" ht="47.25">
      <c r="A184" s="45" t="s">
        <v>559</v>
      </c>
      <c r="B184" s="115" t="s">
        <v>331</v>
      </c>
      <c r="C184" s="15">
        <v>200</v>
      </c>
      <c r="D184" s="16" t="s">
        <v>4</v>
      </c>
      <c r="E184" s="16" t="s">
        <v>147</v>
      </c>
      <c r="F184" s="11">
        <v>1858.7</v>
      </c>
      <c r="G184" s="11">
        <v>1820.2</v>
      </c>
    </row>
    <row r="185" spans="1:7" ht="31.5">
      <c r="A185" s="45" t="s">
        <v>516</v>
      </c>
      <c r="B185" s="115" t="s">
        <v>331</v>
      </c>
      <c r="C185" s="15">
        <v>800</v>
      </c>
      <c r="D185" s="16" t="s">
        <v>139</v>
      </c>
      <c r="E185" s="16" t="s">
        <v>147</v>
      </c>
      <c r="F185" s="11">
        <v>92.4</v>
      </c>
      <c r="G185" s="11">
        <v>91.9</v>
      </c>
    </row>
    <row r="186" spans="1:7" ht="31.5" hidden="1">
      <c r="A186" s="45" t="s">
        <v>516</v>
      </c>
      <c r="B186" s="115" t="s">
        <v>331</v>
      </c>
      <c r="C186" s="15">
        <v>800</v>
      </c>
      <c r="D186" s="16" t="s">
        <v>4</v>
      </c>
      <c r="E186" s="16" t="s">
        <v>147</v>
      </c>
      <c r="F186" s="11">
        <v>0</v>
      </c>
      <c r="G186" s="11">
        <v>0</v>
      </c>
    </row>
    <row r="187" spans="1:7" ht="94.5">
      <c r="A187" s="45" t="s">
        <v>510</v>
      </c>
      <c r="B187" s="115" t="s">
        <v>333</v>
      </c>
      <c r="C187" s="15">
        <v>100</v>
      </c>
      <c r="D187" s="16" t="s">
        <v>139</v>
      </c>
      <c r="E187" s="16" t="s">
        <v>147</v>
      </c>
      <c r="F187" s="11">
        <v>2981.7</v>
      </c>
      <c r="G187" s="11">
        <v>2976.5</v>
      </c>
    </row>
    <row r="188" spans="1:7" ht="94.5">
      <c r="A188" s="45" t="s">
        <v>510</v>
      </c>
      <c r="B188" s="115" t="s">
        <v>333</v>
      </c>
      <c r="C188" s="15">
        <v>100</v>
      </c>
      <c r="D188" s="16" t="s">
        <v>4</v>
      </c>
      <c r="E188" s="16" t="s">
        <v>147</v>
      </c>
      <c r="F188" s="11">
        <v>2166.6999999999998</v>
      </c>
      <c r="G188" s="11">
        <v>2166.6999999999998</v>
      </c>
    </row>
    <row r="189" spans="1:7" ht="63">
      <c r="A189" s="45" t="s">
        <v>582</v>
      </c>
      <c r="B189" s="115" t="s">
        <v>333</v>
      </c>
      <c r="C189" s="15">
        <v>200</v>
      </c>
      <c r="D189" s="16" t="s">
        <v>139</v>
      </c>
      <c r="E189" s="16" t="s">
        <v>147</v>
      </c>
      <c r="F189" s="11">
        <v>475.1</v>
      </c>
      <c r="G189" s="11">
        <v>474.5</v>
      </c>
    </row>
    <row r="190" spans="1:7" ht="63">
      <c r="A190" s="45" t="s">
        <v>582</v>
      </c>
      <c r="B190" s="115" t="s">
        <v>333</v>
      </c>
      <c r="C190" s="15">
        <v>200</v>
      </c>
      <c r="D190" s="16" t="s">
        <v>4</v>
      </c>
      <c r="E190" s="16" t="s">
        <v>147</v>
      </c>
      <c r="F190" s="11">
        <v>407.3</v>
      </c>
      <c r="G190" s="11">
        <v>407.1</v>
      </c>
    </row>
    <row r="191" spans="1:7" ht="63">
      <c r="A191" s="45" t="s">
        <v>717</v>
      </c>
      <c r="B191" s="115" t="s">
        <v>334</v>
      </c>
      <c r="C191" s="15">
        <v>100</v>
      </c>
      <c r="D191" s="16" t="s">
        <v>139</v>
      </c>
      <c r="E191" s="16" t="s">
        <v>147</v>
      </c>
      <c r="F191" s="11">
        <v>1225.4000000000001</v>
      </c>
      <c r="G191" s="11">
        <v>1225.4000000000001</v>
      </c>
    </row>
    <row r="192" spans="1:7" ht="63">
      <c r="A192" s="45" t="s">
        <v>717</v>
      </c>
      <c r="B192" s="115" t="s">
        <v>334</v>
      </c>
      <c r="C192" s="15">
        <v>100</v>
      </c>
      <c r="D192" s="16" t="s">
        <v>4</v>
      </c>
      <c r="E192" s="16" t="s">
        <v>147</v>
      </c>
      <c r="F192" s="11">
        <v>369.3</v>
      </c>
      <c r="G192" s="11">
        <v>369.2</v>
      </c>
    </row>
    <row r="193" spans="1:7" ht="15.75">
      <c r="A193" s="45" t="s">
        <v>719</v>
      </c>
      <c r="B193" s="109" t="s">
        <v>335</v>
      </c>
      <c r="C193" s="15">
        <v>800</v>
      </c>
      <c r="D193" s="16" t="s">
        <v>139</v>
      </c>
      <c r="E193" s="16" t="s">
        <v>437</v>
      </c>
      <c r="F193" s="11">
        <v>1000</v>
      </c>
      <c r="G193" s="11">
        <v>0</v>
      </c>
    </row>
    <row r="194" spans="1:7" ht="31.5">
      <c r="A194" s="45" t="s">
        <v>560</v>
      </c>
      <c r="B194" s="109" t="s">
        <v>271</v>
      </c>
      <c r="C194" s="15">
        <v>200</v>
      </c>
      <c r="D194" s="16" t="s">
        <v>139</v>
      </c>
      <c r="E194" s="16" t="s">
        <v>3</v>
      </c>
      <c r="F194" s="11">
        <v>12550</v>
      </c>
      <c r="G194" s="11">
        <v>11783.9</v>
      </c>
    </row>
    <row r="195" spans="1:7" s="94" customFormat="1" ht="31.5">
      <c r="A195" s="45" t="s">
        <v>617</v>
      </c>
      <c r="B195" s="109" t="s">
        <v>271</v>
      </c>
      <c r="C195" s="15">
        <v>800</v>
      </c>
      <c r="D195" s="16" t="s">
        <v>139</v>
      </c>
      <c r="E195" s="16" t="s">
        <v>3</v>
      </c>
      <c r="F195" s="11">
        <v>228</v>
      </c>
      <c r="G195" s="11">
        <v>228</v>
      </c>
    </row>
    <row r="196" spans="1:7" s="94" customFormat="1" ht="63">
      <c r="A196" s="45" t="s">
        <v>517</v>
      </c>
      <c r="B196" s="115" t="s">
        <v>357</v>
      </c>
      <c r="C196" s="15">
        <v>100</v>
      </c>
      <c r="D196" s="16" t="s">
        <v>139</v>
      </c>
      <c r="E196" s="16" t="s">
        <v>142</v>
      </c>
      <c r="F196" s="11">
        <v>1470.3</v>
      </c>
      <c r="G196" s="11">
        <v>1470.3</v>
      </c>
    </row>
    <row r="197" spans="1:7" ht="31.5">
      <c r="A197" s="45" t="s">
        <v>561</v>
      </c>
      <c r="B197" s="115" t="s">
        <v>357</v>
      </c>
      <c r="C197" s="15">
        <v>200</v>
      </c>
      <c r="D197" s="16" t="s">
        <v>139</v>
      </c>
      <c r="E197" s="16" t="s">
        <v>142</v>
      </c>
      <c r="F197" s="11">
        <v>12</v>
      </c>
      <c r="G197" s="11">
        <v>12</v>
      </c>
    </row>
    <row r="198" spans="1:7" ht="15.75">
      <c r="A198" s="33" t="s">
        <v>395</v>
      </c>
      <c r="B198" s="123" t="s">
        <v>518</v>
      </c>
      <c r="C198" s="47"/>
      <c r="D198" s="56"/>
      <c r="E198" s="56"/>
      <c r="F198" s="37">
        <v>29255</v>
      </c>
      <c r="G198" s="37">
        <f>SUBTOTAL(9,G199:G203)</f>
        <v>28460.399999999998</v>
      </c>
    </row>
    <row r="199" spans="1:7" ht="63">
      <c r="A199" s="30" t="s">
        <v>717</v>
      </c>
      <c r="B199" s="115" t="s">
        <v>578</v>
      </c>
      <c r="C199" s="15">
        <v>100</v>
      </c>
      <c r="D199" s="16" t="s">
        <v>4</v>
      </c>
      <c r="E199" s="16" t="s">
        <v>147</v>
      </c>
      <c r="F199" s="11">
        <v>1269.0999999999999</v>
      </c>
      <c r="G199" s="11">
        <v>1269.0999999999999</v>
      </c>
    </row>
    <row r="200" spans="1:7" ht="63">
      <c r="A200" s="30" t="s">
        <v>843</v>
      </c>
      <c r="B200" s="115" t="s">
        <v>837</v>
      </c>
      <c r="C200" s="15">
        <v>100</v>
      </c>
      <c r="D200" s="16" t="s">
        <v>4</v>
      </c>
      <c r="E200" s="16" t="s">
        <v>147</v>
      </c>
      <c r="F200" s="11">
        <v>18.899999999999999</v>
      </c>
      <c r="G200" s="11">
        <v>18.8</v>
      </c>
    </row>
    <row r="201" spans="1:7" s="94" customFormat="1" ht="78.75">
      <c r="A201" s="45" t="s">
        <v>844</v>
      </c>
      <c r="B201" s="115" t="s">
        <v>396</v>
      </c>
      <c r="C201" s="15">
        <v>100</v>
      </c>
      <c r="D201" s="16" t="s">
        <v>4</v>
      </c>
      <c r="E201" s="16" t="s">
        <v>147</v>
      </c>
      <c r="F201" s="11">
        <v>21593.3</v>
      </c>
      <c r="G201" s="11">
        <v>21567.599999999999</v>
      </c>
    </row>
    <row r="202" spans="1:7" s="94" customFormat="1" ht="47.25">
      <c r="A202" s="45" t="s">
        <v>562</v>
      </c>
      <c r="B202" s="115" t="s">
        <v>396</v>
      </c>
      <c r="C202" s="15">
        <v>200</v>
      </c>
      <c r="D202" s="16" t="s">
        <v>4</v>
      </c>
      <c r="E202" s="16" t="s">
        <v>147</v>
      </c>
      <c r="F202" s="11">
        <v>6255</v>
      </c>
      <c r="G202" s="11">
        <v>5524.6</v>
      </c>
    </row>
    <row r="203" spans="1:7" s="94" customFormat="1" ht="31.5">
      <c r="A203" s="45" t="s">
        <v>519</v>
      </c>
      <c r="B203" s="115" t="s">
        <v>396</v>
      </c>
      <c r="C203" s="15">
        <v>800</v>
      </c>
      <c r="D203" s="16" t="s">
        <v>4</v>
      </c>
      <c r="E203" s="16" t="s">
        <v>147</v>
      </c>
      <c r="F203" s="11">
        <v>118.7</v>
      </c>
      <c r="G203" s="11">
        <v>80.3</v>
      </c>
    </row>
    <row r="204" spans="1:7" s="94" customFormat="1" ht="15.75">
      <c r="A204" s="108" t="s">
        <v>266</v>
      </c>
      <c r="B204" s="36" t="s">
        <v>520</v>
      </c>
      <c r="C204" s="15"/>
      <c r="D204" s="16"/>
      <c r="E204" s="16"/>
      <c r="F204" s="37">
        <v>62163.500000000007</v>
      </c>
      <c r="G204" s="37">
        <f>G205+G230</f>
        <v>55292.400000000009</v>
      </c>
    </row>
    <row r="205" spans="1:7" s="94" customFormat="1" ht="15.75">
      <c r="A205" s="33" t="s">
        <v>268</v>
      </c>
      <c r="B205" s="123" t="s">
        <v>521</v>
      </c>
      <c r="C205" s="47"/>
      <c r="D205" s="56"/>
      <c r="E205" s="56"/>
      <c r="F205" s="37">
        <v>52709.500000000007</v>
      </c>
      <c r="G205" s="37">
        <f>SUBTOTAL(9,G206:G229)</f>
        <v>45838.500000000007</v>
      </c>
    </row>
    <row r="206" spans="1:7" s="94" customFormat="1" ht="31.5">
      <c r="A206" s="30" t="s">
        <v>586</v>
      </c>
      <c r="B206" s="115" t="s">
        <v>576</v>
      </c>
      <c r="C206" s="15">
        <v>200</v>
      </c>
      <c r="D206" s="16" t="s">
        <v>139</v>
      </c>
      <c r="E206" s="16" t="s">
        <v>3</v>
      </c>
      <c r="F206" s="11">
        <v>4732.3</v>
      </c>
      <c r="G206" s="11">
        <v>1358.3</v>
      </c>
    </row>
    <row r="207" spans="1:7" s="94" customFormat="1" ht="31.5">
      <c r="A207" s="30" t="s">
        <v>586</v>
      </c>
      <c r="B207" s="115" t="s">
        <v>576</v>
      </c>
      <c r="C207" s="15">
        <v>200</v>
      </c>
      <c r="D207" s="16" t="s">
        <v>143</v>
      </c>
      <c r="E207" s="16" t="s">
        <v>141</v>
      </c>
      <c r="F207" s="11">
        <v>3000.1</v>
      </c>
      <c r="G207" s="11">
        <v>2700.1</v>
      </c>
    </row>
    <row r="208" spans="1:7" s="94" customFormat="1" ht="47.25">
      <c r="A208" s="30" t="s">
        <v>818</v>
      </c>
      <c r="B208" s="115" t="s">
        <v>576</v>
      </c>
      <c r="C208" s="15">
        <v>600</v>
      </c>
      <c r="D208" s="16" t="s">
        <v>144</v>
      </c>
      <c r="E208" s="16" t="s">
        <v>140</v>
      </c>
      <c r="F208" s="11">
        <v>9391.4</v>
      </c>
      <c r="G208" s="11">
        <v>8217.5</v>
      </c>
    </row>
    <row r="209" spans="1:7" s="94" customFormat="1" ht="31.5">
      <c r="A209" s="30" t="s">
        <v>803</v>
      </c>
      <c r="B209" s="115" t="s">
        <v>576</v>
      </c>
      <c r="C209" s="15">
        <v>800</v>
      </c>
      <c r="D209" s="16" t="s">
        <v>141</v>
      </c>
      <c r="E209" s="16" t="s">
        <v>148</v>
      </c>
      <c r="F209" s="11">
        <v>5082</v>
      </c>
      <c r="G209" s="11">
        <v>5082</v>
      </c>
    </row>
    <row r="210" spans="1:7" s="94" customFormat="1" ht="31.5">
      <c r="A210" s="30" t="s">
        <v>803</v>
      </c>
      <c r="B210" s="115" t="s">
        <v>576</v>
      </c>
      <c r="C210" s="15">
        <v>800</v>
      </c>
      <c r="D210" s="16" t="s">
        <v>143</v>
      </c>
      <c r="E210" s="16" t="s">
        <v>139</v>
      </c>
      <c r="F210" s="11">
        <v>10481.1</v>
      </c>
      <c r="G210" s="11">
        <v>10481.1</v>
      </c>
    </row>
    <row r="211" spans="1:7" s="94" customFormat="1" ht="63">
      <c r="A211" s="62" t="s">
        <v>583</v>
      </c>
      <c r="B211" s="35" t="s">
        <v>337</v>
      </c>
      <c r="C211" s="15">
        <v>100</v>
      </c>
      <c r="D211" s="16" t="s">
        <v>4</v>
      </c>
      <c r="E211" s="16" t="s">
        <v>147</v>
      </c>
      <c r="F211" s="11">
        <v>98.8</v>
      </c>
      <c r="G211" s="11">
        <v>98.7</v>
      </c>
    </row>
    <row r="212" spans="1:7" s="94" customFormat="1" ht="31.5">
      <c r="A212" s="45" t="s">
        <v>584</v>
      </c>
      <c r="B212" s="115" t="s">
        <v>337</v>
      </c>
      <c r="C212" s="15">
        <v>200</v>
      </c>
      <c r="D212" s="16" t="s">
        <v>139</v>
      </c>
      <c r="E212" s="16" t="s">
        <v>3</v>
      </c>
      <c r="F212" s="11">
        <v>411.3</v>
      </c>
      <c r="G212" s="11">
        <v>411.2</v>
      </c>
    </row>
    <row r="213" spans="1:7" s="94" customFormat="1" ht="31.5">
      <c r="A213" s="45" t="s">
        <v>584</v>
      </c>
      <c r="B213" s="115" t="s">
        <v>337</v>
      </c>
      <c r="C213" s="15">
        <v>200</v>
      </c>
      <c r="D213" s="16" t="s">
        <v>141</v>
      </c>
      <c r="E213" s="16" t="s">
        <v>148</v>
      </c>
      <c r="F213" s="11">
        <v>1906.5</v>
      </c>
      <c r="G213" s="11">
        <v>1906.4</v>
      </c>
    </row>
    <row r="214" spans="1:7" s="94" customFormat="1" ht="31.5">
      <c r="A214" s="30" t="s">
        <v>586</v>
      </c>
      <c r="B214" s="115" t="s">
        <v>576</v>
      </c>
      <c r="C214" s="15">
        <v>200</v>
      </c>
      <c r="D214" s="16" t="s">
        <v>143</v>
      </c>
      <c r="E214" s="16" t="s">
        <v>139</v>
      </c>
      <c r="F214" s="11">
        <v>0</v>
      </c>
      <c r="G214" s="11"/>
    </row>
    <row r="215" spans="1:7" s="94" customFormat="1" ht="31.5">
      <c r="A215" s="45" t="s">
        <v>584</v>
      </c>
      <c r="B215" s="115" t="s">
        <v>337</v>
      </c>
      <c r="C215" s="15">
        <v>200</v>
      </c>
      <c r="D215" s="16" t="s">
        <v>4</v>
      </c>
      <c r="E215" s="16" t="s">
        <v>147</v>
      </c>
      <c r="F215" s="11">
        <v>0</v>
      </c>
      <c r="G215" s="11">
        <v>0</v>
      </c>
    </row>
    <row r="216" spans="1:7" s="94" customFormat="1" ht="31.5">
      <c r="A216" s="45" t="s">
        <v>585</v>
      </c>
      <c r="B216" s="115" t="s">
        <v>337</v>
      </c>
      <c r="C216" s="15">
        <v>300</v>
      </c>
      <c r="D216" s="16" t="s">
        <v>139</v>
      </c>
      <c r="E216" s="16" t="s">
        <v>3</v>
      </c>
      <c r="F216" s="11">
        <v>767.8</v>
      </c>
      <c r="G216" s="11">
        <v>767.7</v>
      </c>
    </row>
    <row r="217" spans="1:7" s="94" customFormat="1" ht="31.5">
      <c r="A217" s="45" t="s">
        <v>585</v>
      </c>
      <c r="B217" s="115" t="s">
        <v>337</v>
      </c>
      <c r="C217" s="15">
        <v>300</v>
      </c>
      <c r="D217" s="16" t="s">
        <v>4</v>
      </c>
      <c r="E217" s="16" t="s">
        <v>141</v>
      </c>
      <c r="F217" s="11">
        <v>1572.9</v>
      </c>
      <c r="G217" s="11">
        <v>1572.9</v>
      </c>
    </row>
    <row r="218" spans="1:7" ht="47.25">
      <c r="A218" s="45" t="s">
        <v>619</v>
      </c>
      <c r="B218" s="115" t="s">
        <v>337</v>
      </c>
      <c r="C218" s="15">
        <v>600</v>
      </c>
      <c r="D218" s="16" t="s">
        <v>144</v>
      </c>
      <c r="E218" s="16" t="s">
        <v>139</v>
      </c>
      <c r="F218" s="11">
        <v>7.6</v>
      </c>
      <c r="G218" s="11">
        <v>7.6</v>
      </c>
    </row>
    <row r="219" spans="1:7" ht="47.25">
      <c r="A219" s="45" t="s">
        <v>619</v>
      </c>
      <c r="B219" s="115" t="s">
        <v>337</v>
      </c>
      <c r="C219" s="15">
        <v>600</v>
      </c>
      <c r="D219" s="16" t="s">
        <v>144</v>
      </c>
      <c r="E219" s="16" t="s">
        <v>140</v>
      </c>
      <c r="F219" s="11">
        <v>91.5</v>
      </c>
      <c r="G219" s="11">
        <v>91.5</v>
      </c>
    </row>
    <row r="220" spans="1:7" s="94" customFormat="1" ht="47.25">
      <c r="A220" s="45" t="s">
        <v>619</v>
      </c>
      <c r="B220" s="115" t="s">
        <v>337</v>
      </c>
      <c r="C220" s="15">
        <v>600</v>
      </c>
      <c r="D220" s="16" t="s">
        <v>144</v>
      </c>
      <c r="E220" s="16" t="s">
        <v>141</v>
      </c>
      <c r="F220" s="11">
        <v>177.1</v>
      </c>
      <c r="G220" s="11">
        <v>177.1</v>
      </c>
    </row>
    <row r="221" spans="1:7" ht="47.25">
      <c r="A221" s="45" t="s">
        <v>619</v>
      </c>
      <c r="B221" s="115" t="s">
        <v>337</v>
      </c>
      <c r="C221" s="15">
        <v>600</v>
      </c>
      <c r="D221" s="16" t="s">
        <v>145</v>
      </c>
      <c r="E221" s="16" t="s">
        <v>139</v>
      </c>
      <c r="F221" s="11">
        <v>205.5</v>
      </c>
      <c r="G221" s="11">
        <v>205.5</v>
      </c>
    </row>
    <row r="222" spans="1:7" ht="47.25">
      <c r="A222" s="45" t="s">
        <v>619</v>
      </c>
      <c r="B222" s="115" t="s">
        <v>337</v>
      </c>
      <c r="C222" s="15">
        <v>600</v>
      </c>
      <c r="D222" s="16" t="s">
        <v>437</v>
      </c>
      <c r="E222" s="16" t="s">
        <v>140</v>
      </c>
      <c r="F222" s="11">
        <v>784.5</v>
      </c>
      <c r="G222" s="11">
        <v>781.8</v>
      </c>
    </row>
    <row r="223" spans="1:7" ht="31.5">
      <c r="A223" s="45" t="s">
        <v>522</v>
      </c>
      <c r="B223" s="115" t="s">
        <v>337</v>
      </c>
      <c r="C223" s="15">
        <v>800</v>
      </c>
      <c r="D223" s="16" t="s">
        <v>139</v>
      </c>
      <c r="E223" s="16" t="s">
        <v>437</v>
      </c>
      <c r="F223" s="11">
        <v>196.1</v>
      </c>
      <c r="G223" s="11">
        <v>0</v>
      </c>
    </row>
    <row r="224" spans="1:7" ht="31.5">
      <c r="A224" s="45" t="s">
        <v>522</v>
      </c>
      <c r="B224" s="115" t="s">
        <v>337</v>
      </c>
      <c r="C224" s="15">
        <v>800</v>
      </c>
      <c r="D224" s="16" t="s">
        <v>139</v>
      </c>
      <c r="E224" s="16" t="s">
        <v>3</v>
      </c>
      <c r="F224" s="11">
        <v>559.79999999999995</v>
      </c>
      <c r="G224" s="11">
        <v>559.79999999999995</v>
      </c>
    </row>
    <row r="225" spans="1:7" ht="31.5">
      <c r="A225" s="45" t="s">
        <v>522</v>
      </c>
      <c r="B225" s="115" t="s">
        <v>337</v>
      </c>
      <c r="C225" s="15">
        <v>800</v>
      </c>
      <c r="D225" s="16" t="s">
        <v>142</v>
      </c>
      <c r="E225" s="16" t="s">
        <v>2</v>
      </c>
      <c r="F225" s="11">
        <v>1450</v>
      </c>
      <c r="G225" s="11">
        <v>1450</v>
      </c>
    </row>
    <row r="226" spans="1:7" ht="31.5">
      <c r="A226" s="45" t="s">
        <v>522</v>
      </c>
      <c r="B226" s="115" t="s">
        <v>337</v>
      </c>
      <c r="C226" s="15">
        <v>800</v>
      </c>
      <c r="D226" s="16" t="s">
        <v>4</v>
      </c>
      <c r="E226" s="16" t="s">
        <v>147</v>
      </c>
      <c r="F226" s="11">
        <v>91.5</v>
      </c>
      <c r="G226" s="11">
        <v>91.5</v>
      </c>
    </row>
    <row r="227" spans="1:7" s="94" customFormat="1" ht="31.5">
      <c r="A227" s="45" t="s">
        <v>805</v>
      </c>
      <c r="B227" s="18" t="s">
        <v>613</v>
      </c>
      <c r="C227" s="15">
        <v>800</v>
      </c>
      <c r="D227" s="16" t="s">
        <v>142</v>
      </c>
      <c r="E227" s="16" t="s">
        <v>2</v>
      </c>
      <c r="F227" s="11">
        <v>4015.8</v>
      </c>
      <c r="G227" s="11">
        <v>3573.1</v>
      </c>
    </row>
    <row r="228" spans="1:7" ht="47.25">
      <c r="A228" s="45" t="s">
        <v>616</v>
      </c>
      <c r="B228" s="18" t="s">
        <v>615</v>
      </c>
      <c r="C228" s="15">
        <v>800</v>
      </c>
      <c r="D228" s="16" t="s">
        <v>142</v>
      </c>
      <c r="E228" s="16" t="s">
        <v>2</v>
      </c>
      <c r="F228" s="11">
        <v>4.0999999999999996</v>
      </c>
      <c r="G228" s="11">
        <v>3.6</v>
      </c>
    </row>
    <row r="229" spans="1:7" ht="63">
      <c r="A229" s="45" t="s">
        <v>804</v>
      </c>
      <c r="B229" s="18" t="s">
        <v>767</v>
      </c>
      <c r="C229" s="15">
        <v>400</v>
      </c>
      <c r="D229" s="16" t="s">
        <v>4</v>
      </c>
      <c r="E229" s="16" t="s">
        <v>142</v>
      </c>
      <c r="F229" s="11">
        <v>7681.8</v>
      </c>
      <c r="G229" s="11">
        <v>6301.1</v>
      </c>
    </row>
    <row r="230" spans="1:7" s="94" customFormat="1" ht="15.75">
      <c r="A230" s="33" t="s">
        <v>526</v>
      </c>
      <c r="B230" s="123" t="s">
        <v>523</v>
      </c>
      <c r="C230" s="47"/>
      <c r="D230" s="56"/>
      <c r="E230" s="56"/>
      <c r="F230" s="37">
        <v>9454</v>
      </c>
      <c r="G230" s="37">
        <f>G231</f>
        <v>9453.9</v>
      </c>
    </row>
    <row r="231" spans="1:7" ht="31.5">
      <c r="A231" s="45" t="s">
        <v>524</v>
      </c>
      <c r="B231" s="115" t="s">
        <v>348</v>
      </c>
      <c r="C231" s="15">
        <v>300</v>
      </c>
      <c r="D231" s="16" t="s">
        <v>4</v>
      </c>
      <c r="E231" s="16" t="s">
        <v>139</v>
      </c>
      <c r="F231" s="11">
        <v>9454</v>
      </c>
      <c r="G231" s="11">
        <v>9453.9</v>
      </c>
    </row>
    <row r="232" spans="1:7" ht="15.75">
      <c r="A232" s="108" t="s">
        <v>406</v>
      </c>
      <c r="B232" s="36" t="s">
        <v>527</v>
      </c>
      <c r="C232" s="15"/>
      <c r="D232" s="16"/>
      <c r="E232" s="16"/>
      <c r="F232" s="37">
        <v>12.8</v>
      </c>
      <c r="G232" s="37">
        <f>G233+G251</f>
        <v>12.7</v>
      </c>
    </row>
    <row r="233" spans="1:7" ht="15.75">
      <c r="A233" s="33" t="s">
        <v>407</v>
      </c>
      <c r="B233" s="123" t="s">
        <v>528</v>
      </c>
      <c r="C233" s="47"/>
      <c r="D233" s="56"/>
      <c r="E233" s="56"/>
      <c r="F233" s="37">
        <v>12.8</v>
      </c>
      <c r="G233" s="37">
        <f>SUBTOTAL(9,G234:G234)</f>
        <v>12.7</v>
      </c>
    </row>
    <row r="234" spans="1:7" ht="63">
      <c r="A234" s="45" t="s">
        <v>529</v>
      </c>
      <c r="B234" s="115" t="s">
        <v>408</v>
      </c>
      <c r="C234" s="15">
        <v>100</v>
      </c>
      <c r="D234" s="16" t="s">
        <v>139</v>
      </c>
      <c r="E234" s="16" t="s">
        <v>141</v>
      </c>
      <c r="F234" s="11">
        <v>12.8</v>
      </c>
      <c r="G234" s="11">
        <v>12.7</v>
      </c>
    </row>
    <row r="235" spans="1:7" ht="15.75">
      <c r="A235" s="108" t="s">
        <v>409</v>
      </c>
      <c r="B235" s="36" t="s">
        <v>530</v>
      </c>
      <c r="C235" s="15"/>
      <c r="D235" s="16"/>
      <c r="E235" s="16"/>
      <c r="F235" s="37">
        <v>2846.4</v>
      </c>
      <c r="G235" s="37">
        <f>G236+G239</f>
        <v>2846.2999999999997</v>
      </c>
    </row>
    <row r="236" spans="1:7" ht="31.5">
      <c r="A236" s="33" t="s">
        <v>410</v>
      </c>
      <c r="B236" s="123" t="s">
        <v>531</v>
      </c>
      <c r="C236" s="47"/>
      <c r="D236" s="56"/>
      <c r="E236" s="56"/>
      <c r="F236" s="37">
        <v>2846.4</v>
      </c>
      <c r="G236" s="37">
        <f>SUBTOTAL(9,G237:G238)</f>
        <v>2846.2999999999997</v>
      </c>
    </row>
    <row r="237" spans="1:7" s="94" customFormat="1" ht="15.75" customHeight="1">
      <c r="A237" s="45" t="s">
        <v>532</v>
      </c>
      <c r="B237" s="115" t="s">
        <v>413</v>
      </c>
      <c r="C237" s="15">
        <v>100</v>
      </c>
      <c r="D237" s="16" t="s">
        <v>139</v>
      </c>
      <c r="E237" s="16" t="s">
        <v>144</v>
      </c>
      <c r="F237" s="11">
        <v>2778.6</v>
      </c>
      <c r="G237" s="11">
        <v>2778.6</v>
      </c>
    </row>
    <row r="238" spans="1:7" ht="63">
      <c r="A238" s="45" t="s">
        <v>717</v>
      </c>
      <c r="B238" s="115" t="s">
        <v>414</v>
      </c>
      <c r="C238" s="15">
        <v>100</v>
      </c>
      <c r="D238" s="16" t="s">
        <v>139</v>
      </c>
      <c r="E238" s="16" t="s">
        <v>144</v>
      </c>
      <c r="F238" s="11">
        <v>67.8</v>
      </c>
      <c r="G238" s="11">
        <v>67.7</v>
      </c>
    </row>
    <row r="239" spans="1:7" ht="31.5" hidden="1">
      <c r="A239" s="33" t="s">
        <v>573</v>
      </c>
      <c r="B239" s="123" t="s">
        <v>533</v>
      </c>
      <c r="C239" s="47"/>
      <c r="D239" s="56"/>
      <c r="E239" s="56"/>
      <c r="F239" s="37">
        <v>0</v>
      </c>
      <c r="G239" s="37">
        <f>SUBTOTAL(9,G240:G241)</f>
        <v>0</v>
      </c>
    </row>
    <row r="240" spans="1:7" s="94" customFormat="1" ht="31.5" hidden="1">
      <c r="A240" s="45" t="s">
        <v>563</v>
      </c>
      <c r="B240" s="115" t="s">
        <v>415</v>
      </c>
      <c r="C240" s="15">
        <v>200</v>
      </c>
      <c r="D240" s="16" t="s">
        <v>139</v>
      </c>
      <c r="E240" s="16" t="s">
        <v>144</v>
      </c>
      <c r="F240" s="11">
        <v>0</v>
      </c>
      <c r="G240" s="11">
        <v>0</v>
      </c>
    </row>
    <row r="241" spans="1:7" ht="31.5" hidden="1">
      <c r="A241" s="45" t="s">
        <v>564</v>
      </c>
      <c r="B241" s="115" t="s">
        <v>416</v>
      </c>
      <c r="C241" s="15">
        <v>200</v>
      </c>
      <c r="D241" s="16" t="s">
        <v>139</v>
      </c>
      <c r="E241" s="16" t="s">
        <v>144</v>
      </c>
      <c r="F241" s="11">
        <v>0</v>
      </c>
      <c r="G241" s="11">
        <v>0</v>
      </c>
    </row>
    <row r="242" spans="1:7" ht="15.75">
      <c r="A242" s="108" t="s">
        <v>420</v>
      </c>
      <c r="B242" s="36" t="s">
        <v>534</v>
      </c>
      <c r="C242" s="15"/>
      <c r="D242" s="16"/>
      <c r="E242" s="16"/>
      <c r="F242" s="37">
        <v>1907.7</v>
      </c>
      <c r="G242" s="37">
        <f>G243+G264</f>
        <v>1907.6000000000001</v>
      </c>
    </row>
    <row r="243" spans="1:7" ht="31.5">
      <c r="A243" s="33" t="s">
        <v>419</v>
      </c>
      <c r="B243" s="123" t="s">
        <v>535</v>
      </c>
      <c r="C243" s="47"/>
      <c r="D243" s="56"/>
      <c r="E243" s="56"/>
      <c r="F243" s="37">
        <v>1907.7</v>
      </c>
      <c r="G243" s="37">
        <f>SUBTOTAL(9,G244:G246)</f>
        <v>1907.6000000000001</v>
      </c>
    </row>
    <row r="244" spans="1:7" ht="63">
      <c r="A244" s="45" t="s">
        <v>508</v>
      </c>
      <c r="B244" s="115" t="s">
        <v>421</v>
      </c>
      <c r="C244" s="15">
        <v>100</v>
      </c>
      <c r="D244" s="16" t="s">
        <v>139</v>
      </c>
      <c r="E244" s="16" t="s">
        <v>147</v>
      </c>
      <c r="F244" s="11">
        <v>1774.2</v>
      </c>
      <c r="G244" s="11">
        <v>1774.2</v>
      </c>
    </row>
    <row r="245" spans="1:7" ht="47.25" hidden="1">
      <c r="A245" s="45" t="s">
        <v>559</v>
      </c>
      <c r="B245" s="115" t="s">
        <v>421</v>
      </c>
      <c r="C245" s="15">
        <v>200</v>
      </c>
      <c r="D245" s="16" t="s">
        <v>139</v>
      </c>
      <c r="E245" s="16" t="s">
        <v>147</v>
      </c>
      <c r="F245" s="11">
        <v>0</v>
      </c>
      <c r="G245" s="11">
        <v>0</v>
      </c>
    </row>
    <row r="246" spans="1:7" ht="31.5">
      <c r="A246" s="45" t="s">
        <v>720</v>
      </c>
      <c r="B246" s="115" t="s">
        <v>422</v>
      </c>
      <c r="C246" s="15">
        <v>100</v>
      </c>
      <c r="D246" s="16" t="s">
        <v>139</v>
      </c>
      <c r="E246" s="16" t="s">
        <v>147</v>
      </c>
      <c r="F246" s="11">
        <v>133.5</v>
      </c>
      <c r="G246" s="11">
        <v>133.4</v>
      </c>
    </row>
    <row r="250" spans="1:7">
      <c r="F250" s="125"/>
      <c r="G250" s="239"/>
    </row>
    <row r="252" spans="1:7">
      <c r="B252" s="31"/>
      <c r="C252" s="31"/>
      <c r="D252" s="31"/>
      <c r="E252" s="31"/>
      <c r="F252" s="125"/>
      <c r="G252" s="239"/>
    </row>
  </sheetData>
  <autoFilter ref="A10:G246"/>
  <mergeCells count="1">
    <mergeCell ref="A7:G7"/>
  </mergeCells>
  <phoneticPr fontId="13" type="noConversion"/>
  <pageMargins left="0.31496062992125984" right="0.31496062992125984" top="0.51181102362204722" bottom="0.23622047244094491" header="0.31496062992125984" footer="0.19685039370078741"/>
  <pageSetup paperSize="9" scale="94" fitToHeight="20" orientation="landscape" r:id="rId1"/>
  <headerFooter differentFirst="1"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Normal="100" workbookViewId="0">
      <selection activeCell="D8" sqref="D8"/>
    </sheetView>
  </sheetViews>
  <sheetFormatPr defaultRowHeight="15"/>
  <cols>
    <col min="1" max="1" width="29.7109375" style="31" customWidth="1"/>
    <col min="2" max="2" width="56" style="31" customWidth="1"/>
    <col min="3" max="3" width="13.7109375" style="31" customWidth="1"/>
    <col min="4" max="4" width="13" customWidth="1"/>
    <col min="5" max="6" width="9.140625" hidden="1" customWidth="1"/>
    <col min="7" max="8" width="10.42578125" bestFit="1" customWidth="1"/>
    <col min="10" max="10" width="11.140625" bestFit="1" customWidth="1"/>
  </cols>
  <sheetData>
    <row r="1" spans="1:6" ht="15.75">
      <c r="A1" s="189"/>
      <c r="B1" s="129"/>
      <c r="C1" s="131"/>
      <c r="D1" s="234" t="s">
        <v>920</v>
      </c>
    </row>
    <row r="2" spans="1:6" ht="15.75">
      <c r="A2" s="130"/>
      <c r="B2" s="130"/>
      <c r="C2" s="130"/>
      <c r="D2" s="235" t="s">
        <v>5</v>
      </c>
    </row>
    <row r="3" spans="1:6" ht="15.75">
      <c r="A3" s="130"/>
      <c r="B3" s="130"/>
      <c r="C3" s="130"/>
      <c r="D3" s="235" t="s">
        <v>589</v>
      </c>
    </row>
    <row r="4" spans="1:6" ht="15.75">
      <c r="A4" s="131"/>
      <c r="B4" s="131"/>
      <c r="C4" s="131"/>
      <c r="D4" s="236" t="s">
        <v>893</v>
      </c>
    </row>
    <row r="5" spans="1:6" ht="15.75">
      <c r="A5" s="130"/>
      <c r="B5" s="130"/>
      <c r="C5" s="130"/>
      <c r="D5" s="235" t="s">
        <v>894</v>
      </c>
    </row>
    <row r="6" spans="1:6" ht="15.75">
      <c r="A6" s="130"/>
      <c r="B6" s="129"/>
      <c r="C6" s="129"/>
    </row>
    <row r="7" spans="1:6" ht="37.5" customHeight="1">
      <c r="A7" s="257" t="s">
        <v>646</v>
      </c>
      <c r="B7" s="257"/>
      <c r="C7" s="257"/>
      <c r="D7" s="257"/>
    </row>
    <row r="8" spans="1:6" ht="15.75">
      <c r="A8" s="254"/>
      <c r="B8" s="254"/>
      <c r="C8" s="254"/>
    </row>
    <row r="9" spans="1:6" ht="15.75">
      <c r="A9" s="255" t="s">
        <v>151</v>
      </c>
      <c r="B9" s="255"/>
      <c r="C9" s="255"/>
    </row>
    <row r="10" spans="1:6" ht="15.75">
      <c r="A10" s="190" t="s">
        <v>425</v>
      </c>
      <c r="B10" s="191"/>
      <c r="C10" s="192">
        <f>-C14</f>
        <v>-21890.399999999907</v>
      </c>
      <c r="D10" s="242">
        <v>-12117.7</v>
      </c>
    </row>
    <row r="11" spans="1:6" ht="15.75">
      <c r="A11" s="256" t="s">
        <v>542</v>
      </c>
      <c r="B11" s="256"/>
      <c r="C11" s="41">
        <f>C10/'Приложение 1'!C158*100</f>
        <v>-14.338837101603374</v>
      </c>
      <c r="D11" s="41">
        <f>D10/'Приложение 1'!D158*100</f>
        <v>-7.2183218147874983</v>
      </c>
      <c r="E11" s="41">
        <f>E10/'Приложение 1'!C158*100</f>
        <v>0</v>
      </c>
      <c r="F11" s="41">
        <f>F10/'Приложение 1'!D158*100</f>
        <v>0</v>
      </c>
    </row>
    <row r="12" spans="1:6" ht="15.75">
      <c r="B12" s="193"/>
      <c r="D12" s="194" t="s">
        <v>6</v>
      </c>
      <c r="E12">
        <v>-28069.8</v>
      </c>
      <c r="F12" s="70" t="s">
        <v>754</v>
      </c>
    </row>
    <row r="13" spans="1:6" ht="47.25">
      <c r="A13" s="10" t="s">
        <v>152</v>
      </c>
      <c r="B13" s="10" t="s">
        <v>82</v>
      </c>
      <c r="C13" s="10" t="s">
        <v>896</v>
      </c>
      <c r="D13" s="10" t="s">
        <v>897</v>
      </c>
      <c r="E13">
        <v>-88.2</v>
      </c>
      <c r="F13" s="70" t="s">
        <v>753</v>
      </c>
    </row>
    <row r="14" spans="1:6" ht="31.5">
      <c r="A14" s="42" t="s">
        <v>153</v>
      </c>
      <c r="B14" s="42" t="s">
        <v>154</v>
      </c>
      <c r="C14" s="43">
        <f>SUM(C15,C21)</f>
        <v>21890.399999999907</v>
      </c>
      <c r="D14" s="43">
        <f>SUM(D15,D21)</f>
        <v>12117.699999999953</v>
      </c>
      <c r="E14">
        <v>-22000</v>
      </c>
      <c r="F14" s="70" t="s">
        <v>752</v>
      </c>
    </row>
    <row r="15" spans="1:6" ht="31.5">
      <c r="A15" s="42" t="s">
        <v>155</v>
      </c>
      <c r="B15" s="42" t="s">
        <v>156</v>
      </c>
      <c r="C15" s="43">
        <f>SUM(C17,C19)</f>
        <v>-14000</v>
      </c>
      <c r="D15" s="43">
        <f>SUM(D17,D19)</f>
        <v>-14000</v>
      </c>
      <c r="E15">
        <v>-7732.4</v>
      </c>
      <c r="F15" s="70" t="s">
        <v>755</v>
      </c>
    </row>
    <row r="16" spans="1:6" ht="47.25">
      <c r="A16" s="42" t="s">
        <v>569</v>
      </c>
      <c r="B16" s="42" t="s">
        <v>570</v>
      </c>
      <c r="C16" s="43">
        <f>SUM(C18,C20)</f>
        <v>-14000</v>
      </c>
      <c r="D16" s="43">
        <f>SUM(D18,D20)</f>
        <v>-14000</v>
      </c>
      <c r="E16" s="32">
        <f>SUM(E12:E15)</f>
        <v>-57890.400000000001</v>
      </c>
      <c r="F16" s="70"/>
    </row>
    <row r="17" spans="1:10" ht="47.25">
      <c r="A17" s="195" t="s">
        <v>157</v>
      </c>
      <c r="B17" s="195" t="s">
        <v>158</v>
      </c>
      <c r="C17" s="21">
        <f t="shared" ref="C17:D31" si="0">SUM(C18)</f>
        <v>0</v>
      </c>
      <c r="D17" s="21">
        <f t="shared" si="0"/>
        <v>0</v>
      </c>
      <c r="E17" s="32"/>
    </row>
    <row r="18" spans="1:10" ht="47.25">
      <c r="A18" s="195" t="s">
        <v>427</v>
      </c>
      <c r="B18" s="195" t="s">
        <v>428</v>
      </c>
      <c r="C18" s="21">
        <v>0</v>
      </c>
      <c r="D18" s="21">
        <v>0</v>
      </c>
    </row>
    <row r="19" spans="1:10" ht="47.25">
      <c r="A19" s="195" t="s">
        <v>159</v>
      </c>
      <c r="B19" s="195" t="s">
        <v>160</v>
      </c>
      <c r="C19" s="21">
        <f t="shared" si="0"/>
        <v>-14000</v>
      </c>
      <c r="D19" s="21">
        <f t="shared" si="0"/>
        <v>-14000</v>
      </c>
    </row>
    <row r="20" spans="1:10" ht="47.25">
      <c r="A20" s="195" t="s">
        <v>429</v>
      </c>
      <c r="B20" s="195" t="s">
        <v>430</v>
      </c>
      <c r="C20" s="21">
        <v>-14000</v>
      </c>
      <c r="D20" s="21">
        <v>-14000</v>
      </c>
    </row>
    <row r="21" spans="1:10" ht="31.5">
      <c r="A21" s="42" t="s">
        <v>161</v>
      </c>
      <c r="B21" s="42" t="s">
        <v>162</v>
      </c>
      <c r="C21" s="20">
        <f>SUM(C22,C26)</f>
        <v>35890.399999999907</v>
      </c>
      <c r="D21" s="20">
        <f>SUM(D22,D26)</f>
        <v>26117.699999999953</v>
      </c>
      <c r="H21" s="44"/>
    </row>
    <row r="22" spans="1:10" ht="15.75">
      <c r="A22" s="42" t="s">
        <v>163</v>
      </c>
      <c r="B22" s="42" t="s">
        <v>164</v>
      </c>
      <c r="C22" s="20">
        <f>SUM(C23)</f>
        <v>-1293389.2</v>
      </c>
      <c r="D22" s="20">
        <f>SUM(D23)</f>
        <v>-1189882.6000000001</v>
      </c>
    </row>
    <row r="23" spans="1:10" ht="15.75">
      <c r="A23" s="86" t="s">
        <v>165</v>
      </c>
      <c r="B23" s="86" t="s">
        <v>166</v>
      </c>
      <c r="C23" s="19">
        <f t="shared" si="0"/>
        <v>-1293389.2</v>
      </c>
      <c r="D23" s="19">
        <f t="shared" si="0"/>
        <v>-1189882.6000000001</v>
      </c>
    </row>
    <row r="24" spans="1:10" ht="31.5">
      <c r="A24" s="86" t="s">
        <v>167</v>
      </c>
      <c r="B24" s="86" t="s">
        <v>168</v>
      </c>
      <c r="C24" s="19">
        <f t="shared" si="0"/>
        <v>-1293389.2</v>
      </c>
      <c r="D24" s="19">
        <f t="shared" si="0"/>
        <v>-1189882.6000000001</v>
      </c>
    </row>
    <row r="25" spans="1:10" ht="31.5">
      <c r="A25" s="195" t="s">
        <v>431</v>
      </c>
      <c r="B25" s="195" t="s">
        <v>432</v>
      </c>
      <c r="C25" s="19">
        <f>-'Приложение 1'!C155</f>
        <v>-1293389.2</v>
      </c>
      <c r="D25" s="19">
        <v>-1189882.6000000001</v>
      </c>
      <c r="J25" s="44"/>
    </row>
    <row r="26" spans="1:10" ht="15.75">
      <c r="A26" s="42" t="s">
        <v>169</v>
      </c>
      <c r="B26" s="42" t="s">
        <v>170</v>
      </c>
      <c r="C26" s="20">
        <f t="shared" si="0"/>
        <v>1329279.5999999999</v>
      </c>
      <c r="D26" s="20">
        <f t="shared" si="0"/>
        <v>1216000.3</v>
      </c>
    </row>
    <row r="27" spans="1:10" ht="15.75">
      <c r="A27" s="86" t="s">
        <v>171</v>
      </c>
      <c r="B27" s="86" t="s">
        <v>172</v>
      </c>
      <c r="C27" s="19">
        <f t="shared" si="0"/>
        <v>1329279.5999999999</v>
      </c>
      <c r="D27" s="19">
        <f t="shared" si="0"/>
        <v>1216000.3</v>
      </c>
    </row>
    <row r="28" spans="1:10" ht="31.5">
      <c r="A28" s="86" t="s">
        <v>173</v>
      </c>
      <c r="B28" s="86" t="s">
        <v>174</v>
      </c>
      <c r="C28" s="19">
        <f t="shared" si="0"/>
        <v>1329279.5999999999</v>
      </c>
      <c r="D28" s="19">
        <f t="shared" si="0"/>
        <v>1216000.3</v>
      </c>
    </row>
    <row r="29" spans="1:10" ht="31.5">
      <c r="A29" s="195" t="s">
        <v>433</v>
      </c>
      <c r="B29" s="195" t="s">
        <v>434</v>
      </c>
      <c r="C29" s="19">
        <f>'Приложение 2'!G12+14000</f>
        <v>1329279.5999999999</v>
      </c>
      <c r="D29" s="19">
        <v>1216000.3</v>
      </c>
      <c r="E29" s="19">
        <f>'Приложение 2'!I12+14000</f>
        <v>14000</v>
      </c>
      <c r="F29" s="19" t="e">
        <f>'Приложение 2'!#REF!+14000</f>
        <v>#REF!</v>
      </c>
      <c r="G29" s="44"/>
      <c r="H29" s="44"/>
    </row>
    <row r="30" spans="1:10" ht="31.5">
      <c r="A30" s="42" t="s">
        <v>175</v>
      </c>
      <c r="B30" s="42" t="s">
        <v>176</v>
      </c>
      <c r="C30" s="21">
        <f t="shared" si="0"/>
        <v>0</v>
      </c>
      <c r="D30" s="21">
        <f t="shared" si="0"/>
        <v>0</v>
      </c>
    </row>
    <row r="31" spans="1:10" ht="31.5">
      <c r="A31" s="42" t="s">
        <v>177</v>
      </c>
      <c r="B31" s="42" t="s">
        <v>178</v>
      </c>
      <c r="C31" s="21">
        <f t="shared" si="0"/>
        <v>0</v>
      </c>
      <c r="D31" s="21">
        <f t="shared" si="0"/>
        <v>0</v>
      </c>
    </row>
    <row r="32" spans="1:10" ht="31.5">
      <c r="A32" s="86" t="s">
        <v>179</v>
      </c>
      <c r="B32" s="86" t="s">
        <v>180</v>
      </c>
      <c r="C32" s="21">
        <f>SUM(C33)</f>
        <v>0</v>
      </c>
      <c r="D32" s="21">
        <f>SUM(D33)</f>
        <v>0</v>
      </c>
    </row>
    <row r="33" spans="1:4" ht="47.25">
      <c r="A33" s="86" t="s">
        <v>436</v>
      </c>
      <c r="B33" s="86" t="s">
        <v>435</v>
      </c>
      <c r="C33" s="21">
        <v>0</v>
      </c>
      <c r="D33" s="21">
        <v>0</v>
      </c>
    </row>
  </sheetData>
  <mergeCells count="4">
    <mergeCell ref="A8:C8"/>
    <mergeCell ref="A9:C9"/>
    <mergeCell ref="A11:B11"/>
    <mergeCell ref="A7:D7"/>
  </mergeCells>
  <phoneticPr fontId="13" type="noConversion"/>
  <pageMargins left="0.70866141732283472" right="0.70866141732283472" top="0.55118110236220474" bottom="0.39370078740157483" header="0.31496062992125984" footer="0.31496062992125984"/>
  <pageSetup paperSize="9" scale="77" fitToHeight="2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6</vt:i4>
      </vt:variant>
    </vt:vector>
  </HeadingPairs>
  <TitlesOfParts>
    <vt:vector size="11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2014-03-31T23:47:10Z</cp:lastPrinted>
  <dcterms:created xsi:type="dcterms:W3CDTF">2006-09-28T05:33:49Z</dcterms:created>
  <dcterms:modified xsi:type="dcterms:W3CDTF">2018-04-09T02:29:28Z</dcterms:modified>
</cp:coreProperties>
</file>