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Эгвекинот" sheetId="1" r:id="rId1"/>
    <sheet name="Амгуэма" sheetId="4" r:id="rId2"/>
    <sheet name="Конергино" sheetId="5" r:id="rId3"/>
    <sheet name="Уэлькаль" sheetId="6" r:id="rId4"/>
    <sheet name="Мыс Шмидта" sheetId="7" r:id="rId5"/>
    <sheet name="Рыркайпий" sheetId="8" r:id="rId6"/>
  </sheets>
  <calcPr calcId="125725"/>
</workbook>
</file>

<file path=xl/calcChain.xml><?xml version="1.0" encoding="utf-8"?>
<calcChain xmlns="http://schemas.openxmlformats.org/spreadsheetml/2006/main">
  <c r="E108" i="5"/>
  <c r="DL40" i="1" l="1"/>
  <c r="DM40" l="1"/>
  <c r="BA96" i="8"/>
  <c r="BA100"/>
  <c r="BA99"/>
  <c r="AZ53"/>
  <c r="AZ38"/>
  <c r="AZ121"/>
  <c r="AZ120"/>
  <c r="BA119"/>
  <c r="AZ119"/>
  <c r="BA118"/>
  <c r="AZ118"/>
  <c r="AZ117"/>
  <c r="AZ116"/>
  <c r="AZ115"/>
  <c r="AZ114"/>
  <c r="BA113"/>
  <c r="AZ113"/>
  <c r="BA112"/>
  <c r="AZ112"/>
  <c r="AZ111"/>
  <c r="AZ110"/>
  <c r="BA109"/>
  <c r="AZ109"/>
  <c r="AZ108"/>
  <c r="BA107"/>
  <c r="AZ107"/>
  <c r="BA106"/>
  <c r="AZ106"/>
  <c r="BA105"/>
  <c r="AZ105"/>
  <c r="BA104"/>
  <c r="AZ104"/>
  <c r="BA103"/>
  <c r="AZ103"/>
  <c r="BA102"/>
  <c r="AZ102"/>
  <c r="BA101"/>
  <c r="AZ101"/>
  <c r="AZ100"/>
  <c r="AZ99"/>
  <c r="BA98"/>
  <c r="AZ98"/>
  <c r="BA97"/>
  <c r="AZ97"/>
  <c r="AZ96"/>
  <c r="AZ95"/>
  <c r="BA94"/>
  <c r="AZ94"/>
  <c r="BA93"/>
  <c r="AZ93"/>
  <c r="BA92"/>
  <c r="AZ92"/>
  <c r="AZ88"/>
  <c r="AZ87"/>
  <c r="BA86"/>
  <c r="AZ86"/>
  <c r="AZ85"/>
  <c r="BA84"/>
  <c r="AZ84"/>
  <c r="BA83"/>
  <c r="AZ83"/>
  <c r="BA82"/>
  <c r="AZ82"/>
  <c r="BA81"/>
  <c r="AZ81"/>
  <c r="BA80"/>
  <c r="AZ80"/>
  <c r="BA78"/>
  <c r="AZ78"/>
  <c r="BA77"/>
  <c r="AZ77"/>
  <c r="BA76"/>
  <c r="AZ76"/>
  <c r="BA75"/>
  <c r="AZ75"/>
  <c r="BA74"/>
  <c r="AZ74"/>
  <c r="BA73"/>
  <c r="AZ73"/>
  <c r="BA72"/>
  <c r="AZ72"/>
  <c r="BA71"/>
  <c r="AZ71"/>
  <c r="BA70"/>
  <c r="AZ70"/>
  <c r="BA69"/>
  <c r="AZ69"/>
  <c r="BA68"/>
  <c r="AZ68"/>
  <c r="BA67"/>
  <c r="AZ67"/>
  <c r="BA66"/>
  <c r="AZ66"/>
  <c r="BA65"/>
  <c r="AZ65"/>
  <c r="BA64"/>
  <c r="AZ64"/>
  <c r="BA63"/>
  <c r="AZ63"/>
  <c r="BA62"/>
  <c r="AZ62"/>
  <c r="BA61"/>
  <c r="AZ61"/>
  <c r="BA60"/>
  <c r="AZ60"/>
  <c r="BA59"/>
  <c r="AZ59"/>
  <c r="BA58"/>
  <c r="AZ58"/>
  <c r="BA57"/>
  <c r="AZ57"/>
  <c r="BA56"/>
  <c r="AZ56"/>
  <c r="AZ55"/>
  <c r="AZ54"/>
  <c r="BA51"/>
  <c r="AZ51"/>
  <c r="BA50"/>
  <c r="AZ50"/>
  <c r="BA48"/>
  <c r="AZ48"/>
  <c r="BA47"/>
  <c r="AZ47"/>
  <c r="BA46"/>
  <c r="AZ46"/>
  <c r="BA45"/>
  <c r="AZ45"/>
  <c r="BA44"/>
  <c r="AZ44"/>
  <c r="BA42"/>
  <c r="AZ42"/>
  <c r="BA41"/>
  <c r="AZ41"/>
  <c r="AZ40"/>
  <c r="AZ39"/>
  <c r="AZ36"/>
  <c r="BA35"/>
  <c r="AZ35"/>
  <c r="BA33"/>
  <c r="AZ33"/>
  <c r="BA32"/>
  <c r="AZ32"/>
  <c r="BA31"/>
  <c r="AZ31"/>
  <c r="BA30"/>
  <c r="AZ30"/>
  <c r="BA29"/>
  <c r="AZ29"/>
  <c r="AZ28"/>
  <c r="BA95" l="1"/>
  <c r="AZ49"/>
  <c r="AZ43"/>
  <c r="BA28"/>
  <c r="AX89" l="1"/>
  <c r="AV89"/>
  <c r="AT89"/>
  <c r="AR89"/>
  <c r="AX79"/>
  <c r="AV79"/>
  <c r="AT79"/>
  <c r="AR79"/>
  <c r="AX37"/>
  <c r="AX52" s="1"/>
  <c r="AV37"/>
  <c r="AV52" s="1"/>
  <c r="AV90" s="1"/>
  <c r="AT37"/>
  <c r="AT52" s="1"/>
  <c r="AR37"/>
  <c r="AR52" s="1"/>
  <c r="AR90" s="1"/>
  <c r="AX34"/>
  <c r="AV34"/>
  <c r="AU34"/>
  <c r="AT34"/>
  <c r="AR34"/>
  <c r="AY34"/>
  <c r="AW34"/>
  <c r="AS34"/>
  <c r="AP89"/>
  <c r="AN89"/>
  <c r="AL89"/>
  <c r="AJ89"/>
  <c r="AP79"/>
  <c r="AN79"/>
  <c r="AL79"/>
  <c r="AJ79"/>
  <c r="AP37"/>
  <c r="AP52" s="1"/>
  <c r="AN37"/>
  <c r="AN52" s="1"/>
  <c r="AN90" s="1"/>
  <c r="AL37"/>
  <c r="AL52" s="1"/>
  <c r="AJ37"/>
  <c r="AJ52" s="1"/>
  <c r="AJ90" s="1"/>
  <c r="AP34"/>
  <c r="AN34"/>
  <c r="AM34"/>
  <c r="AL34"/>
  <c r="AJ34"/>
  <c r="AQ34"/>
  <c r="AO34"/>
  <c r="AK34"/>
  <c r="AH89"/>
  <c r="AF89"/>
  <c r="AD89"/>
  <c r="AB89"/>
  <c r="AH79"/>
  <c r="AF79"/>
  <c r="AD79"/>
  <c r="AB79"/>
  <c r="AH37"/>
  <c r="AH52" s="1"/>
  <c r="AF37"/>
  <c r="AF52" s="1"/>
  <c r="AF90" s="1"/>
  <c r="AD37"/>
  <c r="AD52" s="1"/>
  <c r="AB37"/>
  <c r="AB52" s="1"/>
  <c r="AB90" s="1"/>
  <c r="AH34"/>
  <c r="AF34"/>
  <c r="AE34"/>
  <c r="AD34"/>
  <c r="AB34"/>
  <c r="AI34"/>
  <c r="AG34"/>
  <c r="AC34"/>
  <c r="Z89"/>
  <c r="X89"/>
  <c r="V89"/>
  <c r="T89"/>
  <c r="Z79"/>
  <c r="X79"/>
  <c r="V79"/>
  <c r="T79"/>
  <c r="Z37"/>
  <c r="Z52" s="1"/>
  <c r="X37"/>
  <c r="X52" s="1"/>
  <c r="X90" s="1"/>
  <c r="V37"/>
  <c r="V52" s="1"/>
  <c r="T37"/>
  <c r="T52" s="1"/>
  <c r="T90" s="1"/>
  <c r="Z34"/>
  <c r="X34"/>
  <c r="W34"/>
  <c r="V34"/>
  <c r="T34"/>
  <c r="AA34"/>
  <c r="Y34"/>
  <c r="U34"/>
  <c r="R89"/>
  <c r="P89"/>
  <c r="N89"/>
  <c r="L89"/>
  <c r="R79"/>
  <c r="P79"/>
  <c r="N79"/>
  <c r="L79"/>
  <c r="R37"/>
  <c r="R52" s="1"/>
  <c r="P37"/>
  <c r="P52" s="1"/>
  <c r="P90" s="1"/>
  <c r="N37"/>
  <c r="N52" s="1"/>
  <c r="L37"/>
  <c r="L52" s="1"/>
  <c r="L90" s="1"/>
  <c r="R34"/>
  <c r="P34"/>
  <c r="N34"/>
  <c r="L34"/>
  <c r="S34"/>
  <c r="Q34"/>
  <c r="O34"/>
  <c r="M34"/>
  <c r="J89"/>
  <c r="H89"/>
  <c r="F89"/>
  <c r="D89"/>
  <c r="J79"/>
  <c r="H79"/>
  <c r="F79"/>
  <c r="D79"/>
  <c r="J37"/>
  <c r="J52" s="1"/>
  <c r="J90" s="1"/>
  <c r="F37"/>
  <c r="F52" s="1"/>
  <c r="D37"/>
  <c r="H37"/>
  <c r="H52" s="1"/>
  <c r="H90" s="1"/>
  <c r="J34"/>
  <c r="H34"/>
  <c r="F34"/>
  <c r="D34"/>
  <c r="K34"/>
  <c r="I34"/>
  <c r="G34"/>
  <c r="G34" i="7"/>
  <c r="L121"/>
  <c r="L120"/>
  <c r="M119"/>
  <c r="L119"/>
  <c r="M118"/>
  <c r="L118"/>
  <c r="L117"/>
  <c r="L116"/>
  <c r="L115"/>
  <c r="L114"/>
  <c r="M113"/>
  <c r="L113"/>
  <c r="M112"/>
  <c r="L112"/>
  <c r="L111"/>
  <c r="L110"/>
  <c r="M109"/>
  <c r="L109"/>
  <c r="L108"/>
  <c r="M107"/>
  <c r="L107"/>
  <c r="M106"/>
  <c r="L106"/>
  <c r="M105"/>
  <c r="L105"/>
  <c r="M104"/>
  <c r="L104"/>
  <c r="M103"/>
  <c r="L103"/>
  <c r="M102"/>
  <c r="L102"/>
  <c r="M101"/>
  <c r="L101"/>
  <c r="L100"/>
  <c r="L99"/>
  <c r="M98"/>
  <c r="L98"/>
  <c r="M97"/>
  <c r="L97"/>
  <c r="L96"/>
  <c r="L95"/>
  <c r="M94"/>
  <c r="L94"/>
  <c r="M93"/>
  <c r="L93"/>
  <c r="M92"/>
  <c r="L92"/>
  <c r="L88"/>
  <c r="M87"/>
  <c r="L87"/>
  <c r="M86"/>
  <c r="L86"/>
  <c r="M85"/>
  <c r="L85"/>
  <c r="M84"/>
  <c r="L84"/>
  <c r="M83"/>
  <c r="L83"/>
  <c r="M82"/>
  <c r="L82"/>
  <c r="M81"/>
  <c r="L81"/>
  <c r="M80"/>
  <c r="L80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L55"/>
  <c r="L54"/>
  <c r="M51"/>
  <c r="L51"/>
  <c r="M50"/>
  <c r="L50"/>
  <c r="M48"/>
  <c r="L48"/>
  <c r="M47"/>
  <c r="L47"/>
  <c r="M46"/>
  <c r="L46"/>
  <c r="M45"/>
  <c r="L45"/>
  <c r="M44"/>
  <c r="L44"/>
  <c r="M42"/>
  <c r="L42"/>
  <c r="M41"/>
  <c r="L41"/>
  <c r="L40"/>
  <c r="L39"/>
  <c r="L36"/>
  <c r="M35"/>
  <c r="L35"/>
  <c r="M33"/>
  <c r="L33"/>
  <c r="M32"/>
  <c r="L32"/>
  <c r="M31"/>
  <c r="L31"/>
  <c r="M30"/>
  <c r="L30"/>
  <c r="M29"/>
  <c r="L29"/>
  <c r="L28"/>
  <c r="M27"/>
  <c r="L27"/>
  <c r="J89"/>
  <c r="H89"/>
  <c r="F89"/>
  <c r="D89"/>
  <c r="L89" s="1"/>
  <c r="J34"/>
  <c r="H34"/>
  <c r="F34"/>
  <c r="D34"/>
  <c r="L34" s="1"/>
  <c r="K34"/>
  <c r="I34"/>
  <c r="V121" i="6"/>
  <c r="D37"/>
  <c r="D52" s="1"/>
  <c r="T79"/>
  <c r="N79"/>
  <c r="J79"/>
  <c r="F79"/>
  <c r="D79"/>
  <c r="N37"/>
  <c r="N52" s="1"/>
  <c r="R37"/>
  <c r="R52" s="1"/>
  <c r="J37"/>
  <c r="J52" s="1"/>
  <c r="M34"/>
  <c r="U34"/>
  <c r="K34"/>
  <c r="T89"/>
  <c r="R89"/>
  <c r="R79"/>
  <c r="T34"/>
  <c r="S34"/>
  <c r="R34"/>
  <c r="V120"/>
  <c r="W119"/>
  <c r="V119"/>
  <c r="W118"/>
  <c r="V118"/>
  <c r="V117"/>
  <c r="V116"/>
  <c r="V115"/>
  <c r="V114"/>
  <c r="W113"/>
  <c r="V113"/>
  <c r="W112"/>
  <c r="V112"/>
  <c r="V111"/>
  <c r="V110"/>
  <c r="W109"/>
  <c r="V109"/>
  <c r="V108"/>
  <c r="W107"/>
  <c r="V107"/>
  <c r="W106"/>
  <c r="V106"/>
  <c r="W105"/>
  <c r="V105"/>
  <c r="W104"/>
  <c r="V104"/>
  <c r="W103"/>
  <c r="V103"/>
  <c r="W102"/>
  <c r="V102"/>
  <c r="W101"/>
  <c r="V101"/>
  <c r="V100"/>
  <c r="V99"/>
  <c r="W98"/>
  <c r="V98"/>
  <c r="W97"/>
  <c r="V97"/>
  <c r="V96"/>
  <c r="V95"/>
  <c r="W94"/>
  <c r="V94"/>
  <c r="W93"/>
  <c r="V93"/>
  <c r="W92"/>
  <c r="V92"/>
  <c r="V88"/>
  <c r="W87"/>
  <c r="V87"/>
  <c r="W86"/>
  <c r="V86"/>
  <c r="W85"/>
  <c r="V85"/>
  <c r="W84"/>
  <c r="V84"/>
  <c r="W83"/>
  <c r="V83"/>
  <c r="W82"/>
  <c r="V82"/>
  <c r="W81"/>
  <c r="V81"/>
  <c r="W80"/>
  <c r="V80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V55"/>
  <c r="V54"/>
  <c r="W51"/>
  <c r="V51"/>
  <c r="W50"/>
  <c r="V50"/>
  <c r="W48"/>
  <c r="V48"/>
  <c r="W47"/>
  <c r="V47"/>
  <c r="W46"/>
  <c r="V46"/>
  <c r="W45"/>
  <c r="V45"/>
  <c r="W44"/>
  <c r="V44"/>
  <c r="W42"/>
  <c r="V42"/>
  <c r="W41"/>
  <c r="V41"/>
  <c r="V40"/>
  <c r="V39"/>
  <c r="V36"/>
  <c r="W35"/>
  <c r="V35"/>
  <c r="W33"/>
  <c r="V33"/>
  <c r="W32"/>
  <c r="V32"/>
  <c r="W31"/>
  <c r="V31"/>
  <c r="W30"/>
  <c r="V30"/>
  <c r="W29"/>
  <c r="V29"/>
  <c r="V28"/>
  <c r="W27"/>
  <c r="V27"/>
  <c r="P89"/>
  <c r="N89"/>
  <c r="L89"/>
  <c r="J89"/>
  <c r="H89"/>
  <c r="F89"/>
  <c r="D89"/>
  <c r="P79"/>
  <c r="L79"/>
  <c r="H79"/>
  <c r="P34"/>
  <c r="N34"/>
  <c r="L34"/>
  <c r="J34"/>
  <c r="H34"/>
  <c r="F34"/>
  <c r="D34"/>
  <c r="Q34"/>
  <c r="O34"/>
  <c r="I34"/>
  <c r="AB40" i="5"/>
  <c r="W108"/>
  <c r="Q108"/>
  <c r="Q108" i="4"/>
  <c r="O108"/>
  <c r="M108"/>
  <c r="K108"/>
  <c r="I108"/>
  <c r="G108"/>
  <c r="E108"/>
  <c r="AA108" i="5"/>
  <c r="AC101"/>
  <c r="AB101"/>
  <c r="AZ34" i="8" l="1"/>
  <c r="V34" i="6"/>
  <c r="V89"/>
  <c r="N90" i="8"/>
  <c r="V90"/>
  <c r="AD90"/>
  <c r="AL90"/>
  <c r="AT90"/>
  <c r="AZ89"/>
  <c r="R90"/>
  <c r="Z90"/>
  <c r="AH90"/>
  <c r="AP90"/>
  <c r="AX90"/>
  <c r="AZ79"/>
  <c r="F90"/>
  <c r="I108" i="5"/>
  <c r="O108"/>
  <c r="U108"/>
  <c r="G108"/>
  <c r="M108"/>
  <c r="S108"/>
  <c r="Y108"/>
  <c r="K108"/>
  <c r="BA121" i="8"/>
  <c r="BA115"/>
  <c r="BA120"/>
  <c r="BA49"/>
  <c r="AZ37"/>
  <c r="G108"/>
  <c r="BA116"/>
  <c r="K108"/>
  <c r="AY108"/>
  <c r="AW108"/>
  <c r="AU108"/>
  <c r="AS108"/>
  <c r="AQ108"/>
  <c r="AO108"/>
  <c r="AM108"/>
  <c r="AK108"/>
  <c r="AI108"/>
  <c r="AG108"/>
  <c r="AE108"/>
  <c r="AC108"/>
  <c r="AA108"/>
  <c r="Y108"/>
  <c r="W108"/>
  <c r="U108"/>
  <c r="S108"/>
  <c r="Q108"/>
  <c r="O108"/>
  <c r="M108"/>
  <c r="D52"/>
  <c r="AZ52" s="1"/>
  <c r="BA43"/>
  <c r="E34"/>
  <c r="BA34" s="1"/>
  <c r="I108"/>
  <c r="BA117"/>
  <c r="E108"/>
  <c r="K108" i="7"/>
  <c r="M121"/>
  <c r="M115"/>
  <c r="M96"/>
  <c r="M100"/>
  <c r="M95"/>
  <c r="M99"/>
  <c r="L53"/>
  <c r="L49"/>
  <c r="L43"/>
  <c r="L38"/>
  <c r="M28"/>
  <c r="I108"/>
  <c r="M116"/>
  <c r="M117"/>
  <c r="E34"/>
  <c r="M34" s="1"/>
  <c r="G108"/>
  <c r="M120"/>
  <c r="E108"/>
  <c r="K108" i="6"/>
  <c r="W99"/>
  <c r="W115"/>
  <c r="W121"/>
  <c r="W96"/>
  <c r="W100"/>
  <c r="W95"/>
  <c r="V49"/>
  <c r="T37"/>
  <c r="T52" s="1"/>
  <c r="T90" s="1"/>
  <c r="V43"/>
  <c r="J90"/>
  <c r="N90"/>
  <c r="V79"/>
  <c r="V53"/>
  <c r="H37"/>
  <c r="H52" s="1"/>
  <c r="H90" s="1"/>
  <c r="L37"/>
  <c r="L52" s="1"/>
  <c r="L90" s="1"/>
  <c r="P37"/>
  <c r="P52" s="1"/>
  <c r="P90" s="1"/>
  <c r="F37"/>
  <c r="F52" s="1"/>
  <c r="F90" s="1"/>
  <c r="V38"/>
  <c r="W28"/>
  <c r="G34"/>
  <c r="R90"/>
  <c r="U108"/>
  <c r="S108"/>
  <c r="D90"/>
  <c r="I108"/>
  <c r="Q108"/>
  <c r="W116"/>
  <c r="E34"/>
  <c r="G108"/>
  <c r="O108"/>
  <c r="W120"/>
  <c r="E108"/>
  <c r="M108"/>
  <c r="W34" l="1"/>
  <c r="BA114" i="8"/>
  <c r="BA108"/>
  <c r="BA111"/>
  <c r="BA110"/>
  <c r="D90"/>
  <c r="M111" i="7"/>
  <c r="M110"/>
  <c r="M108"/>
  <c r="M114"/>
  <c r="W111" i="6"/>
  <c r="W117"/>
  <c r="W108"/>
  <c r="W110"/>
  <c r="V52"/>
  <c r="V37"/>
  <c r="V90"/>
  <c r="W114"/>
  <c r="AZ90" i="8" l="1"/>
  <c r="AQ108" i="1" l="1"/>
  <c r="S101" i="4"/>
  <c r="R101"/>
  <c r="S102"/>
  <c r="R102"/>
  <c r="R40"/>
  <c r="DM101" i="1"/>
  <c r="AB121" i="5"/>
  <c r="AB120"/>
  <c r="AC119"/>
  <c r="AB119"/>
  <c r="AC118"/>
  <c r="AB118"/>
  <c r="AB117"/>
  <c r="AB116"/>
  <c r="AB115"/>
  <c r="AB114"/>
  <c r="AC113"/>
  <c r="AB113"/>
  <c r="AC112"/>
  <c r="AB112"/>
  <c r="AB111"/>
  <c r="AB110"/>
  <c r="AC109"/>
  <c r="AB109"/>
  <c r="AB108"/>
  <c r="AC107"/>
  <c r="AB107"/>
  <c r="AC106"/>
  <c r="AB106"/>
  <c r="AC105"/>
  <c r="AB105"/>
  <c r="AC104"/>
  <c r="AB104"/>
  <c r="AC103"/>
  <c r="AB103"/>
  <c r="AC102"/>
  <c r="AB102"/>
  <c r="AC100"/>
  <c r="AB100"/>
  <c r="AC99"/>
  <c r="AB99"/>
  <c r="AC98"/>
  <c r="AB98"/>
  <c r="AC97"/>
  <c r="AB97"/>
  <c r="AC96"/>
  <c r="AB96"/>
  <c r="AC95"/>
  <c r="AB95"/>
  <c r="AC93"/>
  <c r="AB93"/>
  <c r="AC92"/>
  <c r="AB92"/>
  <c r="AB88"/>
  <c r="AC87"/>
  <c r="AB87"/>
  <c r="AC86"/>
  <c r="AB86"/>
  <c r="AC85"/>
  <c r="AB85"/>
  <c r="AC84"/>
  <c r="AB84"/>
  <c r="AC83"/>
  <c r="AB83"/>
  <c r="AC82"/>
  <c r="AB82"/>
  <c r="AC81"/>
  <c r="AB81"/>
  <c r="AC80"/>
  <c r="AB80"/>
  <c r="AC78"/>
  <c r="AB78"/>
  <c r="AC77"/>
  <c r="AB77"/>
  <c r="AC76"/>
  <c r="AB76"/>
  <c r="AC75"/>
  <c r="AB75"/>
  <c r="AC74"/>
  <c r="AB74"/>
  <c r="AC73"/>
  <c r="AB73"/>
  <c r="AC72"/>
  <c r="AB72"/>
  <c r="AC71"/>
  <c r="AB71"/>
  <c r="AC70"/>
  <c r="AB70"/>
  <c r="AC69"/>
  <c r="AB69"/>
  <c r="AC68"/>
  <c r="AB68"/>
  <c r="AC67"/>
  <c r="AB67"/>
  <c r="AC66"/>
  <c r="AB66"/>
  <c r="AC65"/>
  <c r="AB65"/>
  <c r="AC64"/>
  <c r="AB64"/>
  <c r="AC63"/>
  <c r="AB63"/>
  <c r="AC62"/>
  <c r="AB62"/>
  <c r="AC61"/>
  <c r="AB61"/>
  <c r="AC60"/>
  <c r="AB60"/>
  <c r="AC59"/>
  <c r="AB59"/>
  <c r="AC58"/>
  <c r="AB58"/>
  <c r="AC57"/>
  <c r="AB57"/>
  <c r="AC56"/>
  <c r="AB56"/>
  <c r="AB55"/>
  <c r="AB54"/>
  <c r="AC51"/>
  <c r="AB51"/>
  <c r="AC50"/>
  <c r="AB50"/>
  <c r="AC48"/>
  <c r="AB48"/>
  <c r="AC47"/>
  <c r="AB47"/>
  <c r="AC46"/>
  <c r="AB46"/>
  <c r="AC45"/>
  <c r="AB45"/>
  <c r="AC44"/>
  <c r="AB44"/>
  <c r="AC42"/>
  <c r="AB42"/>
  <c r="AC41"/>
  <c r="AB41"/>
  <c r="AB39"/>
  <c r="AB36"/>
  <c r="AC35"/>
  <c r="AB35"/>
  <c r="AC33"/>
  <c r="AB33"/>
  <c r="AC32"/>
  <c r="AB32"/>
  <c r="AC31"/>
  <c r="AB31"/>
  <c r="AC30"/>
  <c r="AB30"/>
  <c r="AC29"/>
  <c r="AB29"/>
  <c r="AC28"/>
  <c r="AB28"/>
  <c r="AB27"/>
  <c r="AC27"/>
  <c r="AB21"/>
  <c r="AC25"/>
  <c r="AC24"/>
  <c r="AC23"/>
  <c r="AC21"/>
  <c r="AC18"/>
  <c r="AC17"/>
  <c r="Z89"/>
  <c r="AA34"/>
  <c r="Z34"/>
  <c r="AA20"/>
  <c r="X89"/>
  <c r="V89"/>
  <c r="T89"/>
  <c r="R89"/>
  <c r="P89"/>
  <c r="N89"/>
  <c r="L89"/>
  <c r="J89"/>
  <c r="H89"/>
  <c r="F89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D89"/>
  <c r="E34"/>
  <c r="D34"/>
  <c r="S28" i="4"/>
  <c r="W24" i="6"/>
  <c r="U20"/>
  <c r="T20" s="1"/>
  <c r="T91" s="1"/>
  <c r="S20"/>
  <c r="R20" s="1"/>
  <c r="R91" s="1"/>
  <c r="Q20"/>
  <c r="P20" s="1"/>
  <c r="P91" s="1"/>
  <c r="O20"/>
  <c r="N20" s="1"/>
  <c r="N91" s="1"/>
  <c r="M20"/>
  <c r="L20" s="1"/>
  <c r="L91" s="1"/>
  <c r="K20"/>
  <c r="J20" s="1"/>
  <c r="J91" s="1"/>
  <c r="I20"/>
  <c r="H20" s="1"/>
  <c r="H91" s="1"/>
  <c r="G20"/>
  <c r="F20" s="1"/>
  <c r="F91" s="1"/>
  <c r="E20"/>
  <c r="V21"/>
  <c r="W25"/>
  <c r="W23"/>
  <c r="W21"/>
  <c r="W19"/>
  <c r="W18"/>
  <c r="W17"/>
  <c r="W16"/>
  <c r="AC16" i="5"/>
  <c r="Y20"/>
  <c r="X20" s="1"/>
  <c r="W20"/>
  <c r="V20" s="1"/>
  <c r="U20"/>
  <c r="T20" s="1"/>
  <c r="S20"/>
  <c r="R20" s="1"/>
  <c r="Q20"/>
  <c r="P20" s="1"/>
  <c r="O20"/>
  <c r="N20" s="1"/>
  <c r="M20"/>
  <c r="L20" s="1"/>
  <c r="K20"/>
  <c r="J20" s="1"/>
  <c r="I20"/>
  <c r="H20" s="1"/>
  <c r="G20"/>
  <c r="F20" s="1"/>
  <c r="E20"/>
  <c r="BA25" i="8"/>
  <c r="AY20"/>
  <c r="AX20" s="1"/>
  <c r="AX91" s="1"/>
  <c r="AW20"/>
  <c r="AV20" s="1"/>
  <c r="AV91" s="1"/>
  <c r="AU20"/>
  <c r="AT20" s="1"/>
  <c r="AT91" s="1"/>
  <c r="AS20"/>
  <c r="AR20" s="1"/>
  <c r="AR91" s="1"/>
  <c r="AQ20"/>
  <c r="AP20" s="1"/>
  <c r="AP91" s="1"/>
  <c r="AO20"/>
  <c r="AN20" s="1"/>
  <c r="AN91" s="1"/>
  <c r="AM20"/>
  <c r="AL20" s="1"/>
  <c r="AL91" s="1"/>
  <c r="AK20"/>
  <c r="AJ20" s="1"/>
  <c r="AJ91" s="1"/>
  <c r="AI20"/>
  <c r="AH20" s="1"/>
  <c r="AH91" s="1"/>
  <c r="AG20"/>
  <c r="AF20" s="1"/>
  <c r="AF91" s="1"/>
  <c r="AE20"/>
  <c r="AD20" s="1"/>
  <c r="AD91" s="1"/>
  <c r="AC20"/>
  <c r="AB20" s="1"/>
  <c r="AB91" s="1"/>
  <c r="AA20"/>
  <c r="Z20" s="1"/>
  <c r="Z91" s="1"/>
  <c r="Y20"/>
  <c r="X20" s="1"/>
  <c r="X91" s="1"/>
  <c r="W20"/>
  <c r="V20" s="1"/>
  <c r="V91" s="1"/>
  <c r="U20"/>
  <c r="T20" s="1"/>
  <c r="T91" s="1"/>
  <c r="S20"/>
  <c r="R20" s="1"/>
  <c r="R91" s="1"/>
  <c r="Q20"/>
  <c r="P20" s="1"/>
  <c r="P91" s="1"/>
  <c r="O20"/>
  <c r="N20" s="1"/>
  <c r="N91" s="1"/>
  <c r="M20"/>
  <c r="L20" s="1"/>
  <c r="L91" s="1"/>
  <c r="K20"/>
  <c r="J20" s="1"/>
  <c r="J91" s="1"/>
  <c r="I20"/>
  <c r="H20" s="1"/>
  <c r="H91" s="1"/>
  <c r="G20"/>
  <c r="F20" s="1"/>
  <c r="F91" s="1"/>
  <c r="E20"/>
  <c r="AZ21"/>
  <c r="BA24"/>
  <c r="BA23"/>
  <c r="BA21"/>
  <c r="BA19"/>
  <c r="BA18"/>
  <c r="BA17"/>
  <c r="BA16"/>
  <c r="K20" i="7"/>
  <c r="I20"/>
  <c r="H20" s="1"/>
  <c r="G20"/>
  <c r="F20" s="1"/>
  <c r="E20"/>
  <c r="L21"/>
  <c r="M25"/>
  <c r="M24"/>
  <c r="M23"/>
  <c r="M21"/>
  <c r="M18"/>
  <c r="M17"/>
  <c r="M16"/>
  <c r="E34" i="4"/>
  <c r="G20"/>
  <c r="Q20"/>
  <c r="P20" s="1"/>
  <c r="O20"/>
  <c r="N20" s="1"/>
  <c r="M20"/>
  <c r="L20" s="1"/>
  <c r="K20"/>
  <c r="J20" s="1"/>
  <c r="I20"/>
  <c r="H20" s="1"/>
  <c r="F20"/>
  <c r="E20"/>
  <c r="D20" s="1"/>
  <c r="S23"/>
  <c r="R121"/>
  <c r="R120"/>
  <c r="S119"/>
  <c r="R119"/>
  <c r="S118"/>
  <c r="R118"/>
  <c r="R117"/>
  <c r="R116"/>
  <c r="R115"/>
  <c r="R114"/>
  <c r="S113"/>
  <c r="R113"/>
  <c r="S112"/>
  <c r="R112"/>
  <c r="R111"/>
  <c r="R110"/>
  <c r="S109"/>
  <c r="R109"/>
  <c r="R108"/>
  <c r="S107"/>
  <c r="R107"/>
  <c r="S106"/>
  <c r="R106"/>
  <c r="S105"/>
  <c r="R105"/>
  <c r="S104"/>
  <c r="R104"/>
  <c r="S103"/>
  <c r="R103"/>
  <c r="R100"/>
  <c r="R99"/>
  <c r="S98"/>
  <c r="R98"/>
  <c r="S97"/>
  <c r="R97"/>
  <c r="R96"/>
  <c r="R95"/>
  <c r="S93"/>
  <c r="R93"/>
  <c r="S92"/>
  <c r="R92"/>
  <c r="R88"/>
  <c r="S87"/>
  <c r="R87"/>
  <c r="S86"/>
  <c r="R86"/>
  <c r="S85"/>
  <c r="R85"/>
  <c r="S84"/>
  <c r="R84"/>
  <c r="S83"/>
  <c r="R83"/>
  <c r="S82"/>
  <c r="R82"/>
  <c r="S81"/>
  <c r="R81"/>
  <c r="S80"/>
  <c r="R80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R69"/>
  <c r="S68"/>
  <c r="R68"/>
  <c r="R67"/>
  <c r="R66"/>
  <c r="R65"/>
  <c r="R64"/>
  <c r="R63"/>
  <c r="S62"/>
  <c r="R62"/>
  <c r="R61"/>
  <c r="S60"/>
  <c r="R60"/>
  <c r="S59"/>
  <c r="R59"/>
  <c r="S58"/>
  <c r="R58"/>
  <c r="S57"/>
  <c r="R57"/>
  <c r="R56"/>
  <c r="R55"/>
  <c r="R54"/>
  <c r="S51"/>
  <c r="R51"/>
  <c r="S50"/>
  <c r="R50"/>
  <c r="S48"/>
  <c r="R48"/>
  <c r="R47"/>
  <c r="S46"/>
  <c r="R46"/>
  <c r="S45"/>
  <c r="R45"/>
  <c r="S44"/>
  <c r="R44"/>
  <c r="S42"/>
  <c r="R42"/>
  <c r="S41"/>
  <c r="R41"/>
  <c r="R39"/>
  <c r="R36"/>
  <c r="S35"/>
  <c r="R35"/>
  <c r="S33"/>
  <c r="R33"/>
  <c r="S32"/>
  <c r="R32"/>
  <c r="S31"/>
  <c r="R31"/>
  <c r="S30"/>
  <c r="R30"/>
  <c r="S29"/>
  <c r="R29"/>
  <c r="R28"/>
  <c r="R27"/>
  <c r="S27"/>
  <c r="R21"/>
  <c r="S25"/>
  <c r="S24"/>
  <c r="S21"/>
  <c r="S18"/>
  <c r="S17"/>
  <c r="S16"/>
  <c r="P89"/>
  <c r="N89"/>
  <c r="L89"/>
  <c r="J89"/>
  <c r="H89"/>
  <c r="F89"/>
  <c r="D89"/>
  <c r="Q34"/>
  <c r="P34"/>
  <c r="O34"/>
  <c r="N34"/>
  <c r="M34"/>
  <c r="L34"/>
  <c r="J34"/>
  <c r="I34"/>
  <c r="H34"/>
  <c r="G34"/>
  <c r="F34"/>
  <c r="D34"/>
  <c r="K34"/>
  <c r="D20" i="7" l="1"/>
  <c r="M20"/>
  <c r="D20" i="6"/>
  <c r="D91" s="1"/>
  <c r="W20"/>
  <c r="D20" i="5"/>
  <c r="AC20"/>
  <c r="AB34"/>
  <c r="AB89"/>
  <c r="AW108" i="1"/>
  <c r="AY108"/>
  <c r="BA108"/>
  <c r="BC108"/>
  <c r="BE108"/>
  <c r="BG108"/>
  <c r="BI108"/>
  <c r="BK108"/>
  <c r="BM108"/>
  <c r="BO108"/>
  <c r="BQ108"/>
  <c r="BS108"/>
  <c r="BU108"/>
  <c r="BW108"/>
  <c r="BY108"/>
  <c r="CA108"/>
  <c r="CC108"/>
  <c r="CE108"/>
  <c r="CG108"/>
  <c r="CI108"/>
  <c r="CK108"/>
  <c r="CM108"/>
  <c r="CO108"/>
  <c r="CQ108"/>
  <c r="CS108"/>
  <c r="CU108"/>
  <c r="CW108"/>
  <c r="CY108"/>
  <c r="DA108"/>
  <c r="DC108"/>
  <c r="DE108"/>
  <c r="DG108"/>
  <c r="DI108"/>
  <c r="DK108"/>
  <c r="E108"/>
  <c r="G108"/>
  <c r="I108"/>
  <c r="M108"/>
  <c r="O108"/>
  <c r="Q108"/>
  <c r="U108"/>
  <c r="W108"/>
  <c r="Y108"/>
  <c r="AC108"/>
  <c r="AE108"/>
  <c r="AG108"/>
  <c r="AK108"/>
  <c r="AM108"/>
  <c r="AO108"/>
  <c r="AS108"/>
  <c r="K108"/>
  <c r="S108"/>
  <c r="AA108"/>
  <c r="AI108"/>
  <c r="H79" i="7"/>
  <c r="F79"/>
  <c r="J20"/>
  <c r="S120" i="4"/>
  <c r="AC120" i="5"/>
  <c r="AC110"/>
  <c r="AC116"/>
  <c r="AC111"/>
  <c r="AC117"/>
  <c r="AC115"/>
  <c r="AC121"/>
  <c r="AC108"/>
  <c r="AC114"/>
  <c r="R79"/>
  <c r="Z20"/>
  <c r="AB20" s="1"/>
  <c r="N37"/>
  <c r="N52" s="1"/>
  <c r="L37"/>
  <c r="L52" s="1"/>
  <c r="F79"/>
  <c r="V79"/>
  <c r="AC34"/>
  <c r="T37"/>
  <c r="T52" s="1"/>
  <c r="L79"/>
  <c r="X37"/>
  <c r="X52" s="1"/>
  <c r="H79"/>
  <c r="N79"/>
  <c r="X79"/>
  <c r="J37"/>
  <c r="J52" s="1"/>
  <c r="J79"/>
  <c r="P79"/>
  <c r="T79"/>
  <c r="P37"/>
  <c r="P52" s="1"/>
  <c r="L79" i="4"/>
  <c r="P79"/>
  <c r="J79"/>
  <c r="N37"/>
  <c r="N52" s="1"/>
  <c r="V20" i="6"/>
  <c r="V91" s="1"/>
  <c r="BA20" i="8"/>
  <c r="BA22" s="1"/>
  <c r="D20"/>
  <c r="L20" i="7"/>
  <c r="L37" i="4"/>
  <c r="L52" s="1"/>
  <c r="H79"/>
  <c r="N79"/>
  <c r="F79"/>
  <c r="R20"/>
  <c r="S20"/>
  <c r="R89"/>
  <c r="R34"/>
  <c r="S111"/>
  <c r="S115"/>
  <c r="S116"/>
  <c r="S34"/>
  <c r="S95"/>
  <c r="S99"/>
  <c r="P37"/>
  <c r="P52" s="1"/>
  <c r="S47"/>
  <c r="S96"/>
  <c r="S100"/>
  <c r="S63"/>
  <c r="S61"/>
  <c r="S121"/>
  <c r="S110"/>
  <c r="DL120" i="1"/>
  <c r="DM119"/>
  <c r="DL119"/>
  <c r="DM118"/>
  <c r="DL118"/>
  <c r="DL117"/>
  <c r="DL116"/>
  <c r="DL115"/>
  <c r="DL114"/>
  <c r="DM113"/>
  <c r="DL113"/>
  <c r="DM112"/>
  <c r="DL112"/>
  <c r="DL111"/>
  <c r="DL110"/>
  <c r="DM109"/>
  <c r="DL109"/>
  <c r="DL108"/>
  <c r="DM107"/>
  <c r="DL107"/>
  <c r="DM106"/>
  <c r="DL106"/>
  <c r="DM105"/>
  <c r="DL105"/>
  <c r="DM104"/>
  <c r="DL104"/>
  <c r="DM103"/>
  <c r="DL103"/>
  <c r="DM102"/>
  <c r="DL102"/>
  <c r="DM100"/>
  <c r="DL100"/>
  <c r="DM99"/>
  <c r="DL99"/>
  <c r="DM98"/>
  <c r="DL98"/>
  <c r="DM97"/>
  <c r="DL97"/>
  <c r="DM96"/>
  <c r="DL96"/>
  <c r="DM95"/>
  <c r="DL95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V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L34"/>
  <c r="K34"/>
  <c r="J34"/>
  <c r="I34"/>
  <c r="H34"/>
  <c r="G34"/>
  <c r="F34"/>
  <c r="E34"/>
  <c r="D34"/>
  <c r="DL121"/>
  <c r="DM93"/>
  <c r="DL93"/>
  <c r="DM92"/>
  <c r="DL92"/>
  <c r="DL88"/>
  <c r="DM87"/>
  <c r="DL87"/>
  <c r="DM86"/>
  <c r="DL86"/>
  <c r="DM85"/>
  <c r="DL85"/>
  <c r="DM84"/>
  <c r="DL84"/>
  <c r="DM83"/>
  <c r="DL83"/>
  <c r="DM82"/>
  <c r="DL82"/>
  <c r="DM81"/>
  <c r="DL81"/>
  <c r="DM80"/>
  <c r="DL80"/>
  <c r="DM78"/>
  <c r="DL78"/>
  <c r="DM77"/>
  <c r="DL77"/>
  <c r="DM76"/>
  <c r="DL76"/>
  <c r="DM75"/>
  <c r="DL75"/>
  <c r="DM74"/>
  <c r="DL74"/>
  <c r="DM73"/>
  <c r="DL73"/>
  <c r="DM72"/>
  <c r="DL72"/>
  <c r="DM71"/>
  <c r="DL71"/>
  <c r="DM70"/>
  <c r="DL70"/>
  <c r="DL69"/>
  <c r="DM68"/>
  <c r="DL68"/>
  <c r="DL67"/>
  <c r="DL66"/>
  <c r="DL65"/>
  <c r="DL64"/>
  <c r="DL63"/>
  <c r="DM62"/>
  <c r="DL62"/>
  <c r="DL61"/>
  <c r="DM60"/>
  <c r="DL60"/>
  <c r="DM59"/>
  <c r="DL59"/>
  <c r="DL58"/>
  <c r="DM57"/>
  <c r="DL57"/>
  <c r="DL56"/>
  <c r="DL55"/>
  <c r="DL54"/>
  <c r="DM51"/>
  <c r="DL51"/>
  <c r="DM50"/>
  <c r="DL50"/>
  <c r="DM48"/>
  <c r="DL48"/>
  <c r="DL47"/>
  <c r="DM46"/>
  <c r="DL46"/>
  <c r="DM45"/>
  <c r="DL45"/>
  <c r="DM44"/>
  <c r="DL44"/>
  <c r="DM42"/>
  <c r="DL42"/>
  <c r="DM41"/>
  <c r="DL41"/>
  <c r="DL39"/>
  <c r="DL36"/>
  <c r="DM35"/>
  <c r="DL35"/>
  <c r="DM33"/>
  <c r="DL33"/>
  <c r="DM32"/>
  <c r="DL32"/>
  <c r="DM31"/>
  <c r="DL31"/>
  <c r="DM30"/>
  <c r="DL30"/>
  <c r="DM29"/>
  <c r="DL29"/>
  <c r="DL28"/>
  <c r="DM27"/>
  <c r="DL27"/>
  <c r="DM26"/>
  <c r="DM25"/>
  <c r="DM24"/>
  <c r="DM23"/>
  <c r="DL22"/>
  <c r="DM21"/>
  <c r="DM19"/>
  <c r="DM18"/>
  <c r="DM17"/>
  <c r="DM16"/>
  <c r="DK20"/>
  <c r="DJ20" s="1"/>
  <c r="DI20"/>
  <c r="DH20" s="1"/>
  <c r="DG20"/>
  <c r="DF20" s="1"/>
  <c r="DE20"/>
  <c r="DD20" s="1"/>
  <c r="DC20"/>
  <c r="DB20" s="1"/>
  <c r="DA20"/>
  <c r="CZ20" s="1"/>
  <c r="CY20"/>
  <c r="CX20" s="1"/>
  <c r="CW20"/>
  <c r="CV20" s="1"/>
  <c r="CU20"/>
  <c r="CT20" s="1"/>
  <c r="CS20"/>
  <c r="CR20"/>
  <c r="CQ20"/>
  <c r="CP20" s="1"/>
  <c r="CO20"/>
  <c r="CN20" s="1"/>
  <c r="CM20"/>
  <c r="CL20" s="1"/>
  <c r="CK20"/>
  <c r="CJ20" s="1"/>
  <c r="CI20"/>
  <c r="CH20" s="1"/>
  <c r="CG20"/>
  <c r="CF20" s="1"/>
  <c r="CE20"/>
  <c r="CD20" s="1"/>
  <c r="CC20"/>
  <c r="CB20"/>
  <c r="CA20"/>
  <c r="BZ20" s="1"/>
  <c r="BY20"/>
  <c r="BX20" s="1"/>
  <c r="BW20"/>
  <c r="BV20" s="1"/>
  <c r="BU20"/>
  <c r="BT20" s="1"/>
  <c r="BS20"/>
  <c r="BR20" s="1"/>
  <c r="BQ20"/>
  <c r="BP20" s="1"/>
  <c r="BO20"/>
  <c r="BN20" s="1"/>
  <c r="BM20"/>
  <c r="BL20" s="1"/>
  <c r="BK20"/>
  <c r="BJ20" s="1"/>
  <c r="BI20"/>
  <c r="BH20" s="1"/>
  <c r="BG20"/>
  <c r="BF20" s="1"/>
  <c r="BE20"/>
  <c r="BD20" s="1"/>
  <c r="BC20"/>
  <c r="BB20" s="1"/>
  <c r="BA20"/>
  <c r="AZ20" s="1"/>
  <c r="AY20"/>
  <c r="AX20" s="1"/>
  <c r="AW20"/>
  <c r="AV20" s="1"/>
  <c r="AU20"/>
  <c r="AT20" s="1"/>
  <c r="AS20"/>
  <c r="AR20" s="1"/>
  <c r="AQ20"/>
  <c r="AP20" s="1"/>
  <c r="AO20"/>
  <c r="AN20" s="1"/>
  <c r="AM20"/>
  <c r="AL20" s="1"/>
  <c r="AK20"/>
  <c r="AJ20" s="1"/>
  <c r="AI20"/>
  <c r="AH20" s="1"/>
  <c r="AG20"/>
  <c r="AF20" s="1"/>
  <c r="AE20"/>
  <c r="AD20" s="1"/>
  <c r="AC20"/>
  <c r="AB20" s="1"/>
  <c r="AA20"/>
  <c r="Z20" s="1"/>
  <c r="Y20"/>
  <c r="X20" s="1"/>
  <c r="W20"/>
  <c r="V20" s="1"/>
  <c r="U20"/>
  <c r="T20" s="1"/>
  <c r="S20"/>
  <c r="R20" s="1"/>
  <c r="Q20"/>
  <c r="P20" s="1"/>
  <c r="O20"/>
  <c r="N20" s="1"/>
  <c r="M20"/>
  <c r="L20" s="1"/>
  <c r="K20"/>
  <c r="J20" s="1"/>
  <c r="I20"/>
  <c r="H20" s="1"/>
  <c r="G20"/>
  <c r="F20" s="1"/>
  <c r="E20"/>
  <c r="D20" s="1"/>
  <c r="DJ89"/>
  <c r="DH89"/>
  <c r="DF89"/>
  <c r="DD89"/>
  <c r="DB89"/>
  <c r="CZ89"/>
  <c r="CX89"/>
  <c r="CV89"/>
  <c r="CT89"/>
  <c r="CR89"/>
  <c r="CP89"/>
  <c r="CN89"/>
  <c r="CL89"/>
  <c r="CJ89"/>
  <c r="CH89"/>
  <c r="CF89"/>
  <c r="CD89"/>
  <c r="CB89"/>
  <c r="BZ89"/>
  <c r="BX89"/>
  <c r="BV89"/>
  <c r="BT89"/>
  <c r="BR89"/>
  <c r="BP89"/>
  <c r="BN89"/>
  <c r="BL89"/>
  <c r="BJ89"/>
  <c r="BH89"/>
  <c r="BF89"/>
  <c r="BD89"/>
  <c r="BB89"/>
  <c r="AZ89"/>
  <c r="AX89"/>
  <c r="AV89"/>
  <c r="AT89"/>
  <c r="AR89"/>
  <c r="AP89"/>
  <c r="AN89"/>
  <c r="AL89"/>
  <c r="AJ89"/>
  <c r="AH89"/>
  <c r="AF89"/>
  <c r="AD89"/>
  <c r="AB89"/>
  <c r="Z89"/>
  <c r="X89"/>
  <c r="V89"/>
  <c r="T89"/>
  <c r="R89"/>
  <c r="P89"/>
  <c r="N89"/>
  <c r="L89"/>
  <c r="J89"/>
  <c r="H89"/>
  <c r="F89"/>
  <c r="D89"/>
  <c r="BW34"/>
  <c r="BU34"/>
  <c r="M34"/>
  <c r="AZ20" i="8" l="1"/>
  <c r="AZ91" s="1"/>
  <c r="D91"/>
  <c r="N90" i="5"/>
  <c r="N91" s="1"/>
  <c r="P90"/>
  <c r="P91" s="1"/>
  <c r="S114" i="4"/>
  <c r="S117"/>
  <c r="AU108" i="1"/>
  <c r="DM120"/>
  <c r="DM114"/>
  <c r="DL89"/>
  <c r="DM58"/>
  <c r="DM111"/>
  <c r="F37" i="7"/>
  <c r="F52" s="1"/>
  <c r="F90" s="1"/>
  <c r="F91" s="1"/>
  <c r="D79"/>
  <c r="D37"/>
  <c r="J79"/>
  <c r="H37"/>
  <c r="H52" s="1"/>
  <c r="H90" s="1"/>
  <c r="H91" s="1"/>
  <c r="U79" i="6"/>
  <c r="U37"/>
  <c r="S108" i="4"/>
  <c r="DM47" i="1"/>
  <c r="J37" i="4"/>
  <c r="J52" s="1"/>
  <c r="J90" s="1"/>
  <c r="J91" s="1"/>
  <c r="R38"/>
  <c r="P90"/>
  <c r="P91" s="1"/>
  <c r="L90" i="5"/>
  <c r="L91" s="1"/>
  <c r="D37"/>
  <c r="D52" s="1"/>
  <c r="Z37"/>
  <c r="Z52" s="1"/>
  <c r="AB38"/>
  <c r="Z79"/>
  <c r="AB49"/>
  <c r="D79"/>
  <c r="X90"/>
  <c r="X91" s="1"/>
  <c r="J90"/>
  <c r="J91" s="1"/>
  <c r="F37"/>
  <c r="T90"/>
  <c r="T91" s="1"/>
  <c r="R37"/>
  <c r="R52" s="1"/>
  <c r="R90" s="1"/>
  <c r="R91" s="1"/>
  <c r="V37"/>
  <c r="V52" s="1"/>
  <c r="V90" s="1"/>
  <c r="V91" s="1"/>
  <c r="H37"/>
  <c r="H52" s="1"/>
  <c r="H90" s="1"/>
  <c r="H91" s="1"/>
  <c r="R49" i="4"/>
  <c r="N90"/>
  <c r="N91" s="1"/>
  <c r="L90"/>
  <c r="L91" s="1"/>
  <c r="F37"/>
  <c r="F52" s="1"/>
  <c r="F90" s="1"/>
  <c r="F91" s="1"/>
  <c r="H37"/>
  <c r="H52" s="1"/>
  <c r="H90" s="1"/>
  <c r="H91" s="1"/>
  <c r="R43"/>
  <c r="S67"/>
  <c r="S56"/>
  <c r="S69"/>
  <c r="S64"/>
  <c r="S66"/>
  <c r="D37"/>
  <c r="S65"/>
  <c r="D79"/>
  <c r="R79" s="1"/>
  <c r="R53"/>
  <c r="DL34" i="1"/>
  <c r="DM20"/>
  <c r="DM115"/>
  <c r="DM121"/>
  <c r="DM117"/>
  <c r="F79"/>
  <c r="F37"/>
  <c r="F52" s="1"/>
  <c r="N79"/>
  <c r="N37"/>
  <c r="N52" s="1"/>
  <c r="V79"/>
  <c r="V37"/>
  <c r="V52" s="1"/>
  <c r="AD79"/>
  <c r="AD37"/>
  <c r="AD52" s="1"/>
  <c r="AL79"/>
  <c r="AL37"/>
  <c r="AL52" s="1"/>
  <c r="AT79"/>
  <c r="AT37"/>
  <c r="AT52" s="1"/>
  <c r="AT90" s="1"/>
  <c r="AT91" s="1"/>
  <c r="BB79"/>
  <c r="BB37"/>
  <c r="BB52" s="1"/>
  <c r="BJ79"/>
  <c r="BJ37"/>
  <c r="BJ52" s="1"/>
  <c r="BJ90" s="1"/>
  <c r="BJ91" s="1"/>
  <c r="BZ79"/>
  <c r="BZ37"/>
  <c r="BZ52" s="1"/>
  <c r="CP79"/>
  <c r="CP37"/>
  <c r="CP52" s="1"/>
  <c r="CP90" s="1"/>
  <c r="CP91" s="1"/>
  <c r="DF79"/>
  <c r="DF37"/>
  <c r="DF52" s="1"/>
  <c r="L79"/>
  <c r="T79"/>
  <c r="AB79"/>
  <c r="AJ79"/>
  <c r="AR79"/>
  <c r="AZ79"/>
  <c r="BH79"/>
  <c r="BN79"/>
  <c r="BN37"/>
  <c r="BN52" s="1"/>
  <c r="CD79"/>
  <c r="CD37"/>
  <c r="CD52" s="1"/>
  <c r="CT79"/>
  <c r="CT37"/>
  <c r="CT52" s="1"/>
  <c r="DJ79"/>
  <c r="DJ37"/>
  <c r="DJ52" s="1"/>
  <c r="DL20"/>
  <c r="J79"/>
  <c r="R79"/>
  <c r="Z79"/>
  <c r="AH79"/>
  <c r="AP79"/>
  <c r="AX79"/>
  <c r="BF79"/>
  <c r="BR79"/>
  <c r="CH79"/>
  <c r="CX79"/>
  <c r="H79"/>
  <c r="P79"/>
  <c r="X79"/>
  <c r="AF79"/>
  <c r="AN79"/>
  <c r="AV79"/>
  <c r="BD79"/>
  <c r="BV79"/>
  <c r="CL79"/>
  <c r="DB79"/>
  <c r="DM28"/>
  <c r="BP37"/>
  <c r="BP52" s="1"/>
  <c r="CF37"/>
  <c r="CF52" s="1"/>
  <c r="CN37"/>
  <c r="CN52" s="1"/>
  <c r="CV37"/>
  <c r="CV52" s="1"/>
  <c r="DD37"/>
  <c r="DD52" s="1"/>
  <c r="BL79"/>
  <c r="BP79"/>
  <c r="BT79"/>
  <c r="BX79"/>
  <c r="CB79"/>
  <c r="CF79"/>
  <c r="CJ79"/>
  <c r="CN79"/>
  <c r="CR79"/>
  <c r="CV79"/>
  <c r="CZ79"/>
  <c r="DD79"/>
  <c r="DH79"/>
  <c r="N90"/>
  <c r="N91" s="1"/>
  <c r="AY37" i="8" l="1"/>
  <c r="AO37"/>
  <c r="Y37"/>
  <c r="Q37"/>
  <c r="AQ37"/>
  <c r="AI37"/>
  <c r="S37"/>
  <c r="I37"/>
  <c r="AC37"/>
  <c r="U37"/>
  <c r="M37"/>
  <c r="G37"/>
  <c r="AU37"/>
  <c r="AM37"/>
  <c r="AE37"/>
  <c r="W37"/>
  <c r="O37"/>
  <c r="K37"/>
  <c r="K79" i="5"/>
  <c r="M79" i="4"/>
  <c r="AD90" i="1"/>
  <c r="AD91" s="1"/>
  <c r="DF90"/>
  <c r="DF91" s="1"/>
  <c r="BZ90"/>
  <c r="BZ91" s="1"/>
  <c r="BB90"/>
  <c r="BB91" s="1"/>
  <c r="AL90"/>
  <c r="AL91" s="1"/>
  <c r="V90"/>
  <c r="V91" s="1"/>
  <c r="F90"/>
  <c r="F91" s="1"/>
  <c r="AB79" i="5"/>
  <c r="D90"/>
  <c r="D91" s="1"/>
  <c r="DJ90" i="1"/>
  <c r="DJ91" s="1"/>
  <c r="CD90"/>
  <c r="CD91" s="1"/>
  <c r="CT90"/>
  <c r="CT91" s="1"/>
  <c r="BN90"/>
  <c r="BN91" s="1"/>
  <c r="BD37"/>
  <c r="BD52" s="1"/>
  <c r="AV37"/>
  <c r="AV52" s="1"/>
  <c r="AV90" s="1"/>
  <c r="AV91" s="1"/>
  <c r="AN37"/>
  <c r="AN52" s="1"/>
  <c r="AF37"/>
  <c r="AF52" s="1"/>
  <c r="AF90" s="1"/>
  <c r="AF91" s="1"/>
  <c r="X37"/>
  <c r="X52" s="1"/>
  <c r="X90" s="1"/>
  <c r="X91" s="1"/>
  <c r="P37"/>
  <c r="P52" s="1"/>
  <c r="P90" s="1"/>
  <c r="P91" s="1"/>
  <c r="H37"/>
  <c r="H52" s="1"/>
  <c r="O79" i="6"/>
  <c r="AC22" i="5"/>
  <c r="G37"/>
  <c r="K37"/>
  <c r="M22" i="7"/>
  <c r="L79"/>
  <c r="J37"/>
  <c r="J52" s="1"/>
  <c r="J90" s="1"/>
  <c r="J91" s="1"/>
  <c r="D52"/>
  <c r="M43"/>
  <c r="O37" i="6"/>
  <c r="DM34" i="1"/>
  <c r="CV90"/>
  <c r="CV91" s="1"/>
  <c r="CF90"/>
  <c r="CF91" s="1"/>
  <c r="BP90"/>
  <c r="BP91" s="1"/>
  <c r="DK37"/>
  <c r="BD90"/>
  <c r="BD91" s="1"/>
  <c r="AN90"/>
  <c r="AN91" s="1"/>
  <c r="H90"/>
  <c r="H91" s="1"/>
  <c r="AB53" i="5"/>
  <c r="Q37"/>
  <c r="AA37"/>
  <c r="AB43"/>
  <c r="DM110" i="1"/>
  <c r="M37" i="4"/>
  <c r="DM116" i="1"/>
  <c r="DM108"/>
  <c r="Z90" i="5"/>
  <c r="Z91" s="1"/>
  <c r="AB37"/>
  <c r="F52"/>
  <c r="AB52" s="1"/>
  <c r="Q79" i="4"/>
  <c r="S22"/>
  <c r="O79"/>
  <c r="W22" i="6"/>
  <c r="R37" i="4"/>
  <c r="D52"/>
  <c r="R52" s="1"/>
  <c r="S55"/>
  <c r="CZ37" i="1"/>
  <c r="CZ52" s="1"/>
  <c r="CZ90" s="1"/>
  <c r="CZ91" s="1"/>
  <c r="CJ37"/>
  <c r="CJ52" s="1"/>
  <c r="CJ90" s="1"/>
  <c r="CJ91" s="1"/>
  <c r="BT37"/>
  <c r="BT52" s="1"/>
  <c r="BT90" s="1"/>
  <c r="BT91" s="1"/>
  <c r="DD90"/>
  <c r="DD91" s="1"/>
  <c r="CN90"/>
  <c r="CN91" s="1"/>
  <c r="DM61"/>
  <c r="BX37"/>
  <c r="BX52" s="1"/>
  <c r="BX90" s="1"/>
  <c r="BX91" s="1"/>
  <c r="DH37"/>
  <c r="DH52" s="1"/>
  <c r="DH90" s="1"/>
  <c r="DH91" s="1"/>
  <c r="CR37"/>
  <c r="CR52" s="1"/>
  <c r="CR90" s="1"/>
  <c r="CR91" s="1"/>
  <c r="CB37"/>
  <c r="CB52" s="1"/>
  <c r="CB90" s="1"/>
  <c r="CB91" s="1"/>
  <c r="BL37"/>
  <c r="BL52" s="1"/>
  <c r="BL90" s="1"/>
  <c r="BL91" s="1"/>
  <c r="CM37"/>
  <c r="CU37"/>
  <c r="BO37"/>
  <c r="AI37"/>
  <c r="DE37"/>
  <c r="BY37"/>
  <c r="AS37"/>
  <c r="CC37"/>
  <c r="Q37"/>
  <c r="DL49"/>
  <c r="BH37"/>
  <c r="BH52" s="1"/>
  <c r="BH90" s="1"/>
  <c r="BH91" s="1"/>
  <c r="AZ37"/>
  <c r="AZ52" s="1"/>
  <c r="AZ90" s="1"/>
  <c r="AZ91" s="1"/>
  <c r="AR37"/>
  <c r="AR52" s="1"/>
  <c r="AR90" s="1"/>
  <c r="AR91" s="1"/>
  <c r="AJ37"/>
  <c r="AJ52" s="1"/>
  <c r="AJ90" s="1"/>
  <c r="AJ91" s="1"/>
  <c r="AB37"/>
  <c r="AB52" s="1"/>
  <c r="AB90" s="1"/>
  <c r="AB91" s="1"/>
  <c r="T37"/>
  <c r="T52" s="1"/>
  <c r="T90" s="1"/>
  <c r="T91" s="1"/>
  <c r="L37"/>
  <c r="L52" s="1"/>
  <c r="L90" s="1"/>
  <c r="L91" s="1"/>
  <c r="CA37"/>
  <c r="BG37"/>
  <c r="CI37"/>
  <c r="DA37"/>
  <c r="AO37"/>
  <c r="BW37"/>
  <c r="K37"/>
  <c r="CG37"/>
  <c r="U37"/>
  <c r="CY37"/>
  <c r="BS37"/>
  <c r="AM37"/>
  <c r="G37"/>
  <c r="BE37"/>
  <c r="Y37"/>
  <c r="DL53"/>
  <c r="D79"/>
  <c r="DL79" s="1"/>
  <c r="DB37"/>
  <c r="DB52" s="1"/>
  <c r="DB90" s="1"/>
  <c r="DB91" s="1"/>
  <c r="CL37"/>
  <c r="CL52" s="1"/>
  <c r="CL90" s="1"/>
  <c r="CL91" s="1"/>
  <c r="BV37"/>
  <c r="BV52" s="1"/>
  <c r="BV90" s="1"/>
  <c r="BV91" s="1"/>
  <c r="CX37"/>
  <c r="CX52" s="1"/>
  <c r="CX90" s="1"/>
  <c r="CX91" s="1"/>
  <c r="CH37"/>
  <c r="CH52" s="1"/>
  <c r="CH90" s="1"/>
  <c r="CH91" s="1"/>
  <c r="BR37"/>
  <c r="BR52" s="1"/>
  <c r="BR90" s="1"/>
  <c r="BR91" s="1"/>
  <c r="BF37"/>
  <c r="BF52" s="1"/>
  <c r="BF90" s="1"/>
  <c r="BF91" s="1"/>
  <c r="AX37"/>
  <c r="AX52" s="1"/>
  <c r="AX90" s="1"/>
  <c r="AX91" s="1"/>
  <c r="AP37"/>
  <c r="AP52" s="1"/>
  <c r="AP90" s="1"/>
  <c r="AP91" s="1"/>
  <c r="AH37"/>
  <c r="AH52" s="1"/>
  <c r="AH90" s="1"/>
  <c r="AH91" s="1"/>
  <c r="Z37"/>
  <c r="Z52" s="1"/>
  <c r="Z90" s="1"/>
  <c r="Z91" s="1"/>
  <c r="R37"/>
  <c r="R52" s="1"/>
  <c r="R90" s="1"/>
  <c r="R91" s="1"/>
  <c r="J37"/>
  <c r="J52" s="1"/>
  <c r="J90" s="1"/>
  <c r="J91" s="1"/>
  <c r="D37"/>
  <c r="DL38"/>
  <c r="AC37"/>
  <c r="W37"/>
  <c r="DL43"/>
  <c r="DM56"/>
  <c r="DM22"/>
  <c r="AA37"/>
  <c r="BQ37"/>
  <c r="BK37"/>
  <c r="DI37"/>
  <c r="M37"/>
  <c r="CK37"/>
  <c r="DC37"/>
  <c r="AQ37"/>
  <c r="BA37"/>
  <c r="DG37"/>
  <c r="AU37"/>
  <c r="BM37"/>
  <c r="O37"/>
  <c r="CS37"/>
  <c r="AG37"/>
  <c r="CE37"/>
  <c r="AY37"/>
  <c r="S37"/>
  <c r="CO37"/>
  <c r="BI37"/>
  <c r="BC37"/>
  <c r="BU37"/>
  <c r="I37"/>
  <c r="CW37"/>
  <c r="AK37"/>
  <c r="CQ37"/>
  <c r="AE37"/>
  <c r="AW37"/>
  <c r="AK37" i="8" l="1"/>
  <c r="AK52" s="1"/>
  <c r="AA37"/>
  <c r="AA52" s="1"/>
  <c r="AS37"/>
  <c r="AS52" s="1"/>
  <c r="AG37"/>
  <c r="AG52" s="1"/>
  <c r="BA40"/>
  <c r="BA39"/>
  <c r="AE79"/>
  <c r="AI79"/>
  <c r="BA85"/>
  <c r="AM52"/>
  <c r="W52"/>
  <c r="AU52"/>
  <c r="I52"/>
  <c r="AQ52"/>
  <c r="AY52"/>
  <c r="M79"/>
  <c r="AW79"/>
  <c r="Q79"/>
  <c r="AS79"/>
  <c r="BA54"/>
  <c r="AA79"/>
  <c r="BA55"/>
  <c r="AI52"/>
  <c r="AO52"/>
  <c r="O52"/>
  <c r="AC52"/>
  <c r="W79"/>
  <c r="AK79"/>
  <c r="I79"/>
  <c r="AO79"/>
  <c r="BA36"/>
  <c r="O79"/>
  <c r="AY79"/>
  <c r="AU79"/>
  <c r="AW37"/>
  <c r="AW52" s="1"/>
  <c r="M52"/>
  <c r="Q52"/>
  <c r="AC79"/>
  <c r="S79"/>
  <c r="AG79"/>
  <c r="AM79"/>
  <c r="AE52"/>
  <c r="S52"/>
  <c r="U52"/>
  <c r="Y52"/>
  <c r="G52"/>
  <c r="K52"/>
  <c r="G79"/>
  <c r="U79"/>
  <c r="K79"/>
  <c r="AQ79"/>
  <c r="Y79"/>
  <c r="BA87"/>
  <c r="S79" i="6"/>
  <c r="I37"/>
  <c r="AA79" i="5"/>
  <c r="S79"/>
  <c r="O79"/>
  <c r="W79"/>
  <c r="Y79"/>
  <c r="M79"/>
  <c r="Q79"/>
  <c r="G79"/>
  <c r="G79" i="4"/>
  <c r="I79"/>
  <c r="E37"/>
  <c r="I79" i="6"/>
  <c r="I37" i="4"/>
  <c r="CK79" i="1"/>
  <c r="DI79"/>
  <c r="K79" i="6"/>
  <c r="M37"/>
  <c r="K37"/>
  <c r="Q79"/>
  <c r="Q37"/>
  <c r="U79" i="5"/>
  <c r="O37"/>
  <c r="I79"/>
  <c r="AC40"/>
  <c r="AC55"/>
  <c r="K79" i="7"/>
  <c r="I37"/>
  <c r="I79"/>
  <c r="M55"/>
  <c r="M40"/>
  <c r="K37"/>
  <c r="M49"/>
  <c r="M54"/>
  <c r="M39"/>
  <c r="L37"/>
  <c r="L52"/>
  <c r="E79"/>
  <c r="E37"/>
  <c r="D90"/>
  <c r="G37"/>
  <c r="W40" i="6"/>
  <c r="G79"/>
  <c r="W54"/>
  <c r="M79"/>
  <c r="W49"/>
  <c r="W55"/>
  <c r="G37"/>
  <c r="W39"/>
  <c r="S37"/>
  <c r="W43"/>
  <c r="S40" i="4"/>
  <c r="M37" i="5"/>
  <c r="W37"/>
  <c r="Y37"/>
  <c r="U37"/>
  <c r="I37"/>
  <c r="AC49"/>
  <c r="AC39"/>
  <c r="AC43"/>
  <c r="S37"/>
  <c r="AC54"/>
  <c r="F90"/>
  <c r="S49" i="4"/>
  <c r="K37"/>
  <c r="O37"/>
  <c r="S39"/>
  <c r="G37"/>
  <c r="S43"/>
  <c r="S54"/>
  <c r="Q37"/>
  <c r="D90"/>
  <c r="D91" s="1"/>
  <c r="S53"/>
  <c r="E79"/>
  <c r="K79"/>
  <c r="DK79" i="1"/>
  <c r="D52"/>
  <c r="D90" s="1"/>
  <c r="D91" s="1"/>
  <c r="DL37"/>
  <c r="DL52" s="1"/>
  <c r="DL90" s="1"/>
  <c r="DL91" s="1"/>
  <c r="DM66"/>
  <c r="DM69"/>
  <c r="DM67"/>
  <c r="DM43"/>
  <c r="DM65"/>
  <c r="DM64"/>
  <c r="DM54"/>
  <c r="DM63"/>
  <c r="DM49"/>
  <c r="DM39"/>
  <c r="CC79"/>
  <c r="BA38" i="8" l="1"/>
  <c r="E37"/>
  <c r="E79"/>
  <c r="BA79" s="1"/>
  <c r="BA53"/>
  <c r="L90" i="7"/>
  <c r="L91" s="1"/>
  <c r="D91"/>
  <c r="AB90" i="5"/>
  <c r="AB91" s="1"/>
  <c r="F91"/>
  <c r="AW79" i="1"/>
  <c r="DC79"/>
  <c r="AK79"/>
  <c r="AI79"/>
  <c r="CU79"/>
  <c r="CQ79"/>
  <c r="AQ79"/>
  <c r="BS79"/>
  <c r="K79"/>
  <c r="BY79"/>
  <c r="W79"/>
  <c r="AE79"/>
  <c r="AC79"/>
  <c r="BM79"/>
  <c r="BK79"/>
  <c r="U79"/>
  <c r="M38" i="7"/>
  <c r="G79"/>
  <c r="M79" s="1"/>
  <c r="M53"/>
  <c r="M37"/>
  <c r="W53" i="6"/>
  <c r="E79"/>
  <c r="W79" s="1"/>
  <c r="E37"/>
  <c r="W37" s="1"/>
  <c r="W38"/>
  <c r="R90" i="4"/>
  <c r="AC38" i="5"/>
  <c r="E37"/>
  <c r="AC37" s="1"/>
  <c r="AC53"/>
  <c r="E79"/>
  <c r="AC79" s="1"/>
  <c r="S37" i="4"/>
  <c r="S38"/>
  <c r="S79"/>
  <c r="BQ79" i="1"/>
  <c r="AG79"/>
  <c r="DM38"/>
  <c r="E37"/>
  <c r="DM37" s="1"/>
  <c r="DE79"/>
  <c r="O79"/>
  <c r="CS79"/>
  <c r="AU79"/>
  <c r="BA79"/>
  <c r="BW79"/>
  <c r="BO79"/>
  <c r="AM79"/>
  <c r="S79"/>
  <c r="CA79"/>
  <c r="BU79"/>
  <c r="CM79"/>
  <c r="BC79"/>
  <c r="CY79"/>
  <c r="Y79"/>
  <c r="M79"/>
  <c r="CW79"/>
  <c r="CO79"/>
  <c r="DG79"/>
  <c r="Q79"/>
  <c r="CE79"/>
  <c r="I79"/>
  <c r="BE79"/>
  <c r="AS79"/>
  <c r="AY79"/>
  <c r="CG79"/>
  <c r="CI79"/>
  <c r="BG79"/>
  <c r="AA79"/>
  <c r="G79"/>
  <c r="BI79"/>
  <c r="DA79"/>
  <c r="DM55"/>
  <c r="AO79"/>
  <c r="BA37" i="8" l="1"/>
  <c r="E52"/>
  <c r="R91" i="4"/>
  <c r="K52" i="7"/>
  <c r="M52" i="4"/>
  <c r="E79" i="1"/>
  <c r="DM79" s="1"/>
  <c r="DM53"/>
  <c r="BA52" i="8" l="1"/>
  <c r="I52" i="7"/>
  <c r="G52"/>
  <c r="O52" i="4"/>
  <c r="I52"/>
  <c r="K52"/>
  <c r="E52"/>
  <c r="G52"/>
  <c r="Q52"/>
  <c r="DK52" i="1"/>
  <c r="CO52"/>
  <c r="BG52"/>
  <c r="BK52"/>
  <c r="BA52"/>
  <c r="S52"/>
  <c r="DG52"/>
  <c r="I52"/>
  <c r="AS52"/>
  <c r="Q52"/>
  <c r="AE52"/>
  <c r="CG52"/>
  <c r="BS52"/>
  <c r="DA52"/>
  <c r="E52"/>
  <c r="BY52"/>
  <c r="BW52"/>
  <c r="CQ52"/>
  <c r="AY52"/>
  <c r="AC52"/>
  <c r="BU52"/>
  <c r="AI52"/>
  <c r="DI52"/>
  <c r="CU52"/>
  <c r="K52"/>
  <c r="CY52"/>
  <c r="O52"/>
  <c r="BO52"/>
  <c r="CE52"/>
  <c r="BI52"/>
  <c r="CW52"/>
  <c r="AW52"/>
  <c r="CM52"/>
  <c r="BE52"/>
  <c r="AQ52"/>
  <c r="AA52"/>
  <c r="CC52"/>
  <c r="AG52"/>
  <c r="W52"/>
  <c r="DE52"/>
  <c r="AM52"/>
  <c r="E52" i="7"/>
  <c r="S52" i="6"/>
  <c r="I52"/>
  <c r="Q52"/>
  <c r="M52"/>
  <c r="G52"/>
  <c r="O52"/>
  <c r="U52"/>
  <c r="K52"/>
  <c r="G52" i="1"/>
  <c r="BQ52"/>
  <c r="BC52"/>
  <c r="AO52"/>
  <c r="CK52"/>
  <c r="CA52"/>
  <c r="M52"/>
  <c r="AU52"/>
  <c r="Y52"/>
  <c r="AK52"/>
  <c r="CS52"/>
  <c r="DC52"/>
  <c r="CI52"/>
  <c r="BM52"/>
  <c r="AO89" i="8" l="1"/>
  <c r="AO90" s="1"/>
  <c r="AO91" s="1"/>
  <c r="AY89"/>
  <c r="AY90" s="1"/>
  <c r="AY91" s="1"/>
  <c r="O89"/>
  <c r="O90" s="1"/>
  <c r="O91" s="1"/>
  <c r="AS89"/>
  <c r="AS90" s="1"/>
  <c r="AS91" s="1"/>
  <c r="AK89"/>
  <c r="AK90" s="1"/>
  <c r="AK91" s="1"/>
  <c r="M89"/>
  <c r="M90" s="1"/>
  <c r="M91" s="1"/>
  <c r="AU89"/>
  <c r="AU90" s="1"/>
  <c r="AU91" s="1"/>
  <c r="AI89"/>
  <c r="AI90" s="1"/>
  <c r="AI91" s="1"/>
  <c r="AQ89"/>
  <c r="AQ90" s="1"/>
  <c r="AQ91" s="1"/>
  <c r="AM89"/>
  <c r="AM90" s="1"/>
  <c r="AM91" s="1"/>
  <c r="K89"/>
  <c r="K90" s="1"/>
  <c r="K91" s="1"/>
  <c r="Y89"/>
  <c r="Y90" s="1"/>
  <c r="Y91" s="1"/>
  <c r="AG89"/>
  <c r="AG90" s="1"/>
  <c r="AG91" s="1"/>
  <c r="AC89"/>
  <c r="AC90" s="1"/>
  <c r="AC91" s="1"/>
  <c r="G89"/>
  <c r="G90" s="1"/>
  <c r="G91" s="1"/>
  <c r="AE89"/>
  <c r="AE90" s="1"/>
  <c r="AE91" s="1"/>
  <c r="I89"/>
  <c r="I90" s="1"/>
  <c r="I91" s="1"/>
  <c r="S89"/>
  <c r="S90" s="1"/>
  <c r="S91" s="1"/>
  <c r="AA89"/>
  <c r="AA90" s="1"/>
  <c r="AA91" s="1"/>
  <c r="W89"/>
  <c r="W90" s="1"/>
  <c r="W91" s="1"/>
  <c r="U89"/>
  <c r="U90" s="1"/>
  <c r="U91" s="1"/>
  <c r="Q89"/>
  <c r="Q90" s="1"/>
  <c r="Q91" s="1"/>
  <c r="AW89"/>
  <c r="AW90" s="1"/>
  <c r="AW91" s="1"/>
  <c r="M52" i="7"/>
  <c r="S36" i="4"/>
  <c r="DM36" i="1"/>
  <c r="DM52" s="1"/>
  <c r="U52"/>
  <c r="M36" i="7"/>
  <c r="E52" i="6"/>
  <c r="W36"/>
  <c r="S52" i="4"/>
  <c r="E89" i="8" l="1"/>
  <c r="BA88"/>
  <c r="DK89" i="1"/>
  <c r="DK90" s="1"/>
  <c r="DK91" s="1"/>
  <c r="AG89"/>
  <c r="AG90" s="1"/>
  <c r="AG91" s="1"/>
  <c r="BA89"/>
  <c r="BA90" s="1"/>
  <c r="BA91" s="1"/>
  <c r="AW89"/>
  <c r="AW90" s="1"/>
  <c r="AW91" s="1"/>
  <c r="CK89"/>
  <c r="CK90" s="1"/>
  <c r="CK91" s="1"/>
  <c r="AY89"/>
  <c r="AY90" s="1"/>
  <c r="AY91" s="1"/>
  <c r="CG89"/>
  <c r="CG90" s="1"/>
  <c r="CG91" s="1"/>
  <c r="U89"/>
  <c r="U90" s="1"/>
  <c r="U91" s="1"/>
  <c r="BI89"/>
  <c r="BI90" s="1"/>
  <c r="BI91" s="1"/>
  <c r="CE89"/>
  <c r="CE90" s="1"/>
  <c r="CE91" s="1"/>
  <c r="AK89"/>
  <c r="AK90" s="1"/>
  <c r="AK91" s="1"/>
  <c r="CM89"/>
  <c r="CM90" s="1"/>
  <c r="CM91" s="1"/>
  <c r="BY89"/>
  <c r="BY90" s="1"/>
  <c r="BY91" s="1"/>
  <c r="BC89"/>
  <c r="BC90" s="1"/>
  <c r="BC91" s="1"/>
  <c r="CW89"/>
  <c r="CW90" s="1"/>
  <c r="CW91" s="1"/>
  <c r="CI89"/>
  <c r="CI90" s="1"/>
  <c r="CI91" s="1"/>
  <c r="DE89"/>
  <c r="DE90" s="1"/>
  <c r="DE91" s="1"/>
  <c r="S89"/>
  <c r="S90" s="1"/>
  <c r="S91" s="1"/>
  <c r="M89"/>
  <c r="M90" s="1"/>
  <c r="M91" s="1"/>
  <c r="DC89"/>
  <c r="DC90" s="1"/>
  <c r="DC91" s="1"/>
  <c r="Q89"/>
  <c r="Q90" s="1"/>
  <c r="Q91" s="1"/>
  <c r="BQ89"/>
  <c r="BQ90" s="1"/>
  <c r="BQ91" s="1"/>
  <c r="DI89"/>
  <c r="DI90" s="1"/>
  <c r="DI91" s="1"/>
  <c r="O89"/>
  <c r="O90" s="1"/>
  <c r="O91" s="1"/>
  <c r="AQ89"/>
  <c r="AQ90" s="1"/>
  <c r="AQ91" s="1"/>
  <c r="BM89"/>
  <c r="BM90" s="1"/>
  <c r="BM91" s="1"/>
  <c r="W89"/>
  <c r="W90" s="1"/>
  <c r="W91" s="1"/>
  <c r="AM89"/>
  <c r="AM90" s="1"/>
  <c r="AM91" s="1"/>
  <c r="BU89"/>
  <c r="BU90" s="1"/>
  <c r="BU91" s="1"/>
  <c r="AI89"/>
  <c r="AI90" s="1"/>
  <c r="AI91" s="1"/>
  <c r="BS89"/>
  <c r="BS90" s="1"/>
  <c r="BS91" s="1"/>
  <c r="BG89"/>
  <c r="BG90" s="1"/>
  <c r="BG91" s="1"/>
  <c r="AS89"/>
  <c r="AS90" s="1"/>
  <c r="AS91" s="1"/>
  <c r="BO89"/>
  <c r="BO90" s="1"/>
  <c r="BO91" s="1"/>
  <c r="CA89"/>
  <c r="CA90" s="1"/>
  <c r="CA91" s="1"/>
  <c r="BE89"/>
  <c r="BE90" s="1"/>
  <c r="BE91" s="1"/>
  <c r="BK89"/>
  <c r="BK90" s="1"/>
  <c r="BK91" s="1"/>
  <c r="CU89"/>
  <c r="CU90" s="1"/>
  <c r="CU91" s="1"/>
  <c r="DA89"/>
  <c r="DA90" s="1"/>
  <c r="DA91" s="1"/>
  <c r="BW89"/>
  <c r="BW90" s="1"/>
  <c r="BW91" s="1"/>
  <c r="CQ89"/>
  <c r="CQ90" s="1"/>
  <c r="CQ91" s="1"/>
  <c r="CC89"/>
  <c r="CC90" s="1"/>
  <c r="CC91" s="1"/>
  <c r="CO89"/>
  <c r="CO90" s="1"/>
  <c r="CO91" s="1"/>
  <c r="G89"/>
  <c r="G90" s="1"/>
  <c r="G91" s="1"/>
  <c r="AO89"/>
  <c r="AO90" s="1"/>
  <c r="AO91" s="1"/>
  <c r="CY89"/>
  <c r="CY90" s="1"/>
  <c r="CY91" s="1"/>
  <c r="AE89"/>
  <c r="AE90" s="1"/>
  <c r="AE91" s="1"/>
  <c r="CS89"/>
  <c r="CS90" s="1"/>
  <c r="CS91" s="1"/>
  <c r="K89"/>
  <c r="K90" s="1"/>
  <c r="K91" s="1"/>
  <c r="AA89"/>
  <c r="AA90" s="1"/>
  <c r="AA91" s="1"/>
  <c r="AC89"/>
  <c r="AC90" s="1"/>
  <c r="AC91" s="1"/>
  <c r="DG89"/>
  <c r="DG90" s="1"/>
  <c r="DG91" s="1"/>
  <c r="Y89"/>
  <c r="Y90" s="1"/>
  <c r="Y91" s="1"/>
  <c r="I89"/>
  <c r="I90" s="1"/>
  <c r="I91" s="1"/>
  <c r="AU89"/>
  <c r="AU90" s="1"/>
  <c r="AU91" s="1"/>
  <c r="K89" i="7"/>
  <c r="K90" s="1"/>
  <c r="K91" s="1"/>
  <c r="I89"/>
  <c r="I90" s="1"/>
  <c r="I91" s="1"/>
  <c r="G89"/>
  <c r="G90" s="1"/>
  <c r="G91" s="1"/>
  <c r="O89" i="4"/>
  <c r="O90" s="1"/>
  <c r="O91" s="1"/>
  <c r="M89"/>
  <c r="M90" s="1"/>
  <c r="M91" s="1"/>
  <c r="G89"/>
  <c r="G90" s="1"/>
  <c r="G91" s="1"/>
  <c r="I89"/>
  <c r="I90" s="1"/>
  <c r="I91" s="1"/>
  <c r="K89"/>
  <c r="K90" s="1"/>
  <c r="K91" s="1"/>
  <c r="Q89"/>
  <c r="Q90" s="1"/>
  <c r="Q91" s="1"/>
  <c r="W52" i="6"/>
  <c r="BA89" i="8" l="1"/>
  <c r="E90"/>
  <c r="S89" i="6"/>
  <c r="S90" s="1"/>
  <c r="S91" s="1"/>
  <c r="O89"/>
  <c r="O90" s="1"/>
  <c r="O91" s="1"/>
  <c r="U89"/>
  <c r="U90" s="1"/>
  <c r="U91" s="1"/>
  <c r="Q89"/>
  <c r="Q90" s="1"/>
  <c r="Q91" s="1"/>
  <c r="K89"/>
  <c r="K90" s="1"/>
  <c r="K91" s="1"/>
  <c r="M89"/>
  <c r="M90" s="1"/>
  <c r="M91" s="1"/>
  <c r="I89"/>
  <c r="I90" s="1"/>
  <c r="I91" s="1"/>
  <c r="G89"/>
  <c r="G90" s="1"/>
  <c r="G91" s="1"/>
  <c r="DM88" i="1"/>
  <c r="E89"/>
  <c r="E89" i="7"/>
  <c r="M88"/>
  <c r="S88" i="4"/>
  <c r="E89"/>
  <c r="E52" i="5"/>
  <c r="G52"/>
  <c r="BA90" i="8" l="1"/>
  <c r="E91"/>
  <c r="W88" i="6"/>
  <c r="E89"/>
  <c r="DM89" i="1"/>
  <c r="E90"/>
  <c r="M89" i="7"/>
  <c r="E90"/>
  <c r="S89" i="4"/>
  <c r="E90"/>
  <c r="BA91" i="8" l="1"/>
  <c r="W89" i="6"/>
  <c r="E90"/>
  <c r="E91" i="1"/>
  <c r="DM90"/>
  <c r="E91" i="7"/>
  <c r="M90"/>
  <c r="E91" i="4"/>
  <c r="S90"/>
  <c r="I52" i="5"/>
  <c r="E91" i="6" l="1"/>
  <c r="W90"/>
  <c r="DM91" i="1"/>
  <c r="M91" i="7"/>
  <c r="S91" i="4"/>
  <c r="W91" i="6" l="1"/>
  <c r="K52" i="5"/>
  <c r="M52"/>
  <c r="O52" l="1"/>
  <c r="Q52" l="1"/>
  <c r="S52" l="1"/>
  <c r="U52" l="1"/>
  <c r="W52" l="1"/>
  <c r="Y52" l="1"/>
  <c r="AC36"/>
  <c r="AA52"/>
  <c r="AC52" l="1"/>
  <c r="AA89" l="1"/>
  <c r="AA90" s="1"/>
  <c r="AA91" s="1"/>
  <c r="Y89"/>
  <c r="Y90" s="1"/>
  <c r="Y91" s="1"/>
  <c r="K89"/>
  <c r="K90" s="1"/>
  <c r="K91" s="1"/>
  <c r="W89"/>
  <c r="W90" s="1"/>
  <c r="W91" s="1"/>
  <c r="M89"/>
  <c r="M90" s="1"/>
  <c r="M91" s="1"/>
  <c r="S89"/>
  <c r="S90" s="1"/>
  <c r="S91" s="1"/>
  <c r="U89"/>
  <c r="U90" s="1"/>
  <c r="U91" s="1"/>
  <c r="I89"/>
  <c r="I90" s="1"/>
  <c r="I91" s="1"/>
  <c r="O89"/>
  <c r="O90" s="1"/>
  <c r="O91" s="1"/>
  <c r="G89"/>
  <c r="G90" s="1"/>
  <c r="G91" s="1"/>
  <c r="Q89"/>
  <c r="Q90" s="1"/>
  <c r="Q91" s="1"/>
  <c r="AC88" l="1"/>
  <c r="E89"/>
  <c r="AC89" l="1"/>
  <c r="E90"/>
  <c r="E91" l="1"/>
  <c r="AC90"/>
  <c r="AC91" l="1"/>
</calcChain>
</file>

<file path=xl/sharedStrings.xml><?xml version="1.0" encoding="utf-8"?>
<sst xmlns="http://schemas.openxmlformats.org/spreadsheetml/2006/main" count="2047" uniqueCount="321">
  <si>
    <t>План по начислениям (тыс. руб.)</t>
  </si>
  <si>
    <t>I</t>
  </si>
  <si>
    <t>ХАРАКТЕРИСТИКА МКД</t>
  </si>
  <si>
    <t xml:space="preserve"> </t>
  </si>
  <si>
    <t>Серия МКД</t>
  </si>
  <si>
    <t>Кол-во этажей</t>
  </si>
  <si>
    <t>Кол-во подъездов</t>
  </si>
  <si>
    <t>Кол-во квартир</t>
  </si>
  <si>
    <t>Общая площадь МКД , кв. м</t>
  </si>
  <si>
    <t>Общая площадь жилых и нежилых помещений МКД, находящихся в собственности граждан и юр. лиц , кв. м</t>
  </si>
  <si>
    <t>6.1.</t>
  </si>
  <si>
    <t>в том числе: общая площадь жилых помещений</t>
  </si>
  <si>
    <t>6.2.</t>
  </si>
  <si>
    <t xml:space="preserve">общая площадь нежилых помещений </t>
  </si>
  <si>
    <t xml:space="preserve">Общая площадь нежилых помещений общего пользования, входящих в состав общего имущества МКД </t>
  </si>
  <si>
    <t>Площадь земельного участка в общем имуществе МКД, кв. м</t>
  </si>
  <si>
    <t>Категория дома с учетом видов удобств и оснащенности МКД</t>
  </si>
  <si>
    <t>II</t>
  </si>
  <si>
    <t>СОБРАНО СРЕДСТВ НА ОПЛАТУ ПРЕДОСТАВЛЕННЫХ УСЛУГ ПО УПРАВЛЕНИЮ, СОДЕРЖАНИЮ И РЕМОНТУ ОБЩЕГО ИМУЩЕСТВА МКД</t>
  </si>
  <si>
    <t>Оплата собственниками услуг по управлению, содержанию и ремонту общего имущества МКД</t>
  </si>
  <si>
    <t>Возмещение льгот</t>
  </si>
  <si>
    <t>Бюджетная субсидия на управление, содержание и ремонт общего имущества МКД</t>
  </si>
  <si>
    <t>Доход от сдачи в аренду помещений, входящих в состав общего имущества</t>
  </si>
  <si>
    <t>Доход от сдачи в аренду рекламных мест</t>
  </si>
  <si>
    <t>Иные доходы</t>
  </si>
  <si>
    <t>ВСЕГО</t>
  </si>
  <si>
    <t>III</t>
  </si>
  <si>
    <t>ПРЕДОСТАВЛЕНО УСЛУГ ПО УПРАВЛЕНИЮ, СОДЕРЖАНИЮ И РЕМОНТУ ОБЩЕГО ИМУЩЕСТВА МКД</t>
  </si>
  <si>
    <t>Услуги по управлению многоквартирным домом, всего</t>
  </si>
  <si>
    <t>Услуги по санитарному содержанию общего имущества, в том числе:</t>
  </si>
  <si>
    <t>17.1.</t>
  </si>
  <si>
    <t>Расходы на содержание мест общего пользования</t>
  </si>
  <si>
    <t>17.1.1.</t>
  </si>
  <si>
    <t>в том числе на заработную плату с начислениями</t>
  </si>
  <si>
    <t>17.2.</t>
  </si>
  <si>
    <t>Расходы на содержание мусорокамер и мусоропроводов</t>
  </si>
  <si>
    <t>17.2.2.</t>
  </si>
  <si>
    <t>17.3.</t>
  </si>
  <si>
    <t>Расходы по вывозу и обезвреживанию ТБО (из заключенных договоров)</t>
  </si>
  <si>
    <t>17.4.</t>
  </si>
  <si>
    <t>Расходы по вывозу и обезвреживанию КГМ (из заключенных договоров)</t>
  </si>
  <si>
    <t>17.5.</t>
  </si>
  <si>
    <t>Расходы по содержанию контейнеров для ТБО, входящих в состав общего имущества МКД</t>
  </si>
  <si>
    <t>17.6.</t>
  </si>
  <si>
    <t>Расходы на дезинфекцию (из заключенных договоров)</t>
  </si>
  <si>
    <t>17.7.</t>
  </si>
  <si>
    <t>Расходы на дератизацию (из заключенных договоров)</t>
  </si>
  <si>
    <t>17.8.</t>
  </si>
  <si>
    <t>Расходы на дезинсекцию (из заключенных договоров)</t>
  </si>
  <si>
    <t>17.9.</t>
  </si>
  <si>
    <t>Расходы по оплате электроэнергии на общедомовые нужды</t>
  </si>
  <si>
    <t>17.10.</t>
  </si>
  <si>
    <t>Расходы по оплате холодной воды на общедомовые нужды</t>
  </si>
  <si>
    <t>17.11.</t>
  </si>
  <si>
    <t>Расходы по оплате горячей воды на общедомовые нужды</t>
  </si>
  <si>
    <t>Услуги по обслуживанию и текущему ремонту общего имущества МКД, в том числе:</t>
  </si>
  <si>
    <t>19.1.</t>
  </si>
  <si>
    <t>Ремонт кровли, ограждений, водосточных труб, страховочных элементов и т. п. с указанием конкретного адреса</t>
  </si>
  <si>
    <t>19.2.</t>
  </si>
  <si>
    <t xml:space="preserve">Ремонт фундаментов, подвальных помещений, приямков, входов в подвалы, отмосток </t>
  </si>
  <si>
    <t>19.3.</t>
  </si>
  <si>
    <t>Ремонт фасада, цоколей, крылец, пожарных лестниц</t>
  </si>
  <si>
    <t>19.4.</t>
  </si>
  <si>
    <t xml:space="preserve">Ремонт балконов, лоджий и эркеров, козырьков над входами в подъезды, подвалы, балконами верхних этажей </t>
  </si>
  <si>
    <t>19.5.</t>
  </si>
  <si>
    <t xml:space="preserve">Ремонт внутренних стен, перегородок, лестниц, полов, перекрытий </t>
  </si>
  <si>
    <t>19.6.</t>
  </si>
  <si>
    <t>Ремонт отделки внутренних стен, перегородок, лестниц полов, перекрытий</t>
  </si>
  <si>
    <t>19.7.</t>
  </si>
  <si>
    <t>Ремонт систем мусороудаления, мусоропроводов, шиберов, клапанов</t>
  </si>
  <si>
    <t>19.8.</t>
  </si>
  <si>
    <t>Ремонт окон, дверей в помещениях общего пользования</t>
  </si>
  <si>
    <t>19.9.</t>
  </si>
  <si>
    <t>Ремонт системы холодного водоснабжения, включая приборы учета</t>
  </si>
  <si>
    <t>19.10.</t>
  </si>
  <si>
    <t>Ремонт системы горячего водоснабжения, включая приборы учета</t>
  </si>
  <si>
    <t>19.11.</t>
  </si>
  <si>
    <t>Ремонт системы теплоснабжения, включая приборы учета</t>
  </si>
  <si>
    <t>19.12.</t>
  </si>
  <si>
    <t xml:space="preserve">Ремонт внутренней канализации и водостока </t>
  </si>
  <si>
    <t>19.13.</t>
  </si>
  <si>
    <t>Ремонт системы газоснабжения (из заключенных договоров)</t>
  </si>
  <si>
    <t>19.14.</t>
  </si>
  <si>
    <t>Ремонт внутреннего электроснабжения</t>
  </si>
  <si>
    <t>19.15.</t>
  </si>
  <si>
    <t>Ремонт вентиляции, газоходов (из заключенных договоров)</t>
  </si>
  <si>
    <t>19.16.</t>
  </si>
  <si>
    <t>Ремонт лифтов (из заключенных договоров)</t>
  </si>
  <si>
    <t>19.17.</t>
  </si>
  <si>
    <t>Ремонт ДУ и ППА (из заключенных договоров)</t>
  </si>
  <si>
    <t>19.18.</t>
  </si>
  <si>
    <t>Ремонт газовой крышной котельной (из заключенных договоров)</t>
  </si>
  <si>
    <t>19.19.</t>
  </si>
  <si>
    <t xml:space="preserve">Ремонт систем противопожарной защиты в жилых домах повышенной этажности (из заключенных договоров) </t>
  </si>
  <si>
    <t>19.20.</t>
  </si>
  <si>
    <t>Ремонт системы электроснабжения земельного участка, входящего в состав общего имущества МКД (из заключенных договоров)</t>
  </si>
  <si>
    <t>19.21.</t>
  </si>
  <si>
    <t>Ремонт внешних сетей дренажа, коллекторов и водостоков, канализации, входящих в состав общего имущества МКД (из заключенных договоров)</t>
  </si>
  <si>
    <t>19.22.</t>
  </si>
  <si>
    <t xml:space="preserve">Проведению электротехнических замеров: - сопротивления изоляции; </t>
  </si>
  <si>
    <t>19.23.</t>
  </si>
  <si>
    <t>Аварийному обслуживанию сторонними организациями (из заключенных договоров)</t>
  </si>
  <si>
    <t>ПРОЧИЕ УСЛУГИ</t>
  </si>
  <si>
    <t>21.1.</t>
  </si>
  <si>
    <t xml:space="preserve">Внеплановые работы по очистке кровель от снега, наледи и мусора </t>
  </si>
  <si>
    <t>21.2.</t>
  </si>
  <si>
    <t>Внеплановые работы по устранению неисправностей по заявкам населения</t>
  </si>
  <si>
    <t>21.3.</t>
  </si>
  <si>
    <t xml:space="preserve">Расходы на техническую инвентаризацию и изготовление технической документации </t>
  </si>
  <si>
    <t>21.4.</t>
  </si>
  <si>
    <t xml:space="preserve">Расходы на содержание земельного участка (придомовой территории), входящего в состав МКД и расположенных на нем объектов благоустройства и озеленения </t>
  </si>
  <si>
    <t>21.5.</t>
  </si>
  <si>
    <t xml:space="preserve">Расходы на амортизацию машин, оборудования, инвентаря и т. п. </t>
  </si>
  <si>
    <t>21.6.</t>
  </si>
  <si>
    <t>Услуги банка</t>
  </si>
  <si>
    <t>21.7.</t>
  </si>
  <si>
    <t>Налог на добавленную стоимость</t>
  </si>
  <si>
    <t>21.8.</t>
  </si>
  <si>
    <t xml:space="preserve">Другие расходы </t>
  </si>
  <si>
    <t>IV</t>
  </si>
  <si>
    <t xml:space="preserve">ОБЩАЯ СТОИМОСТЬ ПРЕДОСТАВЛЕННЫХ УСЛУГ ПО УПРАВЛЕНИЮ, СОДЕРЖАНИЮ И РЕМОНТУ ОБЩЕГО ИМУЩЕСТВА МКД (стр. 16+18+20+22) </t>
  </si>
  <si>
    <t>V</t>
  </si>
  <si>
    <t>VI</t>
  </si>
  <si>
    <t xml:space="preserve">Разница между плановой ценой (ставкой) на начало года и фактической ценой (ставкой) предоставленных услуг на конец года по управлению, содержанию и ремонту общего имущества МКД, подлежащая возврату собственникам за непредоставленный объем услуг </t>
  </si>
  <si>
    <t>VII</t>
  </si>
  <si>
    <t xml:space="preserve">СОБРАНО СРЕДСТВ НА ОПЛАТУ ПРЕДОСТАВЛЕННЫХ КОММУНАЛЬНЫХ УСЛУГ </t>
  </si>
  <si>
    <t>Оплата собственниками услуг по отоплению</t>
  </si>
  <si>
    <t>Оплата собственниками услуг по горячему водоснабжению</t>
  </si>
  <si>
    <t>тепловой энергии на подогрев воды</t>
  </si>
  <si>
    <t>холодной воду для подогрева</t>
  </si>
  <si>
    <t>Оплата собственниками услуг по холодному водоснабжению</t>
  </si>
  <si>
    <t>Оплата собственниками услуг по канализации</t>
  </si>
  <si>
    <t xml:space="preserve">Оплата собственниками услуг по холодному водоснабжению на общедомовые нужды </t>
  </si>
  <si>
    <t xml:space="preserve">Оплата собственниками услуг по горячему водоснабжению на общедомовые нужды </t>
  </si>
  <si>
    <t xml:space="preserve">Оплата собственниками услуг по электроэнергии на собственные нужды (если платежи включены в ЕПД) </t>
  </si>
  <si>
    <t>Оплата собственниками услуг по электроэнергии на общедомовые нужды (не заполняется в случае получения управляющей организацией субсидий на управление, содержание и ремонт общего имущества МКД)</t>
  </si>
  <si>
    <t xml:space="preserve">Оплата сторонними организациями услуг по холодному водоснабжению на иные работы, не связанные с содержанием и ремонтом общего имущества МКД </t>
  </si>
  <si>
    <t>Оплата сторонними организациями услуг по горячему водоснабжению на иные работы, не связанные с содержанием и ремонтом общего имущества МКД</t>
  </si>
  <si>
    <t>VIII</t>
  </si>
  <si>
    <t>ПРЕДОСТАВЛЕНО КОММУНАЛЬНЫХ УСЛУГ</t>
  </si>
  <si>
    <t>36.1.</t>
  </si>
  <si>
    <t>36.2.</t>
  </si>
  <si>
    <t>холодной воды для подогрева</t>
  </si>
  <si>
    <t>IX</t>
  </si>
  <si>
    <t>X</t>
  </si>
  <si>
    <t>Х.1.</t>
  </si>
  <si>
    <t>Х.2.</t>
  </si>
  <si>
    <t>XI</t>
  </si>
  <si>
    <t>XII</t>
  </si>
  <si>
    <t>Примечание: Виды работ корректируются с учетом фактического выполнения.</t>
  </si>
  <si>
    <t xml:space="preserve">Приложение № 4 </t>
  </si>
  <si>
    <t>ОТЧЕТ</t>
  </si>
  <si>
    <t>Показатели\Адрес дома</t>
  </si>
  <si>
    <t>1-ый рабочий переулок</t>
  </si>
  <si>
    <t>№ п/п</t>
  </si>
  <si>
    <t>панел</t>
  </si>
  <si>
    <t>Кр.блочн</t>
  </si>
  <si>
    <t>Кр.панел</t>
  </si>
  <si>
    <t>блочный</t>
  </si>
  <si>
    <t>Бут.кам</t>
  </si>
  <si>
    <t>Шлак.блок</t>
  </si>
  <si>
    <t>Дер.брус</t>
  </si>
  <si>
    <t>Факт (тыс.руб.)</t>
  </si>
  <si>
    <t>Вальгиргина  2</t>
  </si>
  <si>
    <t>Вальгиргина  3</t>
  </si>
  <si>
    <t>Вальгиргина  5</t>
  </si>
  <si>
    <t>Вальгиргина  7</t>
  </si>
  <si>
    <t>Тундровая  2</t>
  </si>
  <si>
    <t>Центральная 8</t>
  </si>
  <si>
    <t>Центральная 10</t>
  </si>
  <si>
    <t>Набережная 1</t>
  </si>
  <si>
    <t>Набережная 2</t>
  </si>
  <si>
    <t>Факт      (тыс. руб.)</t>
  </si>
  <si>
    <t>Ленина 2</t>
  </si>
  <si>
    <t>Ленина 4</t>
  </si>
  <si>
    <t>Ленина 17</t>
  </si>
  <si>
    <t>Ленина 20</t>
  </si>
  <si>
    <t xml:space="preserve">Ленина 21 </t>
  </si>
  <si>
    <t>Ленина 21/1</t>
  </si>
  <si>
    <t>Ленина 22</t>
  </si>
  <si>
    <t>Ленина 22 А</t>
  </si>
  <si>
    <t>Рынтыргина 1</t>
  </si>
  <si>
    <t>Рынтыргина 3</t>
  </si>
  <si>
    <t>Рынтыргина 5</t>
  </si>
  <si>
    <t>Рынтыргина 6</t>
  </si>
  <si>
    <t>Рынтыргина 7</t>
  </si>
  <si>
    <t>Рынтыргина 9</t>
  </si>
  <si>
    <t>Рынтыргина 11</t>
  </si>
  <si>
    <t>Рынтыргина 13</t>
  </si>
  <si>
    <t>Рынтыргина 15</t>
  </si>
  <si>
    <t>Советская 1</t>
  </si>
  <si>
    <t>Советская 3</t>
  </si>
  <si>
    <t>Советская 6</t>
  </si>
  <si>
    <t>Советская 8</t>
  </si>
  <si>
    <t>Советская 20</t>
  </si>
  <si>
    <t>Комсомольская 2</t>
  </si>
  <si>
    <t>Комсомольская 3</t>
  </si>
  <si>
    <t>Комсомольская 9</t>
  </si>
  <si>
    <t>Прокунина 1</t>
  </si>
  <si>
    <t>Прокунина 2</t>
  </si>
  <si>
    <t>Прокунина 3</t>
  </si>
  <si>
    <t>Прокунина 5</t>
  </si>
  <si>
    <t>Прокунина 5а</t>
  </si>
  <si>
    <t>Прокунина 7</t>
  </si>
  <si>
    <t>Прокунина 9</t>
  </si>
  <si>
    <t>Прокунина 12</t>
  </si>
  <si>
    <t>Прокунина 12/1</t>
  </si>
  <si>
    <t>Блочный</t>
  </si>
  <si>
    <t>Панель</t>
  </si>
  <si>
    <t>Первопроходцев 1</t>
  </si>
  <si>
    <t>Попова 1</t>
  </si>
  <si>
    <t>Попова 3</t>
  </si>
  <si>
    <t>Попова 5</t>
  </si>
  <si>
    <t>Попова 9</t>
  </si>
  <si>
    <t>Набережная 1/1</t>
  </si>
  <si>
    <t>Набережная 3</t>
  </si>
  <si>
    <t>Набережная 5</t>
  </si>
  <si>
    <t>Кр.панель</t>
  </si>
  <si>
    <t>Гагарина 7</t>
  </si>
  <si>
    <t>Гагарина 10</t>
  </si>
  <si>
    <t>Гагарина 11</t>
  </si>
  <si>
    <t>Бут.кам.</t>
  </si>
  <si>
    <t>Молодежная 4</t>
  </si>
  <si>
    <t>Молодежная 10</t>
  </si>
  <si>
    <t>Блочн</t>
  </si>
  <si>
    <t>Первопроходцев 1 а</t>
  </si>
  <si>
    <t>Попова 1 а</t>
  </si>
  <si>
    <t>Гагарина 14</t>
  </si>
  <si>
    <t>Гагарина 12</t>
  </si>
  <si>
    <t>Гагарина 6</t>
  </si>
  <si>
    <t>Гагарина 8</t>
  </si>
  <si>
    <t>Гагарина 9</t>
  </si>
  <si>
    <t>Факт                  (тыс. руб.)</t>
  </si>
  <si>
    <t>Северная 20</t>
  </si>
  <si>
    <t>Северная 22</t>
  </si>
  <si>
    <t>Северная 25</t>
  </si>
  <si>
    <t>Северная 26</t>
  </si>
  <si>
    <t>Северная 27</t>
  </si>
  <si>
    <t>Северная 23</t>
  </si>
  <si>
    <t>Северная 24</t>
  </si>
  <si>
    <t>Факт           (тыс. руб.)</t>
  </si>
  <si>
    <t>Октябрьская 1А</t>
  </si>
  <si>
    <t>Октябрьская 7</t>
  </si>
  <si>
    <t>Октябрьская 9</t>
  </si>
  <si>
    <t>Ленина 12</t>
  </si>
  <si>
    <t>Ленина 14</t>
  </si>
  <si>
    <t>Ленина 10</t>
  </si>
  <si>
    <t>Ровтытагина 17</t>
  </si>
  <si>
    <t>Ровтытагина 18</t>
  </si>
  <si>
    <t>Ровтытагина 20</t>
  </si>
  <si>
    <t>Ровтытагина 21</t>
  </si>
  <si>
    <t>Чукотская 23а</t>
  </si>
  <si>
    <t>Школьная 13</t>
  </si>
  <si>
    <t>Набережная 16</t>
  </si>
  <si>
    <t>Полярная 1а</t>
  </si>
  <si>
    <t>Полярная 1</t>
  </si>
  <si>
    <t>Круп.шлак</t>
  </si>
  <si>
    <t>Факт         (тыс. руб.)</t>
  </si>
  <si>
    <t>Строительная 5</t>
  </si>
  <si>
    <t>Строительная 7</t>
  </si>
  <si>
    <t>Строительная 9</t>
  </si>
  <si>
    <t>Строительная 15</t>
  </si>
  <si>
    <t>Строительная 1</t>
  </si>
  <si>
    <t>Транспортная 22</t>
  </si>
  <si>
    <t>Мира 10</t>
  </si>
  <si>
    <t>Мира 18</t>
  </si>
  <si>
    <t>Полярная 3</t>
  </si>
  <si>
    <t>Полярная 5</t>
  </si>
  <si>
    <t>Солнечная 1</t>
  </si>
  <si>
    <t>Солнечная 3</t>
  </si>
  <si>
    <t>Солнечная 13</t>
  </si>
  <si>
    <t>Строительная 17</t>
  </si>
  <si>
    <t>Строительная 3</t>
  </si>
  <si>
    <t>Строительная 4</t>
  </si>
  <si>
    <t>Транспортная 5</t>
  </si>
  <si>
    <t>Транспортная 18</t>
  </si>
  <si>
    <t>Транспортная 24</t>
  </si>
  <si>
    <t>Транспортная 26</t>
  </si>
  <si>
    <t>Транспортная 28</t>
  </si>
  <si>
    <t>Солнечная 2</t>
  </si>
  <si>
    <t>Солнечная 5</t>
  </si>
  <si>
    <t>Дер.брус.</t>
  </si>
  <si>
    <t>Ж/б блоки</t>
  </si>
  <si>
    <t>Панел</t>
  </si>
  <si>
    <t>Свод</t>
  </si>
  <si>
    <t>в том числе материалы:</t>
  </si>
  <si>
    <t xml:space="preserve">ЦЕНА ПРЕДОСТАВЛЕННЫХ УСЛУГ ПО УПРАВЛЕНИЮ, СОДЕРЖАНИЮ И РЕМОНТУ ОБЩЕГО ИМУЩЕСТВА МКД В РАСЧЕТЕ НА 1 КВ. М ПЛОЩАДИ СОБСТВЕННИКОВ (стр. IV / стр. 6 / 11 мес.) </t>
  </si>
  <si>
    <t>Отопления с учетом показаний общедомового прибора учета, Гкал</t>
  </si>
  <si>
    <t>Горячего водоснабжению с учетом показаний общедомового прибора учета, м3</t>
  </si>
  <si>
    <t>Холодному водоснабжению с учетом показаний общедомового прибора учета, м3</t>
  </si>
  <si>
    <t>Канализования с учетом показаний общедомового прибора учета, м3</t>
  </si>
  <si>
    <r>
      <t xml:space="preserve">Разница (перебор или недобор) между фактически собранными с населения и перечисленными ресурсоснабжающим организациям средствами за отопление и полученными услугами по показаниям приборов учета в денежном выражении, подлежащая возврату (или добору)                        </t>
    </r>
    <r>
      <rPr>
        <b/>
        <sz val="16"/>
        <color rgb="FF000000"/>
        <rFont val="Times New Roman"/>
        <family val="1"/>
        <charset val="204"/>
      </rPr>
      <t>-</t>
    </r>
    <r>
      <rPr>
        <b/>
        <sz val="11"/>
        <color rgb="FF000000"/>
        <rFont val="Times New Roman"/>
        <family val="1"/>
        <charset val="204"/>
      </rPr>
      <t xml:space="preserve"> подлежат добору с населения</t>
    </r>
  </si>
  <si>
    <r>
      <t xml:space="preserve">Разница (перебор или недобор) между фактически собранными с населения и перечисленными ресурсоснабжающим организациям средствами за горячее водоснабжение, и полученными услугами по показаниям приборов учета в денежном выражении, подлежащая возврату (или добору)                                                                      </t>
    </r>
    <r>
      <rPr>
        <b/>
        <sz val="14"/>
        <color rgb="FF000000"/>
        <rFont val="Times New Roman"/>
        <family val="1"/>
        <charset val="204"/>
      </rPr>
      <t>-</t>
    </r>
    <r>
      <rPr>
        <b/>
        <sz val="11"/>
        <color rgb="FF000000"/>
        <rFont val="Times New Roman"/>
        <family val="1"/>
        <charset val="204"/>
      </rPr>
      <t xml:space="preserve"> подлежат добору с населения</t>
    </r>
  </si>
  <si>
    <r>
      <t xml:space="preserve">Разница (перебор или недобор) между фактически собранными с населения и перечисленными ресурсоснабжающим организациям средствами за холодное водоснабжение, и полученными услугами по показаниям приборов учета в денежном выражении подлежащая возврату (или добору)                                                               </t>
    </r>
    <r>
      <rPr>
        <b/>
        <sz val="18"/>
        <color rgb="FF000000"/>
        <rFont val="Times New Roman"/>
        <family val="1"/>
        <charset val="204"/>
      </rPr>
      <t>-</t>
    </r>
    <r>
      <rPr>
        <b/>
        <sz val="11"/>
        <color rgb="FF000000"/>
        <rFont val="Times New Roman"/>
        <family val="1"/>
        <charset val="204"/>
      </rPr>
      <t xml:space="preserve"> подлежат добору с населения</t>
    </r>
  </si>
  <si>
    <r>
      <t xml:space="preserve">Разница (перебор или недобор) между фактически собранными с населения и перечисленными ресурсоснабжающим организациям средствами за канализацию, и и полученными услугами по показаниям приборов учета в денежном выражении подлежащая возврату (или добору)                      </t>
    </r>
    <r>
      <rPr>
        <b/>
        <sz val="14"/>
        <color rgb="FF000000"/>
        <rFont val="Times New Roman"/>
        <family val="1"/>
        <charset val="204"/>
      </rPr>
      <t>-</t>
    </r>
    <r>
      <rPr>
        <b/>
        <sz val="11"/>
        <color rgb="FF000000"/>
        <rFont val="Times New Roman"/>
        <family val="1"/>
        <charset val="204"/>
      </rPr>
      <t xml:space="preserve"> подлежат добору с населения</t>
    </r>
  </si>
  <si>
    <t xml:space="preserve">ЦЕНА ПРЕДОСТАВЛЕННЫХ УСЛУГ ПО УПРАВЛЕНИЮ, СОДЕРЖАНИЮ И РЕМОНТУ ОБЩЕГО ИМУЩЕСТВА МКД В РАСЧЕТЕ НА 1 КВ. М ПЛОЩАДИ СОБСТВЕННИКОВ (стр. IV / стр. 6 / 12мес.) </t>
  </si>
  <si>
    <t>Октябрьская 4</t>
  </si>
  <si>
    <t>Оплата собственниками услуг по канализации (всего за  2013 год)</t>
  </si>
  <si>
    <t>в том числе материалы</t>
  </si>
  <si>
    <t>17.1.2.</t>
  </si>
  <si>
    <t>ЦЕНА ПРЕДОСТАВЛЕННЫХ УСЛУГ ПО УПРАВЛЕНИЮ, СОДЕРЖАНИЮ И РЕМОНТУ ОБЩЕГО ИМУЩЕСТВА МКД В РАСЧЕТЕ НА 1 КВ. М ПЛОЩАДИ СОБСТВЕННИКОВ (стр. IV / стр. 6 / 12мес.), без НДС</t>
  </si>
  <si>
    <t>Собираемость, %</t>
  </si>
  <si>
    <t>Начислено по канализации (1 полугодие 2013 года ИФ ГП ЧАО "Чукоткоммунхоз")</t>
  </si>
  <si>
    <t>По метал. каркасу фанер. Утеплит.</t>
  </si>
  <si>
    <t>к договору 45-УМД от 23.01.2013г</t>
  </si>
  <si>
    <t>к договору 48-УМД от 23.01.2013г</t>
  </si>
  <si>
    <t>к договору 49-УМД от 23.01.2013г</t>
  </si>
  <si>
    <t>к договору 46-УМД от 23.01.2013г</t>
  </si>
  <si>
    <t>к договору 47-УМД от 23.01.2013г</t>
  </si>
  <si>
    <r>
      <t xml:space="preserve">управляющей организации </t>
    </r>
    <r>
      <rPr>
        <b/>
        <u/>
        <sz val="11"/>
        <color rgb="FF000000"/>
        <rFont val="Times New Roman"/>
        <family val="1"/>
        <charset val="204"/>
      </rPr>
      <t>Муниципальное унитарное предприятие жилищно-коммунального хозяйства «Иультинское»</t>
    </r>
    <r>
      <rPr>
        <sz val="11"/>
        <color rgb="FF000000"/>
        <rFont val="Times New Roman"/>
        <family val="1"/>
        <charset val="204"/>
      </rPr>
      <t xml:space="preserve"> многоквартирного дома по представленным услугам/работам по управлению, содержанию и ремонту общего имущества многоквартирного дома и коммунальным услугам за период с 01 февраля 2013г. по 31 декабря 2013г.</t>
    </r>
  </si>
  <si>
    <t>к договору 50-УМД от 23.01.2013г</t>
  </si>
  <si>
    <t>к договору 72-УМД от 01.03.2013г</t>
  </si>
  <si>
    <r>
      <t xml:space="preserve">Показатели\Адрес дома: </t>
    </r>
    <r>
      <rPr>
        <b/>
        <sz val="11"/>
        <color rgb="FF000000"/>
        <rFont val="Times New Roman"/>
        <family val="1"/>
        <charset val="204"/>
      </rPr>
      <t>п. Эгвекинот</t>
    </r>
  </si>
  <si>
    <r>
      <t xml:space="preserve">Наименование управляющей организации (УО): </t>
    </r>
    <r>
      <rPr>
        <b/>
        <sz val="11"/>
        <color rgb="FF000000"/>
        <rFont val="Times New Roman"/>
        <family val="1"/>
        <charset val="204"/>
      </rPr>
      <t xml:space="preserve"> МУП ЖКХ "Иультинское"</t>
    </r>
  </si>
  <si>
    <r>
      <t xml:space="preserve">Показатели\Адрес дома: </t>
    </r>
    <r>
      <rPr>
        <b/>
        <sz val="11"/>
        <color rgb="FF000000"/>
        <rFont val="Times New Roman"/>
        <family val="1"/>
        <charset val="204"/>
      </rPr>
      <t>с. Амгуэма</t>
    </r>
  </si>
  <si>
    <r>
      <t xml:space="preserve">управляющей организации </t>
    </r>
    <r>
      <rPr>
        <b/>
        <u/>
        <sz val="11"/>
        <color rgb="FF000000"/>
        <rFont val="Times New Roman"/>
        <family val="1"/>
        <charset val="204"/>
      </rPr>
      <t>Муниципальное унитарное предприятие жилищно-коммунального хозяйства «Иультинское»</t>
    </r>
    <r>
      <rPr>
        <sz val="11"/>
        <color rgb="FF000000"/>
        <rFont val="Times New Roman"/>
        <family val="1"/>
        <charset val="204"/>
      </rPr>
      <t xml:space="preserve"> многоквартирного дома по представленным услугам/работам по управлению, содержанию и ремонту общего имущества многоквартирного дома и коммунальным услугам за период с 01 января 2013г. по 31 декабря 2013г.</t>
    </r>
  </si>
  <si>
    <r>
      <t xml:space="preserve">Показатели\Адрес дома: </t>
    </r>
    <r>
      <rPr>
        <b/>
        <sz val="11"/>
        <color rgb="FF000000"/>
        <rFont val="Times New Roman"/>
        <family val="1"/>
        <charset val="204"/>
      </rPr>
      <t>с. Конергино</t>
    </r>
  </si>
  <si>
    <r>
      <t xml:space="preserve">Показатели\Адрес дома: </t>
    </r>
    <r>
      <rPr>
        <b/>
        <sz val="11"/>
        <color rgb="FF000000"/>
        <rFont val="Times New Roman"/>
        <family val="1"/>
        <charset val="204"/>
      </rPr>
      <t>с. Уэлькаль</t>
    </r>
  </si>
  <si>
    <r>
      <t xml:space="preserve">Показатели\Адрес дома: </t>
    </r>
    <r>
      <rPr>
        <b/>
        <sz val="11"/>
        <color rgb="FF000000"/>
        <rFont val="Times New Roman"/>
        <family val="1"/>
        <charset val="204"/>
      </rPr>
      <t>п. Мыс Шмидта</t>
    </r>
  </si>
  <si>
    <r>
      <t xml:space="preserve">Показатели\Адрес дома: </t>
    </r>
    <r>
      <rPr>
        <b/>
        <sz val="11"/>
        <color rgb="FF000000"/>
        <rFont val="Times New Roman"/>
        <family val="1"/>
        <charset val="204"/>
      </rPr>
      <t>с. Рыркайпий</t>
    </r>
  </si>
  <si>
    <t>Исполнитель Логинова Т.В. Контактный тел. 2-29-68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</si>
</sst>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#,##0.000"/>
  </numFmts>
  <fonts count="46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8" applyNumberFormat="0" applyAlignment="0" applyProtection="0"/>
    <xf numFmtId="0" fontId="22" fillId="20" borderId="9" applyNumberFormat="0" applyAlignment="0" applyProtection="0"/>
    <xf numFmtId="0" fontId="23" fillId="20" borderId="8" applyNumberFormat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21" borderId="14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5" applyNumberFormat="0" applyFont="0" applyAlignment="0" applyProtection="0"/>
    <xf numFmtId="0" fontId="34" fillId="0" borderId="16" applyNumberFormat="0" applyFill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79">
    <xf numFmtId="0" fontId="0" fillId="0" borderId="0" xfId="0"/>
    <xf numFmtId="3" fontId="9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1" fillId="0" borderId="2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0" fillId="0" borderId="0" xfId="0" applyFill="1" applyAlignment="1">
      <alignment wrapText="1"/>
    </xf>
    <xf numFmtId="2" fontId="1" fillId="0" borderId="1" xfId="0" applyNumberFormat="1" applyFont="1" applyFill="1" applyBorder="1"/>
    <xf numFmtId="2" fontId="14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4" fontId="43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/>
    </xf>
    <xf numFmtId="0" fontId="41" fillId="0" borderId="0" xfId="0" applyFont="1" applyFill="1"/>
    <xf numFmtId="0" fontId="42" fillId="0" borderId="1" xfId="0" applyFont="1" applyFill="1" applyBorder="1" applyAlignment="1">
      <alignment wrapText="1"/>
    </xf>
    <xf numFmtId="0" fontId="2" fillId="0" borderId="0" xfId="0" applyFont="1" applyFill="1"/>
    <xf numFmtId="0" fontId="7" fillId="0" borderId="0" xfId="0" applyFont="1" applyFill="1"/>
    <xf numFmtId="0" fontId="1" fillId="0" borderId="0" xfId="0" applyFont="1" applyFill="1" applyAlignment="1">
      <alignment wrapText="1"/>
    </xf>
    <xf numFmtId="0" fontId="5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right" wrapText="1"/>
    </xf>
    <xf numFmtId="0" fontId="16" fillId="0" borderId="0" xfId="0" applyFont="1" applyFill="1"/>
    <xf numFmtId="165" fontId="14" fillId="0" borderId="1" xfId="0" applyNumberFormat="1" applyFont="1" applyFill="1" applyBorder="1" applyAlignment="1">
      <alignment horizontal="right"/>
    </xf>
    <xf numFmtId="0" fontId="45" fillId="0" borderId="0" xfId="0" applyFont="1" applyFill="1"/>
    <xf numFmtId="0" fontId="1" fillId="0" borderId="0" xfId="0" applyFont="1" applyFill="1" applyAlignment="1">
      <alignment horizontal="left"/>
    </xf>
    <xf numFmtId="0" fontId="12" fillId="0" borderId="1" xfId="0" applyFont="1" applyFill="1" applyBorder="1"/>
    <xf numFmtId="0" fontId="12" fillId="0" borderId="0" xfId="0" applyFont="1" applyFill="1"/>
    <xf numFmtId="4" fontId="15" fillId="0" borderId="1" xfId="0" applyNumberFormat="1" applyFont="1" applyFill="1" applyBorder="1" applyAlignment="1">
      <alignment horizontal="right"/>
    </xf>
    <xf numFmtId="0" fontId="7" fillId="0" borderId="4" xfId="0" applyFont="1" applyFill="1" applyBorder="1"/>
    <xf numFmtId="0" fontId="0" fillId="0" borderId="5" xfId="0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2" fontId="11" fillId="0" borderId="1" xfId="0" applyNumberFormat="1" applyFont="1" applyFill="1" applyBorder="1"/>
    <xf numFmtId="2" fontId="11" fillId="0" borderId="1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2" fontId="12" fillId="0" borderId="6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4" fontId="1" fillId="0" borderId="1" xfId="0" applyNumberFormat="1" applyFont="1" applyFill="1" applyBorder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</cellXfs>
  <cellStyles count="45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Связанная ячейка 2" xfId="41"/>
    <cellStyle name="Стиль 1" xfId="42"/>
    <cellStyle name="Текст предупреждения 2" xfId="43"/>
    <cellStyle name="Финансовый 2" xfId="2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M125"/>
  <sheetViews>
    <sheetView tabSelected="1" zoomScaleNormal="100" workbookViewId="0">
      <pane xSplit="3" ySplit="13" topLeftCell="CY86" activePane="bottomRight" state="frozen"/>
      <selection pane="topRight" activeCell="D1" sqref="D1"/>
      <selection pane="bottomLeft" activeCell="A14" sqref="A14"/>
      <selection pane="bottomRight" activeCell="A101" sqref="A101:XFD101"/>
    </sheetView>
  </sheetViews>
  <sheetFormatPr defaultRowHeight="15"/>
  <cols>
    <col min="1" max="2" width="9.140625" style="8"/>
    <col min="3" max="3" width="40.5703125" style="8" customWidth="1"/>
    <col min="4" max="4" width="10.85546875" style="8" customWidth="1"/>
    <col min="5" max="6" width="11.85546875" style="8" customWidth="1"/>
    <col min="7" max="7" width="13.5703125" style="8" customWidth="1"/>
    <col min="8" max="8" width="10.140625" style="8" customWidth="1"/>
    <col min="9" max="9" width="12.7109375" style="8" customWidth="1"/>
    <col min="10" max="11" width="13" style="8" customWidth="1"/>
    <col min="12" max="12" width="12.85546875" style="8" customWidth="1"/>
    <col min="13" max="13" width="12.5703125" style="8" customWidth="1"/>
    <col min="14" max="14" width="12.85546875" style="8" customWidth="1"/>
    <col min="15" max="15" width="12.28515625" style="8" customWidth="1"/>
    <col min="16" max="16" width="9.42578125" style="8" customWidth="1"/>
    <col min="17" max="17" width="10.42578125" style="8" customWidth="1"/>
    <col min="18" max="18" width="8" style="8" customWidth="1"/>
    <col min="19" max="19" width="11.42578125" style="8" customWidth="1"/>
    <col min="20" max="20" width="7.85546875" style="8" customWidth="1"/>
    <col min="21" max="21" width="11.28515625" style="8" customWidth="1"/>
    <col min="22" max="22" width="8.5703125" style="8" customWidth="1"/>
    <col min="23" max="23" width="11.85546875" style="8" customWidth="1"/>
    <col min="24" max="24" width="16.7109375" style="8" customWidth="1"/>
    <col min="25" max="25" width="11.5703125" style="8" customWidth="1"/>
    <col min="26" max="26" width="16.28515625" style="8" customWidth="1"/>
    <col min="27" max="27" width="10.85546875" style="8" customWidth="1"/>
    <col min="28" max="28" width="16" style="8" customWidth="1"/>
    <col min="29" max="29" width="10.42578125" style="8" customWidth="1"/>
    <col min="30" max="30" width="16.85546875" style="8" customWidth="1"/>
    <col min="31" max="31" width="10.7109375" style="8" customWidth="1"/>
    <col min="32" max="32" width="16.5703125" style="8" customWidth="1"/>
    <col min="33" max="33" width="11.28515625" style="8" customWidth="1"/>
    <col min="34" max="34" width="15.28515625" style="8" customWidth="1"/>
    <col min="35" max="35" width="11.140625" style="8" customWidth="1"/>
    <col min="36" max="36" width="16.28515625" style="8" customWidth="1"/>
    <col min="37" max="37" width="11.140625" style="8" customWidth="1"/>
    <col min="38" max="38" width="16.42578125" style="8" customWidth="1"/>
    <col min="39" max="39" width="10.5703125" style="8" customWidth="1"/>
    <col min="40" max="40" width="16" style="8" customWidth="1"/>
    <col min="41" max="41" width="11.85546875" style="8" customWidth="1"/>
    <col min="42" max="42" width="16.5703125" style="8" customWidth="1"/>
    <col min="43" max="43" width="11.42578125" style="8" customWidth="1"/>
    <col min="44" max="44" width="16.42578125" style="8" customWidth="1"/>
    <col min="45" max="45" width="11" style="8" customWidth="1"/>
    <col min="46" max="46" width="17.5703125" style="8" customWidth="1"/>
    <col min="47" max="47" width="12.140625" style="8" customWidth="1"/>
    <col min="48" max="48" width="16.5703125" style="8" customWidth="1"/>
    <col min="49" max="49" width="11.5703125" style="8" customWidth="1"/>
    <col min="50" max="50" width="16.140625" style="8" customWidth="1"/>
    <col min="51" max="51" width="12.140625" style="8" customWidth="1"/>
    <col min="52" max="52" width="15.7109375" style="8" customWidth="1"/>
    <col min="53" max="53" width="11.42578125" style="8" customWidth="1"/>
    <col min="54" max="54" width="15.85546875" style="8" customWidth="1"/>
    <col min="55" max="55" width="11.5703125" style="8" customWidth="1"/>
    <col min="56" max="56" width="16.28515625" style="8" customWidth="1"/>
    <col min="57" max="57" width="11.5703125" style="8" customWidth="1"/>
    <col min="58" max="58" width="17.28515625" style="8" customWidth="1"/>
    <col min="59" max="59" width="10.85546875" style="8" customWidth="1"/>
    <col min="60" max="60" width="16.28515625" style="8" customWidth="1"/>
    <col min="61" max="61" width="10.85546875" style="8" customWidth="1"/>
    <col min="62" max="62" width="16.42578125" style="8" customWidth="1"/>
    <col min="63" max="63" width="11.5703125" style="8" customWidth="1"/>
    <col min="64" max="64" width="16.85546875" style="8" customWidth="1"/>
    <col min="65" max="65" width="11.7109375" style="8" customWidth="1"/>
    <col min="66" max="66" width="16.28515625" style="8" customWidth="1"/>
    <col min="67" max="67" width="12.28515625" style="8" customWidth="1"/>
    <col min="68" max="68" width="17.28515625" style="8" customWidth="1"/>
    <col min="69" max="69" width="11.5703125" style="8" customWidth="1"/>
    <col min="70" max="70" width="17" style="8" customWidth="1"/>
    <col min="71" max="71" width="11.85546875" style="8" customWidth="1"/>
    <col min="72" max="72" width="17" style="8" customWidth="1"/>
    <col min="73" max="73" width="11" style="8" customWidth="1"/>
    <col min="74" max="74" width="16.5703125" style="8" customWidth="1"/>
    <col min="75" max="75" width="12.140625" style="8" customWidth="1"/>
    <col min="76" max="76" width="16.28515625" style="8" customWidth="1"/>
    <col min="77" max="77" width="11.5703125" style="8" customWidth="1"/>
    <col min="78" max="78" width="16.42578125" style="8" customWidth="1"/>
    <col min="79" max="79" width="11.5703125" style="8" customWidth="1"/>
    <col min="80" max="80" width="16" style="8" customWidth="1"/>
    <col min="81" max="81" width="10.5703125" style="8" customWidth="1"/>
    <col min="82" max="82" width="16.28515625" style="8" customWidth="1"/>
    <col min="83" max="83" width="11.140625" style="8" customWidth="1"/>
    <col min="84" max="84" width="16.85546875" style="8" customWidth="1"/>
    <col min="85" max="85" width="11.42578125" style="8" customWidth="1"/>
    <col min="86" max="86" width="16.28515625" style="8" customWidth="1"/>
    <col min="87" max="87" width="11.42578125" style="8" customWidth="1"/>
    <col min="88" max="88" width="16.5703125" style="8" customWidth="1"/>
    <col min="89" max="89" width="10.5703125" style="8" customWidth="1"/>
    <col min="90" max="90" width="16.7109375" style="8" customWidth="1"/>
    <col min="91" max="91" width="11" style="8" customWidth="1"/>
    <col min="92" max="92" width="15.7109375" style="8" customWidth="1"/>
    <col min="93" max="93" width="11.85546875" style="8" customWidth="1"/>
    <col min="94" max="94" width="17.140625" style="8" customWidth="1"/>
    <col min="95" max="95" width="11.5703125" style="8" customWidth="1"/>
    <col min="96" max="96" width="16.140625" style="8" customWidth="1"/>
    <col min="97" max="97" width="13.7109375" style="8" customWidth="1"/>
    <col min="98" max="98" width="15.5703125" style="8" customWidth="1"/>
    <col min="99" max="99" width="10.5703125" style="8" customWidth="1"/>
    <col min="100" max="100" width="16.5703125" style="8" customWidth="1"/>
    <col min="101" max="101" width="11" style="8" customWidth="1"/>
    <col min="102" max="102" width="15.28515625" style="8" customWidth="1"/>
    <col min="103" max="103" width="12.28515625" style="8" customWidth="1"/>
    <col min="104" max="104" width="16.140625" style="8" customWidth="1"/>
    <col min="105" max="105" width="11.42578125" style="8" customWidth="1"/>
    <col min="106" max="106" width="15.85546875" style="8" customWidth="1"/>
    <col min="107" max="107" width="14" style="8" customWidth="1"/>
    <col min="108" max="108" width="10.5703125" style="8" customWidth="1"/>
    <col min="109" max="109" width="11.28515625" style="8" customWidth="1"/>
    <col min="110" max="110" width="12.7109375" style="8" customWidth="1"/>
    <col min="111" max="111" width="11.140625" style="8" customWidth="1"/>
    <col min="112" max="112" width="10" style="8" customWidth="1"/>
    <col min="113" max="113" width="12.85546875" style="8" customWidth="1"/>
    <col min="114" max="114" width="14.28515625" style="8" customWidth="1"/>
    <col min="115" max="115" width="12.140625" style="8" customWidth="1"/>
    <col min="116" max="116" width="17.28515625" style="8" customWidth="1"/>
    <col min="117" max="117" width="16.7109375" style="8" customWidth="1"/>
    <col min="118" max="16384" width="9.140625" style="8"/>
  </cols>
  <sheetData>
    <row r="2" spans="2:117" ht="15.75">
      <c r="B2" s="73" t="s">
        <v>150</v>
      </c>
      <c r="C2" s="73"/>
      <c r="D2" s="73"/>
      <c r="E2" s="73"/>
      <c r="F2" s="63"/>
      <c r="G2" s="63"/>
    </row>
    <row r="3" spans="2:117" ht="15.75">
      <c r="B3" s="73" t="s">
        <v>310</v>
      </c>
      <c r="C3" s="73"/>
      <c r="D3" s="73"/>
      <c r="E3" s="73"/>
      <c r="F3" s="63"/>
      <c r="G3" s="63"/>
    </row>
    <row r="4" spans="2:117" ht="15.75">
      <c r="B4" s="73" t="s">
        <v>311</v>
      </c>
      <c r="C4" s="73"/>
      <c r="D4" s="73"/>
      <c r="E4" s="73"/>
      <c r="F4" s="63"/>
    </row>
    <row r="5" spans="2:117" ht="18.75">
      <c r="B5" s="26"/>
    </row>
    <row r="6" spans="2:117" ht="18.75">
      <c r="B6" s="26"/>
    </row>
    <row r="7" spans="2:117" ht="18.75">
      <c r="B7" s="74" t="s">
        <v>151</v>
      </c>
      <c r="C7" s="74"/>
      <c r="D7" s="74"/>
      <c r="E7" s="74"/>
      <c r="F7" s="64"/>
      <c r="G7" s="64"/>
    </row>
    <row r="8" spans="2:117" ht="88.5" customHeight="1">
      <c r="B8" s="75" t="s">
        <v>309</v>
      </c>
      <c r="C8" s="75"/>
      <c r="D8" s="75"/>
      <c r="E8" s="75"/>
      <c r="F8" s="65"/>
      <c r="G8" s="65"/>
    </row>
    <row r="9" spans="2:117">
      <c r="B9" s="27" t="s">
        <v>3</v>
      </c>
      <c r="C9" s="14" t="s">
        <v>312</v>
      </c>
      <c r="D9" s="41"/>
      <c r="E9" s="29"/>
      <c r="F9" s="29"/>
      <c r="G9" s="29"/>
    </row>
    <row r="10" spans="2:117">
      <c r="B10" s="27" t="s">
        <v>3</v>
      </c>
      <c r="C10" s="42" t="s">
        <v>313</v>
      </c>
      <c r="D10" s="42"/>
      <c r="E10" s="42"/>
      <c r="F10" s="42"/>
      <c r="G10" s="42"/>
      <c r="H10" s="42"/>
    </row>
    <row r="11" spans="2:117">
      <c r="B11" s="27"/>
      <c r="C11" s="28"/>
      <c r="D11" s="27"/>
      <c r="E11" s="27"/>
    </row>
    <row r="12" spans="2:117" ht="21.75" customHeight="1">
      <c r="B12" s="71" t="s">
        <v>154</v>
      </c>
      <c r="C12" s="70" t="s">
        <v>152</v>
      </c>
      <c r="D12" s="68" t="s">
        <v>173</v>
      </c>
      <c r="E12" s="69"/>
      <c r="F12" s="68" t="s">
        <v>174</v>
      </c>
      <c r="G12" s="69"/>
      <c r="H12" s="68" t="s">
        <v>175</v>
      </c>
      <c r="I12" s="69"/>
      <c r="J12" s="68" t="s">
        <v>176</v>
      </c>
      <c r="K12" s="69"/>
      <c r="L12" s="68" t="s">
        <v>177</v>
      </c>
      <c r="M12" s="69"/>
      <c r="N12" s="68" t="s">
        <v>178</v>
      </c>
      <c r="O12" s="69"/>
      <c r="P12" s="68" t="s">
        <v>179</v>
      </c>
      <c r="Q12" s="69"/>
      <c r="R12" s="68" t="s">
        <v>180</v>
      </c>
      <c r="S12" s="69"/>
      <c r="T12" s="68" t="s">
        <v>181</v>
      </c>
      <c r="U12" s="69"/>
      <c r="V12" s="68" t="s">
        <v>182</v>
      </c>
      <c r="W12" s="69"/>
      <c r="X12" s="68" t="s">
        <v>183</v>
      </c>
      <c r="Y12" s="69"/>
      <c r="Z12" s="68" t="s">
        <v>184</v>
      </c>
      <c r="AA12" s="69"/>
      <c r="AB12" s="68" t="s">
        <v>185</v>
      </c>
      <c r="AC12" s="69"/>
      <c r="AD12" s="68" t="s">
        <v>186</v>
      </c>
      <c r="AE12" s="69"/>
      <c r="AF12" s="68" t="s">
        <v>187</v>
      </c>
      <c r="AG12" s="69"/>
      <c r="AH12" s="68" t="s">
        <v>188</v>
      </c>
      <c r="AI12" s="69"/>
      <c r="AJ12" s="68" t="s">
        <v>189</v>
      </c>
      <c r="AK12" s="69"/>
      <c r="AL12" s="68" t="s">
        <v>190</v>
      </c>
      <c r="AM12" s="69"/>
      <c r="AN12" s="68" t="s">
        <v>191</v>
      </c>
      <c r="AO12" s="69"/>
      <c r="AP12" s="68" t="s">
        <v>192</v>
      </c>
      <c r="AQ12" s="69"/>
      <c r="AR12" s="68" t="s">
        <v>193</v>
      </c>
      <c r="AS12" s="69"/>
      <c r="AT12" s="68" t="s">
        <v>194</v>
      </c>
      <c r="AU12" s="69"/>
      <c r="AV12" s="68" t="s">
        <v>195</v>
      </c>
      <c r="AW12" s="69"/>
      <c r="AX12" s="68" t="s">
        <v>196</v>
      </c>
      <c r="AY12" s="69"/>
      <c r="AZ12" s="68" t="s">
        <v>197</v>
      </c>
      <c r="BA12" s="69"/>
      <c r="BB12" s="68" t="s">
        <v>198</v>
      </c>
      <c r="BC12" s="69"/>
      <c r="BD12" s="68" t="s">
        <v>199</v>
      </c>
      <c r="BE12" s="69"/>
      <c r="BF12" s="68" t="s">
        <v>200</v>
      </c>
      <c r="BG12" s="69"/>
      <c r="BH12" s="68" t="s">
        <v>201</v>
      </c>
      <c r="BI12" s="69"/>
      <c r="BJ12" s="68" t="s">
        <v>202</v>
      </c>
      <c r="BK12" s="69"/>
      <c r="BL12" s="68" t="s">
        <v>203</v>
      </c>
      <c r="BM12" s="69"/>
      <c r="BN12" s="68" t="s">
        <v>204</v>
      </c>
      <c r="BO12" s="69"/>
      <c r="BP12" s="68" t="s">
        <v>205</v>
      </c>
      <c r="BQ12" s="69"/>
      <c r="BR12" s="68" t="s">
        <v>206</v>
      </c>
      <c r="BS12" s="69"/>
      <c r="BT12" s="68" t="s">
        <v>209</v>
      </c>
      <c r="BU12" s="69"/>
      <c r="BV12" s="68" t="s">
        <v>210</v>
      </c>
      <c r="BW12" s="69"/>
      <c r="BX12" s="68" t="s">
        <v>211</v>
      </c>
      <c r="BY12" s="69"/>
      <c r="BZ12" s="68" t="s">
        <v>212</v>
      </c>
      <c r="CA12" s="69"/>
      <c r="CB12" s="68" t="s">
        <v>213</v>
      </c>
      <c r="CC12" s="69"/>
      <c r="CD12" s="68" t="s">
        <v>170</v>
      </c>
      <c r="CE12" s="69"/>
      <c r="CF12" s="68" t="s">
        <v>214</v>
      </c>
      <c r="CG12" s="69"/>
      <c r="CH12" s="68" t="s">
        <v>215</v>
      </c>
      <c r="CI12" s="69"/>
      <c r="CJ12" s="68" t="s">
        <v>216</v>
      </c>
      <c r="CK12" s="69"/>
      <c r="CL12" s="68" t="s">
        <v>218</v>
      </c>
      <c r="CM12" s="69"/>
      <c r="CN12" s="68" t="s">
        <v>219</v>
      </c>
      <c r="CO12" s="69"/>
      <c r="CP12" s="68" t="s">
        <v>220</v>
      </c>
      <c r="CQ12" s="69"/>
      <c r="CR12" s="68" t="s">
        <v>222</v>
      </c>
      <c r="CS12" s="69"/>
      <c r="CT12" s="68" t="s">
        <v>223</v>
      </c>
      <c r="CU12" s="69"/>
      <c r="CV12" s="68" t="s">
        <v>225</v>
      </c>
      <c r="CW12" s="69"/>
      <c r="CX12" s="68" t="s">
        <v>226</v>
      </c>
      <c r="CY12" s="69"/>
      <c r="CZ12" s="68" t="s">
        <v>153</v>
      </c>
      <c r="DA12" s="69"/>
      <c r="DB12" s="68" t="s">
        <v>227</v>
      </c>
      <c r="DC12" s="69"/>
      <c r="DD12" s="68" t="s">
        <v>228</v>
      </c>
      <c r="DE12" s="69"/>
      <c r="DF12" s="68" t="s">
        <v>229</v>
      </c>
      <c r="DG12" s="69"/>
      <c r="DH12" s="68" t="s">
        <v>230</v>
      </c>
      <c r="DI12" s="69"/>
      <c r="DJ12" s="68" t="s">
        <v>231</v>
      </c>
      <c r="DK12" s="69"/>
      <c r="DL12" s="66" t="s">
        <v>284</v>
      </c>
      <c r="DM12" s="67"/>
    </row>
    <row r="13" spans="2:117" ht="44.25" customHeight="1">
      <c r="B13" s="72"/>
      <c r="C13" s="70"/>
      <c r="D13" s="2" t="s">
        <v>0</v>
      </c>
      <c r="E13" s="2" t="s">
        <v>172</v>
      </c>
      <c r="F13" s="2" t="s">
        <v>0</v>
      </c>
      <c r="G13" s="2" t="s">
        <v>172</v>
      </c>
      <c r="H13" s="2" t="s">
        <v>0</v>
      </c>
      <c r="I13" s="2" t="s">
        <v>172</v>
      </c>
      <c r="J13" s="2" t="s">
        <v>0</v>
      </c>
      <c r="K13" s="2" t="s">
        <v>172</v>
      </c>
      <c r="L13" s="2" t="s">
        <v>0</v>
      </c>
      <c r="M13" s="2" t="s">
        <v>172</v>
      </c>
      <c r="N13" s="2" t="s">
        <v>0</v>
      </c>
      <c r="O13" s="2" t="s">
        <v>172</v>
      </c>
      <c r="P13" s="2" t="s">
        <v>0</v>
      </c>
      <c r="Q13" s="2" t="s">
        <v>172</v>
      </c>
      <c r="R13" s="2" t="s">
        <v>0</v>
      </c>
      <c r="S13" s="2" t="s">
        <v>172</v>
      </c>
      <c r="T13" s="2" t="s">
        <v>0</v>
      </c>
      <c r="U13" s="2" t="s">
        <v>172</v>
      </c>
      <c r="V13" s="2" t="s">
        <v>0</v>
      </c>
      <c r="W13" s="2" t="s">
        <v>172</v>
      </c>
      <c r="X13" s="2" t="s">
        <v>0</v>
      </c>
      <c r="Y13" s="2" t="s">
        <v>172</v>
      </c>
      <c r="Z13" s="2" t="s">
        <v>0</v>
      </c>
      <c r="AA13" s="2" t="s">
        <v>172</v>
      </c>
      <c r="AB13" s="2" t="s">
        <v>0</v>
      </c>
      <c r="AC13" s="2" t="s">
        <v>172</v>
      </c>
      <c r="AD13" s="2" t="s">
        <v>0</v>
      </c>
      <c r="AE13" s="2" t="s">
        <v>172</v>
      </c>
      <c r="AF13" s="2" t="s">
        <v>0</v>
      </c>
      <c r="AG13" s="2" t="s">
        <v>172</v>
      </c>
      <c r="AH13" s="2" t="s">
        <v>0</v>
      </c>
      <c r="AI13" s="2" t="s">
        <v>172</v>
      </c>
      <c r="AJ13" s="2" t="s">
        <v>0</v>
      </c>
      <c r="AK13" s="2" t="s">
        <v>172</v>
      </c>
      <c r="AL13" s="2" t="s">
        <v>0</v>
      </c>
      <c r="AM13" s="2" t="s">
        <v>172</v>
      </c>
      <c r="AN13" s="2" t="s">
        <v>0</v>
      </c>
      <c r="AO13" s="2" t="s">
        <v>172</v>
      </c>
      <c r="AP13" s="2" t="s">
        <v>0</v>
      </c>
      <c r="AQ13" s="2" t="s">
        <v>172</v>
      </c>
      <c r="AR13" s="2" t="s">
        <v>0</v>
      </c>
      <c r="AS13" s="2" t="s">
        <v>172</v>
      </c>
      <c r="AT13" s="2" t="s">
        <v>0</v>
      </c>
      <c r="AU13" s="2" t="s">
        <v>172</v>
      </c>
      <c r="AV13" s="2" t="s">
        <v>0</v>
      </c>
      <c r="AW13" s="2" t="s">
        <v>172</v>
      </c>
      <c r="AX13" s="2" t="s">
        <v>0</v>
      </c>
      <c r="AY13" s="2" t="s">
        <v>172</v>
      </c>
      <c r="AZ13" s="2" t="s">
        <v>0</v>
      </c>
      <c r="BA13" s="2" t="s">
        <v>172</v>
      </c>
      <c r="BB13" s="2" t="s">
        <v>0</v>
      </c>
      <c r="BC13" s="2" t="s">
        <v>172</v>
      </c>
      <c r="BD13" s="2" t="s">
        <v>0</v>
      </c>
      <c r="BE13" s="2" t="s">
        <v>172</v>
      </c>
      <c r="BF13" s="2" t="s">
        <v>0</v>
      </c>
      <c r="BG13" s="2" t="s">
        <v>172</v>
      </c>
      <c r="BH13" s="2" t="s">
        <v>0</v>
      </c>
      <c r="BI13" s="2" t="s">
        <v>172</v>
      </c>
      <c r="BJ13" s="2" t="s">
        <v>0</v>
      </c>
      <c r="BK13" s="2" t="s">
        <v>172</v>
      </c>
      <c r="BL13" s="2" t="s">
        <v>0</v>
      </c>
      <c r="BM13" s="2" t="s">
        <v>172</v>
      </c>
      <c r="BN13" s="2" t="s">
        <v>0</v>
      </c>
      <c r="BO13" s="2" t="s">
        <v>172</v>
      </c>
      <c r="BP13" s="2" t="s">
        <v>0</v>
      </c>
      <c r="BQ13" s="2" t="s">
        <v>172</v>
      </c>
      <c r="BR13" s="2" t="s">
        <v>0</v>
      </c>
      <c r="BS13" s="2" t="s">
        <v>172</v>
      </c>
      <c r="BT13" s="2" t="s">
        <v>0</v>
      </c>
      <c r="BU13" s="2" t="s">
        <v>172</v>
      </c>
      <c r="BV13" s="2" t="s">
        <v>0</v>
      </c>
      <c r="BW13" s="2" t="s">
        <v>172</v>
      </c>
      <c r="BX13" s="2" t="s">
        <v>0</v>
      </c>
      <c r="BY13" s="2" t="s">
        <v>172</v>
      </c>
      <c r="BZ13" s="2" t="s">
        <v>0</v>
      </c>
      <c r="CA13" s="2" t="s">
        <v>172</v>
      </c>
      <c r="CB13" s="2" t="s">
        <v>0</v>
      </c>
      <c r="CC13" s="2" t="s">
        <v>172</v>
      </c>
      <c r="CD13" s="2" t="s">
        <v>0</v>
      </c>
      <c r="CE13" s="2" t="s">
        <v>172</v>
      </c>
      <c r="CF13" s="2" t="s">
        <v>0</v>
      </c>
      <c r="CG13" s="2" t="s">
        <v>172</v>
      </c>
      <c r="CH13" s="2" t="s">
        <v>0</v>
      </c>
      <c r="CI13" s="2" t="s">
        <v>172</v>
      </c>
      <c r="CJ13" s="2" t="s">
        <v>0</v>
      </c>
      <c r="CK13" s="2" t="s">
        <v>172</v>
      </c>
      <c r="CL13" s="2" t="s">
        <v>0</v>
      </c>
      <c r="CM13" s="2" t="s">
        <v>172</v>
      </c>
      <c r="CN13" s="2" t="s">
        <v>0</v>
      </c>
      <c r="CO13" s="2" t="s">
        <v>172</v>
      </c>
      <c r="CP13" s="2" t="s">
        <v>0</v>
      </c>
      <c r="CQ13" s="2" t="s">
        <v>172</v>
      </c>
      <c r="CR13" s="2" t="s">
        <v>0</v>
      </c>
      <c r="CS13" s="2" t="s">
        <v>172</v>
      </c>
      <c r="CT13" s="2" t="s">
        <v>0</v>
      </c>
      <c r="CU13" s="2" t="s">
        <v>172</v>
      </c>
      <c r="CV13" s="2" t="s">
        <v>0</v>
      </c>
      <c r="CW13" s="2" t="s">
        <v>172</v>
      </c>
      <c r="CX13" s="2" t="s">
        <v>0</v>
      </c>
      <c r="CY13" s="2" t="s">
        <v>172</v>
      </c>
      <c r="CZ13" s="2" t="s">
        <v>0</v>
      </c>
      <c r="DA13" s="2" t="s">
        <v>172</v>
      </c>
      <c r="DB13" s="2" t="s">
        <v>0</v>
      </c>
      <c r="DC13" s="2" t="s">
        <v>172</v>
      </c>
      <c r="DD13" s="2" t="s">
        <v>0</v>
      </c>
      <c r="DE13" s="2" t="s">
        <v>172</v>
      </c>
      <c r="DF13" s="2" t="s">
        <v>0</v>
      </c>
      <c r="DG13" s="2" t="s">
        <v>172</v>
      </c>
      <c r="DH13" s="2" t="s">
        <v>0</v>
      </c>
      <c r="DI13" s="2" t="s">
        <v>172</v>
      </c>
      <c r="DJ13" s="2" t="s">
        <v>0</v>
      </c>
      <c r="DK13" s="2" t="s">
        <v>172</v>
      </c>
      <c r="DL13" s="30" t="s">
        <v>0</v>
      </c>
      <c r="DM13" s="30" t="s">
        <v>172</v>
      </c>
    </row>
    <row r="14" spans="2:117" ht="15.75" customHeight="1">
      <c r="B14" s="4" t="s">
        <v>1</v>
      </c>
      <c r="C14" s="9" t="s">
        <v>2</v>
      </c>
      <c r="D14" s="3" t="s">
        <v>3</v>
      </c>
      <c r="E14" s="3" t="s">
        <v>3</v>
      </c>
      <c r="F14" s="3" t="s">
        <v>3</v>
      </c>
      <c r="G14" s="3" t="s">
        <v>3</v>
      </c>
      <c r="H14" s="3" t="s">
        <v>3</v>
      </c>
      <c r="I14" s="3" t="s">
        <v>3</v>
      </c>
      <c r="J14" s="3" t="s">
        <v>3</v>
      </c>
      <c r="K14" s="3" t="s">
        <v>3</v>
      </c>
      <c r="L14" s="3" t="s">
        <v>3</v>
      </c>
      <c r="M14" s="3" t="s">
        <v>3</v>
      </c>
      <c r="N14" s="3" t="s">
        <v>3</v>
      </c>
      <c r="O14" s="3" t="s">
        <v>3</v>
      </c>
      <c r="P14" s="3" t="s">
        <v>3</v>
      </c>
      <c r="Q14" s="3" t="s">
        <v>3</v>
      </c>
      <c r="R14" s="3" t="s">
        <v>3</v>
      </c>
      <c r="S14" s="3" t="s">
        <v>3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1"/>
      <c r="DM14" s="31"/>
    </row>
    <row r="15" spans="2:117">
      <c r="B15" s="4">
        <v>1</v>
      </c>
      <c r="C15" s="5" t="s">
        <v>4</v>
      </c>
      <c r="D15" s="3" t="s">
        <v>3</v>
      </c>
      <c r="E15" s="32" t="s">
        <v>283</v>
      </c>
      <c r="F15" s="3" t="s">
        <v>3</v>
      </c>
      <c r="G15" s="32" t="s">
        <v>156</v>
      </c>
      <c r="H15" s="3" t="s">
        <v>3</v>
      </c>
      <c r="I15" s="32" t="s">
        <v>156</v>
      </c>
      <c r="J15" s="3" t="s">
        <v>3</v>
      </c>
      <c r="K15" s="32" t="s">
        <v>283</v>
      </c>
      <c r="L15" s="3" t="s">
        <v>3</v>
      </c>
      <c r="M15" s="32" t="s">
        <v>156</v>
      </c>
      <c r="N15" s="3" t="s">
        <v>3</v>
      </c>
      <c r="O15" s="32" t="s">
        <v>157</v>
      </c>
      <c r="P15" s="3" t="s">
        <v>3</v>
      </c>
      <c r="Q15" s="32" t="s">
        <v>156</v>
      </c>
      <c r="R15" s="3" t="s">
        <v>3</v>
      </c>
      <c r="S15" s="32" t="s">
        <v>283</v>
      </c>
      <c r="T15" s="3"/>
      <c r="U15" s="32" t="s">
        <v>157</v>
      </c>
      <c r="V15" s="3"/>
      <c r="W15" s="32" t="s">
        <v>283</v>
      </c>
      <c r="X15" s="3"/>
      <c r="Y15" s="32" t="s">
        <v>207</v>
      </c>
      <c r="Z15" s="3"/>
      <c r="AA15" s="32" t="s">
        <v>207</v>
      </c>
      <c r="AB15" s="3"/>
      <c r="AC15" s="32" t="s">
        <v>283</v>
      </c>
      <c r="AD15" s="3"/>
      <c r="AE15" s="32" t="s">
        <v>283</v>
      </c>
      <c r="AF15" s="3"/>
      <c r="AG15" s="32" t="s">
        <v>283</v>
      </c>
      <c r="AH15" s="3"/>
      <c r="AI15" s="32" t="s">
        <v>283</v>
      </c>
      <c r="AJ15" s="3"/>
      <c r="AK15" s="32" t="s">
        <v>155</v>
      </c>
      <c r="AL15" s="3"/>
      <c r="AM15" s="32" t="s">
        <v>158</v>
      </c>
      <c r="AN15" s="3"/>
      <c r="AO15" s="32" t="s">
        <v>158</v>
      </c>
      <c r="AP15" s="3"/>
      <c r="AQ15" s="32" t="s">
        <v>158</v>
      </c>
      <c r="AR15" s="3"/>
      <c r="AS15" s="32" t="s">
        <v>158</v>
      </c>
      <c r="AT15" s="3"/>
      <c r="AU15" s="32" t="s">
        <v>157</v>
      </c>
      <c r="AV15" s="3"/>
      <c r="AW15" s="32" t="s">
        <v>158</v>
      </c>
      <c r="AX15" s="3"/>
      <c r="AY15" s="32" t="s">
        <v>221</v>
      </c>
      <c r="AZ15" s="3"/>
      <c r="BA15" s="32" t="s">
        <v>221</v>
      </c>
      <c r="BB15" s="3"/>
      <c r="BC15" s="32" t="s">
        <v>156</v>
      </c>
      <c r="BD15" s="3"/>
      <c r="BE15" s="32" t="s">
        <v>160</v>
      </c>
      <c r="BF15" s="3"/>
      <c r="BG15" s="32" t="s">
        <v>207</v>
      </c>
      <c r="BH15" s="3"/>
      <c r="BI15" s="32" t="s">
        <v>156</v>
      </c>
      <c r="BJ15" s="3"/>
      <c r="BK15" s="32" t="s">
        <v>156</v>
      </c>
      <c r="BL15" s="3"/>
      <c r="BM15" s="32" t="s">
        <v>207</v>
      </c>
      <c r="BN15" s="3"/>
      <c r="BO15" s="32" t="s">
        <v>207</v>
      </c>
      <c r="BP15" s="3"/>
      <c r="BQ15" s="32" t="s">
        <v>207</v>
      </c>
      <c r="BR15" s="3"/>
      <c r="BS15" s="32" t="s">
        <v>283</v>
      </c>
      <c r="BT15" s="3"/>
      <c r="BU15" s="32" t="s">
        <v>217</v>
      </c>
      <c r="BV15" s="3"/>
      <c r="BW15" s="32" t="s">
        <v>207</v>
      </c>
      <c r="BX15" s="3"/>
      <c r="BY15" s="32" t="s">
        <v>283</v>
      </c>
      <c r="BZ15" s="3"/>
      <c r="CA15" s="32" t="s">
        <v>283</v>
      </c>
      <c r="CB15" s="3"/>
      <c r="CC15" s="32" t="s">
        <v>217</v>
      </c>
      <c r="CD15" s="3"/>
      <c r="CE15" s="32" t="s">
        <v>283</v>
      </c>
      <c r="CF15" s="3"/>
      <c r="CG15" s="32" t="s">
        <v>217</v>
      </c>
      <c r="CH15" s="3"/>
      <c r="CI15" s="32" t="s">
        <v>283</v>
      </c>
      <c r="CJ15" s="3"/>
      <c r="CK15" s="32" t="s">
        <v>217</v>
      </c>
      <c r="CL15" s="3"/>
      <c r="CM15" s="32" t="s">
        <v>221</v>
      </c>
      <c r="CN15" s="3"/>
      <c r="CO15" s="32" t="s">
        <v>221</v>
      </c>
      <c r="CP15" s="3"/>
      <c r="CQ15" s="32" t="s">
        <v>221</v>
      </c>
      <c r="CR15" s="3"/>
      <c r="CS15" s="32" t="s">
        <v>224</v>
      </c>
      <c r="CT15" s="3"/>
      <c r="CU15" s="32" t="s">
        <v>283</v>
      </c>
      <c r="CV15" s="3"/>
      <c r="CW15" s="32" t="s">
        <v>217</v>
      </c>
      <c r="CX15" s="3"/>
      <c r="CY15" s="32" t="s">
        <v>224</v>
      </c>
      <c r="CZ15" s="3"/>
      <c r="DA15" s="32" t="s">
        <v>159</v>
      </c>
      <c r="DB15" s="3"/>
      <c r="DC15" s="32" t="s">
        <v>217</v>
      </c>
      <c r="DD15" s="3"/>
      <c r="DE15" s="32" t="s">
        <v>283</v>
      </c>
      <c r="DF15" s="3"/>
      <c r="DG15" s="32" t="s">
        <v>221</v>
      </c>
      <c r="DH15" s="3"/>
      <c r="DI15" s="32" t="s">
        <v>221</v>
      </c>
      <c r="DJ15" s="3"/>
      <c r="DK15" s="32" t="s">
        <v>221</v>
      </c>
      <c r="DL15" s="31"/>
      <c r="DM15" s="33"/>
    </row>
    <row r="16" spans="2:117">
      <c r="B16" s="4">
        <v>2</v>
      </c>
      <c r="C16" s="5" t="s">
        <v>5</v>
      </c>
      <c r="D16" s="34" t="s">
        <v>3</v>
      </c>
      <c r="E16" s="34">
        <v>5</v>
      </c>
      <c r="F16" s="34" t="s">
        <v>3</v>
      </c>
      <c r="G16" s="34">
        <v>4</v>
      </c>
      <c r="H16" s="34" t="s">
        <v>3</v>
      </c>
      <c r="I16" s="34">
        <v>4</v>
      </c>
      <c r="J16" s="34" t="s">
        <v>3</v>
      </c>
      <c r="K16" s="34">
        <v>5</v>
      </c>
      <c r="L16" s="34" t="s">
        <v>3</v>
      </c>
      <c r="M16" s="34">
        <v>4</v>
      </c>
      <c r="N16" s="34"/>
      <c r="O16" s="34">
        <v>5</v>
      </c>
      <c r="P16" s="34" t="s">
        <v>3</v>
      </c>
      <c r="Q16" s="34">
        <v>4</v>
      </c>
      <c r="R16" s="34" t="s">
        <v>3</v>
      </c>
      <c r="S16" s="34">
        <v>5</v>
      </c>
      <c r="T16" s="34"/>
      <c r="U16" s="34">
        <v>5</v>
      </c>
      <c r="V16" s="34"/>
      <c r="W16" s="34">
        <v>5</v>
      </c>
      <c r="X16" s="34"/>
      <c r="Y16" s="34">
        <v>4</v>
      </c>
      <c r="Z16" s="34"/>
      <c r="AA16" s="34">
        <v>3</v>
      </c>
      <c r="AB16" s="34"/>
      <c r="AC16" s="34">
        <v>5</v>
      </c>
      <c r="AD16" s="34"/>
      <c r="AE16" s="34">
        <v>5</v>
      </c>
      <c r="AF16" s="34"/>
      <c r="AG16" s="34">
        <v>5</v>
      </c>
      <c r="AH16" s="34"/>
      <c r="AI16" s="34">
        <v>5</v>
      </c>
      <c r="AJ16" s="34"/>
      <c r="AK16" s="34">
        <v>5</v>
      </c>
      <c r="AL16" s="34"/>
      <c r="AM16" s="34">
        <v>2</v>
      </c>
      <c r="AN16" s="34"/>
      <c r="AO16" s="34">
        <v>3</v>
      </c>
      <c r="AP16" s="34"/>
      <c r="AQ16" s="34">
        <v>2</v>
      </c>
      <c r="AR16" s="34"/>
      <c r="AS16" s="34">
        <v>2</v>
      </c>
      <c r="AT16" s="34"/>
      <c r="AU16" s="34">
        <v>5</v>
      </c>
      <c r="AV16" s="34"/>
      <c r="AW16" s="34">
        <v>2</v>
      </c>
      <c r="AX16" s="34"/>
      <c r="AY16" s="34">
        <v>2</v>
      </c>
      <c r="AZ16" s="34"/>
      <c r="BA16" s="34">
        <v>2</v>
      </c>
      <c r="BB16" s="34"/>
      <c r="BC16" s="34">
        <v>4</v>
      </c>
      <c r="BD16" s="34"/>
      <c r="BE16" s="34">
        <v>3</v>
      </c>
      <c r="BF16" s="34"/>
      <c r="BG16" s="34">
        <v>3</v>
      </c>
      <c r="BH16" s="34"/>
      <c r="BI16" s="34">
        <v>3</v>
      </c>
      <c r="BJ16" s="34"/>
      <c r="BK16" s="34">
        <v>3</v>
      </c>
      <c r="BL16" s="34"/>
      <c r="BM16" s="34">
        <v>2</v>
      </c>
      <c r="BN16" s="34"/>
      <c r="BO16" s="34">
        <v>2</v>
      </c>
      <c r="BP16" s="34"/>
      <c r="BQ16" s="34">
        <v>3</v>
      </c>
      <c r="BR16" s="34"/>
      <c r="BS16" s="34">
        <v>5</v>
      </c>
      <c r="BT16" s="34"/>
      <c r="BU16" s="34">
        <v>5</v>
      </c>
      <c r="BV16" s="34"/>
      <c r="BW16" s="34">
        <v>4</v>
      </c>
      <c r="BX16" s="34"/>
      <c r="BY16" s="34">
        <v>5</v>
      </c>
      <c r="BZ16" s="34"/>
      <c r="CA16" s="34">
        <v>5</v>
      </c>
      <c r="CB16" s="34"/>
      <c r="CC16" s="34">
        <v>5</v>
      </c>
      <c r="CD16" s="34"/>
      <c r="CE16" s="34">
        <v>5</v>
      </c>
      <c r="CF16" s="34"/>
      <c r="CG16" s="34">
        <v>5</v>
      </c>
      <c r="CH16" s="34"/>
      <c r="CI16" s="34">
        <v>5</v>
      </c>
      <c r="CJ16" s="34"/>
      <c r="CK16" s="34">
        <v>5</v>
      </c>
      <c r="CL16" s="34"/>
      <c r="CM16" s="34">
        <v>2</v>
      </c>
      <c r="CN16" s="34"/>
      <c r="CO16" s="34">
        <v>2</v>
      </c>
      <c r="CP16" s="34"/>
      <c r="CQ16" s="34">
        <v>2</v>
      </c>
      <c r="CR16" s="34"/>
      <c r="CS16" s="34">
        <v>4</v>
      </c>
      <c r="CT16" s="34"/>
      <c r="CU16" s="34">
        <v>5</v>
      </c>
      <c r="CV16" s="34"/>
      <c r="CW16" s="34">
        <v>5</v>
      </c>
      <c r="CX16" s="34"/>
      <c r="CY16" s="34">
        <v>4</v>
      </c>
      <c r="CZ16" s="34"/>
      <c r="DA16" s="34">
        <v>1</v>
      </c>
      <c r="DB16" s="34"/>
      <c r="DC16" s="34">
        <v>5</v>
      </c>
      <c r="DD16" s="34"/>
      <c r="DE16" s="34">
        <v>5</v>
      </c>
      <c r="DF16" s="34"/>
      <c r="DG16" s="34">
        <v>2</v>
      </c>
      <c r="DH16" s="34"/>
      <c r="DI16" s="34">
        <v>2</v>
      </c>
      <c r="DJ16" s="34"/>
      <c r="DK16" s="34">
        <v>2</v>
      </c>
      <c r="DL16" s="19"/>
      <c r="DM16" s="19">
        <f>E16+G16+I16+K16+M16+O16+Q16+S16+U16+W16+Y16+AA16+AC16+AE16+AG16+AI16+AK16+AM16+AO16+AQ16+AS16+AU16+AW16+AY16+BA16+BC16+BE16+BG16+BI16+BK16+BM16+BO16+BQ16+BS16+BU16+BW16+BY16+CA16++CC16+CE16+CG16+CI16+CK16+CM16+CO16+CQ16+CS16+CU16+CW16+CY16+DA16+DC16+DE16+DG16+DI16+DK16</f>
        <v>211</v>
      </c>
    </row>
    <row r="17" spans="2:117">
      <c r="B17" s="4">
        <v>3</v>
      </c>
      <c r="C17" s="5" t="s">
        <v>6</v>
      </c>
      <c r="D17" s="34" t="s">
        <v>3</v>
      </c>
      <c r="E17" s="34">
        <v>2</v>
      </c>
      <c r="F17" s="34" t="s">
        <v>3</v>
      </c>
      <c r="G17" s="34">
        <v>4</v>
      </c>
      <c r="H17" s="34" t="s">
        <v>3</v>
      </c>
      <c r="I17" s="34">
        <v>2</v>
      </c>
      <c r="J17" s="34" t="s">
        <v>3</v>
      </c>
      <c r="K17" s="34">
        <v>2</v>
      </c>
      <c r="L17" s="34" t="s">
        <v>3</v>
      </c>
      <c r="M17" s="34">
        <v>2</v>
      </c>
      <c r="N17" s="34" t="s">
        <v>3</v>
      </c>
      <c r="O17" s="34">
        <v>3</v>
      </c>
      <c r="P17" s="34" t="s">
        <v>3</v>
      </c>
      <c r="Q17" s="34">
        <v>2</v>
      </c>
      <c r="R17" s="34" t="s">
        <v>3</v>
      </c>
      <c r="S17" s="34">
        <v>2</v>
      </c>
      <c r="T17" s="34"/>
      <c r="U17" s="34">
        <v>2</v>
      </c>
      <c r="V17" s="34"/>
      <c r="W17" s="34">
        <v>2</v>
      </c>
      <c r="X17" s="34"/>
      <c r="Y17" s="34">
        <v>3</v>
      </c>
      <c r="Z17" s="34"/>
      <c r="AA17" s="34">
        <v>2</v>
      </c>
      <c r="AB17" s="34"/>
      <c r="AC17" s="34">
        <v>2</v>
      </c>
      <c r="AD17" s="34"/>
      <c r="AE17" s="34">
        <v>2</v>
      </c>
      <c r="AF17" s="34"/>
      <c r="AG17" s="34">
        <v>2</v>
      </c>
      <c r="AH17" s="34"/>
      <c r="AI17" s="34">
        <v>2</v>
      </c>
      <c r="AJ17" s="34"/>
      <c r="AK17" s="34">
        <v>2</v>
      </c>
      <c r="AL17" s="34"/>
      <c r="AM17" s="34">
        <v>2</v>
      </c>
      <c r="AN17" s="34"/>
      <c r="AO17" s="34">
        <v>2</v>
      </c>
      <c r="AP17" s="34"/>
      <c r="AQ17" s="34">
        <v>1</v>
      </c>
      <c r="AR17" s="34"/>
      <c r="AS17" s="34">
        <v>1</v>
      </c>
      <c r="AT17" s="34"/>
      <c r="AU17" s="34">
        <v>3</v>
      </c>
      <c r="AV17" s="34"/>
      <c r="AW17" s="34">
        <v>2</v>
      </c>
      <c r="AX17" s="34"/>
      <c r="AY17" s="34">
        <v>1</v>
      </c>
      <c r="AZ17" s="34"/>
      <c r="BA17" s="34">
        <v>1</v>
      </c>
      <c r="BB17" s="34"/>
      <c r="BC17" s="34">
        <v>2</v>
      </c>
      <c r="BD17" s="34"/>
      <c r="BE17" s="34">
        <v>2</v>
      </c>
      <c r="BF17" s="34"/>
      <c r="BG17" s="34">
        <v>2</v>
      </c>
      <c r="BH17" s="34"/>
      <c r="BI17" s="34">
        <v>2</v>
      </c>
      <c r="BJ17" s="34"/>
      <c r="BK17" s="34">
        <v>2</v>
      </c>
      <c r="BL17" s="34"/>
      <c r="BM17" s="34">
        <v>2</v>
      </c>
      <c r="BN17" s="34"/>
      <c r="BO17" s="34">
        <v>2</v>
      </c>
      <c r="BP17" s="34"/>
      <c r="BQ17" s="34">
        <v>2</v>
      </c>
      <c r="BR17" s="34"/>
      <c r="BS17" s="34">
        <v>2</v>
      </c>
      <c r="BT17" s="34"/>
      <c r="BU17" s="34">
        <v>2</v>
      </c>
      <c r="BV17" s="34"/>
      <c r="BW17" s="34">
        <v>2</v>
      </c>
      <c r="BX17" s="34"/>
      <c r="BY17" s="34">
        <v>2</v>
      </c>
      <c r="BZ17" s="34"/>
      <c r="CA17" s="34">
        <v>2</v>
      </c>
      <c r="CB17" s="34"/>
      <c r="CC17" s="34">
        <v>2</v>
      </c>
      <c r="CD17" s="34"/>
      <c r="CE17" s="34">
        <v>2</v>
      </c>
      <c r="CF17" s="34"/>
      <c r="CG17" s="34">
        <v>2</v>
      </c>
      <c r="CH17" s="34"/>
      <c r="CI17" s="34">
        <v>2</v>
      </c>
      <c r="CJ17" s="34"/>
      <c r="CK17" s="34">
        <v>2</v>
      </c>
      <c r="CL17" s="34"/>
      <c r="CM17" s="34">
        <v>2</v>
      </c>
      <c r="CN17" s="34"/>
      <c r="CO17" s="34">
        <v>2</v>
      </c>
      <c r="CP17" s="34"/>
      <c r="CQ17" s="34">
        <v>2</v>
      </c>
      <c r="CR17" s="34"/>
      <c r="CS17" s="34">
        <v>2</v>
      </c>
      <c r="CT17" s="34"/>
      <c r="CU17" s="34">
        <v>2</v>
      </c>
      <c r="CV17" s="34"/>
      <c r="CW17" s="34">
        <v>1</v>
      </c>
      <c r="CX17" s="34"/>
      <c r="CY17" s="34">
        <v>2</v>
      </c>
      <c r="CZ17" s="34"/>
      <c r="DA17" s="34">
        <v>1</v>
      </c>
      <c r="DB17" s="34"/>
      <c r="DC17" s="34">
        <v>2</v>
      </c>
      <c r="DD17" s="34"/>
      <c r="DE17" s="34">
        <v>2</v>
      </c>
      <c r="DF17" s="34"/>
      <c r="DG17" s="34">
        <v>2</v>
      </c>
      <c r="DH17" s="34"/>
      <c r="DI17" s="34">
        <v>2</v>
      </c>
      <c r="DJ17" s="34"/>
      <c r="DK17" s="34">
        <v>2</v>
      </c>
      <c r="DL17" s="18"/>
      <c r="DM17" s="18">
        <f t="shared" ref="DM17:DM81" si="0">E17+G17+I17+K17+M17+O17+Q17+S17+U17+W17+Y17+AA17+AC17+AE17+AG17+AI17+AK17+AM17+AO17+AQ17+AS17+AU17+AW17+AY17+BA17+BC17+BE17+BG17+BI17+BK17+BM17+BO17+BQ17+BS17+BU17+BW17+BY17+CA17++CC17+CE17+CG17+CI17+CK17+CM17+CO17+CQ17+CS17+CU17+CW17+CY17+DA17+DC17+DE17+DG17+DI17+DK17</f>
        <v>111</v>
      </c>
    </row>
    <row r="18" spans="2:117">
      <c r="B18" s="4">
        <v>4</v>
      </c>
      <c r="C18" s="5" t="s">
        <v>7</v>
      </c>
      <c r="D18" s="34" t="s">
        <v>3</v>
      </c>
      <c r="E18" s="34">
        <v>38</v>
      </c>
      <c r="F18" s="34" t="s">
        <v>3</v>
      </c>
      <c r="G18" s="34">
        <v>64</v>
      </c>
      <c r="H18" s="34" t="s">
        <v>3</v>
      </c>
      <c r="I18" s="34">
        <v>32</v>
      </c>
      <c r="J18" s="34" t="s">
        <v>3</v>
      </c>
      <c r="K18" s="34">
        <v>36</v>
      </c>
      <c r="L18" s="34" t="s">
        <v>3</v>
      </c>
      <c r="M18" s="34">
        <v>95</v>
      </c>
      <c r="N18" s="34" t="s">
        <v>3</v>
      </c>
      <c r="O18" s="34">
        <v>57</v>
      </c>
      <c r="P18" s="34" t="s">
        <v>3</v>
      </c>
      <c r="Q18" s="34">
        <v>32</v>
      </c>
      <c r="R18" s="34" t="s">
        <v>3</v>
      </c>
      <c r="S18" s="34">
        <v>33</v>
      </c>
      <c r="T18" s="34"/>
      <c r="U18" s="34">
        <v>36</v>
      </c>
      <c r="V18" s="34"/>
      <c r="W18" s="34">
        <v>38</v>
      </c>
      <c r="X18" s="34"/>
      <c r="Y18" s="34">
        <v>43</v>
      </c>
      <c r="Z18" s="34"/>
      <c r="AA18" s="34">
        <v>24</v>
      </c>
      <c r="AB18" s="34"/>
      <c r="AC18" s="34">
        <v>38</v>
      </c>
      <c r="AD18" s="34"/>
      <c r="AE18" s="34">
        <v>38</v>
      </c>
      <c r="AF18" s="34"/>
      <c r="AG18" s="34">
        <v>38</v>
      </c>
      <c r="AH18" s="34"/>
      <c r="AI18" s="34">
        <v>40</v>
      </c>
      <c r="AJ18" s="34"/>
      <c r="AK18" s="34">
        <v>40</v>
      </c>
      <c r="AL18" s="34"/>
      <c r="AM18" s="34">
        <v>9</v>
      </c>
      <c r="AN18" s="34"/>
      <c r="AO18" s="34">
        <v>24</v>
      </c>
      <c r="AP18" s="34"/>
      <c r="AQ18" s="34">
        <v>7</v>
      </c>
      <c r="AR18" s="34"/>
      <c r="AS18" s="34">
        <v>8</v>
      </c>
      <c r="AT18" s="34"/>
      <c r="AU18" s="34">
        <v>50</v>
      </c>
      <c r="AV18" s="34"/>
      <c r="AW18" s="34">
        <v>10</v>
      </c>
      <c r="AX18" s="34"/>
      <c r="AY18" s="34">
        <v>16</v>
      </c>
      <c r="AZ18" s="34"/>
      <c r="BA18" s="34">
        <v>18</v>
      </c>
      <c r="BB18" s="34"/>
      <c r="BC18" s="34">
        <v>29</v>
      </c>
      <c r="BD18" s="34"/>
      <c r="BE18" s="34">
        <v>24</v>
      </c>
      <c r="BF18" s="34"/>
      <c r="BG18" s="34">
        <v>24</v>
      </c>
      <c r="BH18" s="34"/>
      <c r="BI18" s="34">
        <v>24</v>
      </c>
      <c r="BJ18" s="34"/>
      <c r="BK18" s="34">
        <v>24</v>
      </c>
      <c r="BL18" s="34"/>
      <c r="BM18" s="34">
        <v>15</v>
      </c>
      <c r="BN18" s="34"/>
      <c r="BO18" s="34">
        <v>12</v>
      </c>
      <c r="BP18" s="34"/>
      <c r="BQ18" s="34">
        <v>24</v>
      </c>
      <c r="BR18" s="34"/>
      <c r="BS18" s="34">
        <v>32</v>
      </c>
      <c r="BT18" s="34"/>
      <c r="BU18" s="34">
        <v>38</v>
      </c>
      <c r="BV18" s="34"/>
      <c r="BW18" s="34">
        <v>32</v>
      </c>
      <c r="BX18" s="34"/>
      <c r="BY18" s="34">
        <v>38</v>
      </c>
      <c r="BZ18" s="34"/>
      <c r="CA18" s="34">
        <v>38</v>
      </c>
      <c r="CB18" s="34"/>
      <c r="CC18" s="34">
        <v>24</v>
      </c>
      <c r="CD18" s="34"/>
      <c r="CE18" s="34">
        <v>37</v>
      </c>
      <c r="CF18" s="34"/>
      <c r="CG18" s="34">
        <v>38</v>
      </c>
      <c r="CH18" s="34"/>
      <c r="CI18" s="34">
        <v>38</v>
      </c>
      <c r="CJ18" s="34"/>
      <c r="CK18" s="34">
        <v>40</v>
      </c>
      <c r="CL18" s="34"/>
      <c r="CM18" s="34">
        <v>12</v>
      </c>
      <c r="CN18" s="34"/>
      <c r="CO18" s="34">
        <v>12</v>
      </c>
      <c r="CP18" s="34"/>
      <c r="CQ18" s="34">
        <v>12</v>
      </c>
      <c r="CR18" s="34"/>
      <c r="CS18" s="34">
        <v>32</v>
      </c>
      <c r="CT18" s="34"/>
      <c r="CU18" s="34">
        <v>38</v>
      </c>
      <c r="CV18" s="34"/>
      <c r="CW18" s="34">
        <v>19</v>
      </c>
      <c r="CX18" s="34"/>
      <c r="CY18" s="34">
        <v>16</v>
      </c>
      <c r="CZ18" s="34"/>
      <c r="DA18" s="34">
        <v>3</v>
      </c>
      <c r="DB18" s="34"/>
      <c r="DC18" s="34">
        <v>56</v>
      </c>
      <c r="DD18" s="34"/>
      <c r="DE18" s="34">
        <v>38</v>
      </c>
      <c r="DF18" s="34"/>
      <c r="DG18" s="34">
        <v>12</v>
      </c>
      <c r="DH18" s="34"/>
      <c r="DI18" s="34">
        <v>12</v>
      </c>
      <c r="DJ18" s="34"/>
      <c r="DK18" s="34">
        <v>12</v>
      </c>
      <c r="DL18" s="18"/>
      <c r="DM18" s="18">
        <f t="shared" si="0"/>
        <v>1669</v>
      </c>
    </row>
    <row r="19" spans="2:117">
      <c r="B19" s="4">
        <v>5</v>
      </c>
      <c r="C19" s="5" t="s">
        <v>8</v>
      </c>
      <c r="D19" s="34" t="s">
        <v>3</v>
      </c>
      <c r="E19" s="35"/>
      <c r="F19" s="34"/>
      <c r="G19" s="35"/>
      <c r="H19" s="34"/>
      <c r="I19" s="35"/>
      <c r="J19" s="34"/>
      <c r="K19" s="35"/>
      <c r="L19" s="34"/>
      <c r="M19" s="35"/>
      <c r="N19" s="34"/>
      <c r="O19" s="35"/>
      <c r="P19" s="34"/>
      <c r="Q19" s="35"/>
      <c r="R19" s="34"/>
      <c r="S19" s="35"/>
      <c r="T19" s="34"/>
      <c r="U19" s="35"/>
      <c r="V19" s="34"/>
      <c r="W19" s="35"/>
      <c r="X19" s="34"/>
      <c r="Y19" s="35"/>
      <c r="Z19" s="34"/>
      <c r="AA19" s="35"/>
      <c r="AB19" s="34"/>
      <c r="AC19" s="35"/>
      <c r="AD19" s="34"/>
      <c r="AE19" s="35"/>
      <c r="AF19" s="34"/>
      <c r="AG19" s="35"/>
      <c r="AH19" s="34"/>
      <c r="AI19" s="35"/>
      <c r="AJ19" s="34"/>
      <c r="AK19" s="35"/>
      <c r="AL19" s="34"/>
      <c r="AM19" s="35"/>
      <c r="AN19" s="34"/>
      <c r="AO19" s="35"/>
      <c r="AP19" s="34"/>
      <c r="AQ19" s="35"/>
      <c r="AR19" s="34"/>
      <c r="AS19" s="35"/>
      <c r="AT19" s="34"/>
      <c r="AU19" s="35"/>
      <c r="AV19" s="34"/>
      <c r="AW19" s="35"/>
      <c r="AX19" s="34"/>
      <c r="AY19" s="35"/>
      <c r="AZ19" s="34"/>
      <c r="BA19" s="35"/>
      <c r="BB19" s="34"/>
      <c r="BC19" s="35"/>
      <c r="BD19" s="34"/>
      <c r="BE19" s="35"/>
      <c r="BF19" s="34"/>
      <c r="BG19" s="35"/>
      <c r="BH19" s="34"/>
      <c r="BI19" s="35"/>
      <c r="BJ19" s="34"/>
      <c r="BK19" s="35"/>
      <c r="BL19" s="34"/>
      <c r="BM19" s="35"/>
      <c r="BN19" s="34"/>
      <c r="BO19" s="35"/>
      <c r="BP19" s="34"/>
      <c r="BQ19" s="35"/>
      <c r="BR19" s="34"/>
      <c r="BS19" s="35"/>
      <c r="BT19" s="34"/>
      <c r="BU19" s="35"/>
      <c r="BV19" s="34"/>
      <c r="BW19" s="35"/>
      <c r="BX19" s="34"/>
      <c r="BY19" s="35"/>
      <c r="BZ19" s="34"/>
      <c r="CA19" s="35"/>
      <c r="CB19" s="34"/>
      <c r="CC19" s="35"/>
      <c r="CD19" s="34"/>
      <c r="CE19" s="35"/>
      <c r="CF19" s="34"/>
      <c r="CG19" s="35"/>
      <c r="CH19" s="34"/>
      <c r="CI19" s="35"/>
      <c r="CJ19" s="34"/>
      <c r="CK19" s="35"/>
      <c r="CL19" s="34"/>
      <c r="CM19" s="35"/>
      <c r="CN19" s="34"/>
      <c r="CO19" s="35"/>
      <c r="CP19" s="34"/>
      <c r="CQ19" s="35"/>
      <c r="CR19" s="34"/>
      <c r="CS19" s="35"/>
      <c r="CT19" s="34"/>
      <c r="CU19" s="35"/>
      <c r="CV19" s="34"/>
      <c r="CW19" s="35"/>
      <c r="CX19" s="34"/>
      <c r="CY19" s="35"/>
      <c r="CZ19" s="34"/>
      <c r="DA19" s="35"/>
      <c r="DB19" s="34"/>
      <c r="DC19" s="35"/>
      <c r="DD19" s="34"/>
      <c r="DE19" s="35"/>
      <c r="DF19" s="34"/>
      <c r="DG19" s="35"/>
      <c r="DH19" s="34"/>
      <c r="DI19" s="35"/>
      <c r="DJ19" s="34"/>
      <c r="DK19" s="35"/>
      <c r="DL19" s="18"/>
      <c r="DM19" s="18">
        <f t="shared" si="0"/>
        <v>0</v>
      </c>
    </row>
    <row r="20" spans="2:117" ht="45">
      <c r="B20" s="4">
        <v>6</v>
      </c>
      <c r="C20" s="5" t="s">
        <v>9</v>
      </c>
      <c r="D20" s="6">
        <f>E20</f>
        <v>1891.2</v>
      </c>
      <c r="E20" s="6">
        <f>E21+E23</f>
        <v>1891.2</v>
      </c>
      <c r="F20" s="6">
        <f>G20</f>
        <v>2589.1999999999998</v>
      </c>
      <c r="G20" s="6">
        <f>G21+G23</f>
        <v>2589.1999999999998</v>
      </c>
      <c r="H20" s="6">
        <f t="shared" ref="H20" si="1">I20</f>
        <v>1297.4000000000001</v>
      </c>
      <c r="I20" s="6">
        <f t="shared" ref="I20" si="2">I21+I23</f>
        <v>1297.4000000000001</v>
      </c>
      <c r="J20" s="6">
        <f t="shared" ref="J20" si="3">K20</f>
        <v>1922.3999999999999</v>
      </c>
      <c r="K20" s="6">
        <f t="shared" ref="K20" si="4">K21+K23</f>
        <v>1922.3999999999999</v>
      </c>
      <c r="L20" s="6">
        <f t="shared" ref="L20" si="5">M20</f>
        <v>3765.9</v>
      </c>
      <c r="M20" s="6">
        <f t="shared" ref="M20" si="6">M21+M23</f>
        <v>3765.9</v>
      </c>
      <c r="N20" s="6">
        <f t="shared" ref="N20" si="7">O20</f>
        <v>2874.5</v>
      </c>
      <c r="O20" s="6">
        <f t="shared" ref="O20" si="8">O21+O23</f>
        <v>2874.5</v>
      </c>
      <c r="P20" s="6">
        <f t="shared" ref="P20" si="9">Q20</f>
        <v>1288.3999999999999</v>
      </c>
      <c r="Q20" s="6">
        <f t="shared" ref="Q20" si="10">Q21+Q23</f>
        <v>1288.3999999999999</v>
      </c>
      <c r="R20" s="6">
        <f t="shared" ref="R20" si="11">S20</f>
        <v>1899.5</v>
      </c>
      <c r="S20" s="6">
        <f t="shared" ref="S20" si="12">S21+S23</f>
        <v>1899.5</v>
      </c>
      <c r="T20" s="6">
        <f t="shared" ref="T20" si="13">U20</f>
        <v>1955.9</v>
      </c>
      <c r="U20" s="6">
        <f t="shared" ref="U20" si="14">U21+U23</f>
        <v>1955.9</v>
      </c>
      <c r="V20" s="6">
        <f t="shared" ref="V20" si="15">W20</f>
        <v>1899.1</v>
      </c>
      <c r="W20" s="6">
        <f t="shared" ref="W20" si="16">W21+W23</f>
        <v>1899.1</v>
      </c>
      <c r="X20" s="6">
        <f t="shared" ref="X20" si="17">Y20</f>
        <v>2021.3000000000002</v>
      </c>
      <c r="Y20" s="6">
        <f t="shared" ref="Y20" si="18">Y21+Y23</f>
        <v>2021.3000000000002</v>
      </c>
      <c r="Z20" s="6">
        <f t="shared" ref="Z20" si="19">AA20</f>
        <v>918.2</v>
      </c>
      <c r="AA20" s="6">
        <f t="shared" ref="AA20" si="20">AA21+AA23</f>
        <v>918.2</v>
      </c>
      <c r="AB20" s="6">
        <f t="shared" ref="AB20" si="21">AC20</f>
        <v>1891.3</v>
      </c>
      <c r="AC20" s="6">
        <f t="shared" ref="AC20" si="22">AC21+AC23</f>
        <v>1891.3</v>
      </c>
      <c r="AD20" s="6">
        <f t="shared" ref="AD20" si="23">AE20</f>
        <v>1913.4</v>
      </c>
      <c r="AE20" s="6">
        <f t="shared" ref="AE20" si="24">AE21+AE23</f>
        <v>1913.4</v>
      </c>
      <c r="AF20" s="6">
        <f t="shared" ref="AF20" si="25">AG20</f>
        <v>1914.4</v>
      </c>
      <c r="AG20" s="6">
        <f t="shared" ref="AG20" si="26">AG21+AG23</f>
        <v>1914.4</v>
      </c>
      <c r="AH20" s="6">
        <f t="shared" ref="AH20" si="27">AI20</f>
        <v>1930.2</v>
      </c>
      <c r="AI20" s="6">
        <f t="shared" ref="AI20" si="28">AI21+AI23</f>
        <v>1930.2</v>
      </c>
      <c r="AJ20" s="6">
        <f t="shared" ref="AJ20" si="29">AK20</f>
        <v>1919.2</v>
      </c>
      <c r="AK20" s="6">
        <f t="shared" ref="AK20" si="30">AK21+AK23</f>
        <v>1919.2</v>
      </c>
      <c r="AL20" s="6">
        <f t="shared" ref="AL20" si="31">AM20</f>
        <v>531.70000000000005</v>
      </c>
      <c r="AM20" s="6">
        <f t="shared" ref="AM20" si="32">AM21+AM23</f>
        <v>531.70000000000005</v>
      </c>
      <c r="AN20" s="6">
        <f t="shared" ref="AN20" si="33">AO20</f>
        <v>947.7</v>
      </c>
      <c r="AO20" s="6">
        <f t="shared" ref="AO20" si="34">AO21+AO23</f>
        <v>947.7</v>
      </c>
      <c r="AP20" s="6">
        <f t="shared" ref="AP20" si="35">AQ20</f>
        <v>520.19999999999993</v>
      </c>
      <c r="AQ20" s="6">
        <f t="shared" ref="AQ20" si="36">AQ21+AQ23</f>
        <v>520.19999999999993</v>
      </c>
      <c r="AR20" s="6">
        <f t="shared" ref="AR20" si="37">AS20</f>
        <v>509.7</v>
      </c>
      <c r="AS20" s="6">
        <f t="shared" ref="AS20" si="38">AS21+AS23</f>
        <v>509.7</v>
      </c>
      <c r="AT20" s="6">
        <f t="shared" ref="AT20" si="39">AU20</f>
        <v>3140.3</v>
      </c>
      <c r="AU20" s="6">
        <f t="shared" ref="AU20" si="40">AU21+AU23</f>
        <v>3140.3</v>
      </c>
      <c r="AV20" s="6">
        <f t="shared" ref="AV20" si="41">AW20</f>
        <v>531.29999999999995</v>
      </c>
      <c r="AW20" s="6">
        <f t="shared" ref="AW20" si="42">AW21+AW23</f>
        <v>531.29999999999995</v>
      </c>
      <c r="AX20" s="6">
        <f t="shared" ref="AX20" si="43">AY20</f>
        <v>692.3</v>
      </c>
      <c r="AY20" s="6">
        <f t="shared" ref="AY20" si="44">AY21+AY23</f>
        <v>692.3</v>
      </c>
      <c r="AZ20" s="6">
        <f t="shared" ref="AZ20" si="45">BA20</f>
        <v>655.5</v>
      </c>
      <c r="BA20" s="6">
        <f t="shared" ref="BA20" si="46">BA21+BA23</f>
        <v>655.5</v>
      </c>
      <c r="BB20" s="6">
        <f t="shared" ref="BB20" si="47">BC20</f>
        <v>1277.5</v>
      </c>
      <c r="BC20" s="6">
        <f t="shared" ref="BC20" si="48">BC21+BC23</f>
        <v>1277.5</v>
      </c>
      <c r="BD20" s="6">
        <f t="shared" ref="BD20" si="49">BE20</f>
        <v>780.59999999999991</v>
      </c>
      <c r="BE20" s="6">
        <f t="shared" ref="BE20" si="50">BE21+BE23</f>
        <v>780.59999999999991</v>
      </c>
      <c r="BF20" s="6">
        <f t="shared" ref="BF20" si="51">BG20</f>
        <v>952.30000000000007</v>
      </c>
      <c r="BG20" s="6">
        <f t="shared" ref="BG20" si="52">BG21+BG23</f>
        <v>952.30000000000007</v>
      </c>
      <c r="BH20" s="6">
        <f t="shared" ref="BH20" si="53">BI20</f>
        <v>951.5</v>
      </c>
      <c r="BI20" s="6">
        <f t="shared" ref="BI20" si="54">BI21+BI23</f>
        <v>951.5</v>
      </c>
      <c r="BJ20" s="6">
        <f t="shared" ref="BJ20" si="55">BK20</f>
        <v>977.4</v>
      </c>
      <c r="BK20" s="6">
        <f t="shared" ref="BK20" si="56">BK21+BK23</f>
        <v>977.4</v>
      </c>
      <c r="BL20" s="6">
        <f t="shared" ref="BL20" si="57">BM20</f>
        <v>635.20000000000005</v>
      </c>
      <c r="BM20" s="6">
        <f t="shared" ref="BM20" si="58">BM21+BM23</f>
        <v>635.20000000000005</v>
      </c>
      <c r="BN20" s="6">
        <f t="shared" ref="BN20" si="59">BO20</f>
        <v>460.4</v>
      </c>
      <c r="BO20" s="6">
        <f t="shared" ref="BO20" si="60">BO21+BO23</f>
        <v>460.4</v>
      </c>
      <c r="BP20" s="6">
        <f t="shared" ref="BP20" si="61">BQ20</f>
        <v>975.40000000000009</v>
      </c>
      <c r="BQ20" s="6">
        <f t="shared" ref="BQ20" si="62">BQ21+BQ23</f>
        <v>975.40000000000009</v>
      </c>
      <c r="BR20" s="6">
        <f t="shared" ref="BR20" si="63">BS20</f>
        <v>1960.4</v>
      </c>
      <c r="BS20" s="6">
        <f t="shared" ref="BS20" si="64">BS21+BS23</f>
        <v>1960.4</v>
      </c>
      <c r="BT20" s="6">
        <f t="shared" ref="BT20" si="65">BU20</f>
        <v>2113.5</v>
      </c>
      <c r="BU20" s="6">
        <f t="shared" ref="BU20" si="66">BU21+BU23</f>
        <v>2113.5</v>
      </c>
      <c r="BV20" s="6">
        <f t="shared" ref="BV20" si="67">BW20</f>
        <v>1286.7</v>
      </c>
      <c r="BW20" s="6">
        <f t="shared" ref="BW20" si="68">BW21+BW23</f>
        <v>1286.7</v>
      </c>
      <c r="BX20" s="6">
        <f t="shared" ref="BX20" si="69">BY20</f>
        <v>1938.3</v>
      </c>
      <c r="BY20" s="6">
        <f t="shared" ref="BY20" si="70">BY21+BY23</f>
        <v>1938.3</v>
      </c>
      <c r="BZ20" s="6">
        <f t="shared" ref="BZ20" si="71">CA20</f>
        <v>1947</v>
      </c>
      <c r="CA20" s="6">
        <f t="shared" ref="CA20" si="72">CA21+CA23</f>
        <v>1947</v>
      </c>
      <c r="CB20" s="6">
        <f t="shared" ref="CB20" si="73">CC20</f>
        <v>2115.9</v>
      </c>
      <c r="CC20" s="6">
        <f t="shared" ref="CC20" si="74">CC21+CC23</f>
        <v>2115.9</v>
      </c>
      <c r="CD20" s="6">
        <f t="shared" ref="CD20" si="75">CE20</f>
        <v>1912.8999999999999</v>
      </c>
      <c r="CE20" s="6">
        <f t="shared" ref="CE20" si="76">CE21+CE23</f>
        <v>1912.8999999999999</v>
      </c>
      <c r="CF20" s="6">
        <f t="shared" ref="CF20" si="77">CG20</f>
        <v>2106.6999999999998</v>
      </c>
      <c r="CG20" s="6">
        <f t="shared" ref="CG20" si="78">CG21+CG23</f>
        <v>2106.6999999999998</v>
      </c>
      <c r="CH20" s="6">
        <f t="shared" ref="CH20" si="79">CI20</f>
        <v>1913.9</v>
      </c>
      <c r="CI20" s="6">
        <f t="shared" ref="CI20" si="80">CI21+CI23</f>
        <v>1913.9</v>
      </c>
      <c r="CJ20" s="6">
        <f t="shared" ref="CJ20" si="81">CK20</f>
        <v>2142</v>
      </c>
      <c r="CK20" s="6">
        <f t="shared" ref="CK20" si="82">CK21+CK23</f>
        <v>2142</v>
      </c>
      <c r="CL20" s="6">
        <f t="shared" ref="CL20" si="83">CM20</f>
        <v>728.3</v>
      </c>
      <c r="CM20" s="6">
        <f t="shared" ref="CM20" si="84">CM21+CM23</f>
        <v>728.3</v>
      </c>
      <c r="CN20" s="6">
        <f t="shared" ref="CN20" si="85">CO20</f>
        <v>749.3</v>
      </c>
      <c r="CO20" s="6">
        <f t="shared" ref="CO20" si="86">CO21+CO23</f>
        <v>749.3</v>
      </c>
      <c r="CP20" s="6">
        <f t="shared" ref="CP20" si="87">CQ20</f>
        <v>776.8</v>
      </c>
      <c r="CQ20" s="6">
        <f t="shared" ref="CQ20" si="88">CQ21+CQ23</f>
        <v>776.8</v>
      </c>
      <c r="CR20" s="6">
        <f t="shared" ref="CR20" si="89">CS20</f>
        <v>1284.7</v>
      </c>
      <c r="CS20" s="6">
        <f t="shared" ref="CS20" si="90">CS21+CS23</f>
        <v>1284.7</v>
      </c>
      <c r="CT20" s="6">
        <f t="shared" ref="CT20" si="91">CU20</f>
        <v>1918.9</v>
      </c>
      <c r="CU20" s="6">
        <f t="shared" ref="CU20" si="92">CU21+CU23</f>
        <v>1918.9</v>
      </c>
      <c r="CV20" s="6">
        <f t="shared" ref="CV20" si="93">CW20</f>
        <v>1056.4000000000001</v>
      </c>
      <c r="CW20" s="6">
        <f t="shared" ref="CW20" si="94">CW21+CW23</f>
        <v>1056.4000000000001</v>
      </c>
      <c r="CX20" s="6">
        <f t="shared" ref="CX20" si="95">CY20</f>
        <v>1596.4</v>
      </c>
      <c r="CY20" s="6">
        <f t="shared" ref="CY20" si="96">CY21+CY23</f>
        <v>1596.4</v>
      </c>
      <c r="CZ20" s="6">
        <f t="shared" ref="CZ20" si="97">DA20</f>
        <v>228</v>
      </c>
      <c r="DA20" s="6">
        <f t="shared" ref="DA20" si="98">DA21+DA23</f>
        <v>228</v>
      </c>
      <c r="DB20" s="6">
        <f t="shared" ref="DB20" si="99">DC20</f>
        <v>3148</v>
      </c>
      <c r="DC20" s="6">
        <f t="shared" ref="DC20" si="100">DC21+DC23</f>
        <v>3148</v>
      </c>
      <c r="DD20" s="6">
        <f t="shared" ref="DD20" si="101">DE20</f>
        <v>1946.1000000000001</v>
      </c>
      <c r="DE20" s="6">
        <f t="shared" ref="DE20" si="102">DE21+DE23</f>
        <v>1946.1000000000001</v>
      </c>
      <c r="DF20" s="6">
        <f t="shared" ref="DF20" si="103">DG20</f>
        <v>758.7</v>
      </c>
      <c r="DG20" s="6">
        <f t="shared" ref="DG20" si="104">DG21+DG23</f>
        <v>758.7</v>
      </c>
      <c r="DH20" s="6">
        <f t="shared" ref="DH20" si="105">DI20</f>
        <v>746.2</v>
      </c>
      <c r="DI20" s="6">
        <f t="shared" ref="DI20" si="106">DI21+DI23</f>
        <v>746.2</v>
      </c>
      <c r="DJ20" s="6">
        <f t="shared" ref="DJ20" si="107">DK20</f>
        <v>764.4</v>
      </c>
      <c r="DK20" s="6">
        <f t="shared" ref="DK20" si="108">DK21+DK23</f>
        <v>764.4</v>
      </c>
      <c r="DL20" s="7">
        <f t="shared" ref="DL20:DL81" si="109">D20+F20+H20+J20+L20+N20+P20+R20+T20+V20+X20+Z20+AB20+AD20+AF20+AH20+AJ20+AL20+AN20+AP20+AR20+AT20+AV20+AX20+AZ20+BB20+BD20+BF20+BH20+BJ20+BL20+BN20+BP20+BR20+BT20+BV20+BX20+BZ20++CB20+CD20+CF20+CH20+CJ20+CL20+CN20+CP20+CR20+CT20+CV20+CX20+CZ20+DB20+DD20+DF20+DH20+DJ20</f>
        <v>83569.999999999985</v>
      </c>
      <c r="DM20" s="7">
        <f t="shared" si="0"/>
        <v>83569.999999999985</v>
      </c>
    </row>
    <row r="21" spans="2:117" ht="28.5" customHeight="1">
      <c r="B21" s="4" t="s">
        <v>10</v>
      </c>
      <c r="C21" s="5" t="s">
        <v>11</v>
      </c>
      <c r="D21" s="6" t="s">
        <v>3</v>
      </c>
      <c r="E21" s="36">
        <v>1891.2</v>
      </c>
      <c r="F21" s="6" t="s">
        <v>3</v>
      </c>
      <c r="G21" s="36">
        <v>2589.1999999999998</v>
      </c>
      <c r="H21" s="6" t="s">
        <v>3</v>
      </c>
      <c r="I21" s="36">
        <v>1297.4000000000001</v>
      </c>
      <c r="J21" s="6" t="s">
        <v>3</v>
      </c>
      <c r="K21" s="36">
        <v>1728.1</v>
      </c>
      <c r="L21" s="6" t="s">
        <v>3</v>
      </c>
      <c r="M21" s="36">
        <v>3733</v>
      </c>
      <c r="N21" s="6" t="s">
        <v>3</v>
      </c>
      <c r="O21" s="36">
        <v>2820.5</v>
      </c>
      <c r="P21" s="6" t="s">
        <v>3</v>
      </c>
      <c r="Q21" s="36">
        <v>1243.8</v>
      </c>
      <c r="R21" s="6" t="s">
        <v>3</v>
      </c>
      <c r="S21" s="36">
        <v>1616.2</v>
      </c>
      <c r="T21" s="6"/>
      <c r="U21" s="36">
        <v>1756</v>
      </c>
      <c r="V21" s="6"/>
      <c r="W21" s="36">
        <v>1899.1</v>
      </c>
      <c r="X21" s="6"/>
      <c r="Y21" s="36">
        <v>1661.9</v>
      </c>
      <c r="Z21" s="6"/>
      <c r="AA21" s="36">
        <v>835</v>
      </c>
      <c r="AB21" s="6"/>
      <c r="AC21" s="36">
        <v>1891.3</v>
      </c>
      <c r="AD21" s="6"/>
      <c r="AE21" s="36">
        <v>1913.4</v>
      </c>
      <c r="AF21" s="6"/>
      <c r="AG21" s="36">
        <v>1914.4</v>
      </c>
      <c r="AH21" s="6"/>
      <c r="AI21" s="36">
        <v>1930.2</v>
      </c>
      <c r="AJ21" s="6"/>
      <c r="AK21" s="36">
        <v>1919.2</v>
      </c>
      <c r="AL21" s="6"/>
      <c r="AM21" s="36">
        <v>468</v>
      </c>
      <c r="AN21" s="6"/>
      <c r="AO21" s="36">
        <v>947.7</v>
      </c>
      <c r="AP21" s="6"/>
      <c r="AQ21" s="36">
        <v>435.4</v>
      </c>
      <c r="AR21" s="6"/>
      <c r="AS21" s="36">
        <v>509.7</v>
      </c>
      <c r="AT21" s="6"/>
      <c r="AU21" s="36">
        <v>3140.3</v>
      </c>
      <c r="AV21" s="6"/>
      <c r="AW21" s="36">
        <v>370.9</v>
      </c>
      <c r="AX21" s="6"/>
      <c r="AY21" s="36">
        <v>554.29999999999995</v>
      </c>
      <c r="AZ21" s="6"/>
      <c r="BA21" s="36">
        <v>521</v>
      </c>
      <c r="BB21" s="6"/>
      <c r="BC21" s="36">
        <v>1075.4000000000001</v>
      </c>
      <c r="BD21" s="6"/>
      <c r="BE21" s="36">
        <v>520.4</v>
      </c>
      <c r="BF21" s="6"/>
      <c r="BG21" s="36">
        <v>833.7</v>
      </c>
      <c r="BH21" s="6"/>
      <c r="BI21" s="36">
        <v>906.4</v>
      </c>
      <c r="BJ21" s="6"/>
      <c r="BK21" s="36">
        <v>977.4</v>
      </c>
      <c r="BL21" s="6"/>
      <c r="BM21" s="36">
        <v>635.20000000000005</v>
      </c>
      <c r="BN21" s="6"/>
      <c r="BO21" s="36">
        <v>424</v>
      </c>
      <c r="BP21" s="6"/>
      <c r="BQ21" s="36">
        <v>843.1</v>
      </c>
      <c r="BR21" s="6"/>
      <c r="BS21" s="36">
        <v>1566.3</v>
      </c>
      <c r="BT21" s="6"/>
      <c r="BU21" s="36">
        <v>2113.5</v>
      </c>
      <c r="BV21" s="6"/>
      <c r="BW21" s="36">
        <v>1286.7</v>
      </c>
      <c r="BX21" s="6"/>
      <c r="BY21" s="36">
        <v>1938.3</v>
      </c>
      <c r="BZ21" s="6"/>
      <c r="CA21" s="36">
        <v>1873.4</v>
      </c>
      <c r="CB21" s="6"/>
      <c r="CC21" s="36">
        <v>1675.5</v>
      </c>
      <c r="CD21" s="6"/>
      <c r="CE21" s="36">
        <v>1859.1</v>
      </c>
      <c r="CF21" s="6"/>
      <c r="CG21" s="36">
        <v>2106.6999999999998</v>
      </c>
      <c r="CH21" s="6"/>
      <c r="CI21" s="36">
        <v>1913.9</v>
      </c>
      <c r="CJ21" s="6"/>
      <c r="CK21" s="36">
        <v>2142</v>
      </c>
      <c r="CL21" s="6"/>
      <c r="CM21" s="36">
        <v>728.3</v>
      </c>
      <c r="CN21" s="6"/>
      <c r="CO21" s="36">
        <v>749.3</v>
      </c>
      <c r="CP21" s="6"/>
      <c r="CQ21" s="36">
        <v>776.8</v>
      </c>
      <c r="CR21" s="6"/>
      <c r="CS21" s="36">
        <v>1284.7</v>
      </c>
      <c r="CT21" s="6"/>
      <c r="CU21" s="36">
        <v>1918.9</v>
      </c>
      <c r="CV21" s="6"/>
      <c r="CW21" s="36">
        <v>1056.4000000000001</v>
      </c>
      <c r="CX21" s="6"/>
      <c r="CY21" s="36">
        <v>1104.2</v>
      </c>
      <c r="CZ21" s="6"/>
      <c r="DA21" s="36">
        <v>127.6</v>
      </c>
      <c r="DB21" s="6"/>
      <c r="DC21" s="36">
        <v>3148</v>
      </c>
      <c r="DD21" s="6"/>
      <c r="DE21" s="36">
        <v>1859.4</v>
      </c>
      <c r="DF21" s="6"/>
      <c r="DG21" s="36">
        <v>758.7</v>
      </c>
      <c r="DH21" s="6"/>
      <c r="DI21" s="36">
        <v>746.2</v>
      </c>
      <c r="DJ21" s="6"/>
      <c r="DK21" s="36">
        <v>764.4</v>
      </c>
      <c r="DL21" s="7"/>
      <c r="DM21" s="7">
        <f t="shared" si="0"/>
        <v>79301.099999999977</v>
      </c>
    </row>
    <row r="22" spans="2:117" s="39" customFormat="1" ht="25.5" hidden="1" customHeight="1">
      <c r="B22" s="37"/>
      <c r="C22" s="21"/>
      <c r="D22" s="23"/>
      <c r="E22" s="38">
        <v>2.2599999999999998</v>
      </c>
      <c r="F22" s="23"/>
      <c r="G22" s="38">
        <v>3.1</v>
      </c>
      <c r="H22" s="23"/>
      <c r="I22" s="38">
        <v>1.55</v>
      </c>
      <c r="J22" s="23"/>
      <c r="K22" s="38">
        <v>2.2999999999999998</v>
      </c>
      <c r="L22" s="23"/>
      <c r="M22" s="38">
        <v>4.51</v>
      </c>
      <c r="N22" s="23"/>
      <c r="O22" s="38">
        <v>3.44</v>
      </c>
      <c r="P22" s="23"/>
      <c r="Q22" s="38">
        <v>1.54</v>
      </c>
      <c r="R22" s="23"/>
      <c r="S22" s="38">
        <v>2.27</v>
      </c>
      <c r="T22" s="23"/>
      <c r="U22" s="38">
        <v>2.34</v>
      </c>
      <c r="V22" s="23"/>
      <c r="W22" s="38">
        <v>2.27</v>
      </c>
      <c r="X22" s="23"/>
      <c r="Y22" s="38">
        <v>2.42</v>
      </c>
      <c r="Z22" s="23"/>
      <c r="AA22" s="38">
        <v>1.1000000000000001</v>
      </c>
      <c r="AB22" s="23"/>
      <c r="AC22" s="38">
        <v>2.2599999999999998</v>
      </c>
      <c r="AD22" s="23"/>
      <c r="AE22" s="38">
        <v>2.29</v>
      </c>
      <c r="AF22" s="23"/>
      <c r="AG22" s="38">
        <v>2.29</v>
      </c>
      <c r="AH22" s="23"/>
      <c r="AI22" s="38">
        <v>2.31</v>
      </c>
      <c r="AJ22" s="23"/>
      <c r="AK22" s="38">
        <v>2.2999999999999998</v>
      </c>
      <c r="AL22" s="23"/>
      <c r="AM22" s="38">
        <v>0.64</v>
      </c>
      <c r="AN22" s="23"/>
      <c r="AO22" s="38">
        <v>1.1299999999999999</v>
      </c>
      <c r="AP22" s="23"/>
      <c r="AQ22" s="38">
        <v>0.62</v>
      </c>
      <c r="AR22" s="23"/>
      <c r="AS22" s="38">
        <v>0.61</v>
      </c>
      <c r="AT22" s="23"/>
      <c r="AU22" s="38">
        <v>3.76</v>
      </c>
      <c r="AV22" s="23"/>
      <c r="AW22" s="38">
        <v>0.64</v>
      </c>
      <c r="AX22" s="23"/>
      <c r="AY22" s="38">
        <v>0.83</v>
      </c>
      <c r="AZ22" s="23"/>
      <c r="BA22" s="38">
        <v>0.78</v>
      </c>
      <c r="BB22" s="23"/>
      <c r="BC22" s="38">
        <v>1.53</v>
      </c>
      <c r="BD22" s="23"/>
      <c r="BE22" s="38">
        <v>0.93</v>
      </c>
      <c r="BF22" s="23"/>
      <c r="BG22" s="38">
        <v>1.1399999999999999</v>
      </c>
      <c r="BH22" s="23"/>
      <c r="BI22" s="38">
        <v>1.1399999999999999</v>
      </c>
      <c r="BJ22" s="23"/>
      <c r="BK22" s="38">
        <v>1.17</v>
      </c>
      <c r="BL22" s="23"/>
      <c r="BM22" s="38">
        <v>0.76</v>
      </c>
      <c r="BN22" s="23"/>
      <c r="BO22" s="38">
        <v>0.55000000000000004</v>
      </c>
      <c r="BP22" s="23"/>
      <c r="BQ22" s="38">
        <v>1.17</v>
      </c>
      <c r="BR22" s="23"/>
      <c r="BS22" s="38">
        <v>2.35</v>
      </c>
      <c r="BT22" s="23"/>
      <c r="BU22" s="38">
        <v>2.5299999999999998</v>
      </c>
      <c r="BV22" s="23"/>
      <c r="BW22" s="38">
        <v>1.54</v>
      </c>
      <c r="BX22" s="23"/>
      <c r="BY22" s="38">
        <v>2.3199999999999998</v>
      </c>
      <c r="BZ22" s="23"/>
      <c r="CA22" s="38">
        <v>2.33</v>
      </c>
      <c r="CB22" s="23"/>
      <c r="CC22" s="38">
        <v>2.5299999999999998</v>
      </c>
      <c r="CD22" s="23"/>
      <c r="CE22" s="38">
        <v>2.29</v>
      </c>
      <c r="CF22" s="23"/>
      <c r="CG22" s="38">
        <v>2.52</v>
      </c>
      <c r="CH22" s="23"/>
      <c r="CI22" s="38">
        <v>2.29</v>
      </c>
      <c r="CJ22" s="23"/>
      <c r="CK22" s="38">
        <v>2.56</v>
      </c>
      <c r="CL22" s="23"/>
      <c r="CM22" s="38">
        <v>0.87</v>
      </c>
      <c r="CN22" s="23"/>
      <c r="CO22" s="38">
        <v>0.9</v>
      </c>
      <c r="CP22" s="23"/>
      <c r="CQ22" s="38">
        <v>0.93</v>
      </c>
      <c r="CR22" s="23"/>
      <c r="CS22" s="38">
        <v>1.54</v>
      </c>
      <c r="CT22" s="23"/>
      <c r="CU22" s="38">
        <v>2.2999999999999998</v>
      </c>
      <c r="CV22" s="23"/>
      <c r="CW22" s="38">
        <v>1.26</v>
      </c>
      <c r="CX22" s="23"/>
      <c r="CY22" s="38">
        <v>1.91</v>
      </c>
      <c r="CZ22" s="23"/>
      <c r="DA22" s="38">
        <v>0.27</v>
      </c>
      <c r="DB22" s="23"/>
      <c r="DC22" s="38">
        <v>3.77</v>
      </c>
      <c r="DD22" s="23"/>
      <c r="DE22" s="38">
        <v>2.33</v>
      </c>
      <c r="DF22" s="23"/>
      <c r="DG22" s="38">
        <v>0.91</v>
      </c>
      <c r="DH22" s="23"/>
      <c r="DI22" s="38">
        <v>0.89</v>
      </c>
      <c r="DJ22" s="23"/>
      <c r="DK22" s="38">
        <v>0.91</v>
      </c>
      <c r="DL22" s="7">
        <f t="shared" si="109"/>
        <v>0</v>
      </c>
      <c r="DM22" s="7">
        <f t="shared" si="0"/>
        <v>100.00000000000001</v>
      </c>
    </row>
    <row r="23" spans="2:117">
      <c r="B23" s="4" t="s">
        <v>12</v>
      </c>
      <c r="C23" s="5" t="s">
        <v>13</v>
      </c>
      <c r="D23" s="6" t="s">
        <v>3</v>
      </c>
      <c r="E23" s="6"/>
      <c r="F23" s="6"/>
      <c r="G23" s="6"/>
      <c r="H23" s="6"/>
      <c r="I23" s="6"/>
      <c r="J23" s="6" t="s">
        <v>3</v>
      </c>
      <c r="K23" s="6">
        <v>194.3</v>
      </c>
      <c r="L23" s="6" t="s">
        <v>3</v>
      </c>
      <c r="M23" s="6">
        <v>32.9</v>
      </c>
      <c r="N23" s="6" t="s">
        <v>3</v>
      </c>
      <c r="O23" s="6">
        <v>54</v>
      </c>
      <c r="P23" s="6" t="s">
        <v>3</v>
      </c>
      <c r="Q23" s="6">
        <v>44.6</v>
      </c>
      <c r="R23" s="6" t="s">
        <v>3</v>
      </c>
      <c r="S23" s="6">
        <v>283.3</v>
      </c>
      <c r="T23" s="6"/>
      <c r="U23" s="6">
        <v>199.9</v>
      </c>
      <c r="V23" s="6"/>
      <c r="W23" s="6"/>
      <c r="X23" s="6"/>
      <c r="Y23" s="6">
        <v>359.4</v>
      </c>
      <c r="Z23" s="6"/>
      <c r="AA23" s="6">
        <v>83.2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>
        <v>63.7</v>
      </c>
      <c r="AN23" s="6"/>
      <c r="AO23" s="6"/>
      <c r="AP23" s="6"/>
      <c r="AQ23" s="6">
        <v>84.8</v>
      </c>
      <c r="AR23" s="6"/>
      <c r="AS23" s="6"/>
      <c r="AT23" s="6"/>
      <c r="AU23" s="6"/>
      <c r="AV23" s="6"/>
      <c r="AW23" s="6">
        <v>160.4</v>
      </c>
      <c r="AX23" s="6"/>
      <c r="AY23" s="6">
        <v>138</v>
      </c>
      <c r="AZ23" s="6"/>
      <c r="BA23" s="6">
        <v>134.5</v>
      </c>
      <c r="BB23" s="6"/>
      <c r="BC23" s="6">
        <v>202.1</v>
      </c>
      <c r="BD23" s="6"/>
      <c r="BE23" s="6">
        <v>260.2</v>
      </c>
      <c r="BF23" s="6"/>
      <c r="BG23" s="6">
        <v>118.6</v>
      </c>
      <c r="BH23" s="6"/>
      <c r="BI23" s="6">
        <v>45.1</v>
      </c>
      <c r="BJ23" s="6"/>
      <c r="BK23" s="6"/>
      <c r="BL23" s="6"/>
      <c r="BM23" s="6"/>
      <c r="BN23" s="6"/>
      <c r="BO23" s="6">
        <v>36.4</v>
      </c>
      <c r="BP23" s="6"/>
      <c r="BQ23" s="6">
        <v>132.30000000000001</v>
      </c>
      <c r="BR23" s="6"/>
      <c r="BS23" s="6">
        <v>394.1</v>
      </c>
      <c r="BT23" s="6"/>
      <c r="BU23" s="6"/>
      <c r="BV23" s="6"/>
      <c r="BW23" s="6"/>
      <c r="BX23" s="6"/>
      <c r="BY23" s="6"/>
      <c r="BZ23" s="6"/>
      <c r="CA23" s="6">
        <v>73.599999999999994</v>
      </c>
      <c r="CB23" s="6"/>
      <c r="CC23" s="6">
        <v>440.4</v>
      </c>
      <c r="CD23" s="6"/>
      <c r="CE23" s="6">
        <v>53.8</v>
      </c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>
        <v>492.2</v>
      </c>
      <c r="CZ23" s="6"/>
      <c r="DA23" s="6">
        <v>100.4</v>
      </c>
      <c r="DB23" s="6"/>
      <c r="DC23" s="6"/>
      <c r="DD23" s="6"/>
      <c r="DE23" s="6">
        <v>86.7</v>
      </c>
      <c r="DF23" s="6"/>
      <c r="DG23" s="6"/>
      <c r="DH23" s="6"/>
      <c r="DI23" s="6"/>
      <c r="DJ23" s="6"/>
      <c r="DK23" s="6"/>
      <c r="DL23" s="7"/>
      <c r="DM23" s="7">
        <f t="shared" si="0"/>
        <v>4268.8999999999996</v>
      </c>
    </row>
    <row r="24" spans="2:117" ht="45">
      <c r="B24" s="4">
        <v>7</v>
      </c>
      <c r="C24" s="5" t="s">
        <v>14</v>
      </c>
      <c r="D24" s="6" t="s">
        <v>3</v>
      </c>
      <c r="E24" s="36">
        <v>224.8</v>
      </c>
      <c r="F24" s="6" t="s">
        <v>3</v>
      </c>
      <c r="G24" s="36">
        <v>243.6</v>
      </c>
      <c r="H24" s="6" t="s">
        <v>3</v>
      </c>
      <c r="I24" s="36">
        <v>98.3</v>
      </c>
      <c r="J24" s="6" t="s">
        <v>3</v>
      </c>
      <c r="K24" s="36">
        <v>217.9</v>
      </c>
      <c r="L24" s="6" t="s">
        <v>3</v>
      </c>
      <c r="M24" s="36">
        <v>383.6</v>
      </c>
      <c r="N24" s="6" t="s">
        <v>3</v>
      </c>
      <c r="O24" s="36">
        <v>339.9</v>
      </c>
      <c r="P24" s="6" t="s">
        <v>3</v>
      </c>
      <c r="Q24" s="36">
        <v>123</v>
      </c>
      <c r="R24" s="6" t="s">
        <v>3</v>
      </c>
      <c r="S24" s="36">
        <v>228.8</v>
      </c>
      <c r="T24" s="6"/>
      <c r="U24" s="36">
        <v>199.2</v>
      </c>
      <c r="V24" s="6"/>
      <c r="W24" s="36">
        <v>224.2</v>
      </c>
      <c r="X24" s="6"/>
      <c r="Y24" s="36">
        <v>222.7</v>
      </c>
      <c r="Z24" s="6"/>
      <c r="AA24" s="36">
        <v>69.8</v>
      </c>
      <c r="AB24" s="6"/>
      <c r="AC24" s="36">
        <v>222.4</v>
      </c>
      <c r="AD24" s="6"/>
      <c r="AE24" s="36">
        <v>229.2</v>
      </c>
      <c r="AF24" s="6"/>
      <c r="AG24" s="36">
        <v>230.2</v>
      </c>
      <c r="AH24" s="6"/>
      <c r="AI24" s="36">
        <v>199.6</v>
      </c>
      <c r="AJ24" s="6"/>
      <c r="AK24" s="36">
        <v>193.6</v>
      </c>
      <c r="AL24" s="6"/>
      <c r="AM24" s="36">
        <v>41.2</v>
      </c>
      <c r="AN24" s="6"/>
      <c r="AO24" s="36">
        <v>73.8</v>
      </c>
      <c r="AP24" s="6"/>
      <c r="AQ24" s="36">
        <v>37.5</v>
      </c>
      <c r="AR24" s="6"/>
      <c r="AS24" s="36">
        <v>36.5</v>
      </c>
      <c r="AT24" s="6"/>
      <c r="AU24" s="36">
        <v>415.5</v>
      </c>
      <c r="AV24" s="6"/>
      <c r="AW24" s="36">
        <v>45.9</v>
      </c>
      <c r="AX24" s="6"/>
      <c r="AY24" s="36">
        <v>130.1</v>
      </c>
      <c r="AZ24" s="6"/>
      <c r="BA24" s="36">
        <v>127.6</v>
      </c>
      <c r="BB24" s="6"/>
      <c r="BC24" s="36">
        <v>123</v>
      </c>
      <c r="BD24" s="6"/>
      <c r="BE24" s="36">
        <v>71</v>
      </c>
      <c r="BF24" s="6"/>
      <c r="BG24" s="36">
        <v>75</v>
      </c>
      <c r="BH24" s="6"/>
      <c r="BI24" s="36">
        <v>74.2</v>
      </c>
      <c r="BJ24" s="6"/>
      <c r="BK24" s="36">
        <v>77.8</v>
      </c>
      <c r="BL24" s="6"/>
      <c r="BM24" s="36">
        <v>48.6</v>
      </c>
      <c r="BN24" s="6"/>
      <c r="BO24" s="36">
        <v>53.5</v>
      </c>
      <c r="BP24" s="6"/>
      <c r="BQ24" s="36">
        <v>68.7</v>
      </c>
      <c r="BR24" s="6"/>
      <c r="BS24" s="36">
        <v>197.6</v>
      </c>
      <c r="BT24" s="6"/>
      <c r="BU24" s="36">
        <v>283.2</v>
      </c>
      <c r="BV24" s="6"/>
      <c r="BW24" s="36">
        <v>133.4</v>
      </c>
      <c r="BX24" s="6"/>
      <c r="BY24" s="36">
        <v>229.8</v>
      </c>
      <c r="BZ24" s="6"/>
      <c r="CA24" s="36">
        <v>232.6</v>
      </c>
      <c r="CB24" s="6"/>
      <c r="CC24" s="36">
        <v>264</v>
      </c>
      <c r="CD24" s="6"/>
      <c r="CE24" s="36">
        <v>224.7</v>
      </c>
      <c r="CF24" s="6"/>
      <c r="CG24" s="36">
        <v>277.39999999999998</v>
      </c>
      <c r="CH24" s="6"/>
      <c r="CI24" s="36">
        <v>228.8</v>
      </c>
      <c r="CJ24" s="6"/>
      <c r="CK24" s="36">
        <v>234.2</v>
      </c>
      <c r="CL24" s="6"/>
      <c r="CM24" s="36">
        <v>75.599999999999994</v>
      </c>
      <c r="CN24" s="6"/>
      <c r="CO24" s="36">
        <v>79.8</v>
      </c>
      <c r="CP24" s="6"/>
      <c r="CQ24" s="36">
        <v>77.8</v>
      </c>
      <c r="CR24" s="6"/>
      <c r="CS24" s="36">
        <v>121.6</v>
      </c>
      <c r="CT24" s="6"/>
      <c r="CU24" s="36">
        <v>190.7</v>
      </c>
      <c r="CV24" s="6"/>
      <c r="CW24" s="36">
        <v>137.5</v>
      </c>
      <c r="CX24" s="6"/>
      <c r="CY24" s="36">
        <v>166.8</v>
      </c>
      <c r="CZ24" s="6"/>
      <c r="DA24" s="36">
        <v>12.9</v>
      </c>
      <c r="DB24" s="6"/>
      <c r="DC24" s="36">
        <v>382.4</v>
      </c>
      <c r="DD24" s="6"/>
      <c r="DE24" s="36">
        <v>200</v>
      </c>
      <c r="DF24" s="6"/>
      <c r="DG24" s="36">
        <v>78.5</v>
      </c>
      <c r="DH24" s="6"/>
      <c r="DI24" s="36">
        <v>75.400000000000006</v>
      </c>
      <c r="DJ24" s="6"/>
      <c r="DK24" s="36">
        <v>78.2</v>
      </c>
      <c r="DL24" s="7"/>
      <c r="DM24" s="7">
        <f t="shared" si="0"/>
        <v>9133.6</v>
      </c>
    </row>
    <row r="25" spans="2:117" ht="30">
      <c r="B25" s="4">
        <v>8</v>
      </c>
      <c r="C25" s="5" t="s">
        <v>15</v>
      </c>
      <c r="D25" s="6" t="s">
        <v>3</v>
      </c>
      <c r="E25" s="36">
        <v>1890</v>
      </c>
      <c r="F25" s="6" t="s">
        <v>3</v>
      </c>
      <c r="G25" s="36">
        <v>3360</v>
      </c>
      <c r="H25" s="6" t="s">
        <v>3</v>
      </c>
      <c r="I25" s="36">
        <v>1728</v>
      </c>
      <c r="J25" s="6" t="s">
        <v>3</v>
      </c>
      <c r="K25" s="36">
        <v>1200</v>
      </c>
      <c r="L25" s="6" t="s">
        <v>3</v>
      </c>
      <c r="M25" s="36">
        <v>3933</v>
      </c>
      <c r="N25" s="6" t="s">
        <v>3</v>
      </c>
      <c r="O25" s="36">
        <v>2964</v>
      </c>
      <c r="P25" s="6" t="s">
        <v>3</v>
      </c>
      <c r="Q25" s="36">
        <v>3696</v>
      </c>
      <c r="R25" s="6" t="s">
        <v>3</v>
      </c>
      <c r="S25" s="6"/>
      <c r="T25" s="6"/>
      <c r="U25" s="6">
        <v>4875</v>
      </c>
      <c r="V25" s="6"/>
      <c r="W25" s="6">
        <v>2261</v>
      </c>
      <c r="X25" s="6"/>
      <c r="Y25" s="6">
        <v>2698</v>
      </c>
      <c r="Z25" s="6"/>
      <c r="AA25" s="6">
        <v>1540</v>
      </c>
      <c r="AB25" s="6"/>
      <c r="AC25" s="6">
        <v>2261</v>
      </c>
      <c r="AD25" s="6"/>
      <c r="AE25" s="6">
        <v>1909</v>
      </c>
      <c r="AF25" s="6"/>
      <c r="AG25" s="6">
        <v>2340</v>
      </c>
      <c r="AH25" s="6"/>
      <c r="AI25" s="6">
        <v>2400</v>
      </c>
      <c r="AJ25" s="6"/>
      <c r="AK25" s="6">
        <v>1920</v>
      </c>
      <c r="AL25" s="6"/>
      <c r="AM25" s="6">
        <v>1581</v>
      </c>
      <c r="AN25" s="6"/>
      <c r="AO25" s="6">
        <v>1408</v>
      </c>
      <c r="AP25" s="6"/>
      <c r="AQ25" s="6">
        <v>1332</v>
      </c>
      <c r="AR25" s="6"/>
      <c r="AS25" s="6">
        <v>1184</v>
      </c>
      <c r="AT25" s="6"/>
      <c r="AU25" s="6">
        <v>3180</v>
      </c>
      <c r="AV25" s="6"/>
      <c r="AW25" s="6">
        <v>1400</v>
      </c>
      <c r="AX25" s="6"/>
      <c r="AY25" s="6">
        <v>1716</v>
      </c>
      <c r="AZ25" s="6"/>
      <c r="BA25" s="6">
        <v>1600</v>
      </c>
      <c r="BB25" s="6"/>
      <c r="BC25" s="6">
        <v>1575</v>
      </c>
      <c r="BD25" s="6"/>
      <c r="BE25" s="6">
        <v>1392</v>
      </c>
      <c r="BF25" s="6"/>
      <c r="BG25" s="6">
        <v>1575</v>
      </c>
      <c r="BH25" s="6"/>
      <c r="BI25" s="6">
        <v>1350</v>
      </c>
      <c r="BJ25" s="6"/>
      <c r="BK25" s="6">
        <v>1725</v>
      </c>
      <c r="BL25" s="6"/>
      <c r="BM25" s="6">
        <v>1395</v>
      </c>
      <c r="BN25" s="6"/>
      <c r="BO25" s="6">
        <v>1462</v>
      </c>
      <c r="BP25" s="6"/>
      <c r="BQ25" s="6">
        <v>1200</v>
      </c>
      <c r="BR25" s="6"/>
      <c r="BS25" s="6">
        <v>2000</v>
      </c>
      <c r="BT25" s="6"/>
      <c r="BU25" s="6">
        <v>3168</v>
      </c>
      <c r="BV25" s="6"/>
      <c r="BW25" s="6">
        <v>1470</v>
      </c>
      <c r="BX25" s="6"/>
      <c r="BY25" s="6">
        <v>1909</v>
      </c>
      <c r="BZ25" s="6"/>
      <c r="CA25" s="6">
        <v>1620</v>
      </c>
      <c r="CB25" s="6"/>
      <c r="CC25" s="6">
        <v>2450</v>
      </c>
      <c r="CD25" s="6"/>
      <c r="CE25" s="6">
        <v>1500</v>
      </c>
      <c r="CF25" s="6"/>
      <c r="CG25" s="6">
        <v>2520</v>
      </c>
      <c r="CH25" s="6"/>
      <c r="CI25" s="6">
        <v>1617</v>
      </c>
      <c r="CJ25" s="6"/>
      <c r="CK25" s="6">
        <v>1650</v>
      </c>
      <c r="CL25" s="6"/>
      <c r="CM25" s="6">
        <v>1560</v>
      </c>
      <c r="CN25" s="6"/>
      <c r="CO25" s="6">
        <v>3364</v>
      </c>
      <c r="CP25" s="6"/>
      <c r="CQ25" s="6">
        <v>1590</v>
      </c>
      <c r="CR25" s="6"/>
      <c r="CS25" s="6">
        <v>3701</v>
      </c>
      <c r="CT25" s="6"/>
      <c r="CU25" s="6">
        <v>2436</v>
      </c>
      <c r="CV25" s="6"/>
      <c r="CW25" s="6"/>
      <c r="CX25" s="6"/>
      <c r="CY25" s="6">
        <v>1849</v>
      </c>
      <c r="CZ25" s="6"/>
      <c r="DA25" s="6">
        <v>1400</v>
      </c>
      <c r="DB25" s="6"/>
      <c r="DC25" s="6">
        <v>3431</v>
      </c>
      <c r="DD25" s="6"/>
      <c r="DE25" s="6">
        <v>2280</v>
      </c>
      <c r="DF25" s="6"/>
      <c r="DG25" s="6">
        <v>1888</v>
      </c>
      <c r="DH25" s="6"/>
      <c r="DI25" s="6">
        <v>2708</v>
      </c>
      <c r="DJ25" s="6"/>
      <c r="DK25" s="6">
        <v>2576</v>
      </c>
      <c r="DL25" s="7"/>
      <c r="DM25" s="7">
        <f t="shared" si="0"/>
        <v>114737</v>
      </c>
    </row>
    <row r="26" spans="2:117" ht="30">
      <c r="B26" s="4">
        <v>9</v>
      </c>
      <c r="C26" s="5" t="s">
        <v>16</v>
      </c>
      <c r="D26" s="1" t="s">
        <v>3</v>
      </c>
      <c r="E26" s="1">
        <v>2</v>
      </c>
      <c r="F26" s="1" t="s">
        <v>3</v>
      </c>
      <c r="G26" s="1">
        <v>3</v>
      </c>
      <c r="H26" s="1" t="s">
        <v>3</v>
      </c>
      <c r="I26" s="1">
        <v>3</v>
      </c>
      <c r="J26" s="1" t="s">
        <v>3</v>
      </c>
      <c r="K26" s="1">
        <v>2</v>
      </c>
      <c r="L26" s="1" t="s">
        <v>3</v>
      </c>
      <c r="M26" s="1">
        <v>3</v>
      </c>
      <c r="N26" s="1" t="s">
        <v>3</v>
      </c>
      <c r="O26" s="1">
        <v>1</v>
      </c>
      <c r="P26" s="1" t="s">
        <v>3</v>
      </c>
      <c r="Q26" s="1">
        <v>3</v>
      </c>
      <c r="R26" s="1" t="s">
        <v>3</v>
      </c>
      <c r="S26" s="1">
        <v>2</v>
      </c>
      <c r="T26" s="1"/>
      <c r="U26" s="1">
        <v>2</v>
      </c>
      <c r="V26" s="1"/>
      <c r="W26" s="1">
        <v>2</v>
      </c>
      <c r="X26" s="1"/>
      <c r="Y26" s="1">
        <v>3</v>
      </c>
      <c r="Z26" s="1"/>
      <c r="AA26" s="1">
        <v>3</v>
      </c>
      <c r="AB26" s="1"/>
      <c r="AC26" s="1">
        <v>2</v>
      </c>
      <c r="AD26" s="1"/>
      <c r="AE26" s="1">
        <v>2</v>
      </c>
      <c r="AF26" s="1"/>
      <c r="AG26" s="1">
        <v>2</v>
      </c>
      <c r="AH26" s="1"/>
      <c r="AI26" s="1">
        <v>2</v>
      </c>
      <c r="AJ26" s="1"/>
      <c r="AK26" s="1">
        <v>2</v>
      </c>
      <c r="AL26" s="1"/>
      <c r="AM26" s="1">
        <v>3</v>
      </c>
      <c r="AN26" s="1"/>
      <c r="AO26" s="1">
        <v>3</v>
      </c>
      <c r="AP26" s="1"/>
      <c r="AQ26" s="1">
        <v>3</v>
      </c>
      <c r="AR26" s="1"/>
      <c r="AS26" s="1">
        <v>3</v>
      </c>
      <c r="AT26" s="1"/>
      <c r="AU26" s="1">
        <v>1</v>
      </c>
      <c r="AV26" s="1"/>
      <c r="AW26" s="1">
        <v>3</v>
      </c>
      <c r="AX26" s="1"/>
      <c r="AY26" s="1">
        <v>4</v>
      </c>
      <c r="AZ26" s="1"/>
      <c r="BA26" s="1">
        <v>4</v>
      </c>
      <c r="BB26" s="1"/>
      <c r="BC26" s="1">
        <v>3</v>
      </c>
      <c r="BD26" s="1"/>
      <c r="BE26" s="1">
        <v>3</v>
      </c>
      <c r="BF26" s="1"/>
      <c r="BG26" s="1">
        <v>3</v>
      </c>
      <c r="BH26" s="1"/>
      <c r="BI26" s="1">
        <v>3</v>
      </c>
      <c r="BJ26" s="1"/>
      <c r="BK26" s="1">
        <v>3</v>
      </c>
      <c r="BL26" s="1"/>
      <c r="BM26" s="1">
        <v>3</v>
      </c>
      <c r="BN26" s="1"/>
      <c r="BO26" s="1">
        <v>3</v>
      </c>
      <c r="BP26" s="1"/>
      <c r="BQ26" s="1">
        <v>3</v>
      </c>
      <c r="BR26" s="1"/>
      <c r="BS26" s="1">
        <v>2</v>
      </c>
      <c r="BT26" s="1"/>
      <c r="BU26" s="1">
        <v>1</v>
      </c>
      <c r="BV26" s="1"/>
      <c r="BW26" s="1">
        <v>3</v>
      </c>
      <c r="BX26" s="1"/>
      <c r="BY26" s="1">
        <v>2</v>
      </c>
      <c r="BZ26" s="1"/>
      <c r="CA26" s="1">
        <v>2</v>
      </c>
      <c r="CB26" s="1"/>
      <c r="CC26" s="1">
        <v>1</v>
      </c>
      <c r="CD26" s="1"/>
      <c r="CE26" s="1">
        <v>2</v>
      </c>
      <c r="CF26" s="1"/>
      <c r="CG26" s="1">
        <v>1</v>
      </c>
      <c r="CH26" s="1"/>
      <c r="CI26" s="1">
        <v>2</v>
      </c>
      <c r="CJ26" s="1"/>
      <c r="CK26" s="1">
        <v>1</v>
      </c>
      <c r="CL26" s="1"/>
      <c r="CM26" s="1">
        <v>4</v>
      </c>
      <c r="CN26" s="1"/>
      <c r="CO26" s="1">
        <v>4</v>
      </c>
      <c r="CP26" s="1"/>
      <c r="CQ26" s="1">
        <v>4</v>
      </c>
      <c r="CR26" s="1"/>
      <c r="CS26" s="1">
        <v>3</v>
      </c>
      <c r="CT26" s="1"/>
      <c r="CU26" s="1">
        <v>2</v>
      </c>
      <c r="CV26" s="1"/>
      <c r="CW26" s="1">
        <v>1</v>
      </c>
      <c r="CX26" s="1"/>
      <c r="CY26" s="1">
        <v>3</v>
      </c>
      <c r="CZ26" s="1"/>
      <c r="DA26" s="1">
        <v>4</v>
      </c>
      <c r="DB26" s="1"/>
      <c r="DC26" s="1">
        <v>1</v>
      </c>
      <c r="DD26" s="1"/>
      <c r="DE26" s="1">
        <v>2</v>
      </c>
      <c r="DF26" s="1"/>
      <c r="DG26" s="1">
        <v>4</v>
      </c>
      <c r="DH26" s="1"/>
      <c r="DI26" s="1">
        <v>4</v>
      </c>
      <c r="DJ26" s="1"/>
      <c r="DK26" s="1">
        <v>4</v>
      </c>
      <c r="DL26" s="7"/>
      <c r="DM26" s="7">
        <f t="shared" si="0"/>
        <v>144</v>
      </c>
    </row>
    <row r="27" spans="2:117" ht="72">
      <c r="B27" s="4" t="s">
        <v>17</v>
      </c>
      <c r="C27" s="9" t="s">
        <v>18</v>
      </c>
      <c r="D27" s="6"/>
      <c r="E27" s="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7">
        <f t="shared" si="109"/>
        <v>0</v>
      </c>
      <c r="DM27" s="7">
        <f t="shared" si="0"/>
        <v>0</v>
      </c>
    </row>
    <row r="28" spans="2:117" ht="45">
      <c r="B28" s="4">
        <v>10</v>
      </c>
      <c r="C28" s="5" t="s">
        <v>19</v>
      </c>
      <c r="D28" s="6"/>
      <c r="E28" s="6">
        <v>816.7933334999999</v>
      </c>
      <c r="F28" s="10"/>
      <c r="G28" s="10">
        <v>796.04333610000003</v>
      </c>
      <c r="H28" s="10"/>
      <c r="I28" s="10">
        <v>526.33440794000012</v>
      </c>
      <c r="J28" s="10"/>
      <c r="K28" s="10">
        <v>763.19757095999989</v>
      </c>
      <c r="L28" s="10"/>
      <c r="M28" s="10">
        <v>1356.2351705099998</v>
      </c>
      <c r="N28" s="10"/>
      <c r="O28" s="10">
        <v>1185.0116321999999</v>
      </c>
      <c r="P28" s="10"/>
      <c r="Q28" s="10">
        <v>406.12324242</v>
      </c>
      <c r="R28" s="10"/>
      <c r="S28" s="10">
        <v>614.16146154</v>
      </c>
      <c r="T28" s="10"/>
      <c r="U28" s="10">
        <v>722.32895280000002</v>
      </c>
      <c r="V28" s="10"/>
      <c r="W28" s="10">
        <v>761.10710829000004</v>
      </c>
      <c r="X28" s="10"/>
      <c r="Y28" s="10">
        <v>685.08244935000016</v>
      </c>
      <c r="Z28" s="10"/>
      <c r="AA28" s="10">
        <v>239.52778920000003</v>
      </c>
      <c r="AB28" s="10"/>
      <c r="AC28" s="10">
        <v>708.48735672000009</v>
      </c>
      <c r="AD28" s="10"/>
      <c r="AE28" s="10">
        <v>678.0870784</v>
      </c>
      <c r="AF28" s="10"/>
      <c r="AG28" s="10">
        <v>688.13854560000004</v>
      </c>
      <c r="AH28" s="10"/>
      <c r="AI28" s="10">
        <v>761.46920310999997</v>
      </c>
      <c r="AJ28" s="10"/>
      <c r="AK28" s="10">
        <v>668.74592180000002</v>
      </c>
      <c r="AL28" s="10"/>
      <c r="AM28" s="10">
        <v>163.2018376</v>
      </c>
      <c r="AN28" s="10"/>
      <c r="AO28" s="10">
        <v>245.84964965999998</v>
      </c>
      <c r="AP28" s="10"/>
      <c r="AQ28" s="10">
        <v>161.41754075999998</v>
      </c>
      <c r="AR28" s="10"/>
      <c r="AS28" s="10">
        <v>202.49406286999999</v>
      </c>
      <c r="AT28" s="10"/>
      <c r="AU28" s="10">
        <v>1172.8223578000002</v>
      </c>
      <c r="AV28" s="10"/>
      <c r="AW28" s="10">
        <v>145.63387050000003</v>
      </c>
      <c r="AX28" s="10"/>
      <c r="AY28" s="10">
        <v>235.49756150000002</v>
      </c>
      <c r="AZ28" s="10"/>
      <c r="BA28" s="10">
        <v>51.950711889999994</v>
      </c>
      <c r="BB28" s="10"/>
      <c r="BC28" s="10">
        <v>415.22537010000002</v>
      </c>
      <c r="BD28" s="10"/>
      <c r="BE28" s="10">
        <v>234.69378534000001</v>
      </c>
      <c r="BF28" s="10"/>
      <c r="BG28" s="10">
        <v>308.37104821999992</v>
      </c>
      <c r="BH28" s="10"/>
      <c r="BI28" s="10">
        <v>292.92922269999997</v>
      </c>
      <c r="BJ28" s="10"/>
      <c r="BK28" s="10">
        <v>373.70229624000007</v>
      </c>
      <c r="BL28" s="10"/>
      <c r="BM28" s="10">
        <v>229.51939032000001</v>
      </c>
      <c r="BN28" s="10"/>
      <c r="BO28" s="10">
        <v>159.00741010000002</v>
      </c>
      <c r="BP28" s="10"/>
      <c r="BQ28" s="10">
        <v>304.42027200000007</v>
      </c>
      <c r="BR28" s="10"/>
      <c r="BS28" s="10">
        <v>677.83293072000004</v>
      </c>
      <c r="BT28" s="10"/>
      <c r="BU28" s="10">
        <v>852.76219409999999</v>
      </c>
      <c r="BV28" s="10"/>
      <c r="BW28" s="10">
        <v>467.98811383999998</v>
      </c>
      <c r="BX28" s="10"/>
      <c r="BY28" s="10">
        <v>755.22385751999991</v>
      </c>
      <c r="BZ28" s="10"/>
      <c r="CA28" s="10">
        <v>707.42348091999997</v>
      </c>
      <c r="CB28" s="10"/>
      <c r="CC28" s="10">
        <v>685.81161456000007</v>
      </c>
      <c r="CD28" s="10"/>
      <c r="CE28" s="10">
        <v>807.05967858000008</v>
      </c>
      <c r="CF28" s="10"/>
      <c r="CG28" s="10">
        <v>828.8999568800001</v>
      </c>
      <c r="CH28" s="10"/>
      <c r="CI28" s="10">
        <v>777.35376959999996</v>
      </c>
      <c r="CJ28" s="10"/>
      <c r="CK28" s="10">
        <v>882.94289715000002</v>
      </c>
      <c r="CL28" s="10"/>
      <c r="CM28" s="10">
        <v>284.93395942000001</v>
      </c>
      <c r="CN28" s="10"/>
      <c r="CO28" s="10">
        <v>209.45948759999999</v>
      </c>
      <c r="CP28" s="10"/>
      <c r="CQ28" s="10">
        <v>318.42877292000003</v>
      </c>
      <c r="CR28" s="10"/>
      <c r="CS28" s="10">
        <v>348.69062508000002</v>
      </c>
      <c r="CT28" s="10"/>
      <c r="CU28" s="10">
        <v>374.14242250000007</v>
      </c>
      <c r="CV28" s="10"/>
      <c r="CW28" s="10">
        <v>452.65963104000002</v>
      </c>
      <c r="CX28" s="10"/>
      <c r="CY28" s="10">
        <v>412.01556396000001</v>
      </c>
      <c r="CZ28" s="10"/>
      <c r="DA28" s="10">
        <v>39.249236040000007</v>
      </c>
      <c r="DB28" s="10"/>
      <c r="DC28" s="10">
        <v>1061.8294896</v>
      </c>
      <c r="DD28" s="10"/>
      <c r="DE28" s="10">
        <v>655.63871984000002</v>
      </c>
      <c r="DF28" s="10"/>
      <c r="DG28" s="10">
        <v>325.59939035000002</v>
      </c>
      <c r="DH28" s="10"/>
      <c r="DI28" s="10">
        <v>328.49963255999995</v>
      </c>
      <c r="DJ28" s="10"/>
      <c r="DK28" s="10">
        <v>169.68169526</v>
      </c>
      <c r="DL28" s="7">
        <f t="shared" si="109"/>
        <v>0</v>
      </c>
      <c r="DM28" s="7">
        <f t="shared" si="0"/>
        <v>29497.738068079998</v>
      </c>
    </row>
    <row r="29" spans="2:117" ht="28.5" customHeight="1">
      <c r="B29" s="4">
        <v>11</v>
      </c>
      <c r="C29" s="5" t="s">
        <v>20</v>
      </c>
      <c r="D29" s="6"/>
      <c r="E29" s="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7">
        <f t="shared" si="109"/>
        <v>0</v>
      </c>
      <c r="DM29" s="7">
        <f t="shared" si="0"/>
        <v>0</v>
      </c>
    </row>
    <row r="30" spans="2:117" ht="47.25" customHeight="1">
      <c r="B30" s="4">
        <v>12</v>
      </c>
      <c r="C30" s="5" t="s">
        <v>21</v>
      </c>
      <c r="D30" s="6"/>
      <c r="E30" s="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7">
        <f t="shared" si="109"/>
        <v>0</v>
      </c>
      <c r="DM30" s="7">
        <f t="shared" si="0"/>
        <v>0</v>
      </c>
    </row>
    <row r="31" spans="2:117" ht="30">
      <c r="B31" s="4">
        <v>13</v>
      </c>
      <c r="C31" s="5" t="s">
        <v>22</v>
      </c>
      <c r="D31" s="6"/>
      <c r="E31" s="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7">
        <f t="shared" si="109"/>
        <v>0</v>
      </c>
      <c r="DM31" s="7">
        <f t="shared" si="0"/>
        <v>0</v>
      </c>
    </row>
    <row r="32" spans="2:117">
      <c r="B32" s="4">
        <v>14</v>
      </c>
      <c r="C32" s="5" t="s">
        <v>23</v>
      </c>
      <c r="D32" s="6"/>
      <c r="E32" s="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7">
        <f t="shared" si="109"/>
        <v>0</v>
      </c>
      <c r="DM32" s="7">
        <f t="shared" si="0"/>
        <v>0</v>
      </c>
    </row>
    <row r="33" spans="2:117">
      <c r="B33" s="4">
        <v>15</v>
      </c>
      <c r="C33" s="5" t="s">
        <v>24</v>
      </c>
      <c r="D33" s="6"/>
      <c r="E33" s="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7">
        <f t="shared" si="109"/>
        <v>0</v>
      </c>
      <c r="DM33" s="7">
        <f t="shared" si="0"/>
        <v>0</v>
      </c>
    </row>
    <row r="34" spans="2:117">
      <c r="B34" s="4"/>
      <c r="C34" s="9" t="s">
        <v>25</v>
      </c>
      <c r="D34" s="7">
        <f>SUM(D28:D33)</f>
        <v>0</v>
      </c>
      <c r="E34" s="7">
        <f t="shared" ref="E34:BP34" si="110">SUM(E28:E33)</f>
        <v>816.7933334999999</v>
      </c>
      <c r="F34" s="7">
        <f t="shared" si="110"/>
        <v>0</v>
      </c>
      <c r="G34" s="7">
        <f t="shared" si="110"/>
        <v>796.04333610000003</v>
      </c>
      <c r="H34" s="7">
        <f t="shared" si="110"/>
        <v>0</v>
      </c>
      <c r="I34" s="7">
        <f t="shared" si="110"/>
        <v>526.33440794000012</v>
      </c>
      <c r="J34" s="7">
        <f t="shared" si="110"/>
        <v>0</v>
      </c>
      <c r="K34" s="7">
        <f t="shared" si="110"/>
        <v>763.19757095999989</v>
      </c>
      <c r="L34" s="7">
        <f t="shared" si="110"/>
        <v>0</v>
      </c>
      <c r="M34" s="7">
        <f t="shared" si="110"/>
        <v>1356.2351705099998</v>
      </c>
      <c r="N34" s="7">
        <f t="shared" si="110"/>
        <v>0</v>
      </c>
      <c r="O34" s="7">
        <f t="shared" si="110"/>
        <v>1185.0116321999999</v>
      </c>
      <c r="P34" s="7">
        <f t="shared" si="110"/>
        <v>0</v>
      </c>
      <c r="Q34" s="7">
        <f t="shared" si="110"/>
        <v>406.12324242</v>
      </c>
      <c r="R34" s="7">
        <f t="shared" si="110"/>
        <v>0</v>
      </c>
      <c r="S34" s="7">
        <f t="shared" si="110"/>
        <v>614.16146154</v>
      </c>
      <c r="T34" s="7">
        <f t="shared" si="110"/>
        <v>0</v>
      </c>
      <c r="U34" s="7">
        <f t="shared" si="110"/>
        <v>722.32895280000002</v>
      </c>
      <c r="V34" s="7">
        <f t="shared" si="110"/>
        <v>0</v>
      </c>
      <c r="W34" s="7">
        <f t="shared" si="110"/>
        <v>761.10710829000004</v>
      </c>
      <c r="X34" s="7">
        <f t="shared" si="110"/>
        <v>0</v>
      </c>
      <c r="Y34" s="7">
        <f t="shared" si="110"/>
        <v>685.08244935000016</v>
      </c>
      <c r="Z34" s="7">
        <f t="shared" si="110"/>
        <v>0</v>
      </c>
      <c r="AA34" s="7">
        <f t="shared" si="110"/>
        <v>239.52778920000003</v>
      </c>
      <c r="AB34" s="7">
        <f t="shared" si="110"/>
        <v>0</v>
      </c>
      <c r="AC34" s="7">
        <f t="shared" si="110"/>
        <v>708.48735672000009</v>
      </c>
      <c r="AD34" s="7">
        <f t="shared" si="110"/>
        <v>0</v>
      </c>
      <c r="AE34" s="7">
        <f t="shared" si="110"/>
        <v>678.0870784</v>
      </c>
      <c r="AF34" s="7">
        <f t="shared" si="110"/>
        <v>0</v>
      </c>
      <c r="AG34" s="7">
        <f t="shared" si="110"/>
        <v>688.13854560000004</v>
      </c>
      <c r="AH34" s="7">
        <f t="shared" si="110"/>
        <v>0</v>
      </c>
      <c r="AI34" s="7">
        <f t="shared" si="110"/>
        <v>761.46920310999997</v>
      </c>
      <c r="AJ34" s="7">
        <f t="shared" si="110"/>
        <v>0</v>
      </c>
      <c r="AK34" s="7">
        <f t="shared" si="110"/>
        <v>668.74592180000002</v>
      </c>
      <c r="AL34" s="7">
        <f t="shared" si="110"/>
        <v>0</v>
      </c>
      <c r="AM34" s="7">
        <f t="shared" si="110"/>
        <v>163.2018376</v>
      </c>
      <c r="AN34" s="7">
        <f t="shared" si="110"/>
        <v>0</v>
      </c>
      <c r="AO34" s="7">
        <f t="shared" si="110"/>
        <v>245.84964965999998</v>
      </c>
      <c r="AP34" s="7">
        <f t="shared" si="110"/>
        <v>0</v>
      </c>
      <c r="AQ34" s="7">
        <f t="shared" si="110"/>
        <v>161.41754075999998</v>
      </c>
      <c r="AR34" s="7">
        <f t="shared" si="110"/>
        <v>0</v>
      </c>
      <c r="AS34" s="7">
        <f t="shared" si="110"/>
        <v>202.49406286999999</v>
      </c>
      <c r="AT34" s="7">
        <f t="shared" si="110"/>
        <v>0</v>
      </c>
      <c r="AU34" s="7">
        <f t="shared" si="110"/>
        <v>1172.8223578000002</v>
      </c>
      <c r="AV34" s="7">
        <f t="shared" si="110"/>
        <v>0</v>
      </c>
      <c r="AW34" s="7">
        <f t="shared" si="110"/>
        <v>145.63387050000003</v>
      </c>
      <c r="AX34" s="7">
        <f t="shared" si="110"/>
        <v>0</v>
      </c>
      <c r="AY34" s="7">
        <f t="shared" si="110"/>
        <v>235.49756150000002</v>
      </c>
      <c r="AZ34" s="7">
        <f t="shared" si="110"/>
        <v>0</v>
      </c>
      <c r="BA34" s="7">
        <f t="shared" si="110"/>
        <v>51.950711889999994</v>
      </c>
      <c r="BB34" s="7">
        <f t="shared" si="110"/>
        <v>0</v>
      </c>
      <c r="BC34" s="7">
        <f t="shared" si="110"/>
        <v>415.22537010000002</v>
      </c>
      <c r="BD34" s="7">
        <f t="shared" si="110"/>
        <v>0</v>
      </c>
      <c r="BE34" s="7">
        <f t="shared" si="110"/>
        <v>234.69378534000001</v>
      </c>
      <c r="BF34" s="7">
        <f t="shared" si="110"/>
        <v>0</v>
      </c>
      <c r="BG34" s="7">
        <f t="shared" si="110"/>
        <v>308.37104821999992</v>
      </c>
      <c r="BH34" s="7">
        <f t="shared" si="110"/>
        <v>0</v>
      </c>
      <c r="BI34" s="7">
        <f t="shared" si="110"/>
        <v>292.92922269999997</v>
      </c>
      <c r="BJ34" s="7">
        <f t="shared" si="110"/>
        <v>0</v>
      </c>
      <c r="BK34" s="7">
        <f t="shared" si="110"/>
        <v>373.70229624000007</v>
      </c>
      <c r="BL34" s="7">
        <f t="shared" si="110"/>
        <v>0</v>
      </c>
      <c r="BM34" s="7">
        <f t="shared" si="110"/>
        <v>229.51939032000001</v>
      </c>
      <c r="BN34" s="7">
        <f t="shared" si="110"/>
        <v>0</v>
      </c>
      <c r="BO34" s="7">
        <f t="shared" si="110"/>
        <v>159.00741010000002</v>
      </c>
      <c r="BP34" s="7">
        <f t="shared" si="110"/>
        <v>0</v>
      </c>
      <c r="BQ34" s="7">
        <f t="shared" ref="BQ34:DM34" si="111">SUM(BQ28:BQ33)</f>
        <v>304.42027200000007</v>
      </c>
      <c r="BR34" s="7">
        <f t="shared" si="111"/>
        <v>0</v>
      </c>
      <c r="BS34" s="7">
        <f t="shared" si="111"/>
        <v>677.83293072000004</v>
      </c>
      <c r="BT34" s="7">
        <f t="shared" si="111"/>
        <v>0</v>
      </c>
      <c r="BU34" s="7">
        <f t="shared" si="111"/>
        <v>852.76219409999999</v>
      </c>
      <c r="BV34" s="7">
        <f t="shared" si="111"/>
        <v>0</v>
      </c>
      <c r="BW34" s="7">
        <f t="shared" si="111"/>
        <v>467.98811383999998</v>
      </c>
      <c r="BX34" s="7">
        <f t="shared" si="111"/>
        <v>0</v>
      </c>
      <c r="BY34" s="7">
        <f t="shared" si="111"/>
        <v>755.22385751999991</v>
      </c>
      <c r="BZ34" s="7">
        <f t="shared" si="111"/>
        <v>0</v>
      </c>
      <c r="CA34" s="7">
        <f t="shared" si="111"/>
        <v>707.42348091999997</v>
      </c>
      <c r="CB34" s="7">
        <f t="shared" si="111"/>
        <v>0</v>
      </c>
      <c r="CC34" s="7">
        <f t="shared" si="111"/>
        <v>685.81161456000007</v>
      </c>
      <c r="CD34" s="7">
        <f t="shared" si="111"/>
        <v>0</v>
      </c>
      <c r="CE34" s="7">
        <f t="shared" si="111"/>
        <v>807.05967858000008</v>
      </c>
      <c r="CF34" s="7">
        <f t="shared" si="111"/>
        <v>0</v>
      </c>
      <c r="CG34" s="7">
        <f t="shared" si="111"/>
        <v>828.8999568800001</v>
      </c>
      <c r="CH34" s="7">
        <f t="shared" si="111"/>
        <v>0</v>
      </c>
      <c r="CI34" s="7">
        <f t="shared" si="111"/>
        <v>777.35376959999996</v>
      </c>
      <c r="CJ34" s="7">
        <f t="shared" si="111"/>
        <v>0</v>
      </c>
      <c r="CK34" s="7">
        <f t="shared" si="111"/>
        <v>882.94289715000002</v>
      </c>
      <c r="CL34" s="7">
        <f t="shared" si="111"/>
        <v>0</v>
      </c>
      <c r="CM34" s="7">
        <f t="shared" si="111"/>
        <v>284.93395942000001</v>
      </c>
      <c r="CN34" s="7">
        <f t="shared" si="111"/>
        <v>0</v>
      </c>
      <c r="CO34" s="7">
        <f t="shared" si="111"/>
        <v>209.45948759999999</v>
      </c>
      <c r="CP34" s="7">
        <f t="shared" si="111"/>
        <v>0</v>
      </c>
      <c r="CQ34" s="7">
        <f t="shared" si="111"/>
        <v>318.42877292000003</v>
      </c>
      <c r="CR34" s="7">
        <f t="shared" si="111"/>
        <v>0</v>
      </c>
      <c r="CS34" s="7">
        <f t="shared" si="111"/>
        <v>348.69062508000002</v>
      </c>
      <c r="CT34" s="7">
        <f t="shared" si="111"/>
        <v>0</v>
      </c>
      <c r="CU34" s="7">
        <f t="shared" si="111"/>
        <v>374.14242250000007</v>
      </c>
      <c r="CV34" s="7">
        <f t="shared" si="111"/>
        <v>0</v>
      </c>
      <c r="CW34" s="7">
        <f t="shared" si="111"/>
        <v>452.65963104000002</v>
      </c>
      <c r="CX34" s="7">
        <f t="shared" si="111"/>
        <v>0</v>
      </c>
      <c r="CY34" s="7">
        <f t="shared" si="111"/>
        <v>412.01556396000001</v>
      </c>
      <c r="CZ34" s="7">
        <f t="shared" si="111"/>
        <v>0</v>
      </c>
      <c r="DA34" s="7">
        <f t="shared" si="111"/>
        <v>39.249236040000007</v>
      </c>
      <c r="DB34" s="7">
        <f t="shared" si="111"/>
        <v>0</v>
      </c>
      <c r="DC34" s="7">
        <f t="shared" si="111"/>
        <v>1061.8294896</v>
      </c>
      <c r="DD34" s="7">
        <f t="shared" si="111"/>
        <v>0</v>
      </c>
      <c r="DE34" s="7">
        <f t="shared" si="111"/>
        <v>655.63871984000002</v>
      </c>
      <c r="DF34" s="7">
        <f t="shared" si="111"/>
        <v>0</v>
      </c>
      <c r="DG34" s="7">
        <f t="shared" si="111"/>
        <v>325.59939035000002</v>
      </c>
      <c r="DH34" s="7">
        <f t="shared" si="111"/>
        <v>0</v>
      </c>
      <c r="DI34" s="7">
        <f t="shared" si="111"/>
        <v>328.49963255999995</v>
      </c>
      <c r="DJ34" s="7">
        <f t="shared" si="111"/>
        <v>0</v>
      </c>
      <c r="DK34" s="7">
        <f t="shared" si="111"/>
        <v>169.68169526</v>
      </c>
      <c r="DL34" s="7">
        <f t="shared" si="111"/>
        <v>0</v>
      </c>
      <c r="DM34" s="7">
        <f t="shared" si="111"/>
        <v>29497.738068079998</v>
      </c>
    </row>
    <row r="35" spans="2:117" ht="57.75">
      <c r="B35" s="4" t="s">
        <v>26</v>
      </c>
      <c r="C35" s="9" t="s">
        <v>27</v>
      </c>
      <c r="D35" s="6"/>
      <c r="E35" s="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7">
        <f t="shared" si="109"/>
        <v>0</v>
      </c>
      <c r="DM35" s="7">
        <f t="shared" si="0"/>
        <v>0</v>
      </c>
    </row>
    <row r="36" spans="2:117" ht="30">
      <c r="B36" s="4">
        <v>16</v>
      </c>
      <c r="C36" s="5" t="s">
        <v>28</v>
      </c>
      <c r="D36" s="6"/>
      <c r="E36" s="6">
        <v>320.16000000000003</v>
      </c>
      <c r="F36" s="10"/>
      <c r="G36" s="6">
        <v>439.16</v>
      </c>
      <c r="H36" s="10"/>
      <c r="I36" s="6">
        <v>219.58</v>
      </c>
      <c r="J36" s="10"/>
      <c r="K36" s="6">
        <v>325.83</v>
      </c>
      <c r="L36" s="10"/>
      <c r="M36" s="6">
        <v>638.91</v>
      </c>
      <c r="N36" s="10"/>
      <c r="O36" s="6">
        <v>487.33</v>
      </c>
      <c r="P36" s="10"/>
      <c r="Q36" s="6">
        <v>218.16</v>
      </c>
      <c r="R36" s="10"/>
      <c r="S36" s="6">
        <v>321.58</v>
      </c>
      <c r="T36" s="10"/>
      <c r="U36" s="6">
        <v>331.5</v>
      </c>
      <c r="V36" s="10"/>
      <c r="W36" s="6">
        <v>321.58</v>
      </c>
      <c r="X36" s="10"/>
      <c r="Y36" s="6">
        <v>342.83</v>
      </c>
      <c r="Z36" s="10"/>
      <c r="AA36" s="6">
        <v>155.83000000000001</v>
      </c>
      <c r="AB36" s="10"/>
      <c r="AC36" s="6">
        <v>320.16000000000003</v>
      </c>
      <c r="AD36" s="10"/>
      <c r="AE36" s="6">
        <v>324.41000000000003</v>
      </c>
      <c r="AF36" s="10"/>
      <c r="AG36" s="6">
        <v>324.41000000000003</v>
      </c>
      <c r="AH36" s="10"/>
      <c r="AI36" s="6">
        <v>327.25</v>
      </c>
      <c r="AJ36" s="10"/>
      <c r="AK36" s="6">
        <v>325.83</v>
      </c>
      <c r="AL36" s="10"/>
      <c r="AM36" s="6">
        <v>90.67</v>
      </c>
      <c r="AN36" s="10"/>
      <c r="AO36" s="6">
        <v>160.08000000000001</v>
      </c>
      <c r="AP36" s="10"/>
      <c r="AQ36" s="6">
        <v>87.83</v>
      </c>
      <c r="AR36" s="10"/>
      <c r="AS36" s="6">
        <v>86.42</v>
      </c>
      <c r="AT36" s="10"/>
      <c r="AU36" s="6">
        <v>532.66</v>
      </c>
      <c r="AV36" s="10"/>
      <c r="AW36" s="6">
        <v>90.67</v>
      </c>
      <c r="AX36" s="10"/>
      <c r="AY36" s="6">
        <v>117.58</v>
      </c>
      <c r="AZ36" s="10"/>
      <c r="BA36" s="6">
        <v>110.5</v>
      </c>
      <c r="BB36" s="10"/>
      <c r="BC36" s="6">
        <v>216.75</v>
      </c>
      <c r="BD36" s="10"/>
      <c r="BE36" s="6">
        <v>131.75</v>
      </c>
      <c r="BF36" s="10"/>
      <c r="BG36" s="6">
        <v>161.5</v>
      </c>
      <c r="BH36" s="10"/>
      <c r="BI36" s="6">
        <v>161.5</v>
      </c>
      <c r="BJ36" s="10"/>
      <c r="BK36" s="6">
        <v>165.75</v>
      </c>
      <c r="BL36" s="10"/>
      <c r="BM36" s="6">
        <v>107.67</v>
      </c>
      <c r="BN36" s="10"/>
      <c r="BO36" s="6">
        <v>77.92</v>
      </c>
      <c r="BP36" s="10"/>
      <c r="BQ36" s="6">
        <v>165.75</v>
      </c>
      <c r="BR36" s="10"/>
      <c r="BS36" s="6">
        <v>332.91</v>
      </c>
      <c r="BT36" s="10"/>
      <c r="BU36" s="6">
        <v>358.41</v>
      </c>
      <c r="BV36" s="10"/>
      <c r="BW36" s="6">
        <v>218.16</v>
      </c>
      <c r="BX36" s="10"/>
      <c r="BY36" s="6">
        <v>328.66</v>
      </c>
      <c r="BZ36" s="10"/>
      <c r="CA36" s="6">
        <v>330.08</v>
      </c>
      <c r="CB36" s="10"/>
      <c r="CC36" s="6">
        <v>358.41</v>
      </c>
      <c r="CD36" s="10"/>
      <c r="CE36" s="6">
        <v>324.41000000000003</v>
      </c>
      <c r="CF36" s="10"/>
      <c r="CG36" s="6">
        <v>357</v>
      </c>
      <c r="CH36" s="10"/>
      <c r="CI36" s="6">
        <v>324.41000000000003</v>
      </c>
      <c r="CJ36" s="10"/>
      <c r="CK36" s="6">
        <v>362.66</v>
      </c>
      <c r="CL36" s="10"/>
      <c r="CM36" s="6">
        <v>123.25</v>
      </c>
      <c r="CN36" s="10"/>
      <c r="CO36" s="6">
        <v>127.5</v>
      </c>
      <c r="CP36" s="10"/>
      <c r="CQ36" s="6">
        <v>131.75</v>
      </c>
      <c r="CR36" s="10"/>
      <c r="CS36" s="6">
        <v>218.16</v>
      </c>
      <c r="CT36" s="10"/>
      <c r="CU36" s="6">
        <v>325.83</v>
      </c>
      <c r="CV36" s="10"/>
      <c r="CW36" s="6">
        <v>178.5</v>
      </c>
      <c r="CX36" s="10"/>
      <c r="CY36" s="6">
        <v>270.58</v>
      </c>
      <c r="CZ36" s="10"/>
      <c r="DA36" s="6">
        <v>38.25</v>
      </c>
      <c r="DB36" s="10"/>
      <c r="DC36" s="6">
        <v>534.08000000000004</v>
      </c>
      <c r="DD36" s="10"/>
      <c r="DE36" s="6">
        <v>330.08</v>
      </c>
      <c r="DF36" s="10"/>
      <c r="DG36" s="6">
        <v>128.91999999999999</v>
      </c>
      <c r="DH36" s="10"/>
      <c r="DI36" s="6">
        <v>126.08</v>
      </c>
      <c r="DJ36" s="10"/>
      <c r="DK36" s="6">
        <v>128.91999999999999</v>
      </c>
      <c r="DL36" s="7">
        <f t="shared" si="109"/>
        <v>0</v>
      </c>
      <c r="DM36" s="7">
        <f t="shared" si="0"/>
        <v>14166.519999999997</v>
      </c>
    </row>
    <row r="37" spans="2:117" ht="30">
      <c r="B37" s="4">
        <v>17</v>
      </c>
      <c r="C37" s="5" t="s">
        <v>29</v>
      </c>
      <c r="D37" s="6">
        <f>D38+D41+D43+D44+D45+D46+D47+D48+D49+D50+D51</f>
        <v>240.90105</v>
      </c>
      <c r="E37" s="6">
        <f t="shared" ref="E37:BP37" si="112">E38+E41+E43+E44+E45+E46+E47+E48+E49+E50+E51</f>
        <v>276.71062000000001</v>
      </c>
      <c r="F37" s="6">
        <f t="shared" si="112"/>
        <v>329.81229000000002</v>
      </c>
      <c r="G37" s="6">
        <f t="shared" si="112"/>
        <v>381.32397999999995</v>
      </c>
      <c r="H37" s="6">
        <f t="shared" si="112"/>
        <v>165.26281999999998</v>
      </c>
      <c r="I37" s="6">
        <f t="shared" si="112"/>
        <v>190.17801999999998</v>
      </c>
      <c r="J37" s="6">
        <f t="shared" si="112"/>
        <v>244.87532000000002</v>
      </c>
      <c r="K37" s="6">
        <f t="shared" si="112"/>
        <v>282.01368000000002</v>
      </c>
      <c r="L37" s="6">
        <f t="shared" si="112"/>
        <v>479.70033999999993</v>
      </c>
      <c r="M37" s="6">
        <f t="shared" si="112"/>
        <v>554.17615999999998</v>
      </c>
      <c r="N37" s="6">
        <f t="shared" si="112"/>
        <v>366.15382000000005</v>
      </c>
      <c r="O37" s="6">
        <f t="shared" si="112"/>
        <v>420.75044000000003</v>
      </c>
      <c r="P37" s="6">
        <f t="shared" si="112"/>
        <v>164.1164</v>
      </c>
      <c r="Q37" s="6">
        <f t="shared" si="112"/>
        <v>189.25040999999999</v>
      </c>
      <c r="R37" s="6">
        <f t="shared" si="112"/>
        <v>241.95832000000001</v>
      </c>
      <c r="S37" s="6">
        <f t="shared" si="112"/>
        <v>273.89</v>
      </c>
      <c r="T37" s="6">
        <f t="shared" si="112"/>
        <v>249.14254</v>
      </c>
      <c r="U37" s="6">
        <f t="shared" si="112"/>
        <v>285.72320999999999</v>
      </c>
      <c r="V37" s="6">
        <f t="shared" si="112"/>
        <v>241.90735999999998</v>
      </c>
      <c r="W37" s="6">
        <f t="shared" si="112"/>
        <v>273.89</v>
      </c>
      <c r="X37" s="6">
        <f t="shared" si="112"/>
        <v>257.47319999999996</v>
      </c>
      <c r="Y37" s="6">
        <f t="shared" si="112"/>
        <v>297.21644999999995</v>
      </c>
      <c r="Z37" s="6">
        <f t="shared" si="112"/>
        <v>116.96030999999999</v>
      </c>
      <c r="AA37" s="6">
        <f t="shared" si="112"/>
        <v>136.00062</v>
      </c>
      <c r="AB37" s="6">
        <f t="shared" si="112"/>
        <v>240.91379999999998</v>
      </c>
      <c r="AC37" s="6">
        <f t="shared" si="112"/>
        <v>272.69</v>
      </c>
      <c r="AD37" s="6">
        <f t="shared" si="112"/>
        <v>243.72889999999995</v>
      </c>
      <c r="AE37" s="6">
        <f t="shared" si="112"/>
        <v>276.3</v>
      </c>
      <c r="AF37" s="6">
        <f t="shared" si="112"/>
        <v>243.85628</v>
      </c>
      <c r="AG37" s="6">
        <f t="shared" si="112"/>
        <v>276.3</v>
      </c>
      <c r="AH37" s="6">
        <f t="shared" si="112"/>
        <v>245.86887000000002</v>
      </c>
      <c r="AI37" s="6">
        <f t="shared" si="112"/>
        <v>282.67343</v>
      </c>
      <c r="AJ37" s="6">
        <f t="shared" si="112"/>
        <v>244.46768999999998</v>
      </c>
      <c r="AK37" s="6">
        <f t="shared" si="112"/>
        <v>280.97402</v>
      </c>
      <c r="AL37" s="6">
        <f t="shared" si="112"/>
        <v>67.727940000000004</v>
      </c>
      <c r="AM37" s="6">
        <f t="shared" si="112"/>
        <v>77.22</v>
      </c>
      <c r="AN37" s="6">
        <f t="shared" si="112"/>
        <v>120.71802</v>
      </c>
      <c r="AO37" s="6">
        <f t="shared" si="112"/>
        <v>139.59336000000002</v>
      </c>
      <c r="AP37" s="6">
        <f t="shared" si="112"/>
        <v>66.263069999999999</v>
      </c>
      <c r="AQ37" s="6">
        <f t="shared" si="112"/>
        <v>74.8</v>
      </c>
      <c r="AR37" s="6">
        <f t="shared" si="112"/>
        <v>64.925579999999997</v>
      </c>
      <c r="AS37" s="6">
        <f t="shared" si="112"/>
        <v>73.599999999999994</v>
      </c>
      <c r="AT37" s="6">
        <f t="shared" si="112"/>
        <v>400.01142000000004</v>
      </c>
      <c r="AU37" s="6">
        <f t="shared" si="112"/>
        <v>459.68822</v>
      </c>
      <c r="AV37" s="6">
        <f t="shared" si="112"/>
        <v>67.676999999999992</v>
      </c>
      <c r="AW37" s="6">
        <f t="shared" si="112"/>
        <v>80.762199999999993</v>
      </c>
      <c r="AX37" s="6">
        <f t="shared" si="112"/>
        <v>88.185180000000003</v>
      </c>
      <c r="AY37" s="6">
        <f t="shared" si="112"/>
        <v>100.15</v>
      </c>
      <c r="AZ37" s="6">
        <f t="shared" si="112"/>
        <v>83.497600000000006</v>
      </c>
      <c r="BA37" s="6">
        <f t="shared" si="112"/>
        <v>94.11999999999999</v>
      </c>
      <c r="BB37" s="6">
        <f t="shared" si="112"/>
        <v>162.72796000000002</v>
      </c>
      <c r="BC37" s="6">
        <f t="shared" si="112"/>
        <v>186.59034999999997</v>
      </c>
      <c r="BD37" s="6">
        <f t="shared" si="112"/>
        <v>99.432820000000021</v>
      </c>
      <c r="BE37" s="6">
        <f t="shared" si="112"/>
        <v>115.39618</v>
      </c>
      <c r="BF37" s="6">
        <f t="shared" si="112"/>
        <v>121.30398</v>
      </c>
      <c r="BG37" s="6">
        <f t="shared" si="112"/>
        <v>140.72618</v>
      </c>
      <c r="BH37" s="6">
        <f t="shared" si="112"/>
        <v>121.20208</v>
      </c>
      <c r="BI37" s="6">
        <f t="shared" si="112"/>
        <v>140.87419</v>
      </c>
      <c r="BJ37" s="6">
        <f t="shared" si="112"/>
        <v>124.50121999999999</v>
      </c>
      <c r="BK37" s="6">
        <f t="shared" si="112"/>
        <v>144.24721</v>
      </c>
      <c r="BL37" s="6">
        <f t="shared" si="112"/>
        <v>80.911770000000004</v>
      </c>
      <c r="BM37" s="6">
        <f t="shared" si="112"/>
        <v>94.797190000000001</v>
      </c>
      <c r="BN37" s="6">
        <f t="shared" si="112"/>
        <v>58.645759999999996</v>
      </c>
      <c r="BO37" s="6">
        <f t="shared" si="112"/>
        <v>68.836119999999994</v>
      </c>
      <c r="BP37" s="6">
        <f t="shared" si="112"/>
        <v>124.24646</v>
      </c>
      <c r="BQ37" s="6">
        <f t="shared" ref="BQ37:DK37" si="113">BQ38+BQ41+BQ43+BQ44+BQ45+BQ46+BQ47+BQ48+BQ49+BQ50+BQ51</f>
        <v>144.60042000000001</v>
      </c>
      <c r="BR37" s="6">
        <f t="shared" si="113"/>
        <v>249.71576000000002</v>
      </c>
      <c r="BS37" s="6">
        <f t="shared" si="113"/>
        <v>287.42079999999999</v>
      </c>
      <c r="BT37" s="6">
        <f t="shared" si="113"/>
        <v>269.21763999999996</v>
      </c>
      <c r="BU37" s="6">
        <f t="shared" si="113"/>
        <v>309.17448000000002</v>
      </c>
      <c r="BV37" s="6">
        <f t="shared" si="113"/>
        <v>163.89983999999998</v>
      </c>
      <c r="BW37" s="6">
        <f t="shared" si="113"/>
        <v>188.90809999999999</v>
      </c>
      <c r="BX37" s="6">
        <f t="shared" si="113"/>
        <v>246.90065999999999</v>
      </c>
      <c r="BY37" s="6">
        <f t="shared" si="113"/>
        <v>279.92</v>
      </c>
      <c r="BZ37" s="6">
        <f t="shared" si="113"/>
        <v>248.00886000000003</v>
      </c>
      <c r="CA37" s="6">
        <f t="shared" si="113"/>
        <v>284.94358999999997</v>
      </c>
      <c r="CB37" s="6">
        <f t="shared" si="113"/>
        <v>269.52333999999996</v>
      </c>
      <c r="CC37" s="6">
        <f t="shared" si="113"/>
        <v>309.30423000000002</v>
      </c>
      <c r="CD37" s="6">
        <f t="shared" si="113"/>
        <v>243.6652</v>
      </c>
      <c r="CE37" s="6">
        <f t="shared" si="113"/>
        <v>279.88751000000002</v>
      </c>
      <c r="CF37" s="6">
        <f t="shared" si="113"/>
        <v>268.35144000000003</v>
      </c>
      <c r="CG37" s="6">
        <f t="shared" si="113"/>
        <v>308.25133000000005</v>
      </c>
      <c r="CH37" s="6">
        <f t="shared" si="113"/>
        <v>243.79258000000002</v>
      </c>
      <c r="CI37" s="6">
        <f t="shared" si="113"/>
        <v>280.28521000000001</v>
      </c>
      <c r="CJ37" s="6">
        <f t="shared" si="113"/>
        <v>272.84796</v>
      </c>
      <c r="CK37" s="6">
        <f t="shared" si="113"/>
        <v>312.86883999999998</v>
      </c>
      <c r="CL37" s="6">
        <f t="shared" si="113"/>
        <v>92.770859999999999</v>
      </c>
      <c r="CM37" s="6">
        <f t="shared" si="113"/>
        <v>106.09954999999998</v>
      </c>
      <c r="CN37" s="6">
        <f t="shared" si="113"/>
        <v>95.445840000000004</v>
      </c>
      <c r="CO37" s="6">
        <f t="shared" si="113"/>
        <v>108.59</v>
      </c>
      <c r="CP37" s="6">
        <f t="shared" si="113"/>
        <v>98.948790000000002</v>
      </c>
      <c r="CQ37" s="6">
        <f t="shared" si="113"/>
        <v>112.22</v>
      </c>
      <c r="CR37" s="6">
        <f t="shared" si="113"/>
        <v>163.64508000000001</v>
      </c>
      <c r="CS37" s="6">
        <f t="shared" si="113"/>
        <v>188.82638</v>
      </c>
      <c r="CT37" s="6">
        <f t="shared" si="113"/>
        <v>244.42948000000001</v>
      </c>
      <c r="CU37" s="6">
        <f t="shared" si="113"/>
        <v>281.38080000000002</v>
      </c>
      <c r="CV37" s="6">
        <f t="shared" si="113"/>
        <v>134.56424000000001</v>
      </c>
      <c r="CW37" s="6">
        <f t="shared" si="113"/>
        <v>153.65804000000003</v>
      </c>
      <c r="CX37" s="6">
        <f t="shared" si="113"/>
        <v>203.34944000000002</v>
      </c>
      <c r="CY37" s="6">
        <f t="shared" si="113"/>
        <v>231.66399999999999</v>
      </c>
      <c r="CZ37" s="6">
        <f t="shared" si="113"/>
        <v>29.042640000000006</v>
      </c>
      <c r="DA37" s="6">
        <f t="shared" si="113"/>
        <v>32.58</v>
      </c>
      <c r="DB37" s="6">
        <f t="shared" si="113"/>
        <v>400.99224000000004</v>
      </c>
      <c r="DC37" s="6">
        <f t="shared" si="113"/>
        <v>460.88821999999999</v>
      </c>
      <c r="DD37" s="6">
        <f t="shared" si="113"/>
        <v>247.89422000000002</v>
      </c>
      <c r="DE37" s="6">
        <f t="shared" si="113"/>
        <v>281.12</v>
      </c>
      <c r="DF37" s="6">
        <f t="shared" si="113"/>
        <v>96.643199999999993</v>
      </c>
      <c r="DG37" s="6">
        <f t="shared" si="113"/>
        <v>109.80000000000001</v>
      </c>
      <c r="DH37" s="6">
        <f t="shared" si="113"/>
        <v>95.05095</v>
      </c>
      <c r="DI37" s="6">
        <f t="shared" si="113"/>
        <v>107.38</v>
      </c>
      <c r="DJ37" s="6">
        <f t="shared" si="113"/>
        <v>97.369279999999989</v>
      </c>
      <c r="DK37" s="6">
        <f t="shared" si="113"/>
        <v>109.78999999999999</v>
      </c>
      <c r="DL37" s="7">
        <f t="shared" si="109"/>
        <v>10645.146710000003</v>
      </c>
      <c r="DM37" s="7">
        <f t="shared" si="0"/>
        <v>12211.023740000002</v>
      </c>
    </row>
    <row r="38" spans="2:117" ht="30">
      <c r="B38" s="4" t="s">
        <v>30</v>
      </c>
      <c r="C38" s="5" t="s">
        <v>31</v>
      </c>
      <c r="D38" s="6">
        <v>175.16293999999999</v>
      </c>
      <c r="E38" s="6">
        <v>132.57999999999998</v>
      </c>
      <c r="F38" s="6">
        <v>239.8117</v>
      </c>
      <c r="G38" s="6">
        <v>181.85999999999999</v>
      </c>
      <c r="H38" s="6">
        <v>120.16519</v>
      </c>
      <c r="I38" s="6">
        <v>90.929999999999993</v>
      </c>
      <c r="J38" s="6">
        <v>178.05269000000001</v>
      </c>
      <c r="K38" s="6">
        <v>134.93</v>
      </c>
      <c r="L38" s="6">
        <v>348.79765999999995</v>
      </c>
      <c r="M38" s="6">
        <v>264.58</v>
      </c>
      <c r="N38" s="6">
        <v>266.23619000000002</v>
      </c>
      <c r="O38" s="6">
        <v>201.81</v>
      </c>
      <c r="P38" s="6">
        <v>119.33161</v>
      </c>
      <c r="Q38" s="6">
        <v>90.35</v>
      </c>
      <c r="R38" s="6">
        <v>175.93169</v>
      </c>
      <c r="S38" s="6">
        <v>133.16999999999999</v>
      </c>
      <c r="T38" s="6">
        <v>181.15546000000001</v>
      </c>
      <c r="U38" s="6">
        <v>137.28</v>
      </c>
      <c r="V38" s="6">
        <v>175.89464000000001</v>
      </c>
      <c r="W38" s="6">
        <v>133.16999999999999</v>
      </c>
      <c r="X38" s="6">
        <v>187.21280999999999</v>
      </c>
      <c r="Y38" s="6">
        <v>141.97</v>
      </c>
      <c r="Z38" s="6">
        <v>85.043679999999995</v>
      </c>
      <c r="AA38" s="6">
        <v>64.53</v>
      </c>
      <c r="AB38" s="6">
        <v>175.17220999999998</v>
      </c>
      <c r="AC38" s="6">
        <v>132.57999999999998</v>
      </c>
      <c r="AD38" s="6">
        <v>177.21910999999997</v>
      </c>
      <c r="AE38" s="6">
        <v>134.34</v>
      </c>
      <c r="AF38" s="6">
        <v>177.31173000000001</v>
      </c>
      <c r="AG38" s="6">
        <v>134.34</v>
      </c>
      <c r="AH38" s="6">
        <v>178.77511999999999</v>
      </c>
      <c r="AI38" s="6">
        <v>135.51</v>
      </c>
      <c r="AJ38" s="6">
        <v>177.75629999999998</v>
      </c>
      <c r="AK38" s="6">
        <v>134.93</v>
      </c>
      <c r="AL38" s="6">
        <v>49.246050000000004</v>
      </c>
      <c r="AM38" s="6">
        <v>37.54</v>
      </c>
      <c r="AN38" s="6">
        <v>87.775970000000001</v>
      </c>
      <c r="AO38" s="6">
        <v>66.290000000000006</v>
      </c>
      <c r="AP38" s="6">
        <v>48.18092</v>
      </c>
      <c r="AQ38" s="6">
        <v>36.369999999999997</v>
      </c>
      <c r="AR38" s="6">
        <v>47.208410000000001</v>
      </c>
      <c r="AS38" s="6">
        <v>35.779999999999994</v>
      </c>
      <c r="AT38" s="6">
        <v>290.85459000000003</v>
      </c>
      <c r="AU38" s="6">
        <v>220.58</v>
      </c>
      <c r="AV38" s="6">
        <v>49.209009999999999</v>
      </c>
      <c r="AW38" s="6">
        <v>37.54</v>
      </c>
      <c r="AX38" s="6">
        <v>64.120829999999998</v>
      </c>
      <c r="AY38" s="6">
        <v>48.69</v>
      </c>
      <c r="AZ38" s="6">
        <v>60.712410000000006</v>
      </c>
      <c r="BA38" s="6">
        <v>45.76</v>
      </c>
      <c r="BB38" s="6">
        <v>118.32205</v>
      </c>
      <c r="BC38" s="6">
        <v>89.759999999999991</v>
      </c>
      <c r="BD38" s="6">
        <v>72.299170000000004</v>
      </c>
      <c r="BE38" s="6">
        <v>54.559999999999995</v>
      </c>
      <c r="BF38" s="6">
        <v>88.202029999999993</v>
      </c>
      <c r="BG38" s="6">
        <v>66.88</v>
      </c>
      <c r="BH38" s="6">
        <v>88.127929999999992</v>
      </c>
      <c r="BI38" s="6">
        <v>66.88</v>
      </c>
      <c r="BJ38" s="6">
        <v>90.526789999999991</v>
      </c>
      <c r="BK38" s="6">
        <v>68.64</v>
      </c>
      <c r="BL38" s="6">
        <v>58.83222</v>
      </c>
      <c r="BM38" s="6">
        <v>44.580000000000005</v>
      </c>
      <c r="BN38" s="6">
        <v>42.642249999999997</v>
      </c>
      <c r="BO38" s="6">
        <v>32.269999999999996</v>
      </c>
      <c r="BP38" s="6">
        <v>90.341549999999998</v>
      </c>
      <c r="BQ38" s="6">
        <v>68.64</v>
      </c>
      <c r="BR38" s="6">
        <v>181.57225</v>
      </c>
      <c r="BS38" s="6">
        <v>137.86999999999998</v>
      </c>
      <c r="BT38" s="6">
        <v>195.75236999999998</v>
      </c>
      <c r="BU38" s="6">
        <v>148.42000000000002</v>
      </c>
      <c r="BV38" s="6">
        <v>119.17415</v>
      </c>
      <c r="BW38" s="6">
        <v>90.35</v>
      </c>
      <c r="BX38" s="6">
        <v>179.52535</v>
      </c>
      <c r="BY38" s="6">
        <v>136.1</v>
      </c>
      <c r="BZ38" s="6">
        <v>180.33114</v>
      </c>
      <c r="CA38" s="6">
        <v>136.68</v>
      </c>
      <c r="CB38" s="6">
        <v>195.97466</v>
      </c>
      <c r="CC38" s="6">
        <v>148.42000000000002</v>
      </c>
      <c r="CD38" s="6">
        <v>177.1728</v>
      </c>
      <c r="CE38" s="6">
        <v>134.34</v>
      </c>
      <c r="CF38" s="6">
        <v>195.12254999999999</v>
      </c>
      <c r="CG38" s="6">
        <v>147.84</v>
      </c>
      <c r="CH38" s="6">
        <v>177.26542000000001</v>
      </c>
      <c r="CI38" s="6">
        <v>134.34</v>
      </c>
      <c r="CJ38" s="6">
        <v>198.39204000000001</v>
      </c>
      <c r="CK38" s="6">
        <v>150.18</v>
      </c>
      <c r="CL38" s="6">
        <v>67.455149999999989</v>
      </c>
      <c r="CM38" s="6">
        <v>51.04</v>
      </c>
      <c r="CN38" s="6">
        <v>69.400170000000003</v>
      </c>
      <c r="CO38" s="6">
        <v>52.8</v>
      </c>
      <c r="CP38" s="6">
        <v>71.947220000000002</v>
      </c>
      <c r="CQ38" s="6">
        <v>54.559999999999995</v>
      </c>
      <c r="CR38" s="6">
        <v>118.98891</v>
      </c>
      <c r="CS38" s="6">
        <v>90.35</v>
      </c>
      <c r="CT38" s="6">
        <v>177.72852</v>
      </c>
      <c r="CU38" s="6">
        <v>134.93</v>
      </c>
      <c r="CV38" s="6">
        <v>97.843770000000006</v>
      </c>
      <c r="CW38" s="6">
        <v>73.92</v>
      </c>
      <c r="CX38" s="6">
        <v>147.85857000000001</v>
      </c>
      <c r="CY38" s="6">
        <v>112.05</v>
      </c>
      <c r="CZ38" s="6">
        <v>21.117360000000001</v>
      </c>
      <c r="DA38" s="6">
        <v>15.84</v>
      </c>
      <c r="DB38" s="6">
        <v>291.56776000000002</v>
      </c>
      <c r="DC38" s="6">
        <v>221.16</v>
      </c>
      <c r="DD38" s="6">
        <v>180.24778000000001</v>
      </c>
      <c r="DE38" s="6">
        <v>136.68</v>
      </c>
      <c r="DF38" s="6">
        <v>70.270789999999991</v>
      </c>
      <c r="DG38" s="6">
        <v>53.39</v>
      </c>
      <c r="DH38" s="6">
        <v>69.113039999999998</v>
      </c>
      <c r="DI38" s="6">
        <v>52.21</v>
      </c>
      <c r="DJ38" s="6">
        <v>70.798729999999992</v>
      </c>
      <c r="DK38" s="6">
        <v>53.38</v>
      </c>
      <c r="DL38" s="7">
        <f t="shared" si="109"/>
        <v>7740.2534100000003</v>
      </c>
      <c r="DM38" s="7">
        <f t="shared" si="0"/>
        <v>5866.4700000000012</v>
      </c>
    </row>
    <row r="39" spans="2:117" ht="30">
      <c r="B39" s="4" t="s">
        <v>32</v>
      </c>
      <c r="C39" s="5" t="s">
        <v>33</v>
      </c>
      <c r="D39" s="6"/>
      <c r="E39" s="6">
        <v>132.38999999999999</v>
      </c>
      <c r="F39" s="6"/>
      <c r="G39" s="6">
        <v>181.6</v>
      </c>
      <c r="H39" s="6"/>
      <c r="I39" s="6">
        <v>90.8</v>
      </c>
      <c r="J39" s="6"/>
      <c r="K39" s="6">
        <v>134.74</v>
      </c>
      <c r="L39" s="6"/>
      <c r="M39" s="6">
        <v>264.2</v>
      </c>
      <c r="N39" s="6"/>
      <c r="O39" s="6">
        <v>201.52</v>
      </c>
      <c r="P39" s="6"/>
      <c r="Q39" s="6">
        <v>90.22</v>
      </c>
      <c r="R39" s="6"/>
      <c r="S39" s="6">
        <v>132.97999999999999</v>
      </c>
      <c r="T39" s="6"/>
      <c r="U39" s="6">
        <v>137.08000000000001</v>
      </c>
      <c r="V39" s="6"/>
      <c r="W39" s="6">
        <v>132.97999999999999</v>
      </c>
      <c r="X39" s="6"/>
      <c r="Y39" s="6">
        <v>141.77000000000001</v>
      </c>
      <c r="Z39" s="6"/>
      <c r="AA39" s="6">
        <v>64.44</v>
      </c>
      <c r="AB39" s="6"/>
      <c r="AC39" s="6">
        <v>132.38999999999999</v>
      </c>
      <c r="AD39" s="6"/>
      <c r="AE39" s="6">
        <v>134.15</v>
      </c>
      <c r="AF39" s="6"/>
      <c r="AG39" s="6">
        <v>134.15</v>
      </c>
      <c r="AH39" s="6"/>
      <c r="AI39" s="6">
        <v>135.32</v>
      </c>
      <c r="AJ39" s="6"/>
      <c r="AK39" s="6">
        <v>134.74</v>
      </c>
      <c r="AL39" s="6"/>
      <c r="AM39" s="6">
        <v>37.49</v>
      </c>
      <c r="AN39" s="6"/>
      <c r="AO39" s="6">
        <v>66.2</v>
      </c>
      <c r="AP39" s="6"/>
      <c r="AQ39" s="6">
        <v>36.32</v>
      </c>
      <c r="AR39" s="6"/>
      <c r="AS39" s="6">
        <v>35.729999999999997</v>
      </c>
      <c r="AT39" s="6"/>
      <c r="AU39" s="6">
        <v>220.27</v>
      </c>
      <c r="AV39" s="6"/>
      <c r="AW39" s="6">
        <v>37.49</v>
      </c>
      <c r="AX39" s="6"/>
      <c r="AY39" s="6">
        <v>48.62</v>
      </c>
      <c r="AZ39" s="6"/>
      <c r="BA39" s="6">
        <v>45.69</v>
      </c>
      <c r="BB39" s="6"/>
      <c r="BC39" s="6">
        <v>89.63</v>
      </c>
      <c r="BD39" s="6"/>
      <c r="BE39" s="6">
        <v>54.48</v>
      </c>
      <c r="BF39" s="6"/>
      <c r="BG39" s="6">
        <v>66.78</v>
      </c>
      <c r="BH39" s="6"/>
      <c r="BI39" s="6">
        <v>66.78</v>
      </c>
      <c r="BJ39" s="6"/>
      <c r="BK39" s="6">
        <v>68.540000000000006</v>
      </c>
      <c r="BL39" s="6"/>
      <c r="BM39" s="6">
        <v>44.52</v>
      </c>
      <c r="BN39" s="6"/>
      <c r="BO39" s="6">
        <v>32.22</v>
      </c>
      <c r="BP39" s="6"/>
      <c r="BQ39" s="6">
        <v>68.540000000000006</v>
      </c>
      <c r="BR39" s="6"/>
      <c r="BS39" s="6">
        <v>137.66999999999999</v>
      </c>
      <c r="BT39" s="6"/>
      <c r="BU39" s="6">
        <v>148.21</v>
      </c>
      <c r="BV39" s="6"/>
      <c r="BW39" s="6">
        <v>90.22</v>
      </c>
      <c r="BX39" s="6"/>
      <c r="BY39" s="6">
        <v>135.91</v>
      </c>
      <c r="BZ39" s="6"/>
      <c r="CA39" s="6">
        <v>136.49</v>
      </c>
      <c r="CB39" s="6"/>
      <c r="CC39" s="6">
        <v>148.21</v>
      </c>
      <c r="CD39" s="6"/>
      <c r="CE39" s="6">
        <v>134.15</v>
      </c>
      <c r="CF39" s="6"/>
      <c r="CG39" s="6">
        <v>147.63</v>
      </c>
      <c r="CH39" s="6"/>
      <c r="CI39" s="6">
        <v>134.15</v>
      </c>
      <c r="CJ39" s="6"/>
      <c r="CK39" s="6">
        <v>149.97</v>
      </c>
      <c r="CL39" s="6"/>
      <c r="CM39" s="6">
        <v>50.97</v>
      </c>
      <c r="CN39" s="6"/>
      <c r="CO39" s="6">
        <v>52.72</v>
      </c>
      <c r="CP39" s="6"/>
      <c r="CQ39" s="6">
        <v>54.48</v>
      </c>
      <c r="CR39" s="6"/>
      <c r="CS39" s="6">
        <v>90.22</v>
      </c>
      <c r="CT39" s="6"/>
      <c r="CU39" s="6">
        <v>134.74</v>
      </c>
      <c r="CV39" s="6"/>
      <c r="CW39" s="6">
        <v>73.81</v>
      </c>
      <c r="CX39" s="6"/>
      <c r="CY39" s="6">
        <v>111.89</v>
      </c>
      <c r="CZ39" s="6"/>
      <c r="DA39" s="6">
        <v>15.82</v>
      </c>
      <c r="DB39" s="6"/>
      <c r="DC39" s="6">
        <v>220.85</v>
      </c>
      <c r="DD39" s="6"/>
      <c r="DE39" s="6">
        <v>136.49</v>
      </c>
      <c r="DF39" s="6"/>
      <c r="DG39" s="6">
        <v>53.31</v>
      </c>
      <c r="DH39" s="6"/>
      <c r="DI39" s="6">
        <v>52.14</v>
      </c>
      <c r="DJ39" s="6"/>
      <c r="DK39" s="6">
        <v>53.31</v>
      </c>
      <c r="DL39" s="7">
        <f t="shared" si="109"/>
        <v>0</v>
      </c>
      <c r="DM39" s="7">
        <f t="shared" si="0"/>
        <v>5858.130000000001</v>
      </c>
    </row>
    <row r="40" spans="2:117">
      <c r="B40" s="4" t="s">
        <v>299</v>
      </c>
      <c r="C40" s="5" t="s">
        <v>298</v>
      </c>
      <c r="D40" s="6"/>
      <c r="E40" s="6">
        <v>0.19</v>
      </c>
      <c r="F40" s="6"/>
      <c r="G40" s="6">
        <v>0.26</v>
      </c>
      <c r="H40" s="6"/>
      <c r="I40" s="6">
        <v>0.13</v>
      </c>
      <c r="J40" s="6"/>
      <c r="K40" s="6">
        <v>0.19</v>
      </c>
      <c r="L40" s="6"/>
      <c r="M40" s="6">
        <v>0.38</v>
      </c>
      <c r="N40" s="6"/>
      <c r="O40" s="6">
        <v>0.28999999999999998</v>
      </c>
      <c r="P40" s="6"/>
      <c r="Q40" s="6">
        <v>0.13</v>
      </c>
      <c r="R40" s="6"/>
      <c r="S40" s="6">
        <v>0.19</v>
      </c>
      <c r="T40" s="6"/>
      <c r="U40" s="6">
        <v>0.2</v>
      </c>
      <c r="V40" s="6"/>
      <c r="W40" s="6">
        <v>0.19</v>
      </c>
      <c r="X40" s="6"/>
      <c r="Y40" s="6">
        <v>0.2</v>
      </c>
      <c r="Z40" s="6"/>
      <c r="AA40" s="6">
        <v>0.09</v>
      </c>
      <c r="AB40" s="6"/>
      <c r="AC40" s="6">
        <v>0.19</v>
      </c>
      <c r="AD40" s="6"/>
      <c r="AE40" s="6">
        <v>0.19</v>
      </c>
      <c r="AF40" s="6"/>
      <c r="AG40" s="6">
        <v>0.19</v>
      </c>
      <c r="AH40" s="6"/>
      <c r="AI40" s="6">
        <v>0.19</v>
      </c>
      <c r="AJ40" s="6"/>
      <c r="AK40" s="6">
        <v>0.19</v>
      </c>
      <c r="AL40" s="6"/>
      <c r="AM40" s="6">
        <v>0.05</v>
      </c>
      <c r="AN40" s="6"/>
      <c r="AO40" s="6">
        <v>0.09</v>
      </c>
      <c r="AP40" s="6"/>
      <c r="AQ40" s="6">
        <v>0.05</v>
      </c>
      <c r="AR40" s="6"/>
      <c r="AS40" s="6">
        <v>0.05</v>
      </c>
      <c r="AT40" s="6"/>
      <c r="AU40" s="6">
        <v>0.31</v>
      </c>
      <c r="AV40" s="6"/>
      <c r="AW40" s="6">
        <v>0.05</v>
      </c>
      <c r="AX40" s="6"/>
      <c r="AY40" s="6">
        <v>7.0000000000000007E-2</v>
      </c>
      <c r="AZ40" s="6"/>
      <c r="BA40" s="6">
        <v>7.0000000000000007E-2</v>
      </c>
      <c r="BB40" s="6"/>
      <c r="BC40" s="6">
        <v>0.13</v>
      </c>
      <c r="BD40" s="6"/>
      <c r="BE40" s="6">
        <v>0.08</v>
      </c>
      <c r="BF40" s="6"/>
      <c r="BG40" s="6">
        <v>0.1</v>
      </c>
      <c r="BH40" s="6"/>
      <c r="BI40" s="6">
        <v>0.1</v>
      </c>
      <c r="BJ40" s="6"/>
      <c r="BK40" s="6">
        <v>0.1</v>
      </c>
      <c r="BL40" s="6"/>
      <c r="BM40" s="6">
        <v>0.06</v>
      </c>
      <c r="BN40" s="6"/>
      <c r="BO40" s="6">
        <v>0.05</v>
      </c>
      <c r="BP40" s="6"/>
      <c r="BQ40" s="6">
        <v>0.1</v>
      </c>
      <c r="BR40" s="6"/>
      <c r="BS40" s="6">
        <v>0.2</v>
      </c>
      <c r="BT40" s="6"/>
      <c r="BU40" s="6">
        <v>0.21</v>
      </c>
      <c r="BV40" s="6"/>
      <c r="BW40" s="6">
        <v>0.13</v>
      </c>
      <c r="BX40" s="6"/>
      <c r="BY40" s="6">
        <v>0.19</v>
      </c>
      <c r="BZ40" s="6"/>
      <c r="CA40" s="6">
        <v>0.19</v>
      </c>
      <c r="CB40" s="6"/>
      <c r="CC40" s="6">
        <v>0.21</v>
      </c>
      <c r="CD40" s="6"/>
      <c r="CE40" s="6">
        <v>0.19</v>
      </c>
      <c r="CF40" s="6"/>
      <c r="CG40" s="6">
        <v>0.21</v>
      </c>
      <c r="CH40" s="6"/>
      <c r="CI40" s="6">
        <v>0.19</v>
      </c>
      <c r="CJ40" s="6"/>
      <c r="CK40" s="6">
        <v>0.21</v>
      </c>
      <c r="CL40" s="6"/>
      <c r="CM40" s="6">
        <v>7.0000000000000007E-2</v>
      </c>
      <c r="CN40" s="6"/>
      <c r="CO40" s="6">
        <v>0.08</v>
      </c>
      <c r="CP40" s="6"/>
      <c r="CQ40" s="6">
        <v>0.08</v>
      </c>
      <c r="CR40" s="6"/>
      <c r="CS40" s="6">
        <v>0.13</v>
      </c>
      <c r="CT40" s="6"/>
      <c r="CU40" s="6">
        <v>0.19</v>
      </c>
      <c r="CV40" s="6"/>
      <c r="CW40" s="6">
        <v>0.11</v>
      </c>
      <c r="CX40" s="6"/>
      <c r="CY40" s="6">
        <v>0.16</v>
      </c>
      <c r="CZ40" s="6"/>
      <c r="DA40" s="6">
        <v>0.02</v>
      </c>
      <c r="DB40" s="6"/>
      <c r="DC40" s="6">
        <v>0.31</v>
      </c>
      <c r="DD40" s="6"/>
      <c r="DE40" s="6">
        <v>0.19</v>
      </c>
      <c r="DF40" s="6"/>
      <c r="DG40" s="6">
        <v>0.08</v>
      </c>
      <c r="DH40" s="6"/>
      <c r="DI40" s="6">
        <v>7.0000000000000007E-2</v>
      </c>
      <c r="DJ40" s="6"/>
      <c r="DK40" s="6">
        <v>7.0000000000000007E-2</v>
      </c>
      <c r="DL40" s="7">
        <f t="shared" ref="DL40" si="114">D40+F40+H40+J40+L40+N40+P40+R40+T40+V40+X40+Z40+AB40+AD40+AF40+AH40+AJ40+AL40+AN40+AP40+AR40+AT40+AV40+AX40+AZ40+BB40+BD40+BF40+BH40+BJ40+BL40+BN40+BP40+BR40+BT40+BV40+BX40+BZ40++CB40+CD40+CF40+CH40+CJ40+CL40+CN40+CP40+CR40+CT40+CV40+CX40+CZ40+DB40+DD40+DF40+DH40+DJ40</f>
        <v>0</v>
      </c>
      <c r="DM40" s="7">
        <f t="shared" ref="DM40" si="115">E40+G40+I40+K40+M40+O40+Q40+S40+U40+W40+Y40+AA40+AC40+AE40+AG40+AI40+AK40+AM40+AO40+AQ40+AS40+AU40+AW40+AY40+BA40+BC40+BE40+BG40+BI40+BK40+BM40+BO40+BQ40+BS40+BU40+BW40+BY40+CA40++CC40+CE40+CG40+CI40+CK40+CM40+CO40+CQ40+CS40+CU40+CW40+CY40+DA40+DC40+DE40+DG40+DI40+DK40</f>
        <v>8.34</v>
      </c>
    </row>
    <row r="41" spans="2:117" ht="30">
      <c r="B41" s="4" t="s">
        <v>34</v>
      </c>
      <c r="C41" s="5" t="s">
        <v>35</v>
      </c>
      <c r="D41" s="6"/>
      <c r="E41" s="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7">
        <f t="shared" si="109"/>
        <v>0</v>
      </c>
      <c r="DM41" s="7">
        <f t="shared" si="0"/>
        <v>0</v>
      </c>
    </row>
    <row r="42" spans="2:117" ht="30">
      <c r="B42" s="4" t="s">
        <v>36</v>
      </c>
      <c r="C42" s="5" t="s">
        <v>33</v>
      </c>
      <c r="D42" s="6"/>
      <c r="E42" s="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7">
        <f t="shared" si="109"/>
        <v>0</v>
      </c>
      <c r="DM42" s="7">
        <f t="shared" si="0"/>
        <v>0</v>
      </c>
    </row>
    <row r="43" spans="2:117" ht="30">
      <c r="B43" s="4" t="s">
        <v>37</v>
      </c>
      <c r="C43" s="5" t="s">
        <v>38</v>
      </c>
      <c r="D43" s="6">
        <v>45.559010000000001</v>
      </c>
      <c r="E43" s="6">
        <v>103.03</v>
      </c>
      <c r="F43" s="6">
        <v>62.373830000000005</v>
      </c>
      <c r="G43" s="6">
        <v>141.32</v>
      </c>
      <c r="H43" s="6">
        <v>31.254369999999998</v>
      </c>
      <c r="I43" s="6">
        <v>70.66</v>
      </c>
      <c r="J43" s="6">
        <v>46.31062</v>
      </c>
      <c r="K43" s="6">
        <v>104.85</v>
      </c>
      <c r="L43" s="6">
        <v>90.720529999999997</v>
      </c>
      <c r="M43" s="6">
        <v>205.6</v>
      </c>
      <c r="N43" s="6">
        <v>69.246710000000007</v>
      </c>
      <c r="O43" s="6">
        <v>156.82</v>
      </c>
      <c r="P43" s="6">
        <v>31.037560000000003</v>
      </c>
      <c r="Q43" s="6">
        <v>70.2</v>
      </c>
      <c r="R43" s="6">
        <v>45.758960000000002</v>
      </c>
      <c r="S43" s="6">
        <v>103.48</v>
      </c>
      <c r="T43" s="6">
        <v>47.117629999999998</v>
      </c>
      <c r="U43" s="6">
        <v>106.67</v>
      </c>
      <c r="V43" s="6">
        <v>45.749319999999997</v>
      </c>
      <c r="W43" s="6">
        <v>103.48</v>
      </c>
      <c r="X43" s="6">
        <v>48.69312</v>
      </c>
      <c r="Y43" s="6">
        <v>110.32</v>
      </c>
      <c r="Z43" s="6">
        <v>22.119439999999997</v>
      </c>
      <c r="AA43" s="6">
        <v>50.15</v>
      </c>
      <c r="AB43" s="6">
        <v>45.561419999999998</v>
      </c>
      <c r="AC43" s="6">
        <v>103.03</v>
      </c>
      <c r="AD43" s="6">
        <v>46.093809999999998</v>
      </c>
      <c r="AE43" s="6">
        <v>104.39</v>
      </c>
      <c r="AF43" s="6">
        <v>46.117899999999999</v>
      </c>
      <c r="AG43" s="6">
        <v>104.39</v>
      </c>
      <c r="AH43" s="6">
        <v>46.498519999999999</v>
      </c>
      <c r="AI43" s="6">
        <v>105.31</v>
      </c>
      <c r="AJ43" s="6">
        <v>46.233530000000002</v>
      </c>
      <c r="AK43" s="6">
        <v>104.85</v>
      </c>
      <c r="AL43" s="6">
        <v>12.80865</v>
      </c>
      <c r="AM43" s="6">
        <v>29.18</v>
      </c>
      <c r="AN43" s="6">
        <v>22.830089999999998</v>
      </c>
      <c r="AO43" s="6">
        <v>51.51</v>
      </c>
      <c r="AP43" s="6">
        <v>12.53162</v>
      </c>
      <c r="AQ43" s="6">
        <v>28.26</v>
      </c>
      <c r="AR43" s="6">
        <v>12.27867</v>
      </c>
      <c r="AS43" s="6">
        <v>27.81</v>
      </c>
      <c r="AT43" s="6">
        <v>75.649830000000009</v>
      </c>
      <c r="AU43" s="6">
        <v>171.41</v>
      </c>
      <c r="AV43" s="6">
        <v>12.799020000000001</v>
      </c>
      <c r="AW43" s="6">
        <v>29.18</v>
      </c>
      <c r="AX43" s="6">
        <v>16.677509999999998</v>
      </c>
      <c r="AY43" s="6">
        <v>37.840000000000003</v>
      </c>
      <c r="AZ43" s="6">
        <v>15.791</v>
      </c>
      <c r="BA43" s="6">
        <v>35.56</v>
      </c>
      <c r="BB43" s="6">
        <v>30.774979999999999</v>
      </c>
      <c r="BC43" s="6">
        <v>69.75</v>
      </c>
      <c r="BD43" s="6">
        <v>18.804650000000002</v>
      </c>
      <c r="BE43" s="6">
        <v>42.4</v>
      </c>
      <c r="BF43" s="6">
        <v>22.940909999999999</v>
      </c>
      <c r="BG43" s="6">
        <v>51.97</v>
      </c>
      <c r="BH43" s="6">
        <v>22.92164</v>
      </c>
      <c r="BI43" s="6">
        <v>51.97</v>
      </c>
      <c r="BJ43" s="6">
        <v>23.545570000000001</v>
      </c>
      <c r="BK43" s="6">
        <v>53.34</v>
      </c>
      <c r="BL43" s="6">
        <v>15.301969999999999</v>
      </c>
      <c r="BM43" s="6">
        <v>34.65</v>
      </c>
      <c r="BN43" s="6">
        <v>11.091040000000001</v>
      </c>
      <c r="BO43" s="6">
        <v>25.07</v>
      </c>
      <c r="BP43" s="6">
        <v>23.497389999999999</v>
      </c>
      <c r="BQ43" s="6">
        <v>53.34</v>
      </c>
      <c r="BR43" s="6">
        <v>47.226039999999998</v>
      </c>
      <c r="BS43" s="6">
        <v>107.13</v>
      </c>
      <c r="BT43" s="6">
        <v>50.91422</v>
      </c>
      <c r="BU43" s="6">
        <v>115.33</v>
      </c>
      <c r="BV43" s="6">
        <v>30.996599999999997</v>
      </c>
      <c r="BW43" s="6">
        <v>70.2</v>
      </c>
      <c r="BX43" s="6">
        <v>46.693649999999998</v>
      </c>
      <c r="BY43" s="6">
        <v>105.76</v>
      </c>
      <c r="BZ43" s="6">
        <v>46.903230000000001</v>
      </c>
      <c r="CA43" s="6">
        <v>106.22</v>
      </c>
      <c r="CB43" s="6">
        <v>50.972029999999997</v>
      </c>
      <c r="CC43" s="6">
        <v>115.33</v>
      </c>
      <c r="CD43" s="6">
        <v>46.081760000000003</v>
      </c>
      <c r="CE43" s="6">
        <v>104.39</v>
      </c>
      <c r="CF43" s="6">
        <v>50.750399999999999</v>
      </c>
      <c r="CG43" s="6">
        <v>114.88</v>
      </c>
      <c r="CH43" s="6">
        <v>46.105849999999997</v>
      </c>
      <c r="CI43" s="6">
        <v>104.39</v>
      </c>
      <c r="CJ43" s="6">
        <v>51.60078</v>
      </c>
      <c r="CK43" s="6">
        <v>116.7</v>
      </c>
      <c r="CL43" s="6">
        <v>17.544750000000001</v>
      </c>
      <c r="CM43" s="6">
        <v>39.659999999999997</v>
      </c>
      <c r="CN43" s="6">
        <v>18.050639999999998</v>
      </c>
      <c r="CO43" s="6">
        <v>41.03</v>
      </c>
      <c r="CP43" s="6">
        <v>18.71311</v>
      </c>
      <c r="CQ43" s="6">
        <v>42.4</v>
      </c>
      <c r="CR43" s="6">
        <v>30.948419999999999</v>
      </c>
      <c r="CS43" s="6">
        <v>70.2</v>
      </c>
      <c r="CT43" s="6">
        <v>46.226300000000002</v>
      </c>
      <c r="CU43" s="6">
        <v>104.85</v>
      </c>
      <c r="CV43" s="6">
        <v>25.44868</v>
      </c>
      <c r="CW43" s="6">
        <v>57.44</v>
      </c>
      <c r="CX43" s="6">
        <v>38.457279999999997</v>
      </c>
      <c r="CY43" s="6">
        <v>87.07</v>
      </c>
      <c r="CZ43" s="6">
        <v>5.4925200000000007</v>
      </c>
      <c r="DA43" s="6">
        <v>12.31</v>
      </c>
      <c r="DB43" s="6">
        <v>75.83532000000001</v>
      </c>
      <c r="DC43" s="6">
        <v>171.86</v>
      </c>
      <c r="DD43" s="6">
        <v>46.881550000000004</v>
      </c>
      <c r="DE43" s="6">
        <v>106.22</v>
      </c>
      <c r="DF43" s="6">
        <v>18.277080000000002</v>
      </c>
      <c r="DG43" s="6">
        <v>41.48</v>
      </c>
      <c r="DH43" s="6">
        <v>17.975960000000001</v>
      </c>
      <c r="DI43" s="6">
        <v>40.57</v>
      </c>
      <c r="DJ43" s="6">
        <v>18.414400000000001</v>
      </c>
      <c r="DK43" s="6">
        <v>41.48</v>
      </c>
      <c r="DL43" s="7">
        <f t="shared" si="109"/>
        <v>2013.2013899999993</v>
      </c>
      <c r="DM43" s="7">
        <f t="shared" si="0"/>
        <v>4558.6899999999987</v>
      </c>
    </row>
    <row r="44" spans="2:117" ht="30">
      <c r="B44" s="4" t="s">
        <v>39</v>
      </c>
      <c r="C44" s="5" t="s">
        <v>40</v>
      </c>
      <c r="D44" s="6"/>
      <c r="E44" s="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7">
        <f t="shared" si="109"/>
        <v>0</v>
      </c>
      <c r="DM44" s="7">
        <f t="shared" si="0"/>
        <v>0</v>
      </c>
    </row>
    <row r="45" spans="2:117" ht="48" customHeight="1">
      <c r="B45" s="4" t="s">
        <v>41</v>
      </c>
      <c r="C45" s="5" t="s">
        <v>42</v>
      </c>
      <c r="D45" s="6"/>
      <c r="E45" s="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7">
        <f t="shared" si="109"/>
        <v>0</v>
      </c>
      <c r="DM45" s="7">
        <f t="shared" si="0"/>
        <v>0</v>
      </c>
    </row>
    <row r="46" spans="2:117" ht="30">
      <c r="B46" s="4" t="s">
        <v>43</v>
      </c>
      <c r="C46" s="5" t="s">
        <v>44</v>
      </c>
      <c r="D46" s="6"/>
      <c r="E46" s="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7">
        <f t="shared" si="109"/>
        <v>0</v>
      </c>
      <c r="DM46" s="7">
        <f t="shared" si="0"/>
        <v>0</v>
      </c>
    </row>
    <row r="47" spans="2:117" ht="30">
      <c r="B47" s="4" t="s">
        <v>45</v>
      </c>
      <c r="C47" s="5" t="s">
        <v>46</v>
      </c>
      <c r="D47" s="6"/>
      <c r="E47" s="6">
        <v>4.0206200000000001</v>
      </c>
      <c r="F47" s="10"/>
      <c r="G47" s="6">
        <v>7.2839799999999997</v>
      </c>
      <c r="H47" s="10"/>
      <c r="I47" s="6">
        <v>3.15802</v>
      </c>
      <c r="J47" s="10"/>
      <c r="K47" s="6">
        <v>4.5036800000000001</v>
      </c>
      <c r="L47" s="10"/>
      <c r="M47" s="6">
        <v>10.006159999999999</v>
      </c>
      <c r="N47" s="10"/>
      <c r="O47" s="6">
        <v>5.6904399999999997</v>
      </c>
      <c r="P47" s="10"/>
      <c r="Q47" s="6">
        <v>3.44041</v>
      </c>
      <c r="R47" s="10"/>
      <c r="S47" s="10"/>
      <c r="T47" s="10"/>
      <c r="U47" s="6">
        <v>3.3832100000000001</v>
      </c>
      <c r="V47" s="10"/>
      <c r="W47" s="10"/>
      <c r="X47" s="10"/>
      <c r="Y47" s="6">
        <v>5.2264499999999998</v>
      </c>
      <c r="Z47" s="10"/>
      <c r="AA47" s="6">
        <v>3.2706200000000001</v>
      </c>
      <c r="AB47" s="10"/>
      <c r="AC47" s="10"/>
      <c r="AD47" s="10"/>
      <c r="AE47" s="10"/>
      <c r="AF47" s="10"/>
      <c r="AG47" s="10"/>
      <c r="AH47" s="10"/>
      <c r="AI47" s="6">
        <v>3.95343</v>
      </c>
      <c r="AJ47" s="10"/>
      <c r="AK47" s="6">
        <v>3.4640200000000001</v>
      </c>
      <c r="AL47" s="10"/>
      <c r="AM47" s="10"/>
      <c r="AN47" s="10"/>
      <c r="AO47" s="6">
        <v>3.2533600000000003</v>
      </c>
      <c r="AP47" s="10"/>
      <c r="AQ47" s="10"/>
      <c r="AR47" s="10"/>
      <c r="AS47" s="10"/>
      <c r="AT47" s="10"/>
      <c r="AU47" s="6">
        <v>6.0182200000000003</v>
      </c>
      <c r="AV47" s="10"/>
      <c r="AW47" s="6">
        <v>3.5421999999999998</v>
      </c>
      <c r="AX47" s="10"/>
      <c r="AY47" s="10"/>
      <c r="AZ47" s="10"/>
      <c r="BA47" s="10"/>
      <c r="BB47" s="10"/>
      <c r="BC47" s="6">
        <v>1.9803499999999998</v>
      </c>
      <c r="BD47" s="10"/>
      <c r="BE47" s="6">
        <v>3.17618</v>
      </c>
      <c r="BF47" s="10"/>
      <c r="BG47" s="6">
        <v>3.17618</v>
      </c>
      <c r="BH47" s="10"/>
      <c r="BI47" s="6">
        <v>3.3241900000000002</v>
      </c>
      <c r="BJ47" s="10"/>
      <c r="BK47" s="6">
        <v>3.07721</v>
      </c>
      <c r="BL47" s="10"/>
      <c r="BM47" s="6">
        <v>3.0971899999999999</v>
      </c>
      <c r="BN47" s="10"/>
      <c r="BO47" s="6">
        <v>2.4761199999999999</v>
      </c>
      <c r="BP47" s="10"/>
      <c r="BQ47" s="6">
        <v>3.4304200000000002</v>
      </c>
      <c r="BR47" s="10"/>
      <c r="BS47" s="6">
        <v>3.8708</v>
      </c>
      <c r="BT47" s="10"/>
      <c r="BU47" s="6">
        <v>3.9144800000000002</v>
      </c>
      <c r="BV47" s="10"/>
      <c r="BW47" s="6">
        <v>3.0981000000000001</v>
      </c>
      <c r="BX47" s="10"/>
      <c r="BY47" s="10"/>
      <c r="BZ47" s="10"/>
      <c r="CA47" s="6">
        <v>3.8235900000000003</v>
      </c>
      <c r="CB47" s="10"/>
      <c r="CC47" s="6">
        <v>4.0442299999999998</v>
      </c>
      <c r="CD47" s="10"/>
      <c r="CE47" s="6">
        <v>3.5875100000000004</v>
      </c>
      <c r="CF47" s="10"/>
      <c r="CG47" s="6">
        <v>4.1913299999999998</v>
      </c>
      <c r="CH47" s="10"/>
      <c r="CI47" s="6">
        <v>3.9852099999999999</v>
      </c>
      <c r="CJ47" s="10"/>
      <c r="CK47" s="6">
        <v>3.9888400000000002</v>
      </c>
      <c r="CL47" s="10"/>
      <c r="CM47" s="6">
        <v>1.1295500000000001</v>
      </c>
      <c r="CN47" s="10"/>
      <c r="CO47" s="10"/>
      <c r="CP47" s="10"/>
      <c r="CQ47" s="10"/>
      <c r="CR47" s="10"/>
      <c r="CS47" s="6">
        <v>3.0163800000000003</v>
      </c>
      <c r="CT47" s="10"/>
      <c r="CU47" s="6">
        <v>3.8708</v>
      </c>
      <c r="CV47" s="10"/>
      <c r="CW47" s="6">
        <v>1.6280399999999999</v>
      </c>
      <c r="CX47" s="10"/>
      <c r="CY47" s="6">
        <v>1.214</v>
      </c>
      <c r="CZ47" s="10"/>
      <c r="DA47" s="10"/>
      <c r="DB47" s="10"/>
      <c r="DC47" s="6">
        <v>6.0182200000000003</v>
      </c>
      <c r="DD47" s="10"/>
      <c r="DE47" s="10"/>
      <c r="DF47" s="10"/>
      <c r="DG47" s="10"/>
      <c r="DH47" s="10"/>
      <c r="DI47" s="10"/>
      <c r="DJ47" s="10"/>
      <c r="DK47" s="10"/>
      <c r="DL47" s="7">
        <f t="shared" si="109"/>
        <v>0</v>
      </c>
      <c r="DM47" s="7">
        <f t="shared" si="0"/>
        <v>145.33373999999998</v>
      </c>
    </row>
    <row r="48" spans="2:117" ht="30">
      <c r="B48" s="4" t="s">
        <v>47</v>
      </c>
      <c r="C48" s="5" t="s">
        <v>48</v>
      </c>
      <c r="D48" s="6"/>
      <c r="E48" s="6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7">
        <f t="shared" si="109"/>
        <v>0</v>
      </c>
      <c r="DM48" s="7">
        <f t="shared" si="0"/>
        <v>0</v>
      </c>
    </row>
    <row r="49" spans="2:117" ht="30">
      <c r="B49" s="4" t="s">
        <v>49</v>
      </c>
      <c r="C49" s="5" t="s">
        <v>50</v>
      </c>
      <c r="D49" s="6">
        <v>20.179099999999998</v>
      </c>
      <c r="E49" s="6">
        <v>37.08</v>
      </c>
      <c r="F49" s="6">
        <v>27.626759999999997</v>
      </c>
      <c r="G49" s="6">
        <v>50.86</v>
      </c>
      <c r="H49" s="6">
        <v>13.843260000000001</v>
      </c>
      <c r="I49" s="6">
        <v>25.43</v>
      </c>
      <c r="J49" s="6">
        <v>20.51201</v>
      </c>
      <c r="K49" s="6">
        <v>37.729999999999997</v>
      </c>
      <c r="L49" s="6">
        <v>40.18215</v>
      </c>
      <c r="M49" s="6">
        <v>73.989999999999995</v>
      </c>
      <c r="N49" s="6">
        <v>30.670919999999999</v>
      </c>
      <c r="O49" s="6">
        <v>56.43</v>
      </c>
      <c r="P49" s="6">
        <v>13.74723</v>
      </c>
      <c r="Q49" s="6">
        <v>25.26</v>
      </c>
      <c r="R49" s="6">
        <v>20.267669999999999</v>
      </c>
      <c r="S49" s="6">
        <v>37.24</v>
      </c>
      <c r="T49" s="6">
        <v>20.869450000000001</v>
      </c>
      <c r="U49" s="6">
        <v>38.39</v>
      </c>
      <c r="V49" s="6">
        <v>20.263400000000001</v>
      </c>
      <c r="W49" s="6">
        <v>37.24</v>
      </c>
      <c r="X49" s="6">
        <v>21.567270000000001</v>
      </c>
      <c r="Y49" s="6">
        <v>39.700000000000003</v>
      </c>
      <c r="Z49" s="6">
        <v>9.7971900000000005</v>
      </c>
      <c r="AA49" s="6">
        <v>18.05</v>
      </c>
      <c r="AB49" s="6">
        <v>20.180169999999997</v>
      </c>
      <c r="AC49" s="6">
        <v>37.08</v>
      </c>
      <c r="AD49" s="6">
        <v>20.415980000000001</v>
      </c>
      <c r="AE49" s="6">
        <v>37.57</v>
      </c>
      <c r="AF49" s="6">
        <v>20.426650000000002</v>
      </c>
      <c r="AG49" s="6">
        <v>37.57</v>
      </c>
      <c r="AH49" s="6">
        <v>20.595230000000001</v>
      </c>
      <c r="AI49" s="6">
        <v>37.9</v>
      </c>
      <c r="AJ49" s="6">
        <v>20.47786</v>
      </c>
      <c r="AK49" s="6">
        <v>37.729999999999997</v>
      </c>
      <c r="AL49" s="6">
        <v>5.6732399999999998</v>
      </c>
      <c r="AM49" s="6">
        <v>10.5</v>
      </c>
      <c r="AN49" s="6">
        <v>10.11196</v>
      </c>
      <c r="AO49" s="6">
        <v>18.54</v>
      </c>
      <c r="AP49" s="6">
        <v>5.5505300000000002</v>
      </c>
      <c r="AQ49" s="6">
        <v>10.17</v>
      </c>
      <c r="AR49" s="6">
        <v>5.4385000000000003</v>
      </c>
      <c r="AS49" s="6">
        <v>10.01</v>
      </c>
      <c r="AT49" s="6">
        <v>33.506999999999998</v>
      </c>
      <c r="AU49" s="6">
        <v>61.68</v>
      </c>
      <c r="AV49" s="6">
        <v>5.6689699999999998</v>
      </c>
      <c r="AW49" s="6">
        <v>10.5</v>
      </c>
      <c r="AX49" s="6">
        <v>7.3868400000000003</v>
      </c>
      <c r="AY49" s="6">
        <v>13.62</v>
      </c>
      <c r="AZ49" s="6">
        <v>6.9941899999999997</v>
      </c>
      <c r="BA49" s="6">
        <v>12.8</v>
      </c>
      <c r="BB49" s="6">
        <v>13.630930000000001</v>
      </c>
      <c r="BC49" s="6">
        <v>25.1</v>
      </c>
      <c r="BD49" s="6">
        <v>8.3290000000000006</v>
      </c>
      <c r="BE49" s="6">
        <v>15.26</v>
      </c>
      <c r="BF49" s="6">
        <v>10.161040000000002</v>
      </c>
      <c r="BG49" s="6">
        <v>18.7</v>
      </c>
      <c r="BH49" s="6">
        <v>10.152509999999999</v>
      </c>
      <c r="BI49" s="6">
        <v>18.7</v>
      </c>
      <c r="BJ49" s="6">
        <v>10.42886</v>
      </c>
      <c r="BK49" s="6">
        <v>19.190000000000001</v>
      </c>
      <c r="BL49" s="6">
        <v>6.7775799999999995</v>
      </c>
      <c r="BM49" s="6">
        <v>12.47</v>
      </c>
      <c r="BN49" s="6">
        <v>4.9124699999999999</v>
      </c>
      <c r="BO49" s="6">
        <v>9.02</v>
      </c>
      <c r="BP49" s="6">
        <v>10.40752</v>
      </c>
      <c r="BQ49" s="6">
        <v>19.190000000000001</v>
      </c>
      <c r="BR49" s="6">
        <v>20.917470000000002</v>
      </c>
      <c r="BS49" s="6">
        <v>38.549999999999997</v>
      </c>
      <c r="BT49" s="6">
        <v>22.55105</v>
      </c>
      <c r="BU49" s="6">
        <v>41.51</v>
      </c>
      <c r="BV49" s="6">
        <v>13.729089999999999</v>
      </c>
      <c r="BW49" s="6">
        <v>25.26</v>
      </c>
      <c r="BX49" s="6">
        <v>20.681660000000001</v>
      </c>
      <c r="BY49" s="6">
        <v>38.06</v>
      </c>
      <c r="BZ49" s="6">
        <v>20.77449</v>
      </c>
      <c r="CA49" s="6">
        <v>38.22</v>
      </c>
      <c r="CB49" s="6">
        <v>22.576650000000001</v>
      </c>
      <c r="CC49" s="6">
        <v>41.51</v>
      </c>
      <c r="CD49" s="6">
        <v>20.410640000000001</v>
      </c>
      <c r="CE49" s="6">
        <v>37.57</v>
      </c>
      <c r="CF49" s="6">
        <v>22.478490000000001</v>
      </c>
      <c r="CG49" s="6">
        <v>41.34</v>
      </c>
      <c r="CH49" s="6">
        <v>20.421310000000002</v>
      </c>
      <c r="CI49" s="6">
        <v>37.57</v>
      </c>
      <c r="CJ49" s="6">
        <v>22.855139999999999</v>
      </c>
      <c r="CK49" s="6">
        <v>42</v>
      </c>
      <c r="CL49" s="6">
        <v>7.7709599999999996</v>
      </c>
      <c r="CM49" s="6">
        <v>14.27</v>
      </c>
      <c r="CN49" s="6">
        <v>7.9950299999999999</v>
      </c>
      <c r="CO49" s="6">
        <v>14.76</v>
      </c>
      <c r="CP49" s="6">
        <v>8.2884599999999988</v>
      </c>
      <c r="CQ49" s="6">
        <v>15.26</v>
      </c>
      <c r="CR49" s="6">
        <v>13.707750000000001</v>
      </c>
      <c r="CS49" s="6">
        <v>25.26</v>
      </c>
      <c r="CT49" s="6">
        <v>20.47466</v>
      </c>
      <c r="CU49" s="6">
        <v>37.729999999999997</v>
      </c>
      <c r="CV49" s="6">
        <v>11.271790000000001</v>
      </c>
      <c r="CW49" s="6">
        <v>20.67</v>
      </c>
      <c r="CX49" s="6">
        <v>17.03359</v>
      </c>
      <c r="CY49" s="6">
        <v>31.33</v>
      </c>
      <c r="CZ49" s="6">
        <v>2.43276</v>
      </c>
      <c r="DA49" s="6">
        <v>4.43</v>
      </c>
      <c r="DB49" s="6">
        <v>33.589160000000007</v>
      </c>
      <c r="DC49" s="6">
        <v>61.85</v>
      </c>
      <c r="DD49" s="6">
        <v>20.764890000000001</v>
      </c>
      <c r="DE49" s="6">
        <v>38.22</v>
      </c>
      <c r="DF49" s="6">
        <v>8.0953300000000006</v>
      </c>
      <c r="DG49" s="6">
        <v>14.93</v>
      </c>
      <c r="DH49" s="6">
        <v>7.9619499999999999</v>
      </c>
      <c r="DI49" s="6">
        <v>14.6</v>
      </c>
      <c r="DJ49" s="6">
        <v>8.1561500000000002</v>
      </c>
      <c r="DK49" s="6">
        <v>14.93</v>
      </c>
      <c r="DL49" s="7">
        <f t="shared" si="109"/>
        <v>891.69190999999989</v>
      </c>
      <c r="DM49" s="7">
        <f t="shared" si="0"/>
        <v>1640.53</v>
      </c>
    </row>
    <row r="50" spans="2:117" ht="30">
      <c r="B50" s="4" t="s">
        <v>51</v>
      </c>
      <c r="C50" s="12" t="s">
        <v>52</v>
      </c>
      <c r="D50" s="6"/>
      <c r="E50" s="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7">
        <f t="shared" si="109"/>
        <v>0</v>
      </c>
      <c r="DM50" s="7">
        <f t="shared" si="0"/>
        <v>0</v>
      </c>
    </row>
    <row r="51" spans="2:117" ht="30">
      <c r="B51" s="4" t="s">
        <v>53</v>
      </c>
      <c r="C51" s="5" t="s">
        <v>54</v>
      </c>
      <c r="D51" s="6"/>
      <c r="E51" s="6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7">
        <f t="shared" si="109"/>
        <v>0</v>
      </c>
      <c r="DM51" s="7">
        <f t="shared" si="0"/>
        <v>0</v>
      </c>
    </row>
    <row r="52" spans="2:117">
      <c r="B52" s="4">
        <v>18</v>
      </c>
      <c r="C52" s="9" t="s">
        <v>25</v>
      </c>
      <c r="D52" s="7">
        <f t="shared" ref="D52:BP52" si="116">D36+D37</f>
        <v>240.90105</v>
      </c>
      <c r="E52" s="7">
        <f t="shared" si="116"/>
        <v>596.87062000000003</v>
      </c>
      <c r="F52" s="7">
        <f t="shared" si="116"/>
        <v>329.81229000000002</v>
      </c>
      <c r="G52" s="7">
        <f t="shared" si="116"/>
        <v>820.48397999999997</v>
      </c>
      <c r="H52" s="7">
        <f t="shared" si="116"/>
        <v>165.26281999999998</v>
      </c>
      <c r="I52" s="7">
        <f t="shared" si="116"/>
        <v>409.75801999999999</v>
      </c>
      <c r="J52" s="7">
        <f t="shared" si="116"/>
        <v>244.87532000000002</v>
      </c>
      <c r="K52" s="7">
        <f t="shared" si="116"/>
        <v>607.84367999999995</v>
      </c>
      <c r="L52" s="7">
        <f t="shared" si="116"/>
        <v>479.70033999999993</v>
      </c>
      <c r="M52" s="7">
        <f t="shared" si="116"/>
        <v>1193.0861599999998</v>
      </c>
      <c r="N52" s="7">
        <f t="shared" si="116"/>
        <v>366.15382000000005</v>
      </c>
      <c r="O52" s="7">
        <f t="shared" si="116"/>
        <v>908.08043999999995</v>
      </c>
      <c r="P52" s="7">
        <f t="shared" si="116"/>
        <v>164.1164</v>
      </c>
      <c r="Q52" s="7">
        <f t="shared" si="116"/>
        <v>407.41040999999996</v>
      </c>
      <c r="R52" s="7">
        <f t="shared" si="116"/>
        <v>241.95832000000001</v>
      </c>
      <c r="S52" s="7">
        <f t="shared" si="116"/>
        <v>595.47</v>
      </c>
      <c r="T52" s="7">
        <f t="shared" si="116"/>
        <v>249.14254</v>
      </c>
      <c r="U52" s="7">
        <f t="shared" si="116"/>
        <v>617.22320999999999</v>
      </c>
      <c r="V52" s="7">
        <f t="shared" si="116"/>
        <v>241.90735999999998</v>
      </c>
      <c r="W52" s="7">
        <f t="shared" si="116"/>
        <v>595.47</v>
      </c>
      <c r="X52" s="7">
        <f t="shared" si="116"/>
        <v>257.47319999999996</v>
      </c>
      <c r="Y52" s="7">
        <f t="shared" si="116"/>
        <v>640.04644999999994</v>
      </c>
      <c r="Z52" s="7">
        <f t="shared" si="116"/>
        <v>116.96030999999999</v>
      </c>
      <c r="AA52" s="7">
        <f t="shared" si="116"/>
        <v>291.83062000000001</v>
      </c>
      <c r="AB52" s="7">
        <f t="shared" si="116"/>
        <v>240.91379999999998</v>
      </c>
      <c r="AC52" s="7">
        <f t="shared" si="116"/>
        <v>592.85</v>
      </c>
      <c r="AD52" s="7">
        <f t="shared" si="116"/>
        <v>243.72889999999995</v>
      </c>
      <c r="AE52" s="7">
        <f t="shared" si="116"/>
        <v>600.71</v>
      </c>
      <c r="AF52" s="7">
        <f t="shared" si="116"/>
        <v>243.85628</v>
      </c>
      <c r="AG52" s="7">
        <f t="shared" si="116"/>
        <v>600.71</v>
      </c>
      <c r="AH52" s="7">
        <f t="shared" si="116"/>
        <v>245.86887000000002</v>
      </c>
      <c r="AI52" s="7">
        <f t="shared" si="116"/>
        <v>609.92343000000005</v>
      </c>
      <c r="AJ52" s="7">
        <f t="shared" si="116"/>
        <v>244.46768999999998</v>
      </c>
      <c r="AK52" s="7">
        <f t="shared" si="116"/>
        <v>606.80402000000004</v>
      </c>
      <c r="AL52" s="7">
        <f t="shared" si="116"/>
        <v>67.727940000000004</v>
      </c>
      <c r="AM52" s="7">
        <f t="shared" si="116"/>
        <v>167.89</v>
      </c>
      <c r="AN52" s="7">
        <f t="shared" si="116"/>
        <v>120.71802</v>
      </c>
      <c r="AO52" s="7">
        <f t="shared" si="116"/>
        <v>299.67336</v>
      </c>
      <c r="AP52" s="7">
        <f t="shared" si="116"/>
        <v>66.263069999999999</v>
      </c>
      <c r="AQ52" s="7">
        <f t="shared" si="116"/>
        <v>162.63</v>
      </c>
      <c r="AR52" s="7">
        <f t="shared" si="116"/>
        <v>64.925579999999997</v>
      </c>
      <c r="AS52" s="7">
        <f t="shared" si="116"/>
        <v>160.01999999999998</v>
      </c>
      <c r="AT52" s="7">
        <f t="shared" si="116"/>
        <v>400.01142000000004</v>
      </c>
      <c r="AU52" s="7">
        <f t="shared" si="116"/>
        <v>992.34821999999997</v>
      </c>
      <c r="AV52" s="7">
        <f t="shared" si="116"/>
        <v>67.676999999999992</v>
      </c>
      <c r="AW52" s="7">
        <f t="shared" si="116"/>
        <v>171.43219999999999</v>
      </c>
      <c r="AX52" s="7">
        <f t="shared" si="116"/>
        <v>88.185180000000003</v>
      </c>
      <c r="AY52" s="7">
        <f t="shared" si="116"/>
        <v>217.73000000000002</v>
      </c>
      <c r="AZ52" s="7">
        <f t="shared" si="116"/>
        <v>83.497600000000006</v>
      </c>
      <c r="BA52" s="7">
        <f t="shared" si="116"/>
        <v>204.62</v>
      </c>
      <c r="BB52" s="7">
        <f t="shared" si="116"/>
        <v>162.72796000000002</v>
      </c>
      <c r="BC52" s="7">
        <f t="shared" si="116"/>
        <v>403.34034999999994</v>
      </c>
      <c r="BD52" s="7">
        <f t="shared" si="116"/>
        <v>99.432820000000021</v>
      </c>
      <c r="BE52" s="7">
        <f t="shared" si="116"/>
        <v>247.14618000000002</v>
      </c>
      <c r="BF52" s="7">
        <f t="shared" si="116"/>
        <v>121.30398</v>
      </c>
      <c r="BG52" s="7">
        <f t="shared" si="116"/>
        <v>302.22618</v>
      </c>
      <c r="BH52" s="7">
        <f t="shared" si="116"/>
        <v>121.20208</v>
      </c>
      <c r="BI52" s="7">
        <f t="shared" si="116"/>
        <v>302.37419</v>
      </c>
      <c r="BJ52" s="7">
        <f t="shared" si="116"/>
        <v>124.50121999999999</v>
      </c>
      <c r="BK52" s="7">
        <f t="shared" si="116"/>
        <v>309.99721</v>
      </c>
      <c r="BL52" s="7">
        <f t="shared" si="116"/>
        <v>80.911770000000004</v>
      </c>
      <c r="BM52" s="7">
        <f t="shared" si="116"/>
        <v>202.46719000000002</v>
      </c>
      <c r="BN52" s="7">
        <f t="shared" si="116"/>
        <v>58.645759999999996</v>
      </c>
      <c r="BO52" s="7">
        <f t="shared" si="116"/>
        <v>146.75612000000001</v>
      </c>
      <c r="BP52" s="7">
        <f t="shared" si="116"/>
        <v>124.24646</v>
      </c>
      <c r="BQ52" s="7">
        <f t="shared" ref="BQ52:DM52" si="117">BQ36+BQ37</f>
        <v>310.35041999999999</v>
      </c>
      <c r="BR52" s="7">
        <f t="shared" si="117"/>
        <v>249.71576000000002</v>
      </c>
      <c r="BS52" s="7">
        <f t="shared" si="117"/>
        <v>620.33079999999995</v>
      </c>
      <c r="BT52" s="7">
        <f t="shared" si="117"/>
        <v>269.21763999999996</v>
      </c>
      <c r="BU52" s="7">
        <f t="shared" si="117"/>
        <v>667.58447999999999</v>
      </c>
      <c r="BV52" s="7">
        <f t="shared" si="117"/>
        <v>163.89983999999998</v>
      </c>
      <c r="BW52" s="7">
        <f t="shared" si="117"/>
        <v>407.06809999999996</v>
      </c>
      <c r="BX52" s="7">
        <f t="shared" si="117"/>
        <v>246.90065999999999</v>
      </c>
      <c r="BY52" s="7">
        <f t="shared" si="117"/>
        <v>608.58000000000004</v>
      </c>
      <c r="BZ52" s="7">
        <f t="shared" si="117"/>
        <v>248.00886000000003</v>
      </c>
      <c r="CA52" s="7">
        <f t="shared" si="117"/>
        <v>615.02359000000001</v>
      </c>
      <c r="CB52" s="7">
        <f t="shared" si="117"/>
        <v>269.52333999999996</v>
      </c>
      <c r="CC52" s="7">
        <f t="shared" si="117"/>
        <v>667.71423000000004</v>
      </c>
      <c r="CD52" s="7">
        <f t="shared" si="117"/>
        <v>243.6652</v>
      </c>
      <c r="CE52" s="7">
        <f t="shared" si="117"/>
        <v>604.2975100000001</v>
      </c>
      <c r="CF52" s="7">
        <f t="shared" si="117"/>
        <v>268.35144000000003</v>
      </c>
      <c r="CG52" s="7">
        <f t="shared" si="117"/>
        <v>665.25133000000005</v>
      </c>
      <c r="CH52" s="7">
        <f t="shared" si="117"/>
        <v>243.79258000000002</v>
      </c>
      <c r="CI52" s="7">
        <f t="shared" si="117"/>
        <v>604.69521000000009</v>
      </c>
      <c r="CJ52" s="7">
        <f t="shared" si="117"/>
        <v>272.84796</v>
      </c>
      <c r="CK52" s="7">
        <f t="shared" si="117"/>
        <v>675.52883999999995</v>
      </c>
      <c r="CL52" s="7">
        <f t="shared" si="117"/>
        <v>92.770859999999999</v>
      </c>
      <c r="CM52" s="7">
        <f t="shared" si="117"/>
        <v>229.34954999999997</v>
      </c>
      <c r="CN52" s="7">
        <f t="shared" si="117"/>
        <v>95.445840000000004</v>
      </c>
      <c r="CO52" s="7">
        <f t="shared" si="117"/>
        <v>236.09</v>
      </c>
      <c r="CP52" s="7">
        <f t="shared" si="117"/>
        <v>98.948790000000002</v>
      </c>
      <c r="CQ52" s="7">
        <f t="shared" si="117"/>
        <v>243.97</v>
      </c>
      <c r="CR52" s="7">
        <f t="shared" si="117"/>
        <v>163.64508000000001</v>
      </c>
      <c r="CS52" s="7">
        <f t="shared" si="117"/>
        <v>406.98638</v>
      </c>
      <c r="CT52" s="7">
        <f t="shared" si="117"/>
        <v>244.42948000000001</v>
      </c>
      <c r="CU52" s="7">
        <f t="shared" si="117"/>
        <v>607.21080000000006</v>
      </c>
      <c r="CV52" s="7">
        <f t="shared" si="117"/>
        <v>134.56424000000001</v>
      </c>
      <c r="CW52" s="7">
        <f t="shared" si="117"/>
        <v>332.15804000000003</v>
      </c>
      <c r="CX52" s="7">
        <f t="shared" si="117"/>
        <v>203.34944000000002</v>
      </c>
      <c r="CY52" s="7">
        <f t="shared" si="117"/>
        <v>502.24399999999997</v>
      </c>
      <c r="CZ52" s="7">
        <f t="shared" si="117"/>
        <v>29.042640000000006</v>
      </c>
      <c r="DA52" s="7">
        <f t="shared" si="117"/>
        <v>70.83</v>
      </c>
      <c r="DB52" s="7">
        <f t="shared" si="117"/>
        <v>400.99224000000004</v>
      </c>
      <c r="DC52" s="7">
        <f t="shared" si="117"/>
        <v>994.96821999999997</v>
      </c>
      <c r="DD52" s="7">
        <f t="shared" si="117"/>
        <v>247.89422000000002</v>
      </c>
      <c r="DE52" s="7">
        <f t="shared" si="117"/>
        <v>611.20000000000005</v>
      </c>
      <c r="DF52" s="7">
        <f t="shared" si="117"/>
        <v>96.643199999999993</v>
      </c>
      <c r="DG52" s="7">
        <f t="shared" si="117"/>
        <v>238.72</v>
      </c>
      <c r="DH52" s="7">
        <f t="shared" si="117"/>
        <v>95.05095</v>
      </c>
      <c r="DI52" s="7">
        <f t="shared" si="117"/>
        <v>233.45999999999998</v>
      </c>
      <c r="DJ52" s="7">
        <f t="shared" si="117"/>
        <v>97.369279999999989</v>
      </c>
      <c r="DK52" s="7">
        <f t="shared" si="117"/>
        <v>238.70999999999998</v>
      </c>
      <c r="DL52" s="7">
        <f t="shared" si="117"/>
        <v>10645.146710000003</v>
      </c>
      <c r="DM52" s="7">
        <f t="shared" si="117"/>
        <v>26377.543740000001</v>
      </c>
    </row>
    <row r="53" spans="2:117" ht="45" customHeight="1">
      <c r="B53" s="4">
        <v>19</v>
      </c>
      <c r="C53" s="5" t="s">
        <v>55</v>
      </c>
      <c r="D53" s="6">
        <v>507.18202000000002</v>
      </c>
      <c r="E53" s="6">
        <v>165.73000000000002</v>
      </c>
      <c r="F53" s="6">
        <v>694.37166000000002</v>
      </c>
      <c r="G53" s="6">
        <v>224.94</v>
      </c>
      <c r="H53" s="6">
        <v>347.93672999999995</v>
      </c>
      <c r="I53" s="6">
        <v>112.47</v>
      </c>
      <c r="J53" s="6">
        <v>515.54922999999997</v>
      </c>
      <c r="K53" s="6">
        <v>166.89000000000001</v>
      </c>
      <c r="L53" s="6">
        <v>1009.93906</v>
      </c>
      <c r="M53" s="6">
        <v>331.1</v>
      </c>
      <c r="N53" s="6">
        <v>770.88341000000003</v>
      </c>
      <c r="O53" s="6">
        <v>249.6</v>
      </c>
      <c r="P53" s="6">
        <v>345.52310999999997</v>
      </c>
      <c r="Q53" s="6">
        <v>114.19</v>
      </c>
      <c r="R53" s="6">
        <v>509.40790999999996</v>
      </c>
      <c r="S53" s="6">
        <v>164.71</v>
      </c>
      <c r="T53" s="6">
        <v>524.53326000000004</v>
      </c>
      <c r="U53" s="6">
        <v>172.24</v>
      </c>
      <c r="V53" s="6">
        <v>509.30063999999999</v>
      </c>
      <c r="W53" s="6">
        <v>166.11</v>
      </c>
      <c r="X53" s="6">
        <v>542.07222999999999</v>
      </c>
      <c r="Y53" s="6">
        <v>175.6</v>
      </c>
      <c r="Z53" s="6">
        <v>246.24288000000001</v>
      </c>
      <c r="AA53" s="6">
        <v>79.819999999999993</v>
      </c>
      <c r="AB53" s="6">
        <v>507.20883000000003</v>
      </c>
      <c r="AC53" s="6">
        <v>165.73000000000002</v>
      </c>
      <c r="AD53" s="6">
        <v>513.13561000000004</v>
      </c>
      <c r="AE53" s="6">
        <v>167.56</v>
      </c>
      <c r="AF53" s="6">
        <v>513.40378999999996</v>
      </c>
      <c r="AG53" s="6">
        <v>166.16000000000003</v>
      </c>
      <c r="AH53" s="6">
        <v>517.64103999999998</v>
      </c>
      <c r="AI53" s="6">
        <v>167.62</v>
      </c>
      <c r="AJ53" s="6">
        <v>514.69105999999999</v>
      </c>
      <c r="AK53" s="6">
        <v>166.89000000000001</v>
      </c>
      <c r="AL53" s="6">
        <v>142.59130999999999</v>
      </c>
      <c r="AM53" s="6">
        <v>46.44</v>
      </c>
      <c r="AN53" s="6">
        <v>254.15419</v>
      </c>
      <c r="AO53" s="6">
        <v>84.460000000000008</v>
      </c>
      <c r="AP53" s="6">
        <v>139.50724</v>
      </c>
      <c r="AQ53" s="6">
        <v>44.99</v>
      </c>
      <c r="AR53" s="6">
        <v>136.69135</v>
      </c>
      <c r="AS53" s="6">
        <v>44.260000000000005</v>
      </c>
      <c r="AT53" s="6">
        <v>842.16565000000003</v>
      </c>
      <c r="AU53" s="6">
        <v>272.84000000000003</v>
      </c>
      <c r="AV53" s="6">
        <v>142.48402999999999</v>
      </c>
      <c r="AW53" s="6">
        <v>46.44</v>
      </c>
      <c r="AX53" s="6">
        <v>185.66101</v>
      </c>
      <c r="AY53" s="6">
        <v>60.23</v>
      </c>
      <c r="AZ53" s="6">
        <v>175.79199</v>
      </c>
      <c r="BA53" s="6">
        <v>56.58</v>
      </c>
      <c r="BB53" s="6">
        <v>342.59995000000004</v>
      </c>
      <c r="BC53" s="6">
        <v>111.02</v>
      </c>
      <c r="BD53" s="6">
        <v>209.34130999999999</v>
      </c>
      <c r="BE53" s="6">
        <v>67.48</v>
      </c>
      <c r="BF53" s="6">
        <v>255.38781</v>
      </c>
      <c r="BG53" s="6">
        <v>85.17</v>
      </c>
      <c r="BH53" s="6">
        <v>255.17327</v>
      </c>
      <c r="BI53" s="6">
        <v>82.72</v>
      </c>
      <c r="BJ53" s="6">
        <v>262.11912999999998</v>
      </c>
      <c r="BK53" s="6">
        <v>91.03</v>
      </c>
      <c r="BL53" s="6">
        <v>170.34793999999999</v>
      </c>
      <c r="BM53" s="6">
        <v>57.61</v>
      </c>
      <c r="BN53" s="6">
        <v>123.47007000000001</v>
      </c>
      <c r="BO53" s="6">
        <v>39.89</v>
      </c>
      <c r="BP53" s="6">
        <v>261.58276999999998</v>
      </c>
      <c r="BQ53" s="6">
        <v>84.9</v>
      </c>
      <c r="BR53" s="6">
        <v>525.74006999999995</v>
      </c>
      <c r="BS53" s="6">
        <v>170.53</v>
      </c>
      <c r="BT53" s="6">
        <v>566.79843000000005</v>
      </c>
      <c r="BU53" s="6">
        <v>183.58</v>
      </c>
      <c r="BV53" s="6">
        <v>345.06721000000005</v>
      </c>
      <c r="BW53" s="6">
        <v>115.4</v>
      </c>
      <c r="BX53" s="6">
        <v>519.81328999999994</v>
      </c>
      <c r="BY53" s="6">
        <v>169.73999999999998</v>
      </c>
      <c r="BZ53" s="6">
        <v>522.14646000000005</v>
      </c>
      <c r="CA53" s="6">
        <v>170.49</v>
      </c>
      <c r="CB53" s="6">
        <v>567.44206000000008</v>
      </c>
      <c r="CC53" s="6">
        <v>183.58</v>
      </c>
      <c r="CD53" s="6">
        <v>513.00152000000003</v>
      </c>
      <c r="CE53" s="6">
        <v>166.16000000000003</v>
      </c>
      <c r="CF53" s="6">
        <v>564.97481000000005</v>
      </c>
      <c r="CG53" s="6">
        <v>182.85</v>
      </c>
      <c r="CH53" s="6">
        <v>513.26970000000006</v>
      </c>
      <c r="CI53" s="6">
        <v>166.16000000000003</v>
      </c>
      <c r="CJ53" s="6">
        <v>574.44156000000009</v>
      </c>
      <c r="CK53" s="6">
        <v>185.77</v>
      </c>
      <c r="CL53" s="6">
        <v>195.31548999999998</v>
      </c>
      <c r="CM53" s="6">
        <v>63.12</v>
      </c>
      <c r="CN53" s="6">
        <v>200.94727</v>
      </c>
      <c r="CO53" s="6">
        <v>65.320000000000007</v>
      </c>
      <c r="CP53" s="6">
        <v>208.32221999999999</v>
      </c>
      <c r="CQ53" s="6">
        <v>67.48</v>
      </c>
      <c r="CR53" s="6">
        <v>344.53084999999999</v>
      </c>
      <c r="CS53" s="6">
        <v>111.74000000000001</v>
      </c>
      <c r="CT53" s="6">
        <v>514.61059999999998</v>
      </c>
      <c r="CU53" s="6">
        <v>166.89000000000001</v>
      </c>
      <c r="CV53" s="6">
        <v>283.30534999999998</v>
      </c>
      <c r="CW53" s="6">
        <v>91.43</v>
      </c>
      <c r="CX53" s="6">
        <v>428.12254999999999</v>
      </c>
      <c r="CY53" s="6">
        <v>138.58999999999997</v>
      </c>
      <c r="CZ53" s="6">
        <v>61.145040000000002</v>
      </c>
      <c r="DA53" s="6">
        <v>19.59</v>
      </c>
      <c r="DB53" s="6">
        <v>844.23063999999999</v>
      </c>
      <c r="DC53" s="6">
        <v>273.56</v>
      </c>
      <c r="DD53" s="6">
        <v>521.90509999999995</v>
      </c>
      <c r="DE53" s="6">
        <v>169.08</v>
      </c>
      <c r="DF53" s="6">
        <v>203.46817000000001</v>
      </c>
      <c r="DG53" s="6">
        <v>66.039999999999992</v>
      </c>
      <c r="DH53" s="6">
        <v>200.11592000000002</v>
      </c>
      <c r="DI53" s="6">
        <v>64.58</v>
      </c>
      <c r="DJ53" s="6">
        <v>204.99679</v>
      </c>
      <c r="DK53" s="6">
        <v>66.093999999999994</v>
      </c>
      <c r="DL53" s="7">
        <f t="shared" si="109"/>
        <v>22411.802589999996</v>
      </c>
      <c r="DM53" s="7">
        <f t="shared" si="0"/>
        <v>7291.1939999999995</v>
      </c>
    </row>
    <row r="54" spans="2:117" ht="30">
      <c r="B54" s="4"/>
      <c r="C54" s="5" t="s">
        <v>33</v>
      </c>
      <c r="D54" s="6"/>
      <c r="E54" s="6">
        <v>157.27000000000001</v>
      </c>
      <c r="F54" s="10"/>
      <c r="G54" s="6">
        <v>215.73</v>
      </c>
      <c r="H54" s="10"/>
      <c r="I54" s="6">
        <v>107.86</v>
      </c>
      <c r="J54" s="10"/>
      <c r="K54" s="6">
        <v>160.06</v>
      </c>
      <c r="L54" s="10"/>
      <c r="M54" s="6">
        <v>313.85000000000002</v>
      </c>
      <c r="N54" s="10"/>
      <c r="O54" s="6">
        <v>239.39</v>
      </c>
      <c r="P54" s="10"/>
      <c r="Q54" s="6">
        <v>107.17</v>
      </c>
      <c r="R54" s="10"/>
      <c r="S54" s="6">
        <v>157.97</v>
      </c>
      <c r="T54" s="10"/>
      <c r="U54" s="6">
        <v>162.84</v>
      </c>
      <c r="V54" s="10"/>
      <c r="W54" s="6">
        <v>157.97</v>
      </c>
      <c r="X54" s="10"/>
      <c r="Y54" s="6">
        <v>168.41</v>
      </c>
      <c r="Z54" s="10"/>
      <c r="AA54" s="6">
        <v>76.55</v>
      </c>
      <c r="AB54" s="10"/>
      <c r="AC54" s="6">
        <v>157.27000000000001</v>
      </c>
      <c r="AD54" s="10"/>
      <c r="AE54" s="6">
        <v>159.36000000000001</v>
      </c>
      <c r="AF54" s="10"/>
      <c r="AG54" s="6">
        <v>159.36000000000001</v>
      </c>
      <c r="AH54" s="10"/>
      <c r="AI54" s="6">
        <v>160.75</v>
      </c>
      <c r="AJ54" s="10"/>
      <c r="AK54" s="6">
        <v>160.06</v>
      </c>
      <c r="AL54" s="10"/>
      <c r="AM54" s="6">
        <v>44.54</v>
      </c>
      <c r="AN54" s="10"/>
      <c r="AO54" s="6">
        <v>78.64</v>
      </c>
      <c r="AP54" s="10"/>
      <c r="AQ54" s="6">
        <v>43.15</v>
      </c>
      <c r="AR54" s="10"/>
      <c r="AS54" s="6">
        <v>42.45</v>
      </c>
      <c r="AT54" s="10"/>
      <c r="AU54" s="6">
        <v>261.66000000000003</v>
      </c>
      <c r="AV54" s="10"/>
      <c r="AW54" s="6">
        <v>44.54</v>
      </c>
      <c r="AX54" s="10"/>
      <c r="AY54" s="6">
        <v>57.76</v>
      </c>
      <c r="AZ54" s="10"/>
      <c r="BA54" s="6">
        <v>54.28</v>
      </c>
      <c r="BB54" s="10"/>
      <c r="BC54" s="6">
        <v>106.47</v>
      </c>
      <c r="BD54" s="10"/>
      <c r="BE54" s="6">
        <v>64.72</v>
      </c>
      <c r="BF54" s="10"/>
      <c r="BG54" s="6">
        <v>79.33</v>
      </c>
      <c r="BH54" s="10"/>
      <c r="BI54" s="6">
        <v>79.33</v>
      </c>
      <c r="BJ54" s="10"/>
      <c r="BK54" s="6">
        <v>81.42</v>
      </c>
      <c r="BL54" s="10"/>
      <c r="BM54" s="6">
        <v>52.89</v>
      </c>
      <c r="BN54" s="10"/>
      <c r="BO54" s="6">
        <v>38.270000000000003</v>
      </c>
      <c r="BP54" s="10"/>
      <c r="BQ54" s="6">
        <v>81.42</v>
      </c>
      <c r="BR54" s="10"/>
      <c r="BS54" s="6">
        <v>163.54</v>
      </c>
      <c r="BT54" s="10"/>
      <c r="BU54" s="6">
        <v>176.06</v>
      </c>
      <c r="BV54" s="10"/>
      <c r="BW54" s="6">
        <v>107.17</v>
      </c>
      <c r="BX54" s="10"/>
      <c r="BY54" s="6">
        <v>161.44999999999999</v>
      </c>
      <c r="BZ54" s="10"/>
      <c r="CA54" s="6">
        <v>162.15</v>
      </c>
      <c r="CB54" s="10"/>
      <c r="CC54" s="6">
        <v>176.06</v>
      </c>
      <c r="CD54" s="10"/>
      <c r="CE54" s="6">
        <v>159.36000000000001</v>
      </c>
      <c r="CF54" s="10"/>
      <c r="CG54" s="6">
        <v>175.37</v>
      </c>
      <c r="CH54" s="10"/>
      <c r="CI54" s="6">
        <v>159.36000000000001</v>
      </c>
      <c r="CJ54" s="10"/>
      <c r="CK54" s="6">
        <v>178.15</v>
      </c>
      <c r="CL54" s="10"/>
      <c r="CM54" s="6">
        <v>60.54</v>
      </c>
      <c r="CN54" s="10"/>
      <c r="CO54" s="6">
        <v>62.63</v>
      </c>
      <c r="CP54" s="10"/>
      <c r="CQ54" s="6">
        <v>64.72</v>
      </c>
      <c r="CR54" s="10"/>
      <c r="CS54" s="6">
        <v>107.17</v>
      </c>
      <c r="CT54" s="10"/>
      <c r="CU54" s="6">
        <v>160.06</v>
      </c>
      <c r="CV54" s="10"/>
      <c r="CW54" s="6">
        <v>87.68</v>
      </c>
      <c r="CX54" s="10"/>
      <c r="CY54" s="6">
        <v>132.91999999999999</v>
      </c>
      <c r="CZ54" s="10"/>
      <c r="DA54" s="6">
        <v>18.79</v>
      </c>
      <c r="DB54" s="10"/>
      <c r="DC54" s="6">
        <v>262.36</v>
      </c>
      <c r="DD54" s="10"/>
      <c r="DE54" s="6">
        <v>162.15</v>
      </c>
      <c r="DF54" s="10"/>
      <c r="DG54" s="6">
        <v>63.33</v>
      </c>
      <c r="DH54" s="10"/>
      <c r="DI54" s="6">
        <v>61.94</v>
      </c>
      <c r="DJ54" s="10"/>
      <c r="DK54" s="6">
        <v>63.33</v>
      </c>
      <c r="DL54" s="7">
        <f t="shared" si="109"/>
        <v>0</v>
      </c>
      <c r="DM54" s="7">
        <f t="shared" si="0"/>
        <v>6959.0299999999988</v>
      </c>
    </row>
    <row r="55" spans="2:117">
      <c r="B55" s="4"/>
      <c r="C55" s="5" t="s">
        <v>285</v>
      </c>
      <c r="D55" s="6"/>
      <c r="E55" s="6">
        <v>8.4600000000000009</v>
      </c>
      <c r="F55" s="6"/>
      <c r="G55" s="6">
        <v>9.2099999999999991</v>
      </c>
      <c r="H55" s="6"/>
      <c r="I55" s="6">
        <v>4.6100000000000003</v>
      </c>
      <c r="J55" s="6"/>
      <c r="K55" s="6">
        <v>6.8299999999999992</v>
      </c>
      <c r="L55" s="6"/>
      <c r="M55" s="6">
        <v>17.25</v>
      </c>
      <c r="N55" s="6"/>
      <c r="O55" s="6">
        <v>10.209999999999999</v>
      </c>
      <c r="P55" s="6"/>
      <c r="Q55" s="6">
        <v>7.0200000000000005</v>
      </c>
      <c r="R55" s="6"/>
      <c r="S55" s="6">
        <v>6.74</v>
      </c>
      <c r="T55" s="6"/>
      <c r="U55" s="6">
        <v>9.4</v>
      </c>
      <c r="V55" s="6"/>
      <c r="W55" s="6">
        <v>8.14</v>
      </c>
      <c r="X55" s="6"/>
      <c r="Y55" s="6">
        <v>7.1899999999999995</v>
      </c>
      <c r="Z55" s="6"/>
      <c r="AA55" s="6">
        <v>3.27</v>
      </c>
      <c r="AB55" s="6"/>
      <c r="AC55" s="6">
        <v>8.4600000000000009</v>
      </c>
      <c r="AD55" s="6"/>
      <c r="AE55" s="6">
        <v>8.2000000000000011</v>
      </c>
      <c r="AF55" s="6"/>
      <c r="AG55" s="6">
        <v>6.8</v>
      </c>
      <c r="AH55" s="6"/>
      <c r="AI55" s="6">
        <v>6.8699999999999992</v>
      </c>
      <c r="AJ55" s="6"/>
      <c r="AK55" s="6">
        <v>6.8299999999999992</v>
      </c>
      <c r="AL55" s="6"/>
      <c r="AM55" s="6">
        <v>1.9</v>
      </c>
      <c r="AN55" s="6"/>
      <c r="AO55" s="6">
        <v>5.82</v>
      </c>
      <c r="AP55" s="6"/>
      <c r="AQ55" s="6">
        <v>1.84</v>
      </c>
      <c r="AR55" s="6"/>
      <c r="AS55" s="6">
        <v>1.81</v>
      </c>
      <c r="AT55" s="6"/>
      <c r="AU55" s="6">
        <v>11.180000000000001</v>
      </c>
      <c r="AV55" s="6"/>
      <c r="AW55" s="6">
        <v>1.9</v>
      </c>
      <c r="AX55" s="6"/>
      <c r="AY55" s="6">
        <v>2.4700000000000002</v>
      </c>
      <c r="AZ55" s="6"/>
      <c r="BA55" s="6">
        <v>2.3000000000000003</v>
      </c>
      <c r="BB55" s="6"/>
      <c r="BC55" s="6">
        <v>4.55</v>
      </c>
      <c r="BD55" s="6"/>
      <c r="BE55" s="6">
        <v>2.7600000000000002</v>
      </c>
      <c r="BF55" s="6"/>
      <c r="BG55" s="6">
        <v>5.84</v>
      </c>
      <c r="BH55" s="6"/>
      <c r="BI55" s="6">
        <v>3.39</v>
      </c>
      <c r="BJ55" s="6"/>
      <c r="BK55" s="6">
        <v>9.61</v>
      </c>
      <c r="BL55" s="6"/>
      <c r="BM55" s="6">
        <v>4.7200000000000006</v>
      </c>
      <c r="BN55" s="6"/>
      <c r="BO55" s="6">
        <v>1.6199999999999999</v>
      </c>
      <c r="BP55" s="6"/>
      <c r="BQ55" s="6">
        <v>3.48</v>
      </c>
      <c r="BR55" s="6"/>
      <c r="BS55" s="6">
        <v>6.99</v>
      </c>
      <c r="BT55" s="6"/>
      <c r="BU55" s="6">
        <v>7.52</v>
      </c>
      <c r="BV55" s="6"/>
      <c r="BW55" s="6">
        <v>8.23</v>
      </c>
      <c r="BX55" s="6"/>
      <c r="BY55" s="6">
        <v>8.2900000000000009</v>
      </c>
      <c r="BZ55" s="6"/>
      <c r="CA55" s="6">
        <v>8.34</v>
      </c>
      <c r="CB55" s="6"/>
      <c r="CC55" s="6">
        <v>7.52</v>
      </c>
      <c r="CD55" s="6"/>
      <c r="CE55" s="6">
        <v>6.8</v>
      </c>
      <c r="CF55" s="6"/>
      <c r="CG55" s="6">
        <v>7.48</v>
      </c>
      <c r="CH55" s="6"/>
      <c r="CI55" s="6">
        <v>6.8</v>
      </c>
      <c r="CJ55" s="6"/>
      <c r="CK55" s="6">
        <v>7.6199999999999992</v>
      </c>
      <c r="CL55" s="6"/>
      <c r="CM55" s="6">
        <v>2.5799999999999996</v>
      </c>
      <c r="CN55" s="6"/>
      <c r="CO55" s="6">
        <v>2.69</v>
      </c>
      <c r="CP55" s="6"/>
      <c r="CQ55" s="6">
        <v>2.7600000000000002</v>
      </c>
      <c r="CR55" s="6"/>
      <c r="CS55" s="6">
        <v>4.57</v>
      </c>
      <c r="CT55" s="6"/>
      <c r="CU55" s="6">
        <v>6.8299999999999992</v>
      </c>
      <c r="CV55" s="6"/>
      <c r="CW55" s="6">
        <v>3.75</v>
      </c>
      <c r="CX55" s="6"/>
      <c r="CY55" s="6">
        <v>5.67</v>
      </c>
      <c r="CZ55" s="6"/>
      <c r="DA55" s="6">
        <v>0.8</v>
      </c>
      <c r="DB55" s="6"/>
      <c r="DC55" s="6">
        <v>11.200000000000001</v>
      </c>
      <c r="DD55" s="6"/>
      <c r="DE55" s="6">
        <v>6.93</v>
      </c>
      <c r="DF55" s="6"/>
      <c r="DG55" s="6">
        <v>2.71</v>
      </c>
      <c r="DH55" s="6"/>
      <c r="DI55" s="6">
        <v>2.64</v>
      </c>
      <c r="DJ55" s="6"/>
      <c r="DK55" s="6">
        <v>2.7639999999999998</v>
      </c>
      <c r="DL55" s="7">
        <f t="shared" si="109"/>
        <v>0</v>
      </c>
      <c r="DM55" s="7">
        <f t="shared" si="0"/>
        <v>332.16399999999999</v>
      </c>
    </row>
    <row r="56" spans="2:117" ht="45">
      <c r="B56" s="4" t="s">
        <v>56</v>
      </c>
      <c r="C56" s="5" t="s">
        <v>57</v>
      </c>
      <c r="D56" s="6"/>
      <c r="E56" s="6"/>
      <c r="F56" s="10"/>
      <c r="G56" s="10"/>
      <c r="H56" s="10"/>
      <c r="I56" s="10"/>
      <c r="J56" s="10"/>
      <c r="K56" s="10"/>
      <c r="L56" s="10"/>
      <c r="M56" s="6">
        <v>2.4500000000000002</v>
      </c>
      <c r="N56" s="10"/>
      <c r="O56" s="10"/>
      <c r="P56" s="10"/>
      <c r="Q56" s="6">
        <v>2.4500000000000002</v>
      </c>
      <c r="R56" s="10"/>
      <c r="S56" s="10"/>
      <c r="T56" s="10"/>
      <c r="U56" s="6">
        <v>2.4500000000000002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6">
        <v>2.4500000000000002</v>
      </c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6">
        <v>2.4500000000000002</v>
      </c>
      <c r="BH56" s="10"/>
      <c r="BI56" s="10"/>
      <c r="BJ56" s="10"/>
      <c r="BK56" s="6">
        <v>6.13</v>
      </c>
      <c r="BL56" s="10"/>
      <c r="BM56" s="6">
        <v>2.4500000000000002</v>
      </c>
      <c r="BN56" s="10"/>
      <c r="BO56" s="10"/>
      <c r="BP56" s="10"/>
      <c r="BQ56" s="10"/>
      <c r="BR56" s="10"/>
      <c r="BS56" s="10"/>
      <c r="BT56" s="10"/>
      <c r="BU56" s="10"/>
      <c r="BV56" s="10"/>
      <c r="BW56" s="6">
        <v>3.66</v>
      </c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7">
        <f t="shared" si="109"/>
        <v>0</v>
      </c>
      <c r="DM56" s="7">
        <f t="shared" si="0"/>
        <v>24.49</v>
      </c>
    </row>
    <row r="57" spans="2:117" ht="46.5" customHeight="1">
      <c r="B57" s="4" t="s">
        <v>58</v>
      </c>
      <c r="C57" s="5" t="s">
        <v>59</v>
      </c>
      <c r="D57" s="6"/>
      <c r="E57" s="6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7">
        <f t="shared" si="109"/>
        <v>0</v>
      </c>
      <c r="DM57" s="7">
        <f t="shared" si="0"/>
        <v>0</v>
      </c>
    </row>
    <row r="58" spans="2:117" ht="30">
      <c r="B58" s="4" t="s">
        <v>60</v>
      </c>
      <c r="C58" s="5" t="s">
        <v>61</v>
      </c>
      <c r="D58" s="6"/>
      <c r="E58" s="6">
        <v>1.75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6">
        <v>1.75</v>
      </c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7">
        <f t="shared" si="109"/>
        <v>0</v>
      </c>
      <c r="DM58" s="7">
        <f t="shared" si="0"/>
        <v>3.5</v>
      </c>
    </row>
    <row r="59" spans="2:117" ht="45">
      <c r="B59" s="4" t="s">
        <v>62</v>
      </c>
      <c r="C59" s="5" t="s">
        <v>63</v>
      </c>
      <c r="D59" s="6"/>
      <c r="E59" s="6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7">
        <f t="shared" si="109"/>
        <v>0</v>
      </c>
      <c r="DM59" s="7">
        <f t="shared" si="0"/>
        <v>0</v>
      </c>
    </row>
    <row r="60" spans="2:117" ht="30">
      <c r="B60" s="4" t="s">
        <v>64</v>
      </c>
      <c r="C60" s="5" t="s">
        <v>65</v>
      </c>
      <c r="D60" s="6"/>
      <c r="E60" s="6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7">
        <f t="shared" si="109"/>
        <v>0</v>
      </c>
      <c r="DM60" s="7">
        <f t="shared" si="0"/>
        <v>0</v>
      </c>
    </row>
    <row r="61" spans="2:117" ht="30">
      <c r="B61" s="4" t="s">
        <v>66</v>
      </c>
      <c r="C61" s="5" t="s">
        <v>67</v>
      </c>
      <c r="D61" s="6"/>
      <c r="E61" s="6"/>
      <c r="F61" s="10"/>
      <c r="G61" s="10"/>
      <c r="H61" s="10"/>
      <c r="I61" s="10"/>
      <c r="J61" s="10"/>
      <c r="K61" s="10"/>
      <c r="L61" s="10"/>
      <c r="M61" s="6">
        <v>1.4</v>
      </c>
      <c r="N61" s="10"/>
      <c r="O61" s="10"/>
      <c r="P61" s="10"/>
      <c r="Q61" s="10"/>
      <c r="R61" s="10"/>
      <c r="S61" s="10"/>
      <c r="T61" s="10"/>
      <c r="U61" s="10"/>
      <c r="V61" s="10"/>
      <c r="W61" s="6">
        <v>1.4</v>
      </c>
      <c r="X61" s="10"/>
      <c r="Y61" s="10"/>
      <c r="Z61" s="10"/>
      <c r="AA61" s="10"/>
      <c r="AB61" s="10"/>
      <c r="AC61" s="10"/>
      <c r="AD61" s="10"/>
      <c r="AE61" s="6">
        <v>1.4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6">
        <v>1.4</v>
      </c>
      <c r="BZ61" s="10"/>
      <c r="CA61" s="6">
        <v>1.41</v>
      </c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7">
        <f t="shared" si="109"/>
        <v>0</v>
      </c>
      <c r="DM61" s="7">
        <f t="shared" si="0"/>
        <v>7.01</v>
      </c>
    </row>
    <row r="62" spans="2:117" ht="30">
      <c r="B62" s="4" t="s">
        <v>68</v>
      </c>
      <c r="C62" s="5" t="s">
        <v>69</v>
      </c>
      <c r="D62" s="6"/>
      <c r="E62" s="6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7">
        <f t="shared" si="109"/>
        <v>0</v>
      </c>
      <c r="DM62" s="7">
        <f t="shared" si="0"/>
        <v>0</v>
      </c>
    </row>
    <row r="63" spans="2:117" ht="30">
      <c r="B63" s="4" t="s">
        <v>70</v>
      </c>
      <c r="C63" s="5" t="s">
        <v>71</v>
      </c>
      <c r="D63" s="6"/>
      <c r="E63" s="6">
        <v>0.79</v>
      </c>
      <c r="F63" s="10"/>
      <c r="G63" s="6">
        <v>1.0900000000000001</v>
      </c>
      <c r="H63" s="10"/>
      <c r="I63" s="6">
        <v>0.54</v>
      </c>
      <c r="J63" s="10"/>
      <c r="K63" s="6">
        <v>0.81</v>
      </c>
      <c r="L63" s="10"/>
      <c r="M63" s="6">
        <v>1.58</v>
      </c>
      <c r="N63" s="10"/>
      <c r="O63" s="6">
        <v>1.2</v>
      </c>
      <c r="P63" s="10"/>
      <c r="Q63" s="6">
        <v>0.54</v>
      </c>
      <c r="R63" s="10"/>
      <c r="S63" s="6">
        <v>0.8</v>
      </c>
      <c r="T63" s="10"/>
      <c r="U63" s="6">
        <v>0.82</v>
      </c>
      <c r="V63" s="10"/>
      <c r="W63" s="6">
        <v>0.8</v>
      </c>
      <c r="X63" s="10"/>
      <c r="Y63" s="6">
        <v>0.85</v>
      </c>
      <c r="Z63" s="10"/>
      <c r="AA63" s="6">
        <v>0.39</v>
      </c>
      <c r="AB63" s="10"/>
      <c r="AC63" s="6">
        <v>0.79</v>
      </c>
      <c r="AD63" s="10"/>
      <c r="AE63" s="6">
        <v>0.8</v>
      </c>
      <c r="AF63" s="10"/>
      <c r="AG63" s="6">
        <v>0.8</v>
      </c>
      <c r="AH63" s="10"/>
      <c r="AI63" s="6">
        <v>0.81</v>
      </c>
      <c r="AJ63" s="10"/>
      <c r="AK63" s="6">
        <v>0.81</v>
      </c>
      <c r="AL63" s="10"/>
      <c r="AM63" s="6">
        <v>0.22</v>
      </c>
      <c r="AN63" s="10"/>
      <c r="AO63" s="6">
        <v>0.4</v>
      </c>
      <c r="AP63" s="10"/>
      <c r="AQ63" s="6">
        <v>0.22</v>
      </c>
      <c r="AR63" s="10"/>
      <c r="AS63" s="6">
        <v>0.21</v>
      </c>
      <c r="AT63" s="10"/>
      <c r="AU63" s="6">
        <v>1.32</v>
      </c>
      <c r="AV63" s="10"/>
      <c r="AW63" s="6">
        <v>0.22</v>
      </c>
      <c r="AX63" s="10"/>
      <c r="AY63" s="6">
        <v>0.28999999999999998</v>
      </c>
      <c r="AZ63" s="10"/>
      <c r="BA63" s="6">
        <v>0.27</v>
      </c>
      <c r="BB63" s="10"/>
      <c r="BC63" s="6">
        <v>0.54</v>
      </c>
      <c r="BD63" s="10"/>
      <c r="BE63" s="6">
        <v>0.33</v>
      </c>
      <c r="BF63" s="10"/>
      <c r="BG63" s="6">
        <v>0.4</v>
      </c>
      <c r="BH63" s="10"/>
      <c r="BI63" s="6">
        <v>0.4</v>
      </c>
      <c r="BJ63" s="10"/>
      <c r="BK63" s="6">
        <v>0.41</v>
      </c>
      <c r="BL63" s="10"/>
      <c r="BM63" s="6">
        <v>0.27</v>
      </c>
      <c r="BN63" s="10"/>
      <c r="BO63" s="6">
        <v>0.19</v>
      </c>
      <c r="BP63" s="10"/>
      <c r="BQ63" s="6">
        <v>0.41</v>
      </c>
      <c r="BR63" s="10"/>
      <c r="BS63" s="6">
        <v>0.82</v>
      </c>
      <c r="BT63" s="10"/>
      <c r="BU63" s="6">
        <v>0.89</v>
      </c>
      <c r="BV63" s="10"/>
      <c r="BW63" s="6">
        <v>0.54</v>
      </c>
      <c r="BX63" s="10"/>
      <c r="BY63" s="6">
        <v>0.81</v>
      </c>
      <c r="BZ63" s="10"/>
      <c r="CA63" s="6">
        <v>0.82</v>
      </c>
      <c r="CB63" s="10"/>
      <c r="CC63" s="6">
        <v>0.89</v>
      </c>
      <c r="CD63" s="10"/>
      <c r="CE63" s="6">
        <v>0.8</v>
      </c>
      <c r="CF63" s="10"/>
      <c r="CG63" s="6">
        <v>0.88</v>
      </c>
      <c r="CH63" s="10"/>
      <c r="CI63" s="6">
        <v>0.8</v>
      </c>
      <c r="CJ63" s="10"/>
      <c r="CK63" s="6">
        <v>0.9</v>
      </c>
      <c r="CL63" s="10"/>
      <c r="CM63" s="6">
        <v>0.3</v>
      </c>
      <c r="CN63" s="10"/>
      <c r="CO63" s="6">
        <v>0.32</v>
      </c>
      <c r="CP63" s="10"/>
      <c r="CQ63" s="6">
        <v>0.33</v>
      </c>
      <c r="CR63" s="10"/>
      <c r="CS63" s="6">
        <v>0.54</v>
      </c>
      <c r="CT63" s="10"/>
      <c r="CU63" s="6">
        <v>0.81</v>
      </c>
      <c r="CV63" s="10"/>
      <c r="CW63" s="6">
        <v>0.44</v>
      </c>
      <c r="CX63" s="10"/>
      <c r="CY63" s="6">
        <v>0.67</v>
      </c>
      <c r="CZ63" s="10"/>
      <c r="DA63" s="6">
        <v>0.09</v>
      </c>
      <c r="DB63" s="10"/>
      <c r="DC63" s="6">
        <v>1.32</v>
      </c>
      <c r="DD63" s="10"/>
      <c r="DE63" s="6">
        <v>0.82</v>
      </c>
      <c r="DF63" s="10"/>
      <c r="DG63" s="6">
        <v>0.32</v>
      </c>
      <c r="DH63" s="10"/>
      <c r="DI63" s="6">
        <v>0.31</v>
      </c>
      <c r="DJ63" s="10"/>
      <c r="DK63" s="6">
        <v>0.29000000000000004</v>
      </c>
      <c r="DL63" s="7">
        <f t="shared" si="109"/>
        <v>0</v>
      </c>
      <c r="DM63" s="7">
        <f t="shared" si="0"/>
        <v>35.029999999999994</v>
      </c>
    </row>
    <row r="64" spans="2:117" ht="30">
      <c r="B64" s="4" t="s">
        <v>72</v>
      </c>
      <c r="C64" s="5" t="s">
        <v>73</v>
      </c>
      <c r="D64" s="6"/>
      <c r="E64" s="6">
        <v>0.59</v>
      </c>
      <c r="F64" s="10"/>
      <c r="G64" s="6">
        <v>0.81</v>
      </c>
      <c r="H64" s="10"/>
      <c r="I64" s="6">
        <v>0.41</v>
      </c>
      <c r="J64" s="10"/>
      <c r="K64" s="6">
        <v>0.6</v>
      </c>
      <c r="L64" s="10"/>
      <c r="M64" s="6">
        <v>1.18</v>
      </c>
      <c r="N64" s="10"/>
      <c r="O64" s="6">
        <v>0.9</v>
      </c>
      <c r="P64" s="10"/>
      <c r="Q64" s="6">
        <v>0.4</v>
      </c>
      <c r="R64" s="10"/>
      <c r="S64" s="6">
        <v>0.59</v>
      </c>
      <c r="T64" s="10"/>
      <c r="U64" s="6">
        <v>0.61</v>
      </c>
      <c r="V64" s="10"/>
      <c r="W64" s="6">
        <v>0.59</v>
      </c>
      <c r="X64" s="10"/>
      <c r="Y64" s="6">
        <v>0.63</v>
      </c>
      <c r="Z64" s="10"/>
      <c r="AA64" s="6">
        <v>0.28999999999999998</v>
      </c>
      <c r="AB64" s="10"/>
      <c r="AC64" s="6">
        <v>0.59</v>
      </c>
      <c r="AD64" s="10"/>
      <c r="AE64" s="6">
        <v>0.6</v>
      </c>
      <c r="AF64" s="10"/>
      <c r="AG64" s="6">
        <v>0.6</v>
      </c>
      <c r="AH64" s="10"/>
      <c r="AI64" s="6">
        <v>0.61</v>
      </c>
      <c r="AJ64" s="10"/>
      <c r="AK64" s="6">
        <v>0.6</v>
      </c>
      <c r="AL64" s="10"/>
      <c r="AM64" s="6">
        <v>0.17</v>
      </c>
      <c r="AN64" s="10"/>
      <c r="AO64" s="6">
        <v>0.3</v>
      </c>
      <c r="AP64" s="10"/>
      <c r="AQ64" s="6">
        <v>0.16</v>
      </c>
      <c r="AR64" s="10"/>
      <c r="AS64" s="6">
        <v>0.16</v>
      </c>
      <c r="AT64" s="10"/>
      <c r="AU64" s="6">
        <v>0.99</v>
      </c>
      <c r="AV64" s="10"/>
      <c r="AW64" s="6">
        <v>0.17</v>
      </c>
      <c r="AX64" s="10"/>
      <c r="AY64" s="6">
        <v>0.22</v>
      </c>
      <c r="AZ64" s="10"/>
      <c r="BA64" s="6">
        <v>0.2</v>
      </c>
      <c r="BB64" s="10"/>
      <c r="BC64" s="6">
        <v>0.4</v>
      </c>
      <c r="BD64" s="10"/>
      <c r="BE64" s="6">
        <v>0.24</v>
      </c>
      <c r="BF64" s="10"/>
      <c r="BG64" s="6">
        <v>0.3</v>
      </c>
      <c r="BH64" s="10"/>
      <c r="BI64" s="6">
        <v>0.3</v>
      </c>
      <c r="BJ64" s="10"/>
      <c r="BK64" s="6">
        <v>0.31</v>
      </c>
      <c r="BL64" s="10"/>
      <c r="BM64" s="6">
        <v>0.2</v>
      </c>
      <c r="BN64" s="10"/>
      <c r="BO64" s="6">
        <v>0.14000000000000001</v>
      </c>
      <c r="BP64" s="10"/>
      <c r="BQ64" s="6">
        <v>0.31</v>
      </c>
      <c r="BR64" s="10"/>
      <c r="BS64" s="6">
        <v>0.62</v>
      </c>
      <c r="BT64" s="10"/>
      <c r="BU64" s="6">
        <v>0.66</v>
      </c>
      <c r="BV64" s="10"/>
      <c r="BW64" s="6">
        <v>0.4</v>
      </c>
      <c r="BX64" s="10"/>
      <c r="BY64" s="6">
        <v>0.61</v>
      </c>
      <c r="BZ64" s="10"/>
      <c r="CA64" s="6">
        <v>0.61</v>
      </c>
      <c r="CB64" s="10"/>
      <c r="CC64" s="6">
        <v>0.66</v>
      </c>
      <c r="CD64" s="10"/>
      <c r="CE64" s="6">
        <v>0.6</v>
      </c>
      <c r="CF64" s="10"/>
      <c r="CG64" s="6">
        <v>0.66</v>
      </c>
      <c r="CH64" s="10"/>
      <c r="CI64" s="6">
        <v>0.6</v>
      </c>
      <c r="CJ64" s="10"/>
      <c r="CK64" s="6">
        <v>0.67</v>
      </c>
      <c r="CL64" s="10"/>
      <c r="CM64" s="6">
        <v>0.23</v>
      </c>
      <c r="CN64" s="10"/>
      <c r="CO64" s="6">
        <v>0.24</v>
      </c>
      <c r="CP64" s="10"/>
      <c r="CQ64" s="6">
        <v>0.24</v>
      </c>
      <c r="CR64" s="10"/>
      <c r="CS64" s="6">
        <v>0.4</v>
      </c>
      <c r="CT64" s="10"/>
      <c r="CU64" s="6">
        <v>0.6</v>
      </c>
      <c r="CV64" s="10"/>
      <c r="CW64" s="6">
        <v>0.33</v>
      </c>
      <c r="CX64" s="10"/>
      <c r="CY64" s="6">
        <v>0.5</v>
      </c>
      <c r="CZ64" s="10"/>
      <c r="DA64" s="6">
        <v>7.0000000000000007E-2</v>
      </c>
      <c r="DB64" s="10"/>
      <c r="DC64" s="6">
        <v>0.99</v>
      </c>
      <c r="DD64" s="10"/>
      <c r="DE64" s="6">
        <v>0.61</v>
      </c>
      <c r="DF64" s="10"/>
      <c r="DG64" s="6">
        <v>0.24</v>
      </c>
      <c r="DH64" s="10"/>
      <c r="DI64" s="6">
        <v>0.23</v>
      </c>
      <c r="DJ64" s="10"/>
      <c r="DK64" s="6">
        <v>0.27</v>
      </c>
      <c r="DL64" s="7">
        <f t="shared" si="109"/>
        <v>0</v>
      </c>
      <c r="DM64" s="7">
        <f t="shared" si="0"/>
        <v>26.209999999999997</v>
      </c>
    </row>
    <row r="65" spans="2:117" ht="30">
      <c r="B65" s="4" t="s">
        <v>74</v>
      </c>
      <c r="C65" s="5" t="s">
        <v>75</v>
      </c>
      <c r="D65" s="6"/>
      <c r="E65" s="6">
        <v>0.59</v>
      </c>
      <c r="F65" s="10"/>
      <c r="G65" s="6">
        <v>0.81</v>
      </c>
      <c r="H65" s="10"/>
      <c r="I65" s="6">
        <v>0.41</v>
      </c>
      <c r="J65" s="10"/>
      <c r="K65" s="6">
        <v>0.6</v>
      </c>
      <c r="L65" s="10"/>
      <c r="M65" s="6">
        <v>1.18</v>
      </c>
      <c r="N65" s="10"/>
      <c r="O65" s="6">
        <v>0.9</v>
      </c>
      <c r="P65" s="10"/>
      <c r="Q65" s="6">
        <v>0.4</v>
      </c>
      <c r="R65" s="10"/>
      <c r="S65" s="6">
        <v>0.59</v>
      </c>
      <c r="T65" s="10"/>
      <c r="U65" s="6">
        <v>0.61</v>
      </c>
      <c r="V65" s="10"/>
      <c r="W65" s="6">
        <v>0.59</v>
      </c>
      <c r="X65" s="10"/>
      <c r="Y65" s="6">
        <v>0.63</v>
      </c>
      <c r="Z65" s="10"/>
      <c r="AA65" s="6">
        <v>0.28999999999999998</v>
      </c>
      <c r="AB65" s="10"/>
      <c r="AC65" s="6">
        <v>0.59</v>
      </c>
      <c r="AD65" s="10"/>
      <c r="AE65" s="6">
        <v>0.6</v>
      </c>
      <c r="AF65" s="10"/>
      <c r="AG65" s="6">
        <v>0.6</v>
      </c>
      <c r="AH65" s="10"/>
      <c r="AI65" s="6">
        <v>0.61</v>
      </c>
      <c r="AJ65" s="10"/>
      <c r="AK65" s="6">
        <v>0.6</v>
      </c>
      <c r="AL65" s="10"/>
      <c r="AM65" s="6">
        <v>0.17</v>
      </c>
      <c r="AN65" s="10"/>
      <c r="AO65" s="6">
        <v>0.3</v>
      </c>
      <c r="AP65" s="10"/>
      <c r="AQ65" s="6">
        <v>0.16</v>
      </c>
      <c r="AR65" s="10"/>
      <c r="AS65" s="6">
        <v>0.16</v>
      </c>
      <c r="AT65" s="10"/>
      <c r="AU65" s="6">
        <v>0.99</v>
      </c>
      <c r="AV65" s="10"/>
      <c r="AW65" s="6">
        <v>0.17</v>
      </c>
      <c r="AX65" s="10"/>
      <c r="AY65" s="6">
        <v>0.22</v>
      </c>
      <c r="AZ65" s="10"/>
      <c r="BA65" s="6">
        <v>0.2</v>
      </c>
      <c r="BB65" s="10"/>
      <c r="BC65" s="6">
        <v>0.4</v>
      </c>
      <c r="BD65" s="10"/>
      <c r="BE65" s="6">
        <v>0.24</v>
      </c>
      <c r="BF65" s="10"/>
      <c r="BG65" s="6">
        <v>0.3</v>
      </c>
      <c r="BH65" s="10"/>
      <c r="BI65" s="6">
        <v>0.3</v>
      </c>
      <c r="BJ65" s="10"/>
      <c r="BK65" s="6">
        <v>0.31</v>
      </c>
      <c r="BL65" s="10"/>
      <c r="BM65" s="6">
        <v>0.2</v>
      </c>
      <c r="BN65" s="10"/>
      <c r="BO65" s="6">
        <v>0.14000000000000001</v>
      </c>
      <c r="BP65" s="10"/>
      <c r="BQ65" s="6">
        <v>0.31</v>
      </c>
      <c r="BR65" s="10"/>
      <c r="BS65" s="6">
        <v>0.62</v>
      </c>
      <c r="BT65" s="10"/>
      <c r="BU65" s="6">
        <v>0.66</v>
      </c>
      <c r="BV65" s="10"/>
      <c r="BW65" s="6">
        <v>0.4</v>
      </c>
      <c r="BX65" s="10"/>
      <c r="BY65" s="6">
        <v>0.61</v>
      </c>
      <c r="BZ65" s="10"/>
      <c r="CA65" s="6">
        <v>0.61</v>
      </c>
      <c r="CB65" s="10"/>
      <c r="CC65" s="6">
        <v>0.66</v>
      </c>
      <c r="CD65" s="10"/>
      <c r="CE65" s="6">
        <v>0.6</v>
      </c>
      <c r="CF65" s="10"/>
      <c r="CG65" s="6">
        <v>0.66</v>
      </c>
      <c r="CH65" s="10"/>
      <c r="CI65" s="6">
        <v>0.6</v>
      </c>
      <c r="CJ65" s="10"/>
      <c r="CK65" s="6">
        <v>0.67</v>
      </c>
      <c r="CL65" s="10"/>
      <c r="CM65" s="6">
        <v>0.23</v>
      </c>
      <c r="CN65" s="10"/>
      <c r="CO65" s="6">
        <v>0.24</v>
      </c>
      <c r="CP65" s="10"/>
      <c r="CQ65" s="6">
        <v>0.24</v>
      </c>
      <c r="CR65" s="10"/>
      <c r="CS65" s="6">
        <v>0.4</v>
      </c>
      <c r="CT65" s="10"/>
      <c r="CU65" s="6">
        <v>0.6</v>
      </c>
      <c r="CV65" s="10"/>
      <c r="CW65" s="6">
        <v>0.33</v>
      </c>
      <c r="CX65" s="10"/>
      <c r="CY65" s="6">
        <v>0.5</v>
      </c>
      <c r="CZ65" s="10"/>
      <c r="DA65" s="6">
        <v>7.0000000000000007E-2</v>
      </c>
      <c r="DB65" s="10"/>
      <c r="DC65" s="6">
        <v>0.99</v>
      </c>
      <c r="DD65" s="10"/>
      <c r="DE65" s="6">
        <v>0.61</v>
      </c>
      <c r="DF65" s="10"/>
      <c r="DG65" s="6">
        <v>0.24</v>
      </c>
      <c r="DH65" s="10"/>
      <c r="DI65" s="6">
        <v>0.23</v>
      </c>
      <c r="DJ65" s="10"/>
      <c r="DK65" s="6">
        <v>0.27</v>
      </c>
      <c r="DL65" s="7">
        <f t="shared" si="109"/>
        <v>0</v>
      </c>
      <c r="DM65" s="7">
        <f t="shared" si="0"/>
        <v>26.209999999999997</v>
      </c>
    </row>
    <row r="66" spans="2:117" ht="30">
      <c r="B66" s="4" t="s">
        <v>76</v>
      </c>
      <c r="C66" s="5" t="s">
        <v>77</v>
      </c>
      <c r="D66" s="6"/>
      <c r="E66" s="6">
        <v>2.96</v>
      </c>
      <c r="F66" s="10"/>
      <c r="G66" s="6">
        <v>4.0599999999999996</v>
      </c>
      <c r="H66" s="10"/>
      <c r="I66" s="6">
        <v>2.0299999999999998</v>
      </c>
      <c r="J66" s="10"/>
      <c r="K66" s="6">
        <v>3.01</v>
      </c>
      <c r="L66" s="10"/>
      <c r="M66" s="6">
        <v>5.91</v>
      </c>
      <c r="N66" s="10"/>
      <c r="O66" s="6">
        <v>4.51</v>
      </c>
      <c r="P66" s="10"/>
      <c r="Q66" s="6">
        <v>2.02</v>
      </c>
      <c r="R66" s="10"/>
      <c r="S66" s="6">
        <v>2.97</v>
      </c>
      <c r="T66" s="10"/>
      <c r="U66" s="6">
        <v>3.07</v>
      </c>
      <c r="V66" s="10"/>
      <c r="W66" s="6">
        <v>2.97</v>
      </c>
      <c r="X66" s="10"/>
      <c r="Y66" s="6">
        <v>3.17</v>
      </c>
      <c r="Z66" s="10"/>
      <c r="AA66" s="6">
        <v>1.44</v>
      </c>
      <c r="AB66" s="10"/>
      <c r="AC66" s="6">
        <v>2.96</v>
      </c>
      <c r="AD66" s="10"/>
      <c r="AE66" s="6">
        <v>3</v>
      </c>
      <c r="AF66" s="10"/>
      <c r="AG66" s="6">
        <v>3</v>
      </c>
      <c r="AH66" s="10"/>
      <c r="AI66" s="6">
        <v>3.03</v>
      </c>
      <c r="AJ66" s="10"/>
      <c r="AK66" s="6">
        <v>3.01</v>
      </c>
      <c r="AL66" s="10"/>
      <c r="AM66" s="6">
        <v>0.84</v>
      </c>
      <c r="AN66" s="10"/>
      <c r="AO66" s="6">
        <v>1.48</v>
      </c>
      <c r="AP66" s="10"/>
      <c r="AQ66" s="6">
        <v>0.81</v>
      </c>
      <c r="AR66" s="10"/>
      <c r="AS66" s="6">
        <v>0.8</v>
      </c>
      <c r="AT66" s="10"/>
      <c r="AU66" s="6">
        <v>4.93</v>
      </c>
      <c r="AV66" s="10"/>
      <c r="AW66" s="6">
        <v>0.84</v>
      </c>
      <c r="AX66" s="10"/>
      <c r="AY66" s="6">
        <v>1.0900000000000001</v>
      </c>
      <c r="AZ66" s="10"/>
      <c r="BA66" s="6">
        <v>1.02</v>
      </c>
      <c r="BB66" s="10"/>
      <c r="BC66" s="6">
        <v>2.0099999999999998</v>
      </c>
      <c r="BD66" s="10"/>
      <c r="BE66" s="6">
        <v>1.22</v>
      </c>
      <c r="BF66" s="10"/>
      <c r="BG66" s="6">
        <v>1.49</v>
      </c>
      <c r="BH66" s="10"/>
      <c r="BI66" s="6">
        <v>1.49</v>
      </c>
      <c r="BJ66" s="10"/>
      <c r="BK66" s="6">
        <v>1.53</v>
      </c>
      <c r="BL66" s="10"/>
      <c r="BM66" s="6">
        <v>1</v>
      </c>
      <c r="BN66" s="10"/>
      <c r="BO66" s="6">
        <v>0.72</v>
      </c>
      <c r="BP66" s="10"/>
      <c r="BQ66" s="6">
        <v>1.53</v>
      </c>
      <c r="BR66" s="10"/>
      <c r="BS66" s="6">
        <v>3.08</v>
      </c>
      <c r="BT66" s="10"/>
      <c r="BU66" s="6">
        <v>3.32</v>
      </c>
      <c r="BV66" s="10"/>
      <c r="BW66" s="6">
        <v>2.02</v>
      </c>
      <c r="BX66" s="10"/>
      <c r="BY66" s="6">
        <v>3.04</v>
      </c>
      <c r="BZ66" s="10"/>
      <c r="CA66" s="6">
        <v>3.05</v>
      </c>
      <c r="CB66" s="10"/>
      <c r="CC66" s="6">
        <v>3.32</v>
      </c>
      <c r="CD66" s="10"/>
      <c r="CE66" s="6">
        <v>3</v>
      </c>
      <c r="CF66" s="10"/>
      <c r="CG66" s="6">
        <v>3.3</v>
      </c>
      <c r="CH66" s="10"/>
      <c r="CI66" s="6">
        <v>3</v>
      </c>
      <c r="CJ66" s="10"/>
      <c r="CK66" s="6">
        <v>3.36</v>
      </c>
      <c r="CL66" s="10"/>
      <c r="CM66" s="6">
        <v>1.1399999999999999</v>
      </c>
      <c r="CN66" s="10"/>
      <c r="CO66" s="6">
        <v>1.18</v>
      </c>
      <c r="CP66" s="10"/>
      <c r="CQ66" s="6">
        <v>1.22</v>
      </c>
      <c r="CR66" s="10"/>
      <c r="CS66" s="6">
        <v>2.02</v>
      </c>
      <c r="CT66" s="10"/>
      <c r="CU66" s="6">
        <v>3.01</v>
      </c>
      <c r="CV66" s="10"/>
      <c r="CW66" s="6">
        <v>1.65</v>
      </c>
      <c r="CX66" s="10"/>
      <c r="CY66" s="6">
        <v>2.5</v>
      </c>
      <c r="CZ66" s="10"/>
      <c r="DA66" s="6">
        <v>0.35</v>
      </c>
      <c r="DB66" s="10"/>
      <c r="DC66" s="6">
        <v>4.9400000000000004</v>
      </c>
      <c r="DD66" s="10"/>
      <c r="DE66" s="6">
        <v>3.05</v>
      </c>
      <c r="DF66" s="10"/>
      <c r="DG66" s="6">
        <v>1.19</v>
      </c>
      <c r="DH66" s="10"/>
      <c r="DI66" s="6">
        <v>1.17</v>
      </c>
      <c r="DJ66" s="10"/>
      <c r="DK66" s="6">
        <v>1.23</v>
      </c>
      <c r="DL66" s="7">
        <f t="shared" si="109"/>
        <v>0</v>
      </c>
      <c r="DM66" s="7">
        <f t="shared" si="0"/>
        <v>131.05999999999997</v>
      </c>
    </row>
    <row r="67" spans="2:117" ht="30">
      <c r="B67" s="4" t="s">
        <v>78</v>
      </c>
      <c r="C67" s="5" t="s">
        <v>79</v>
      </c>
      <c r="D67" s="6"/>
      <c r="E67" s="6">
        <v>1.48</v>
      </c>
      <c r="F67" s="10"/>
      <c r="G67" s="6">
        <v>2.0299999999999998</v>
      </c>
      <c r="H67" s="10"/>
      <c r="I67" s="6">
        <v>1.02</v>
      </c>
      <c r="J67" s="10"/>
      <c r="K67" s="6">
        <v>1.51</v>
      </c>
      <c r="L67" s="10"/>
      <c r="M67" s="6">
        <v>2.96</v>
      </c>
      <c r="N67" s="10"/>
      <c r="O67" s="6">
        <v>2.25</v>
      </c>
      <c r="P67" s="10"/>
      <c r="Q67" s="6">
        <v>1.01</v>
      </c>
      <c r="R67" s="10"/>
      <c r="S67" s="6">
        <v>1.49</v>
      </c>
      <c r="T67" s="10"/>
      <c r="U67" s="6">
        <v>1.53</v>
      </c>
      <c r="V67" s="10"/>
      <c r="W67" s="6">
        <v>1.49</v>
      </c>
      <c r="X67" s="10"/>
      <c r="Y67" s="6">
        <v>1.59</v>
      </c>
      <c r="Z67" s="10"/>
      <c r="AA67" s="6">
        <v>0.72</v>
      </c>
      <c r="AB67" s="10"/>
      <c r="AC67" s="6">
        <v>1.48</v>
      </c>
      <c r="AD67" s="10"/>
      <c r="AE67" s="6">
        <v>1.5</v>
      </c>
      <c r="AF67" s="10"/>
      <c r="AG67" s="6">
        <v>1.5</v>
      </c>
      <c r="AH67" s="10"/>
      <c r="AI67" s="6">
        <v>1.51</v>
      </c>
      <c r="AJ67" s="10"/>
      <c r="AK67" s="6">
        <v>1.51</v>
      </c>
      <c r="AL67" s="10"/>
      <c r="AM67" s="6">
        <v>0.42</v>
      </c>
      <c r="AN67" s="10"/>
      <c r="AO67" s="6">
        <v>0.74</v>
      </c>
      <c r="AP67" s="10"/>
      <c r="AQ67" s="6">
        <v>0.41</v>
      </c>
      <c r="AR67" s="10"/>
      <c r="AS67" s="6">
        <v>0.4</v>
      </c>
      <c r="AT67" s="10"/>
      <c r="AU67" s="6">
        <v>2.46</v>
      </c>
      <c r="AV67" s="10"/>
      <c r="AW67" s="6">
        <v>0.42</v>
      </c>
      <c r="AX67" s="10"/>
      <c r="AY67" s="6">
        <v>0.54</v>
      </c>
      <c r="AZ67" s="10"/>
      <c r="BA67" s="6">
        <v>0.51</v>
      </c>
      <c r="BB67" s="10"/>
      <c r="BC67" s="6">
        <v>1</v>
      </c>
      <c r="BD67" s="10"/>
      <c r="BE67" s="6">
        <v>0.61</v>
      </c>
      <c r="BF67" s="10"/>
      <c r="BG67" s="6">
        <v>0.75</v>
      </c>
      <c r="BH67" s="10"/>
      <c r="BI67" s="6">
        <v>0.75</v>
      </c>
      <c r="BJ67" s="10"/>
      <c r="BK67" s="6">
        <v>0.77</v>
      </c>
      <c r="BL67" s="10"/>
      <c r="BM67" s="6">
        <v>0.5</v>
      </c>
      <c r="BN67" s="10"/>
      <c r="BO67" s="6">
        <v>0.36</v>
      </c>
      <c r="BP67" s="10"/>
      <c r="BQ67" s="6">
        <v>0.77</v>
      </c>
      <c r="BR67" s="10"/>
      <c r="BS67" s="6">
        <v>1.54</v>
      </c>
      <c r="BT67" s="10"/>
      <c r="BU67" s="6">
        <v>1.66</v>
      </c>
      <c r="BV67" s="10"/>
      <c r="BW67" s="6">
        <v>1.01</v>
      </c>
      <c r="BX67" s="10"/>
      <c r="BY67" s="6">
        <v>1.52</v>
      </c>
      <c r="BZ67" s="10"/>
      <c r="CA67" s="6">
        <v>1.53</v>
      </c>
      <c r="CB67" s="10"/>
      <c r="CC67" s="6">
        <v>1.66</v>
      </c>
      <c r="CD67" s="10"/>
      <c r="CE67" s="6">
        <v>1.5</v>
      </c>
      <c r="CF67" s="10"/>
      <c r="CG67" s="6">
        <v>1.65</v>
      </c>
      <c r="CH67" s="10"/>
      <c r="CI67" s="6">
        <v>1.5</v>
      </c>
      <c r="CJ67" s="10"/>
      <c r="CK67" s="6">
        <v>1.68</v>
      </c>
      <c r="CL67" s="10"/>
      <c r="CM67" s="6">
        <v>0.56999999999999995</v>
      </c>
      <c r="CN67" s="10"/>
      <c r="CO67" s="6">
        <v>0.59</v>
      </c>
      <c r="CP67" s="10"/>
      <c r="CQ67" s="6">
        <v>0.61</v>
      </c>
      <c r="CR67" s="10"/>
      <c r="CS67" s="6">
        <v>1.01</v>
      </c>
      <c r="CT67" s="10"/>
      <c r="CU67" s="6">
        <v>1.51</v>
      </c>
      <c r="CV67" s="10"/>
      <c r="CW67" s="6">
        <v>0.83</v>
      </c>
      <c r="CX67" s="10"/>
      <c r="CY67" s="6">
        <v>1.25</v>
      </c>
      <c r="CZ67" s="10"/>
      <c r="DA67" s="6">
        <v>0.18</v>
      </c>
      <c r="DB67" s="10"/>
      <c r="DC67" s="6">
        <v>2.4700000000000002</v>
      </c>
      <c r="DD67" s="10"/>
      <c r="DE67" s="6">
        <v>1.53</v>
      </c>
      <c r="DF67" s="10"/>
      <c r="DG67" s="6">
        <v>0.6</v>
      </c>
      <c r="DH67" s="10"/>
      <c r="DI67" s="6">
        <v>0.57999999999999996</v>
      </c>
      <c r="DJ67" s="10"/>
      <c r="DK67" s="6">
        <v>0.55999999999999994</v>
      </c>
      <c r="DL67" s="7">
        <f t="shared" si="109"/>
        <v>0</v>
      </c>
      <c r="DM67" s="7">
        <f t="shared" si="0"/>
        <v>65.53</v>
      </c>
    </row>
    <row r="68" spans="2:117" ht="30">
      <c r="B68" s="4" t="s">
        <v>80</v>
      </c>
      <c r="C68" s="5" t="s">
        <v>81</v>
      </c>
      <c r="D68" s="6"/>
      <c r="E68" s="6"/>
      <c r="F68" s="10"/>
      <c r="G68" s="6"/>
      <c r="H68" s="10"/>
      <c r="I68" s="6"/>
      <c r="J68" s="10"/>
      <c r="K68" s="6"/>
      <c r="L68" s="10"/>
      <c r="M68" s="6"/>
      <c r="N68" s="10"/>
      <c r="O68" s="6"/>
      <c r="P68" s="10"/>
      <c r="Q68" s="6"/>
      <c r="R68" s="10"/>
      <c r="S68" s="6"/>
      <c r="T68" s="10"/>
      <c r="U68" s="6"/>
      <c r="V68" s="10"/>
      <c r="W68" s="6"/>
      <c r="X68" s="10"/>
      <c r="Y68" s="6"/>
      <c r="Z68" s="10"/>
      <c r="AA68" s="6"/>
      <c r="AB68" s="10"/>
      <c r="AC68" s="6"/>
      <c r="AD68" s="10"/>
      <c r="AE68" s="6"/>
      <c r="AF68" s="10"/>
      <c r="AG68" s="6"/>
      <c r="AH68" s="10"/>
      <c r="AI68" s="6"/>
      <c r="AJ68" s="10"/>
      <c r="AK68" s="6"/>
      <c r="AL68" s="10"/>
      <c r="AM68" s="6"/>
      <c r="AN68" s="10"/>
      <c r="AO68" s="6"/>
      <c r="AP68" s="10"/>
      <c r="AQ68" s="6"/>
      <c r="AR68" s="10"/>
      <c r="AS68" s="6"/>
      <c r="AT68" s="10"/>
      <c r="AU68" s="6"/>
      <c r="AV68" s="10"/>
      <c r="AW68" s="6"/>
      <c r="AX68" s="10"/>
      <c r="AY68" s="6"/>
      <c r="AZ68" s="10"/>
      <c r="BA68" s="6"/>
      <c r="BB68" s="10"/>
      <c r="BC68" s="6"/>
      <c r="BD68" s="10"/>
      <c r="BE68" s="6"/>
      <c r="BF68" s="10"/>
      <c r="BG68" s="6"/>
      <c r="BH68" s="10"/>
      <c r="BI68" s="6"/>
      <c r="BJ68" s="10"/>
      <c r="BK68" s="6"/>
      <c r="BL68" s="10"/>
      <c r="BM68" s="6"/>
      <c r="BN68" s="10"/>
      <c r="BO68" s="6"/>
      <c r="BP68" s="10"/>
      <c r="BQ68" s="6"/>
      <c r="BR68" s="10"/>
      <c r="BS68" s="6"/>
      <c r="BT68" s="10"/>
      <c r="BU68" s="6"/>
      <c r="BV68" s="10"/>
      <c r="BW68" s="6"/>
      <c r="BX68" s="10"/>
      <c r="BY68" s="6"/>
      <c r="BZ68" s="10"/>
      <c r="CA68" s="6"/>
      <c r="CB68" s="10"/>
      <c r="CC68" s="6"/>
      <c r="CD68" s="10"/>
      <c r="CE68" s="6"/>
      <c r="CF68" s="10"/>
      <c r="CG68" s="6"/>
      <c r="CH68" s="10"/>
      <c r="CI68" s="6"/>
      <c r="CJ68" s="10"/>
      <c r="CK68" s="6"/>
      <c r="CL68" s="10"/>
      <c r="CM68" s="6"/>
      <c r="CN68" s="10"/>
      <c r="CO68" s="6"/>
      <c r="CP68" s="10"/>
      <c r="CQ68" s="6"/>
      <c r="CR68" s="10"/>
      <c r="CS68" s="6"/>
      <c r="CT68" s="10"/>
      <c r="CU68" s="6"/>
      <c r="CV68" s="10"/>
      <c r="CW68" s="6"/>
      <c r="CX68" s="10"/>
      <c r="CY68" s="6"/>
      <c r="CZ68" s="10"/>
      <c r="DA68" s="6"/>
      <c r="DB68" s="10"/>
      <c r="DC68" s="6"/>
      <c r="DD68" s="10"/>
      <c r="DE68" s="6"/>
      <c r="DF68" s="10"/>
      <c r="DG68" s="6"/>
      <c r="DH68" s="10"/>
      <c r="DI68" s="6"/>
      <c r="DJ68" s="10"/>
      <c r="DK68" s="6"/>
      <c r="DL68" s="7">
        <f t="shared" si="109"/>
        <v>0</v>
      </c>
      <c r="DM68" s="7">
        <f t="shared" si="0"/>
        <v>0</v>
      </c>
    </row>
    <row r="69" spans="2:117">
      <c r="B69" s="4" t="s">
        <v>82</v>
      </c>
      <c r="C69" s="5" t="s">
        <v>83</v>
      </c>
      <c r="D69" s="6"/>
      <c r="E69" s="6">
        <v>0.3</v>
      </c>
      <c r="F69" s="10"/>
      <c r="G69" s="6">
        <v>0.41</v>
      </c>
      <c r="H69" s="10"/>
      <c r="I69" s="6">
        <v>0.2</v>
      </c>
      <c r="J69" s="10"/>
      <c r="K69" s="6">
        <v>0.3</v>
      </c>
      <c r="L69" s="10"/>
      <c r="M69" s="6">
        <v>0.59</v>
      </c>
      <c r="N69" s="10"/>
      <c r="O69" s="6">
        <v>0.45</v>
      </c>
      <c r="P69" s="10"/>
      <c r="Q69" s="6">
        <v>0.2</v>
      </c>
      <c r="R69" s="10"/>
      <c r="S69" s="6">
        <v>0.3</v>
      </c>
      <c r="T69" s="10"/>
      <c r="U69" s="6">
        <v>0.31</v>
      </c>
      <c r="V69" s="10"/>
      <c r="W69" s="6">
        <v>0.3</v>
      </c>
      <c r="X69" s="10"/>
      <c r="Y69" s="6">
        <v>0.32</v>
      </c>
      <c r="Z69" s="10"/>
      <c r="AA69" s="6">
        <v>0.14000000000000001</v>
      </c>
      <c r="AB69" s="10"/>
      <c r="AC69" s="6">
        <v>0.3</v>
      </c>
      <c r="AD69" s="10"/>
      <c r="AE69" s="6">
        <v>0.3</v>
      </c>
      <c r="AF69" s="10"/>
      <c r="AG69" s="6">
        <v>0.3</v>
      </c>
      <c r="AH69" s="10"/>
      <c r="AI69" s="6">
        <v>0.3</v>
      </c>
      <c r="AJ69" s="10"/>
      <c r="AK69" s="6">
        <v>0.3</v>
      </c>
      <c r="AL69" s="10"/>
      <c r="AM69" s="6">
        <v>0.08</v>
      </c>
      <c r="AN69" s="10"/>
      <c r="AO69" s="6">
        <v>0.15</v>
      </c>
      <c r="AP69" s="10"/>
      <c r="AQ69" s="6">
        <v>0.08</v>
      </c>
      <c r="AR69" s="10"/>
      <c r="AS69" s="6">
        <v>0.08</v>
      </c>
      <c r="AT69" s="10"/>
      <c r="AU69" s="6">
        <v>0.49</v>
      </c>
      <c r="AV69" s="10"/>
      <c r="AW69" s="6">
        <v>0.08</v>
      </c>
      <c r="AX69" s="10"/>
      <c r="AY69" s="6">
        <v>0.11</v>
      </c>
      <c r="AZ69" s="10"/>
      <c r="BA69" s="6">
        <v>0.1</v>
      </c>
      <c r="BB69" s="10"/>
      <c r="BC69" s="6">
        <v>0.2</v>
      </c>
      <c r="BD69" s="10"/>
      <c r="BE69" s="6">
        <v>0.12</v>
      </c>
      <c r="BF69" s="10"/>
      <c r="BG69" s="6">
        <v>0.15</v>
      </c>
      <c r="BH69" s="10"/>
      <c r="BI69" s="6">
        <v>0.15</v>
      </c>
      <c r="BJ69" s="10"/>
      <c r="BK69" s="6">
        <v>0.15</v>
      </c>
      <c r="BL69" s="10"/>
      <c r="BM69" s="6">
        <v>0.1</v>
      </c>
      <c r="BN69" s="10"/>
      <c r="BO69" s="6">
        <v>7.0000000000000007E-2</v>
      </c>
      <c r="BP69" s="10"/>
      <c r="BQ69" s="6">
        <v>0.15</v>
      </c>
      <c r="BR69" s="10"/>
      <c r="BS69" s="6">
        <v>0.31</v>
      </c>
      <c r="BT69" s="10"/>
      <c r="BU69" s="6">
        <v>0.33</v>
      </c>
      <c r="BV69" s="10"/>
      <c r="BW69" s="6">
        <v>0.2</v>
      </c>
      <c r="BX69" s="10"/>
      <c r="BY69" s="6">
        <v>0.3</v>
      </c>
      <c r="BZ69" s="10"/>
      <c r="CA69" s="6">
        <v>0.31</v>
      </c>
      <c r="CB69" s="10"/>
      <c r="CC69" s="6">
        <v>0.33</v>
      </c>
      <c r="CD69" s="10"/>
      <c r="CE69" s="6">
        <v>0.3</v>
      </c>
      <c r="CF69" s="10"/>
      <c r="CG69" s="6">
        <v>0.33</v>
      </c>
      <c r="CH69" s="10"/>
      <c r="CI69" s="6">
        <v>0.3</v>
      </c>
      <c r="CJ69" s="10"/>
      <c r="CK69" s="6">
        <v>0.34</v>
      </c>
      <c r="CL69" s="10"/>
      <c r="CM69" s="6">
        <v>0.11</v>
      </c>
      <c r="CN69" s="10"/>
      <c r="CO69" s="6">
        <v>0.12</v>
      </c>
      <c r="CP69" s="10"/>
      <c r="CQ69" s="6">
        <v>0.12</v>
      </c>
      <c r="CR69" s="10"/>
      <c r="CS69" s="6">
        <v>0.2</v>
      </c>
      <c r="CT69" s="10"/>
      <c r="CU69" s="6">
        <v>0.3</v>
      </c>
      <c r="CV69" s="10"/>
      <c r="CW69" s="6">
        <v>0.17</v>
      </c>
      <c r="CX69" s="10"/>
      <c r="CY69" s="6">
        <v>0.25</v>
      </c>
      <c r="CZ69" s="10"/>
      <c r="DA69" s="6">
        <v>0.04</v>
      </c>
      <c r="DB69" s="10"/>
      <c r="DC69" s="6">
        <v>0.49</v>
      </c>
      <c r="DD69" s="10"/>
      <c r="DE69" s="6">
        <v>0.31</v>
      </c>
      <c r="DF69" s="10"/>
      <c r="DG69" s="6">
        <v>0.12</v>
      </c>
      <c r="DH69" s="10"/>
      <c r="DI69" s="6">
        <v>0.12</v>
      </c>
      <c r="DJ69" s="10"/>
      <c r="DK69" s="6">
        <v>0.13</v>
      </c>
      <c r="DL69" s="7">
        <f t="shared" si="109"/>
        <v>0</v>
      </c>
      <c r="DM69" s="7">
        <f t="shared" si="0"/>
        <v>13.11</v>
      </c>
    </row>
    <row r="70" spans="2:117" ht="30">
      <c r="B70" s="4" t="s">
        <v>84</v>
      </c>
      <c r="C70" s="5" t="s">
        <v>85</v>
      </c>
      <c r="D70" s="6"/>
      <c r="E70" s="6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7">
        <f t="shared" si="109"/>
        <v>0</v>
      </c>
      <c r="DM70" s="7">
        <f t="shared" si="0"/>
        <v>0</v>
      </c>
    </row>
    <row r="71" spans="2:117" ht="30">
      <c r="B71" s="4" t="s">
        <v>86</v>
      </c>
      <c r="C71" s="5" t="s">
        <v>87</v>
      </c>
      <c r="D71" s="6"/>
      <c r="E71" s="6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7">
        <f t="shared" si="109"/>
        <v>0</v>
      </c>
      <c r="DM71" s="7">
        <f t="shared" si="0"/>
        <v>0</v>
      </c>
    </row>
    <row r="72" spans="2:117" ht="30">
      <c r="B72" s="4" t="s">
        <v>88</v>
      </c>
      <c r="C72" s="5" t="s">
        <v>89</v>
      </c>
      <c r="D72" s="6"/>
      <c r="E72" s="6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7">
        <f t="shared" si="109"/>
        <v>0</v>
      </c>
      <c r="DM72" s="7">
        <f t="shared" si="0"/>
        <v>0</v>
      </c>
    </row>
    <row r="73" spans="2:117" ht="30">
      <c r="B73" s="4" t="s">
        <v>90</v>
      </c>
      <c r="C73" s="5" t="s">
        <v>91</v>
      </c>
      <c r="D73" s="6"/>
      <c r="E73" s="6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7">
        <f t="shared" si="109"/>
        <v>0</v>
      </c>
      <c r="DM73" s="7">
        <f t="shared" si="0"/>
        <v>0</v>
      </c>
    </row>
    <row r="74" spans="2:117" ht="45">
      <c r="B74" s="4" t="s">
        <v>92</v>
      </c>
      <c r="C74" s="5" t="s">
        <v>93</v>
      </c>
      <c r="D74" s="6"/>
      <c r="E74" s="6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7">
        <f t="shared" si="109"/>
        <v>0</v>
      </c>
      <c r="DM74" s="7">
        <f t="shared" si="0"/>
        <v>0</v>
      </c>
    </row>
    <row r="75" spans="2:117" ht="44.25" customHeight="1">
      <c r="B75" s="4" t="s">
        <v>94</v>
      </c>
      <c r="C75" s="5" t="s">
        <v>95</v>
      </c>
      <c r="D75" s="6"/>
      <c r="E75" s="6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7">
        <f t="shared" si="109"/>
        <v>0</v>
      </c>
      <c r="DM75" s="7">
        <f t="shared" si="0"/>
        <v>0</v>
      </c>
    </row>
    <row r="76" spans="2:117" ht="60">
      <c r="B76" s="4" t="s">
        <v>96</v>
      </c>
      <c r="C76" s="5" t="s">
        <v>97</v>
      </c>
      <c r="D76" s="6"/>
      <c r="E76" s="6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7">
        <f t="shared" si="109"/>
        <v>0</v>
      </c>
      <c r="DM76" s="7">
        <f t="shared" si="0"/>
        <v>0</v>
      </c>
    </row>
    <row r="77" spans="2:117" ht="30">
      <c r="B77" s="4" t="s">
        <v>98</v>
      </c>
      <c r="C77" s="5" t="s">
        <v>99</v>
      </c>
      <c r="D77" s="6"/>
      <c r="E77" s="6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7">
        <f t="shared" si="109"/>
        <v>0</v>
      </c>
      <c r="DM77" s="7">
        <f t="shared" si="0"/>
        <v>0</v>
      </c>
    </row>
    <row r="78" spans="2:117" ht="45">
      <c r="B78" s="4" t="s">
        <v>100</v>
      </c>
      <c r="C78" s="5" t="s">
        <v>101</v>
      </c>
      <c r="D78" s="6"/>
      <c r="E78" s="6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7">
        <f t="shared" si="109"/>
        <v>0</v>
      </c>
      <c r="DM78" s="7">
        <f t="shared" si="0"/>
        <v>0</v>
      </c>
    </row>
    <row r="79" spans="2:117">
      <c r="B79" s="4">
        <v>20</v>
      </c>
      <c r="C79" s="9" t="s">
        <v>25</v>
      </c>
      <c r="D79" s="7">
        <f>D53</f>
        <v>507.18202000000002</v>
      </c>
      <c r="E79" s="7">
        <f t="shared" ref="E79:BP79" si="118">E53</f>
        <v>165.73000000000002</v>
      </c>
      <c r="F79" s="7">
        <f t="shared" si="118"/>
        <v>694.37166000000002</v>
      </c>
      <c r="G79" s="7">
        <f t="shared" si="118"/>
        <v>224.94</v>
      </c>
      <c r="H79" s="7">
        <f t="shared" si="118"/>
        <v>347.93672999999995</v>
      </c>
      <c r="I79" s="7">
        <f t="shared" si="118"/>
        <v>112.47</v>
      </c>
      <c r="J79" s="7">
        <f t="shared" si="118"/>
        <v>515.54922999999997</v>
      </c>
      <c r="K79" s="7">
        <f t="shared" si="118"/>
        <v>166.89000000000001</v>
      </c>
      <c r="L79" s="7">
        <f t="shared" si="118"/>
        <v>1009.93906</v>
      </c>
      <c r="M79" s="7">
        <f t="shared" si="118"/>
        <v>331.1</v>
      </c>
      <c r="N79" s="7">
        <f t="shared" si="118"/>
        <v>770.88341000000003</v>
      </c>
      <c r="O79" s="7">
        <f t="shared" si="118"/>
        <v>249.6</v>
      </c>
      <c r="P79" s="7">
        <f t="shared" si="118"/>
        <v>345.52310999999997</v>
      </c>
      <c r="Q79" s="7">
        <f t="shared" si="118"/>
        <v>114.19</v>
      </c>
      <c r="R79" s="7">
        <f t="shared" si="118"/>
        <v>509.40790999999996</v>
      </c>
      <c r="S79" s="7">
        <f t="shared" si="118"/>
        <v>164.71</v>
      </c>
      <c r="T79" s="7">
        <f t="shared" si="118"/>
        <v>524.53326000000004</v>
      </c>
      <c r="U79" s="7">
        <f t="shared" si="118"/>
        <v>172.24</v>
      </c>
      <c r="V79" s="7">
        <f t="shared" si="118"/>
        <v>509.30063999999999</v>
      </c>
      <c r="W79" s="7">
        <f t="shared" si="118"/>
        <v>166.11</v>
      </c>
      <c r="X79" s="7">
        <f t="shared" si="118"/>
        <v>542.07222999999999</v>
      </c>
      <c r="Y79" s="7">
        <f t="shared" si="118"/>
        <v>175.6</v>
      </c>
      <c r="Z79" s="7">
        <f t="shared" si="118"/>
        <v>246.24288000000001</v>
      </c>
      <c r="AA79" s="7">
        <f t="shared" si="118"/>
        <v>79.819999999999993</v>
      </c>
      <c r="AB79" s="7">
        <f t="shared" si="118"/>
        <v>507.20883000000003</v>
      </c>
      <c r="AC79" s="7">
        <f t="shared" si="118"/>
        <v>165.73000000000002</v>
      </c>
      <c r="AD79" s="7">
        <f t="shared" si="118"/>
        <v>513.13561000000004</v>
      </c>
      <c r="AE79" s="7">
        <f t="shared" si="118"/>
        <v>167.56</v>
      </c>
      <c r="AF79" s="7">
        <f t="shared" si="118"/>
        <v>513.40378999999996</v>
      </c>
      <c r="AG79" s="7">
        <f t="shared" si="118"/>
        <v>166.16000000000003</v>
      </c>
      <c r="AH79" s="7">
        <f t="shared" si="118"/>
        <v>517.64103999999998</v>
      </c>
      <c r="AI79" s="7">
        <f t="shared" si="118"/>
        <v>167.62</v>
      </c>
      <c r="AJ79" s="7">
        <f t="shared" si="118"/>
        <v>514.69105999999999</v>
      </c>
      <c r="AK79" s="7">
        <f t="shared" si="118"/>
        <v>166.89000000000001</v>
      </c>
      <c r="AL79" s="7">
        <f t="shared" si="118"/>
        <v>142.59130999999999</v>
      </c>
      <c r="AM79" s="7">
        <f t="shared" si="118"/>
        <v>46.44</v>
      </c>
      <c r="AN79" s="7">
        <f t="shared" si="118"/>
        <v>254.15419</v>
      </c>
      <c r="AO79" s="7">
        <f t="shared" si="118"/>
        <v>84.460000000000008</v>
      </c>
      <c r="AP79" s="7">
        <f t="shared" si="118"/>
        <v>139.50724</v>
      </c>
      <c r="AQ79" s="7">
        <f t="shared" si="118"/>
        <v>44.99</v>
      </c>
      <c r="AR79" s="7">
        <f t="shared" si="118"/>
        <v>136.69135</v>
      </c>
      <c r="AS79" s="7">
        <f t="shared" si="118"/>
        <v>44.260000000000005</v>
      </c>
      <c r="AT79" s="7">
        <f t="shared" si="118"/>
        <v>842.16565000000003</v>
      </c>
      <c r="AU79" s="7">
        <f t="shared" si="118"/>
        <v>272.84000000000003</v>
      </c>
      <c r="AV79" s="7">
        <f t="shared" si="118"/>
        <v>142.48402999999999</v>
      </c>
      <c r="AW79" s="7">
        <f t="shared" si="118"/>
        <v>46.44</v>
      </c>
      <c r="AX79" s="7">
        <f t="shared" si="118"/>
        <v>185.66101</v>
      </c>
      <c r="AY79" s="7">
        <f t="shared" si="118"/>
        <v>60.23</v>
      </c>
      <c r="AZ79" s="7">
        <f t="shared" si="118"/>
        <v>175.79199</v>
      </c>
      <c r="BA79" s="7">
        <f t="shared" si="118"/>
        <v>56.58</v>
      </c>
      <c r="BB79" s="7">
        <f t="shared" si="118"/>
        <v>342.59995000000004</v>
      </c>
      <c r="BC79" s="7">
        <f t="shared" si="118"/>
        <v>111.02</v>
      </c>
      <c r="BD79" s="7">
        <f t="shared" si="118"/>
        <v>209.34130999999999</v>
      </c>
      <c r="BE79" s="7">
        <f t="shared" si="118"/>
        <v>67.48</v>
      </c>
      <c r="BF79" s="7">
        <f t="shared" si="118"/>
        <v>255.38781</v>
      </c>
      <c r="BG79" s="7">
        <f t="shared" si="118"/>
        <v>85.17</v>
      </c>
      <c r="BH79" s="7">
        <f t="shared" si="118"/>
        <v>255.17327</v>
      </c>
      <c r="BI79" s="7">
        <f t="shared" si="118"/>
        <v>82.72</v>
      </c>
      <c r="BJ79" s="7">
        <f t="shared" si="118"/>
        <v>262.11912999999998</v>
      </c>
      <c r="BK79" s="7">
        <f t="shared" si="118"/>
        <v>91.03</v>
      </c>
      <c r="BL79" s="7">
        <f t="shared" si="118"/>
        <v>170.34793999999999</v>
      </c>
      <c r="BM79" s="7">
        <f t="shared" si="118"/>
        <v>57.61</v>
      </c>
      <c r="BN79" s="7">
        <f t="shared" si="118"/>
        <v>123.47007000000001</v>
      </c>
      <c r="BO79" s="7">
        <f t="shared" si="118"/>
        <v>39.89</v>
      </c>
      <c r="BP79" s="7">
        <f t="shared" si="118"/>
        <v>261.58276999999998</v>
      </c>
      <c r="BQ79" s="7">
        <f t="shared" ref="BQ79:DK79" si="119">BQ53</f>
        <v>84.9</v>
      </c>
      <c r="BR79" s="7">
        <f t="shared" si="119"/>
        <v>525.74006999999995</v>
      </c>
      <c r="BS79" s="7">
        <f t="shared" si="119"/>
        <v>170.53</v>
      </c>
      <c r="BT79" s="7">
        <f t="shared" si="119"/>
        <v>566.79843000000005</v>
      </c>
      <c r="BU79" s="7">
        <f t="shared" si="119"/>
        <v>183.58</v>
      </c>
      <c r="BV79" s="7">
        <f t="shared" si="119"/>
        <v>345.06721000000005</v>
      </c>
      <c r="BW79" s="7">
        <f t="shared" si="119"/>
        <v>115.4</v>
      </c>
      <c r="BX79" s="7">
        <f t="shared" si="119"/>
        <v>519.81328999999994</v>
      </c>
      <c r="BY79" s="7">
        <f t="shared" si="119"/>
        <v>169.73999999999998</v>
      </c>
      <c r="BZ79" s="7">
        <f t="shared" si="119"/>
        <v>522.14646000000005</v>
      </c>
      <c r="CA79" s="7">
        <f t="shared" si="119"/>
        <v>170.49</v>
      </c>
      <c r="CB79" s="7">
        <f t="shared" si="119"/>
        <v>567.44206000000008</v>
      </c>
      <c r="CC79" s="7">
        <f t="shared" si="119"/>
        <v>183.58</v>
      </c>
      <c r="CD79" s="7">
        <f t="shared" si="119"/>
        <v>513.00152000000003</v>
      </c>
      <c r="CE79" s="7">
        <f t="shared" si="119"/>
        <v>166.16000000000003</v>
      </c>
      <c r="CF79" s="7">
        <f t="shared" si="119"/>
        <v>564.97481000000005</v>
      </c>
      <c r="CG79" s="7">
        <f t="shared" si="119"/>
        <v>182.85</v>
      </c>
      <c r="CH79" s="7">
        <f t="shared" si="119"/>
        <v>513.26970000000006</v>
      </c>
      <c r="CI79" s="7">
        <f t="shared" si="119"/>
        <v>166.16000000000003</v>
      </c>
      <c r="CJ79" s="7">
        <f t="shared" si="119"/>
        <v>574.44156000000009</v>
      </c>
      <c r="CK79" s="7">
        <f t="shared" si="119"/>
        <v>185.77</v>
      </c>
      <c r="CL79" s="7">
        <f t="shared" si="119"/>
        <v>195.31548999999998</v>
      </c>
      <c r="CM79" s="7">
        <f t="shared" si="119"/>
        <v>63.12</v>
      </c>
      <c r="CN79" s="7">
        <f t="shared" si="119"/>
        <v>200.94727</v>
      </c>
      <c r="CO79" s="7">
        <f t="shared" si="119"/>
        <v>65.320000000000007</v>
      </c>
      <c r="CP79" s="7">
        <f t="shared" si="119"/>
        <v>208.32221999999999</v>
      </c>
      <c r="CQ79" s="7">
        <f t="shared" si="119"/>
        <v>67.48</v>
      </c>
      <c r="CR79" s="7">
        <f t="shared" si="119"/>
        <v>344.53084999999999</v>
      </c>
      <c r="CS79" s="7">
        <f t="shared" si="119"/>
        <v>111.74000000000001</v>
      </c>
      <c r="CT79" s="7">
        <f t="shared" si="119"/>
        <v>514.61059999999998</v>
      </c>
      <c r="CU79" s="7">
        <f t="shared" si="119"/>
        <v>166.89000000000001</v>
      </c>
      <c r="CV79" s="7">
        <f t="shared" si="119"/>
        <v>283.30534999999998</v>
      </c>
      <c r="CW79" s="7">
        <f t="shared" si="119"/>
        <v>91.43</v>
      </c>
      <c r="CX79" s="7">
        <f t="shared" si="119"/>
        <v>428.12254999999999</v>
      </c>
      <c r="CY79" s="7">
        <f t="shared" si="119"/>
        <v>138.58999999999997</v>
      </c>
      <c r="CZ79" s="7">
        <f t="shared" si="119"/>
        <v>61.145040000000002</v>
      </c>
      <c r="DA79" s="7">
        <f t="shared" si="119"/>
        <v>19.59</v>
      </c>
      <c r="DB79" s="7">
        <f t="shared" si="119"/>
        <v>844.23063999999999</v>
      </c>
      <c r="DC79" s="7">
        <f t="shared" si="119"/>
        <v>273.56</v>
      </c>
      <c r="DD79" s="7">
        <f t="shared" si="119"/>
        <v>521.90509999999995</v>
      </c>
      <c r="DE79" s="7">
        <f t="shared" si="119"/>
        <v>169.08</v>
      </c>
      <c r="DF79" s="7">
        <f t="shared" si="119"/>
        <v>203.46817000000001</v>
      </c>
      <c r="DG79" s="7">
        <f t="shared" si="119"/>
        <v>66.039999999999992</v>
      </c>
      <c r="DH79" s="7">
        <f t="shared" si="119"/>
        <v>200.11592000000002</v>
      </c>
      <c r="DI79" s="7">
        <f t="shared" si="119"/>
        <v>64.58</v>
      </c>
      <c r="DJ79" s="7">
        <f t="shared" si="119"/>
        <v>204.99679</v>
      </c>
      <c r="DK79" s="7">
        <f t="shared" si="119"/>
        <v>66.093999999999994</v>
      </c>
      <c r="DL79" s="7">
        <f t="shared" si="109"/>
        <v>22411.802589999996</v>
      </c>
      <c r="DM79" s="7">
        <f t="shared" si="0"/>
        <v>7291.1939999999995</v>
      </c>
    </row>
    <row r="80" spans="2:117">
      <c r="B80" s="4">
        <v>21</v>
      </c>
      <c r="C80" s="9" t="s">
        <v>102</v>
      </c>
      <c r="D80" s="6"/>
      <c r="E80" s="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7">
        <f t="shared" si="109"/>
        <v>0</v>
      </c>
      <c r="DM80" s="7">
        <f t="shared" si="0"/>
        <v>0</v>
      </c>
    </row>
    <row r="81" spans="2:117" ht="30">
      <c r="B81" s="4" t="s">
        <v>103</v>
      </c>
      <c r="C81" s="5" t="s">
        <v>104</v>
      </c>
      <c r="D81" s="6"/>
      <c r="E81" s="6">
        <v>10.19</v>
      </c>
      <c r="F81" s="6"/>
      <c r="G81" s="6">
        <v>13.98</v>
      </c>
      <c r="H81" s="6"/>
      <c r="I81" s="6">
        <v>6.99</v>
      </c>
      <c r="J81" s="6"/>
      <c r="K81" s="6">
        <v>10.37</v>
      </c>
      <c r="L81" s="6"/>
      <c r="M81" s="6">
        <v>20.329999999999998</v>
      </c>
      <c r="N81" s="6"/>
      <c r="O81" s="6">
        <v>15.51</v>
      </c>
      <c r="P81" s="6"/>
      <c r="Q81" s="6">
        <v>6.94</v>
      </c>
      <c r="R81" s="6"/>
      <c r="S81" s="6">
        <v>10.23</v>
      </c>
      <c r="T81" s="6"/>
      <c r="U81" s="6">
        <v>10.55</v>
      </c>
      <c r="V81" s="6"/>
      <c r="W81" s="6">
        <v>10.23</v>
      </c>
      <c r="X81" s="6"/>
      <c r="Y81" s="6">
        <v>10.91</v>
      </c>
      <c r="Z81" s="6"/>
      <c r="AA81" s="6">
        <v>4.96</v>
      </c>
      <c r="AB81" s="6"/>
      <c r="AC81" s="6">
        <v>10.19</v>
      </c>
      <c r="AD81" s="6"/>
      <c r="AE81" s="6">
        <v>10.32</v>
      </c>
      <c r="AF81" s="6"/>
      <c r="AG81" s="6">
        <v>10.32</v>
      </c>
      <c r="AH81" s="6"/>
      <c r="AI81" s="6">
        <v>10.41</v>
      </c>
      <c r="AJ81" s="6"/>
      <c r="AK81" s="6">
        <v>10.37</v>
      </c>
      <c r="AL81" s="6"/>
      <c r="AM81" s="6">
        <v>2.89</v>
      </c>
      <c r="AN81" s="6"/>
      <c r="AO81" s="6">
        <v>5.09</v>
      </c>
      <c r="AP81" s="6"/>
      <c r="AQ81" s="6">
        <v>2.8</v>
      </c>
      <c r="AR81" s="6"/>
      <c r="AS81" s="6">
        <v>2.75</v>
      </c>
      <c r="AT81" s="6"/>
      <c r="AU81" s="6">
        <v>16.95</v>
      </c>
      <c r="AV81" s="6"/>
      <c r="AW81" s="6">
        <v>2.89</v>
      </c>
      <c r="AX81" s="6"/>
      <c r="AY81" s="6">
        <v>3.74</v>
      </c>
      <c r="AZ81" s="6"/>
      <c r="BA81" s="6">
        <v>3.52</v>
      </c>
      <c r="BB81" s="6"/>
      <c r="BC81" s="6">
        <v>6.9</v>
      </c>
      <c r="BD81" s="6"/>
      <c r="BE81" s="6">
        <v>4.1900000000000004</v>
      </c>
      <c r="BF81" s="6"/>
      <c r="BG81" s="6">
        <v>5.14</v>
      </c>
      <c r="BH81" s="6"/>
      <c r="BI81" s="6">
        <v>5.14</v>
      </c>
      <c r="BJ81" s="6"/>
      <c r="BK81" s="6">
        <v>5.27</v>
      </c>
      <c r="BL81" s="6"/>
      <c r="BM81" s="6">
        <v>3.43</v>
      </c>
      <c r="BN81" s="6"/>
      <c r="BO81" s="6">
        <v>2.48</v>
      </c>
      <c r="BP81" s="6"/>
      <c r="BQ81" s="6">
        <v>5.27</v>
      </c>
      <c r="BR81" s="6"/>
      <c r="BS81" s="6">
        <v>10.59</v>
      </c>
      <c r="BT81" s="6"/>
      <c r="BU81" s="6">
        <v>11.41</v>
      </c>
      <c r="BV81" s="6"/>
      <c r="BW81" s="6">
        <v>6.94</v>
      </c>
      <c r="BX81" s="6"/>
      <c r="BY81" s="6">
        <v>10.46</v>
      </c>
      <c r="BZ81" s="6"/>
      <c r="CA81" s="6">
        <v>10.5</v>
      </c>
      <c r="CB81" s="6"/>
      <c r="CC81" s="6">
        <v>11.41</v>
      </c>
      <c r="CD81" s="6"/>
      <c r="CE81" s="6">
        <v>10.32</v>
      </c>
      <c r="CF81" s="6"/>
      <c r="CG81" s="6">
        <v>11.36</v>
      </c>
      <c r="CH81" s="6"/>
      <c r="CI81" s="6">
        <v>10.32</v>
      </c>
      <c r="CJ81" s="6"/>
      <c r="CK81" s="6">
        <v>11.54</v>
      </c>
      <c r="CL81" s="6"/>
      <c r="CM81" s="6">
        <v>3.92</v>
      </c>
      <c r="CN81" s="6"/>
      <c r="CO81" s="6">
        <v>4.0599999999999996</v>
      </c>
      <c r="CP81" s="6"/>
      <c r="CQ81" s="6">
        <v>4.1900000000000004</v>
      </c>
      <c r="CR81" s="6"/>
      <c r="CS81" s="6">
        <v>6.94</v>
      </c>
      <c r="CT81" s="6"/>
      <c r="CU81" s="6">
        <v>10.37</v>
      </c>
      <c r="CV81" s="6"/>
      <c r="CW81" s="6">
        <v>5.68</v>
      </c>
      <c r="CX81" s="6"/>
      <c r="CY81" s="6">
        <v>8.61</v>
      </c>
      <c r="CZ81" s="6"/>
      <c r="DA81" s="6">
        <v>1.22</v>
      </c>
      <c r="DB81" s="6"/>
      <c r="DC81" s="6">
        <v>17</v>
      </c>
      <c r="DD81" s="6"/>
      <c r="DE81" s="6">
        <v>10.5</v>
      </c>
      <c r="DF81" s="6"/>
      <c r="DG81" s="6">
        <v>4.0999999999999996</v>
      </c>
      <c r="DH81" s="6"/>
      <c r="DI81" s="6">
        <v>4.01</v>
      </c>
      <c r="DJ81" s="6"/>
      <c r="DK81" s="6">
        <v>4.1099999999999994</v>
      </c>
      <c r="DL81" s="7">
        <f t="shared" si="109"/>
        <v>0</v>
      </c>
      <c r="DM81" s="7">
        <f t="shared" si="0"/>
        <v>450.81000000000006</v>
      </c>
    </row>
    <row r="82" spans="2:117" ht="30">
      <c r="B82" s="4" t="s">
        <v>105</v>
      </c>
      <c r="C82" s="5" t="s">
        <v>106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7">
        <f t="shared" ref="DL82:DL121" si="120">D82+F82+H82+J82+L82+N82+P82+R82+T82+V82+X82+Z82+AB82+AD82+AF82+AH82+AJ82+AL82+AN82+AP82+AR82+AT82+AV82+AX82+AZ82+BB82+BD82+BF82+BH82+BJ82+BL82+BN82+BP82+BR82+BT82+BV82+BX82+BZ82++CB82+CD82+CF82+CH82+CJ82+CL82+CN82+CP82+CR82+CT82+CV82+CX82+CZ82+DB82+DD82+DF82+DH82+DJ82</f>
        <v>0</v>
      </c>
      <c r="DM82" s="7">
        <f t="shared" ref="DM82:DM93" si="121">E82+G82+I82+K82+M82+O82+Q82+S82+U82+W82+Y82+AA82+AC82+AE82+AG82+AI82+AK82+AM82+AO82+AQ82+AS82+AU82+AW82+AY82+BA82+BC82+BE82+BG82+BI82+BK82+BM82+BO82+BQ82+BS82+BU82+BW82+BY82+CA82++CC82+CE82+CG82+CI82+CK82+CM82+CO82+CQ82+CS82+CU82+CW82+CY82+DA82+DC82+DE82+DG82+DI82+DK82</f>
        <v>0</v>
      </c>
    </row>
    <row r="83" spans="2:117" ht="30">
      <c r="B83" s="4" t="s">
        <v>107</v>
      </c>
      <c r="C83" s="5" t="s">
        <v>108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7">
        <f t="shared" si="120"/>
        <v>0</v>
      </c>
      <c r="DM83" s="7">
        <f t="shared" si="121"/>
        <v>0</v>
      </c>
    </row>
    <row r="84" spans="2:117" ht="75">
      <c r="B84" s="4" t="s">
        <v>109</v>
      </c>
      <c r="C84" s="5" t="s">
        <v>110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7">
        <f t="shared" si="120"/>
        <v>0</v>
      </c>
      <c r="DM84" s="7">
        <f t="shared" si="121"/>
        <v>0</v>
      </c>
    </row>
    <row r="85" spans="2:117" ht="30">
      <c r="B85" s="4" t="s">
        <v>111</v>
      </c>
      <c r="C85" s="5" t="s">
        <v>112</v>
      </c>
      <c r="D85" s="6"/>
      <c r="E85" s="6">
        <v>5.47</v>
      </c>
      <c r="F85" s="6"/>
      <c r="G85" s="6">
        <v>7.51</v>
      </c>
      <c r="H85" s="6"/>
      <c r="I85" s="6">
        <v>3.75</v>
      </c>
      <c r="J85" s="6"/>
      <c r="K85" s="6">
        <v>5.57</v>
      </c>
      <c r="L85" s="6"/>
      <c r="M85" s="6">
        <v>10.92</v>
      </c>
      <c r="N85" s="6"/>
      <c r="O85" s="6">
        <v>8.33</v>
      </c>
      <c r="P85" s="6"/>
      <c r="Q85" s="6">
        <v>3.73</v>
      </c>
      <c r="R85" s="6"/>
      <c r="S85" s="6">
        <v>5.5</v>
      </c>
      <c r="T85" s="6"/>
      <c r="U85" s="6">
        <v>5.67</v>
      </c>
      <c r="V85" s="6"/>
      <c r="W85" s="6">
        <v>5.5</v>
      </c>
      <c r="X85" s="6"/>
      <c r="Y85" s="6">
        <v>5.86</v>
      </c>
      <c r="Z85" s="6"/>
      <c r="AA85" s="6">
        <v>2.66</v>
      </c>
      <c r="AB85" s="6"/>
      <c r="AC85" s="6">
        <v>5.47</v>
      </c>
      <c r="AD85" s="6"/>
      <c r="AE85" s="6">
        <v>5.54</v>
      </c>
      <c r="AF85" s="6"/>
      <c r="AG85" s="6">
        <v>5.54</v>
      </c>
      <c r="AH85" s="6"/>
      <c r="AI85" s="6">
        <v>5.59</v>
      </c>
      <c r="AJ85" s="6"/>
      <c r="AK85" s="6">
        <v>5.57</v>
      </c>
      <c r="AL85" s="6"/>
      <c r="AM85" s="6">
        <v>1.55</v>
      </c>
      <c r="AN85" s="6"/>
      <c r="AO85" s="6">
        <v>2.74</v>
      </c>
      <c r="AP85" s="6"/>
      <c r="AQ85" s="6">
        <v>1.5</v>
      </c>
      <c r="AR85" s="6"/>
      <c r="AS85" s="6">
        <v>1.48</v>
      </c>
      <c r="AT85" s="6"/>
      <c r="AU85" s="6">
        <v>9.1</v>
      </c>
      <c r="AV85" s="6"/>
      <c r="AW85" s="6">
        <v>1.55</v>
      </c>
      <c r="AX85" s="6"/>
      <c r="AY85" s="6">
        <v>2.0099999999999998</v>
      </c>
      <c r="AZ85" s="6"/>
      <c r="BA85" s="6">
        <v>1.89</v>
      </c>
      <c r="BB85" s="6"/>
      <c r="BC85" s="6">
        <v>3.7</v>
      </c>
      <c r="BD85" s="6"/>
      <c r="BE85" s="6">
        <v>2.25</v>
      </c>
      <c r="BF85" s="6"/>
      <c r="BG85" s="6">
        <v>2.76</v>
      </c>
      <c r="BH85" s="6"/>
      <c r="BI85" s="6">
        <v>2.76</v>
      </c>
      <c r="BJ85" s="6"/>
      <c r="BK85" s="6">
        <v>2.83</v>
      </c>
      <c r="BL85" s="6"/>
      <c r="BM85" s="6">
        <v>1.84</v>
      </c>
      <c r="BN85" s="6"/>
      <c r="BO85" s="6">
        <v>1.33</v>
      </c>
      <c r="BP85" s="6"/>
      <c r="BQ85" s="6">
        <v>2.83</v>
      </c>
      <c r="BR85" s="6"/>
      <c r="BS85" s="6">
        <v>5.69</v>
      </c>
      <c r="BT85" s="6"/>
      <c r="BU85" s="6">
        <v>6.13</v>
      </c>
      <c r="BV85" s="6"/>
      <c r="BW85" s="6">
        <v>3.73</v>
      </c>
      <c r="BX85" s="6"/>
      <c r="BY85" s="6">
        <v>5.62</v>
      </c>
      <c r="BZ85" s="6"/>
      <c r="CA85" s="6">
        <v>5.64</v>
      </c>
      <c r="CB85" s="6"/>
      <c r="CC85" s="6">
        <v>6.13</v>
      </c>
      <c r="CD85" s="6"/>
      <c r="CE85" s="6">
        <v>5.54</v>
      </c>
      <c r="CF85" s="6"/>
      <c r="CG85" s="6">
        <v>6.1</v>
      </c>
      <c r="CH85" s="6"/>
      <c r="CI85" s="6">
        <v>5.54</v>
      </c>
      <c r="CJ85" s="6"/>
      <c r="CK85" s="6">
        <v>6.2</v>
      </c>
      <c r="CL85" s="6"/>
      <c r="CM85" s="6">
        <v>2.11</v>
      </c>
      <c r="CN85" s="6"/>
      <c r="CO85" s="6">
        <v>2.1800000000000002</v>
      </c>
      <c r="CP85" s="6"/>
      <c r="CQ85" s="6">
        <v>2.25</v>
      </c>
      <c r="CR85" s="6"/>
      <c r="CS85" s="6">
        <v>3.73</v>
      </c>
      <c r="CT85" s="6"/>
      <c r="CU85" s="6">
        <v>5.57</v>
      </c>
      <c r="CV85" s="6"/>
      <c r="CW85" s="6">
        <v>3.05</v>
      </c>
      <c r="CX85" s="6"/>
      <c r="CY85" s="6">
        <v>4.62</v>
      </c>
      <c r="CZ85" s="6"/>
      <c r="DA85" s="6">
        <v>0.65</v>
      </c>
      <c r="DB85" s="6"/>
      <c r="DC85" s="6">
        <v>9.1300000000000008</v>
      </c>
      <c r="DD85" s="6"/>
      <c r="DE85" s="6">
        <v>5.64</v>
      </c>
      <c r="DF85" s="6"/>
      <c r="DG85" s="6">
        <v>2.2000000000000002</v>
      </c>
      <c r="DH85" s="6"/>
      <c r="DI85" s="6">
        <v>2.15</v>
      </c>
      <c r="DJ85" s="6"/>
      <c r="DK85" s="6">
        <v>2.23</v>
      </c>
      <c r="DL85" s="7">
        <f t="shared" si="120"/>
        <v>0</v>
      </c>
      <c r="DM85" s="7">
        <f t="shared" si="121"/>
        <v>242.12999999999997</v>
      </c>
    </row>
    <row r="86" spans="2:117" ht="18" customHeight="1">
      <c r="B86" s="4" t="s">
        <v>113</v>
      </c>
      <c r="C86" s="5" t="s">
        <v>114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7">
        <f t="shared" si="120"/>
        <v>0</v>
      </c>
      <c r="DM86" s="7">
        <f t="shared" si="121"/>
        <v>0</v>
      </c>
    </row>
    <row r="87" spans="2:117">
      <c r="B87" s="4" t="s">
        <v>115</v>
      </c>
      <c r="C87" s="5" t="s">
        <v>116</v>
      </c>
      <c r="D87" s="6"/>
      <c r="E87" s="6">
        <v>1.53</v>
      </c>
      <c r="F87" s="6"/>
      <c r="G87" s="6">
        <v>2.1</v>
      </c>
      <c r="H87" s="6"/>
      <c r="I87" s="6">
        <v>1.05</v>
      </c>
      <c r="J87" s="6"/>
      <c r="K87" s="6">
        <v>1.56</v>
      </c>
      <c r="L87" s="6"/>
      <c r="M87" s="6">
        <v>3.06</v>
      </c>
      <c r="N87" s="6"/>
      <c r="O87" s="6">
        <v>2.33</v>
      </c>
      <c r="P87" s="6"/>
      <c r="Q87" s="6">
        <v>1.05</v>
      </c>
      <c r="R87" s="6"/>
      <c r="S87" s="6">
        <v>1.54</v>
      </c>
      <c r="T87" s="6"/>
      <c r="U87" s="6">
        <v>1.59</v>
      </c>
      <c r="V87" s="6"/>
      <c r="W87" s="6">
        <v>1.54</v>
      </c>
      <c r="X87" s="6"/>
      <c r="Y87" s="6">
        <v>1.64</v>
      </c>
      <c r="Z87" s="6"/>
      <c r="AA87" s="6">
        <v>0.75</v>
      </c>
      <c r="AB87" s="6"/>
      <c r="AC87" s="6">
        <v>1.53</v>
      </c>
      <c r="AD87" s="6"/>
      <c r="AE87" s="6">
        <v>1.55</v>
      </c>
      <c r="AF87" s="6"/>
      <c r="AG87" s="6">
        <v>1.55</v>
      </c>
      <c r="AH87" s="6"/>
      <c r="AI87" s="6">
        <v>1.57</v>
      </c>
      <c r="AJ87" s="6"/>
      <c r="AK87" s="6">
        <v>1.56</v>
      </c>
      <c r="AL87" s="6"/>
      <c r="AM87" s="6">
        <v>0.43</v>
      </c>
      <c r="AN87" s="6"/>
      <c r="AO87" s="6">
        <v>0.77</v>
      </c>
      <c r="AP87" s="6"/>
      <c r="AQ87" s="6">
        <v>0.42</v>
      </c>
      <c r="AR87" s="6"/>
      <c r="AS87" s="6">
        <v>0.41</v>
      </c>
      <c r="AT87" s="6"/>
      <c r="AU87" s="6">
        <v>2.5499999999999998</v>
      </c>
      <c r="AV87" s="6"/>
      <c r="AW87" s="6">
        <v>0.43</v>
      </c>
      <c r="AX87" s="6"/>
      <c r="AY87" s="6">
        <v>0.56000000000000005</v>
      </c>
      <c r="AZ87" s="6"/>
      <c r="BA87" s="6">
        <v>0.53</v>
      </c>
      <c r="BB87" s="6"/>
      <c r="BC87" s="6">
        <v>1.04</v>
      </c>
      <c r="BD87" s="6"/>
      <c r="BE87" s="6">
        <v>0.63</v>
      </c>
      <c r="BF87" s="6"/>
      <c r="BG87" s="6">
        <v>0.77</v>
      </c>
      <c r="BH87" s="6"/>
      <c r="BI87" s="6">
        <v>0.77</v>
      </c>
      <c r="BJ87" s="6"/>
      <c r="BK87" s="6">
        <v>0.79</v>
      </c>
      <c r="BL87" s="6"/>
      <c r="BM87" s="6">
        <v>0.52</v>
      </c>
      <c r="BN87" s="6"/>
      <c r="BO87" s="6">
        <v>0.37</v>
      </c>
      <c r="BP87" s="6"/>
      <c r="BQ87" s="6">
        <v>0.79</v>
      </c>
      <c r="BR87" s="6"/>
      <c r="BS87" s="6">
        <v>1.59</v>
      </c>
      <c r="BT87" s="6"/>
      <c r="BU87" s="6">
        <v>1.72</v>
      </c>
      <c r="BV87" s="6"/>
      <c r="BW87" s="6">
        <v>1.05</v>
      </c>
      <c r="BX87" s="6"/>
      <c r="BY87" s="6">
        <v>1.57</v>
      </c>
      <c r="BZ87" s="6"/>
      <c r="CA87" s="6">
        <v>1.58</v>
      </c>
      <c r="CB87" s="6"/>
      <c r="CC87" s="6">
        <v>1.72</v>
      </c>
      <c r="CD87" s="6"/>
      <c r="CE87" s="6">
        <v>1.55</v>
      </c>
      <c r="CF87" s="6"/>
      <c r="CG87" s="6">
        <v>1.71</v>
      </c>
      <c r="CH87" s="6"/>
      <c r="CI87" s="6">
        <v>1.55</v>
      </c>
      <c r="CJ87" s="6"/>
      <c r="CK87" s="6">
        <v>1.74</v>
      </c>
      <c r="CL87" s="6"/>
      <c r="CM87" s="6">
        <v>0.59</v>
      </c>
      <c r="CN87" s="6"/>
      <c r="CO87" s="6">
        <v>0.61</v>
      </c>
      <c r="CP87" s="6"/>
      <c r="CQ87" s="6">
        <v>0.63</v>
      </c>
      <c r="CR87" s="6"/>
      <c r="CS87" s="6">
        <v>1.05</v>
      </c>
      <c r="CT87" s="6"/>
      <c r="CU87" s="6">
        <v>1.56</v>
      </c>
      <c r="CV87" s="6"/>
      <c r="CW87" s="6">
        <v>0.86</v>
      </c>
      <c r="CX87" s="6"/>
      <c r="CY87" s="6">
        <v>1.3</v>
      </c>
      <c r="CZ87" s="6"/>
      <c r="DA87" s="6">
        <v>0.18</v>
      </c>
      <c r="DB87" s="6"/>
      <c r="DC87" s="6">
        <v>2.56</v>
      </c>
      <c r="DD87" s="6"/>
      <c r="DE87" s="6">
        <v>1.58</v>
      </c>
      <c r="DF87" s="6"/>
      <c r="DG87" s="6">
        <v>0.62</v>
      </c>
      <c r="DH87" s="6"/>
      <c r="DI87" s="6">
        <v>0.6</v>
      </c>
      <c r="DJ87" s="6"/>
      <c r="DK87" s="6">
        <v>0.67</v>
      </c>
      <c r="DL87" s="7">
        <f t="shared" si="120"/>
        <v>0</v>
      </c>
      <c r="DM87" s="7">
        <f t="shared" si="121"/>
        <v>67.87</v>
      </c>
    </row>
    <row r="88" spans="2:117">
      <c r="B88" s="4" t="s">
        <v>117</v>
      </c>
      <c r="C88" s="5" t="s">
        <v>118</v>
      </c>
      <c r="D88" s="6"/>
      <c r="E88" s="6">
        <v>32.78</v>
      </c>
      <c r="F88" s="6"/>
      <c r="G88" s="6">
        <v>44.96</v>
      </c>
      <c r="H88" s="6"/>
      <c r="I88" s="6">
        <v>22.48</v>
      </c>
      <c r="J88" s="6"/>
      <c r="K88" s="6">
        <v>33.36</v>
      </c>
      <c r="L88" s="6"/>
      <c r="M88" s="6">
        <v>65.41</v>
      </c>
      <c r="N88" s="6"/>
      <c r="O88" s="6">
        <v>49.89</v>
      </c>
      <c r="P88" s="6"/>
      <c r="Q88" s="6">
        <v>22.33</v>
      </c>
      <c r="R88" s="6"/>
      <c r="S88" s="6">
        <v>32.92</v>
      </c>
      <c r="T88" s="6"/>
      <c r="U88" s="6">
        <v>33.94</v>
      </c>
      <c r="V88" s="6"/>
      <c r="W88" s="6">
        <v>32.92</v>
      </c>
      <c r="X88" s="6"/>
      <c r="Y88" s="6">
        <v>35.1</v>
      </c>
      <c r="Z88" s="6"/>
      <c r="AA88" s="6">
        <v>15.95</v>
      </c>
      <c r="AB88" s="6"/>
      <c r="AC88" s="6">
        <v>32.78</v>
      </c>
      <c r="AD88" s="6"/>
      <c r="AE88" s="6">
        <v>33.21</v>
      </c>
      <c r="AF88" s="6"/>
      <c r="AG88" s="6">
        <v>33.21</v>
      </c>
      <c r="AH88" s="6"/>
      <c r="AI88" s="6">
        <v>33.5</v>
      </c>
      <c r="AJ88" s="6"/>
      <c r="AK88" s="6">
        <v>33.36</v>
      </c>
      <c r="AL88" s="6"/>
      <c r="AM88" s="6">
        <v>9.2799999999999994</v>
      </c>
      <c r="AN88" s="6"/>
      <c r="AO88" s="6">
        <v>16.39</v>
      </c>
      <c r="AP88" s="6"/>
      <c r="AQ88" s="6">
        <v>8.99</v>
      </c>
      <c r="AR88" s="6"/>
      <c r="AS88" s="6">
        <v>8.85</v>
      </c>
      <c r="AT88" s="6"/>
      <c r="AU88" s="6">
        <v>54.53</v>
      </c>
      <c r="AV88" s="6"/>
      <c r="AW88" s="6">
        <v>9.2799999999999994</v>
      </c>
      <c r="AX88" s="6"/>
      <c r="AY88" s="6">
        <v>12.04</v>
      </c>
      <c r="AZ88" s="6"/>
      <c r="BA88" s="6">
        <v>11.31</v>
      </c>
      <c r="BB88" s="6"/>
      <c r="BC88" s="6">
        <v>22.19</v>
      </c>
      <c r="BD88" s="6"/>
      <c r="BE88" s="6">
        <v>13.49</v>
      </c>
      <c r="BF88" s="6"/>
      <c r="BG88" s="6">
        <v>16.53</v>
      </c>
      <c r="BH88" s="6"/>
      <c r="BI88" s="6">
        <v>16.53</v>
      </c>
      <c r="BJ88" s="6"/>
      <c r="BK88" s="6">
        <v>16.97</v>
      </c>
      <c r="BL88" s="6"/>
      <c r="BM88" s="6">
        <v>11.02</v>
      </c>
      <c r="BN88" s="6"/>
      <c r="BO88" s="6">
        <v>7.98</v>
      </c>
      <c r="BP88" s="6"/>
      <c r="BQ88" s="6">
        <v>16.97</v>
      </c>
      <c r="BR88" s="6"/>
      <c r="BS88" s="6">
        <v>34.08</v>
      </c>
      <c r="BT88" s="6"/>
      <c r="BU88" s="6">
        <v>36.69</v>
      </c>
      <c r="BV88" s="6"/>
      <c r="BW88" s="6">
        <v>22.33</v>
      </c>
      <c r="BX88" s="6"/>
      <c r="BY88" s="6">
        <v>33.65</v>
      </c>
      <c r="BZ88" s="6"/>
      <c r="CA88" s="6">
        <v>33.79</v>
      </c>
      <c r="CB88" s="6"/>
      <c r="CC88" s="6">
        <v>36.69</v>
      </c>
      <c r="CD88" s="6"/>
      <c r="CE88" s="6">
        <v>33.21</v>
      </c>
      <c r="CF88" s="6"/>
      <c r="CG88" s="6">
        <v>36.549999999999997</v>
      </c>
      <c r="CH88" s="6"/>
      <c r="CI88" s="6">
        <v>33.21</v>
      </c>
      <c r="CJ88" s="6"/>
      <c r="CK88" s="6">
        <v>37.130000000000003</v>
      </c>
      <c r="CL88" s="6"/>
      <c r="CM88" s="6">
        <v>12.62</v>
      </c>
      <c r="CN88" s="6"/>
      <c r="CO88" s="6">
        <v>13.05</v>
      </c>
      <c r="CP88" s="6"/>
      <c r="CQ88" s="6">
        <v>13.49</v>
      </c>
      <c r="CR88" s="6"/>
      <c r="CS88" s="6">
        <v>22.33</v>
      </c>
      <c r="CT88" s="6"/>
      <c r="CU88" s="6">
        <v>33.36</v>
      </c>
      <c r="CV88" s="6"/>
      <c r="CW88" s="6">
        <v>18.27</v>
      </c>
      <c r="CX88" s="6"/>
      <c r="CY88" s="6">
        <v>27.7</v>
      </c>
      <c r="CZ88" s="6"/>
      <c r="DA88" s="6">
        <v>3.92</v>
      </c>
      <c r="DB88" s="6"/>
      <c r="DC88" s="6">
        <v>54.68</v>
      </c>
      <c r="DD88" s="6"/>
      <c r="DE88" s="6">
        <v>33.79</v>
      </c>
      <c r="DF88" s="6"/>
      <c r="DG88" s="6">
        <v>13.2</v>
      </c>
      <c r="DH88" s="6"/>
      <c r="DI88" s="6">
        <v>12.91</v>
      </c>
      <c r="DJ88" s="6"/>
      <c r="DK88" s="6">
        <v>13.209999999999999</v>
      </c>
      <c r="DL88" s="7">
        <f t="shared" si="120"/>
        <v>0</v>
      </c>
      <c r="DM88" s="7">
        <f t="shared" si="121"/>
        <v>1450.3100000000002</v>
      </c>
    </row>
    <row r="89" spans="2:117">
      <c r="B89" s="4">
        <v>22</v>
      </c>
      <c r="C89" s="9" t="s">
        <v>25</v>
      </c>
      <c r="D89" s="7">
        <f>SUM(D81:D88)</f>
        <v>0</v>
      </c>
      <c r="E89" s="7">
        <f t="shared" ref="E89:BP89" si="122">SUM(E81:E88)</f>
        <v>49.97</v>
      </c>
      <c r="F89" s="7">
        <f t="shared" si="122"/>
        <v>0</v>
      </c>
      <c r="G89" s="7">
        <f t="shared" si="122"/>
        <v>68.550000000000011</v>
      </c>
      <c r="H89" s="7">
        <f t="shared" si="122"/>
        <v>0</v>
      </c>
      <c r="I89" s="7">
        <f t="shared" si="122"/>
        <v>34.270000000000003</v>
      </c>
      <c r="J89" s="7">
        <f t="shared" si="122"/>
        <v>0</v>
      </c>
      <c r="K89" s="7">
        <f t="shared" si="122"/>
        <v>50.86</v>
      </c>
      <c r="L89" s="7">
        <f t="shared" si="122"/>
        <v>0</v>
      </c>
      <c r="M89" s="7">
        <f t="shared" si="122"/>
        <v>99.72</v>
      </c>
      <c r="N89" s="7">
        <f t="shared" si="122"/>
        <v>0</v>
      </c>
      <c r="O89" s="7">
        <f t="shared" si="122"/>
        <v>76.06</v>
      </c>
      <c r="P89" s="7">
        <f t="shared" si="122"/>
        <v>0</v>
      </c>
      <c r="Q89" s="7">
        <f t="shared" si="122"/>
        <v>34.049999999999997</v>
      </c>
      <c r="R89" s="7">
        <f t="shared" si="122"/>
        <v>0</v>
      </c>
      <c r="S89" s="7">
        <f t="shared" si="122"/>
        <v>50.19</v>
      </c>
      <c r="T89" s="7">
        <f t="shared" si="122"/>
        <v>0</v>
      </c>
      <c r="U89" s="7">
        <f t="shared" si="122"/>
        <v>51.75</v>
      </c>
      <c r="V89" s="7">
        <f t="shared" si="122"/>
        <v>0</v>
      </c>
      <c r="W89" s="7">
        <f t="shared" si="122"/>
        <v>50.19</v>
      </c>
      <c r="X89" s="7">
        <f t="shared" si="122"/>
        <v>0</v>
      </c>
      <c r="Y89" s="7">
        <f t="shared" si="122"/>
        <v>53.510000000000005</v>
      </c>
      <c r="Z89" s="7">
        <f t="shared" si="122"/>
        <v>0</v>
      </c>
      <c r="AA89" s="7">
        <f t="shared" si="122"/>
        <v>24.32</v>
      </c>
      <c r="AB89" s="7">
        <f t="shared" si="122"/>
        <v>0</v>
      </c>
      <c r="AC89" s="7">
        <f t="shared" si="122"/>
        <v>49.97</v>
      </c>
      <c r="AD89" s="7">
        <f t="shared" si="122"/>
        <v>0</v>
      </c>
      <c r="AE89" s="7">
        <f t="shared" si="122"/>
        <v>50.620000000000005</v>
      </c>
      <c r="AF89" s="7">
        <f t="shared" si="122"/>
        <v>0</v>
      </c>
      <c r="AG89" s="7">
        <f t="shared" si="122"/>
        <v>50.620000000000005</v>
      </c>
      <c r="AH89" s="7">
        <f t="shared" si="122"/>
        <v>0</v>
      </c>
      <c r="AI89" s="7">
        <f t="shared" si="122"/>
        <v>51.07</v>
      </c>
      <c r="AJ89" s="7">
        <f t="shared" si="122"/>
        <v>0</v>
      </c>
      <c r="AK89" s="7">
        <f t="shared" si="122"/>
        <v>50.86</v>
      </c>
      <c r="AL89" s="7">
        <f t="shared" si="122"/>
        <v>0</v>
      </c>
      <c r="AM89" s="7">
        <f t="shared" si="122"/>
        <v>14.149999999999999</v>
      </c>
      <c r="AN89" s="7">
        <f t="shared" si="122"/>
        <v>0</v>
      </c>
      <c r="AO89" s="7">
        <f t="shared" si="122"/>
        <v>24.990000000000002</v>
      </c>
      <c r="AP89" s="7">
        <f t="shared" si="122"/>
        <v>0</v>
      </c>
      <c r="AQ89" s="7">
        <f t="shared" si="122"/>
        <v>13.71</v>
      </c>
      <c r="AR89" s="7">
        <f t="shared" si="122"/>
        <v>0</v>
      </c>
      <c r="AS89" s="7">
        <f t="shared" si="122"/>
        <v>13.49</v>
      </c>
      <c r="AT89" s="7">
        <f t="shared" si="122"/>
        <v>0</v>
      </c>
      <c r="AU89" s="7">
        <f t="shared" si="122"/>
        <v>83.13</v>
      </c>
      <c r="AV89" s="7">
        <f t="shared" si="122"/>
        <v>0</v>
      </c>
      <c r="AW89" s="7">
        <f t="shared" si="122"/>
        <v>14.149999999999999</v>
      </c>
      <c r="AX89" s="7">
        <f t="shared" si="122"/>
        <v>0</v>
      </c>
      <c r="AY89" s="7">
        <f t="shared" si="122"/>
        <v>18.350000000000001</v>
      </c>
      <c r="AZ89" s="7">
        <f t="shared" si="122"/>
        <v>0</v>
      </c>
      <c r="BA89" s="7">
        <f t="shared" si="122"/>
        <v>17.25</v>
      </c>
      <c r="BB89" s="7">
        <f t="shared" si="122"/>
        <v>0</v>
      </c>
      <c r="BC89" s="7">
        <f t="shared" si="122"/>
        <v>33.83</v>
      </c>
      <c r="BD89" s="7">
        <f t="shared" si="122"/>
        <v>0</v>
      </c>
      <c r="BE89" s="7">
        <f t="shared" si="122"/>
        <v>20.560000000000002</v>
      </c>
      <c r="BF89" s="7">
        <f t="shared" si="122"/>
        <v>0</v>
      </c>
      <c r="BG89" s="7">
        <f t="shared" si="122"/>
        <v>25.200000000000003</v>
      </c>
      <c r="BH89" s="7">
        <f t="shared" si="122"/>
        <v>0</v>
      </c>
      <c r="BI89" s="7">
        <f t="shared" si="122"/>
        <v>25.200000000000003</v>
      </c>
      <c r="BJ89" s="7">
        <f t="shared" si="122"/>
        <v>0</v>
      </c>
      <c r="BK89" s="7">
        <f t="shared" si="122"/>
        <v>25.86</v>
      </c>
      <c r="BL89" s="7">
        <f t="shared" si="122"/>
        <v>0</v>
      </c>
      <c r="BM89" s="7">
        <f t="shared" si="122"/>
        <v>16.810000000000002</v>
      </c>
      <c r="BN89" s="7">
        <f t="shared" si="122"/>
        <v>0</v>
      </c>
      <c r="BO89" s="7">
        <f t="shared" si="122"/>
        <v>12.16</v>
      </c>
      <c r="BP89" s="7">
        <f t="shared" si="122"/>
        <v>0</v>
      </c>
      <c r="BQ89" s="7">
        <f t="shared" ref="BQ89:DK89" si="123">SUM(BQ81:BQ88)</f>
        <v>25.86</v>
      </c>
      <c r="BR89" s="7">
        <f t="shared" si="123"/>
        <v>0</v>
      </c>
      <c r="BS89" s="7">
        <f t="shared" si="123"/>
        <v>51.95</v>
      </c>
      <c r="BT89" s="7">
        <f t="shared" si="123"/>
        <v>0</v>
      </c>
      <c r="BU89" s="7">
        <f t="shared" si="123"/>
        <v>55.949999999999996</v>
      </c>
      <c r="BV89" s="7">
        <f t="shared" si="123"/>
        <v>0</v>
      </c>
      <c r="BW89" s="7">
        <f t="shared" si="123"/>
        <v>34.049999999999997</v>
      </c>
      <c r="BX89" s="7">
        <f t="shared" si="123"/>
        <v>0</v>
      </c>
      <c r="BY89" s="7">
        <f t="shared" si="123"/>
        <v>51.3</v>
      </c>
      <c r="BZ89" s="7">
        <f t="shared" si="123"/>
        <v>0</v>
      </c>
      <c r="CA89" s="7">
        <f t="shared" si="123"/>
        <v>51.51</v>
      </c>
      <c r="CB89" s="7">
        <f t="shared" si="123"/>
        <v>0</v>
      </c>
      <c r="CC89" s="7">
        <f t="shared" si="123"/>
        <v>55.949999999999996</v>
      </c>
      <c r="CD89" s="7">
        <f t="shared" si="123"/>
        <v>0</v>
      </c>
      <c r="CE89" s="7">
        <f t="shared" si="123"/>
        <v>50.620000000000005</v>
      </c>
      <c r="CF89" s="7">
        <f t="shared" si="123"/>
        <v>0</v>
      </c>
      <c r="CG89" s="7">
        <f t="shared" si="123"/>
        <v>55.72</v>
      </c>
      <c r="CH89" s="7">
        <f t="shared" si="123"/>
        <v>0</v>
      </c>
      <c r="CI89" s="7">
        <f t="shared" si="123"/>
        <v>50.620000000000005</v>
      </c>
      <c r="CJ89" s="7">
        <f t="shared" si="123"/>
        <v>0</v>
      </c>
      <c r="CK89" s="7">
        <f t="shared" si="123"/>
        <v>56.61</v>
      </c>
      <c r="CL89" s="7">
        <f t="shared" si="123"/>
        <v>0</v>
      </c>
      <c r="CM89" s="7">
        <f t="shared" si="123"/>
        <v>19.239999999999998</v>
      </c>
      <c r="CN89" s="7">
        <f t="shared" si="123"/>
        <v>0</v>
      </c>
      <c r="CO89" s="7">
        <f t="shared" si="123"/>
        <v>19.900000000000002</v>
      </c>
      <c r="CP89" s="7">
        <f t="shared" si="123"/>
        <v>0</v>
      </c>
      <c r="CQ89" s="7">
        <f t="shared" si="123"/>
        <v>20.560000000000002</v>
      </c>
      <c r="CR89" s="7">
        <f t="shared" si="123"/>
        <v>0</v>
      </c>
      <c r="CS89" s="7">
        <f t="shared" si="123"/>
        <v>34.049999999999997</v>
      </c>
      <c r="CT89" s="7">
        <f t="shared" si="123"/>
        <v>0</v>
      </c>
      <c r="CU89" s="7">
        <f t="shared" si="123"/>
        <v>50.86</v>
      </c>
      <c r="CV89" s="7">
        <f t="shared" si="123"/>
        <v>0</v>
      </c>
      <c r="CW89" s="7">
        <f t="shared" si="123"/>
        <v>27.86</v>
      </c>
      <c r="CX89" s="7">
        <f t="shared" si="123"/>
        <v>0</v>
      </c>
      <c r="CY89" s="7">
        <f t="shared" si="123"/>
        <v>42.230000000000004</v>
      </c>
      <c r="CZ89" s="7">
        <f t="shared" si="123"/>
        <v>0</v>
      </c>
      <c r="DA89" s="7">
        <f t="shared" si="123"/>
        <v>5.9700000000000006</v>
      </c>
      <c r="DB89" s="7">
        <f t="shared" si="123"/>
        <v>0</v>
      </c>
      <c r="DC89" s="7">
        <f t="shared" si="123"/>
        <v>83.37</v>
      </c>
      <c r="DD89" s="7">
        <f t="shared" si="123"/>
        <v>0</v>
      </c>
      <c r="DE89" s="7">
        <f t="shared" si="123"/>
        <v>51.51</v>
      </c>
      <c r="DF89" s="7">
        <f t="shared" si="123"/>
        <v>0</v>
      </c>
      <c r="DG89" s="7">
        <f t="shared" si="123"/>
        <v>20.119999999999997</v>
      </c>
      <c r="DH89" s="7">
        <f t="shared" si="123"/>
        <v>0</v>
      </c>
      <c r="DI89" s="7">
        <f t="shared" si="123"/>
        <v>19.670000000000002</v>
      </c>
      <c r="DJ89" s="7">
        <f t="shared" si="123"/>
        <v>0</v>
      </c>
      <c r="DK89" s="7">
        <f t="shared" si="123"/>
        <v>20.22</v>
      </c>
      <c r="DL89" s="7">
        <f t="shared" si="120"/>
        <v>0</v>
      </c>
      <c r="DM89" s="7">
        <f t="shared" si="121"/>
        <v>2211.12</v>
      </c>
    </row>
    <row r="90" spans="2:117" ht="72">
      <c r="B90" s="4" t="s">
        <v>119</v>
      </c>
      <c r="C90" s="9" t="s">
        <v>120</v>
      </c>
      <c r="D90" s="7">
        <f>D52+D79+D89</f>
        <v>748.08307000000002</v>
      </c>
      <c r="E90" s="7">
        <f t="shared" ref="E90:BP90" si="124">E52+E79+E89</f>
        <v>812.57062000000008</v>
      </c>
      <c r="F90" s="7">
        <f t="shared" si="124"/>
        <v>1024.1839500000001</v>
      </c>
      <c r="G90" s="7">
        <f t="shared" si="124"/>
        <v>1113.97398</v>
      </c>
      <c r="H90" s="7">
        <f t="shared" si="124"/>
        <v>513.19954999999993</v>
      </c>
      <c r="I90" s="7">
        <f t="shared" si="124"/>
        <v>556.49802</v>
      </c>
      <c r="J90" s="7">
        <f t="shared" si="124"/>
        <v>760.42454999999995</v>
      </c>
      <c r="K90" s="7">
        <f t="shared" si="124"/>
        <v>825.59367999999995</v>
      </c>
      <c r="L90" s="7">
        <f t="shared" si="124"/>
        <v>1489.6394</v>
      </c>
      <c r="M90" s="7">
        <f t="shared" si="124"/>
        <v>1623.9061599999998</v>
      </c>
      <c r="N90" s="7">
        <f t="shared" si="124"/>
        <v>1137.0372300000001</v>
      </c>
      <c r="O90" s="7">
        <f t="shared" si="124"/>
        <v>1233.7404399999998</v>
      </c>
      <c r="P90" s="7">
        <f t="shared" si="124"/>
        <v>509.63950999999997</v>
      </c>
      <c r="Q90" s="7">
        <f t="shared" si="124"/>
        <v>555.65040999999997</v>
      </c>
      <c r="R90" s="7">
        <f t="shared" si="124"/>
        <v>751.36622999999997</v>
      </c>
      <c r="S90" s="7">
        <f t="shared" si="124"/>
        <v>810.37000000000012</v>
      </c>
      <c r="T90" s="7">
        <f t="shared" si="124"/>
        <v>773.67579999999998</v>
      </c>
      <c r="U90" s="7">
        <f t="shared" si="124"/>
        <v>841.21321</v>
      </c>
      <c r="V90" s="7">
        <f t="shared" si="124"/>
        <v>751.20799999999997</v>
      </c>
      <c r="W90" s="7">
        <f t="shared" si="124"/>
        <v>811.77</v>
      </c>
      <c r="X90" s="7">
        <f t="shared" si="124"/>
        <v>799.5454299999999</v>
      </c>
      <c r="Y90" s="7">
        <f t="shared" si="124"/>
        <v>869.15644999999995</v>
      </c>
      <c r="Z90" s="7">
        <f t="shared" si="124"/>
        <v>363.20319000000001</v>
      </c>
      <c r="AA90" s="7">
        <f t="shared" si="124"/>
        <v>395.97062</v>
      </c>
      <c r="AB90" s="7">
        <f t="shared" si="124"/>
        <v>748.12263000000007</v>
      </c>
      <c r="AC90" s="7">
        <f t="shared" si="124"/>
        <v>808.55000000000007</v>
      </c>
      <c r="AD90" s="7">
        <f t="shared" si="124"/>
        <v>756.86451</v>
      </c>
      <c r="AE90" s="7">
        <f t="shared" si="124"/>
        <v>818.89</v>
      </c>
      <c r="AF90" s="7">
        <f t="shared" si="124"/>
        <v>757.26006999999993</v>
      </c>
      <c r="AG90" s="7">
        <f t="shared" si="124"/>
        <v>817.49000000000012</v>
      </c>
      <c r="AH90" s="7">
        <f t="shared" si="124"/>
        <v>763.50990999999999</v>
      </c>
      <c r="AI90" s="7">
        <f t="shared" si="124"/>
        <v>828.61343000000011</v>
      </c>
      <c r="AJ90" s="7">
        <f t="shared" si="124"/>
        <v>759.15874999999994</v>
      </c>
      <c r="AK90" s="7">
        <f t="shared" si="124"/>
        <v>824.55402000000004</v>
      </c>
      <c r="AL90" s="7">
        <f t="shared" si="124"/>
        <v>210.31925000000001</v>
      </c>
      <c r="AM90" s="7">
        <f t="shared" si="124"/>
        <v>228.48</v>
      </c>
      <c r="AN90" s="7">
        <f t="shared" si="124"/>
        <v>374.87221</v>
      </c>
      <c r="AO90" s="7">
        <f t="shared" si="124"/>
        <v>409.12336000000005</v>
      </c>
      <c r="AP90" s="7">
        <f t="shared" si="124"/>
        <v>205.77030999999999</v>
      </c>
      <c r="AQ90" s="7">
        <f t="shared" si="124"/>
        <v>221.33</v>
      </c>
      <c r="AR90" s="7">
        <f t="shared" si="124"/>
        <v>201.61693</v>
      </c>
      <c r="AS90" s="7">
        <f t="shared" si="124"/>
        <v>217.76999999999998</v>
      </c>
      <c r="AT90" s="7">
        <f t="shared" si="124"/>
        <v>1242.1770700000002</v>
      </c>
      <c r="AU90" s="7">
        <f t="shared" si="124"/>
        <v>1348.3182200000001</v>
      </c>
      <c r="AV90" s="7">
        <f t="shared" si="124"/>
        <v>210.16102999999998</v>
      </c>
      <c r="AW90" s="7">
        <f t="shared" si="124"/>
        <v>232.0222</v>
      </c>
      <c r="AX90" s="7">
        <f t="shared" si="124"/>
        <v>273.84618999999998</v>
      </c>
      <c r="AY90" s="7">
        <f t="shared" si="124"/>
        <v>296.31000000000006</v>
      </c>
      <c r="AZ90" s="7">
        <f t="shared" si="124"/>
        <v>259.28958999999998</v>
      </c>
      <c r="BA90" s="7">
        <f t="shared" si="124"/>
        <v>278.45</v>
      </c>
      <c r="BB90" s="7">
        <f t="shared" si="124"/>
        <v>505.32791000000009</v>
      </c>
      <c r="BC90" s="7">
        <f t="shared" si="124"/>
        <v>548.19034999999997</v>
      </c>
      <c r="BD90" s="7">
        <f t="shared" si="124"/>
        <v>308.77413000000001</v>
      </c>
      <c r="BE90" s="7">
        <f t="shared" si="124"/>
        <v>335.18618000000004</v>
      </c>
      <c r="BF90" s="7">
        <f t="shared" si="124"/>
        <v>376.69178999999997</v>
      </c>
      <c r="BG90" s="7">
        <f t="shared" si="124"/>
        <v>412.59618</v>
      </c>
      <c r="BH90" s="7">
        <f t="shared" si="124"/>
        <v>376.37535000000003</v>
      </c>
      <c r="BI90" s="7">
        <f t="shared" si="124"/>
        <v>410.29419000000001</v>
      </c>
      <c r="BJ90" s="7">
        <f t="shared" si="124"/>
        <v>386.62034999999997</v>
      </c>
      <c r="BK90" s="7">
        <f t="shared" si="124"/>
        <v>426.88720999999998</v>
      </c>
      <c r="BL90" s="7">
        <f t="shared" si="124"/>
        <v>251.25970999999998</v>
      </c>
      <c r="BM90" s="7">
        <f t="shared" si="124"/>
        <v>276.88719000000003</v>
      </c>
      <c r="BN90" s="7">
        <f t="shared" si="124"/>
        <v>182.11583000000002</v>
      </c>
      <c r="BO90" s="7">
        <f t="shared" si="124"/>
        <v>198.80611999999999</v>
      </c>
      <c r="BP90" s="7">
        <f t="shared" si="124"/>
        <v>385.82923</v>
      </c>
      <c r="BQ90" s="7">
        <f t="shared" ref="BQ90:DI90" si="125">BQ52+BQ79+BQ89</f>
        <v>421.11041999999998</v>
      </c>
      <c r="BR90" s="7">
        <f t="shared" si="125"/>
        <v>775.45582999999999</v>
      </c>
      <c r="BS90" s="7">
        <f t="shared" si="125"/>
        <v>842.81079999999997</v>
      </c>
      <c r="BT90" s="7">
        <f t="shared" si="125"/>
        <v>836.01607000000001</v>
      </c>
      <c r="BU90" s="7">
        <f t="shared" si="125"/>
        <v>907.11448000000007</v>
      </c>
      <c r="BV90" s="7">
        <f t="shared" si="125"/>
        <v>508.96705000000003</v>
      </c>
      <c r="BW90" s="7">
        <f t="shared" si="125"/>
        <v>556.51809999999989</v>
      </c>
      <c r="BX90" s="7">
        <f t="shared" si="125"/>
        <v>766.71394999999995</v>
      </c>
      <c r="BY90" s="7">
        <f t="shared" si="125"/>
        <v>829.62</v>
      </c>
      <c r="BZ90" s="7">
        <f t="shared" si="125"/>
        <v>770.15532000000007</v>
      </c>
      <c r="CA90" s="7">
        <f t="shared" si="125"/>
        <v>837.02359000000001</v>
      </c>
      <c r="CB90" s="7">
        <f t="shared" si="125"/>
        <v>836.96540000000005</v>
      </c>
      <c r="CC90" s="7">
        <f t="shared" si="125"/>
        <v>907.24423000000013</v>
      </c>
      <c r="CD90" s="7">
        <f t="shared" si="125"/>
        <v>756.66672000000005</v>
      </c>
      <c r="CE90" s="7">
        <f t="shared" si="125"/>
        <v>821.07751000000019</v>
      </c>
      <c r="CF90" s="7">
        <f t="shared" si="125"/>
        <v>833.32625000000007</v>
      </c>
      <c r="CG90" s="7">
        <f t="shared" si="125"/>
        <v>903.8213300000001</v>
      </c>
      <c r="CH90" s="7">
        <f t="shared" si="125"/>
        <v>757.0622800000001</v>
      </c>
      <c r="CI90" s="7">
        <f t="shared" si="125"/>
        <v>821.47521000000017</v>
      </c>
      <c r="CJ90" s="7">
        <f t="shared" si="125"/>
        <v>847.28952000000004</v>
      </c>
      <c r="CK90" s="7">
        <f t="shared" si="125"/>
        <v>917.90883999999994</v>
      </c>
      <c r="CL90" s="7">
        <f t="shared" si="125"/>
        <v>288.08634999999998</v>
      </c>
      <c r="CM90" s="7">
        <f t="shared" si="125"/>
        <v>311.70954999999998</v>
      </c>
      <c r="CN90" s="7">
        <f t="shared" si="125"/>
        <v>296.39310999999998</v>
      </c>
      <c r="CO90" s="7">
        <f t="shared" si="125"/>
        <v>321.31</v>
      </c>
      <c r="CP90" s="7">
        <f t="shared" si="125"/>
        <v>307.27100999999999</v>
      </c>
      <c r="CQ90" s="7">
        <f t="shared" si="125"/>
        <v>332.01</v>
      </c>
      <c r="CR90" s="7">
        <f t="shared" si="125"/>
        <v>508.17592999999999</v>
      </c>
      <c r="CS90" s="7">
        <f t="shared" si="125"/>
        <v>552.77638000000002</v>
      </c>
      <c r="CT90" s="7">
        <f t="shared" si="125"/>
        <v>759.04007999999999</v>
      </c>
      <c r="CU90" s="7">
        <f t="shared" si="125"/>
        <v>824.96080000000006</v>
      </c>
      <c r="CV90" s="7">
        <f t="shared" si="125"/>
        <v>417.86959000000002</v>
      </c>
      <c r="CW90" s="7">
        <f t="shared" si="125"/>
        <v>451.44804000000005</v>
      </c>
      <c r="CX90" s="7">
        <f t="shared" si="125"/>
        <v>631.47199000000001</v>
      </c>
      <c r="CY90" s="7">
        <f t="shared" si="125"/>
        <v>683.06399999999996</v>
      </c>
      <c r="CZ90" s="7">
        <f t="shared" si="125"/>
        <v>90.18768</v>
      </c>
      <c r="DA90" s="7">
        <f t="shared" si="125"/>
        <v>96.39</v>
      </c>
      <c r="DB90" s="7">
        <f t="shared" si="125"/>
        <v>1245.22288</v>
      </c>
      <c r="DC90" s="7">
        <f t="shared" si="125"/>
        <v>1351.89822</v>
      </c>
      <c r="DD90" s="7">
        <f t="shared" si="125"/>
        <v>769.79931999999997</v>
      </c>
      <c r="DE90" s="7">
        <f t="shared" si="125"/>
        <v>831.79000000000008</v>
      </c>
      <c r="DF90" s="7">
        <f t="shared" si="125"/>
        <v>300.11137000000002</v>
      </c>
      <c r="DG90" s="7">
        <f t="shared" si="125"/>
        <v>324.88</v>
      </c>
      <c r="DH90" s="7">
        <f t="shared" si="125"/>
        <v>295.16687000000002</v>
      </c>
      <c r="DI90" s="7">
        <f t="shared" si="125"/>
        <v>317.70999999999998</v>
      </c>
      <c r="DJ90" s="7">
        <f>DJ52+DJ79+DJ89+2.56</f>
        <v>304.92606999999998</v>
      </c>
      <c r="DK90" s="7">
        <f>DK52+DK79+DK89+0.02</f>
        <v>325.04399999999998</v>
      </c>
      <c r="DL90" s="7">
        <f>DL52+DL79+DL89</f>
        <v>33056.9493</v>
      </c>
      <c r="DM90" s="7">
        <f t="shared" si="121"/>
        <v>35879.877740000004</v>
      </c>
    </row>
    <row r="91" spans="2:117" ht="100.5">
      <c r="B91" s="4" t="s">
        <v>121</v>
      </c>
      <c r="C91" s="9" t="s">
        <v>286</v>
      </c>
      <c r="D91" s="7">
        <f>ROUND(D90*1000/D20/11,2)</f>
        <v>35.96</v>
      </c>
      <c r="E91" s="7">
        <f>ROUND(E90*1000/E20/11,2)</f>
        <v>39.06</v>
      </c>
      <c r="F91" s="7">
        <f t="shared" ref="F91:BQ91" si="126">ROUND(F90*1000/F20/11,2)</f>
        <v>35.96</v>
      </c>
      <c r="G91" s="7">
        <f t="shared" si="126"/>
        <v>39.11</v>
      </c>
      <c r="H91" s="7">
        <f t="shared" si="126"/>
        <v>35.96</v>
      </c>
      <c r="I91" s="7">
        <f t="shared" si="126"/>
        <v>38.99</v>
      </c>
      <c r="J91" s="7">
        <f t="shared" si="126"/>
        <v>35.96</v>
      </c>
      <c r="K91" s="7">
        <f t="shared" si="126"/>
        <v>39.04</v>
      </c>
      <c r="L91" s="7">
        <f t="shared" si="126"/>
        <v>35.96</v>
      </c>
      <c r="M91" s="7">
        <f t="shared" si="126"/>
        <v>39.200000000000003</v>
      </c>
      <c r="N91" s="7">
        <f t="shared" si="126"/>
        <v>35.96</v>
      </c>
      <c r="O91" s="7">
        <f t="shared" si="126"/>
        <v>39.020000000000003</v>
      </c>
      <c r="P91" s="7">
        <f t="shared" si="126"/>
        <v>35.96</v>
      </c>
      <c r="Q91" s="7">
        <f t="shared" si="126"/>
        <v>39.21</v>
      </c>
      <c r="R91" s="7">
        <f t="shared" si="126"/>
        <v>35.96</v>
      </c>
      <c r="S91" s="7">
        <f t="shared" si="126"/>
        <v>38.78</v>
      </c>
      <c r="T91" s="7">
        <f t="shared" si="126"/>
        <v>35.96</v>
      </c>
      <c r="U91" s="7">
        <f t="shared" si="126"/>
        <v>39.1</v>
      </c>
      <c r="V91" s="7">
        <f t="shared" si="126"/>
        <v>35.96</v>
      </c>
      <c r="W91" s="7">
        <f t="shared" si="126"/>
        <v>38.86</v>
      </c>
      <c r="X91" s="7">
        <f t="shared" si="126"/>
        <v>35.96</v>
      </c>
      <c r="Y91" s="7">
        <f t="shared" si="126"/>
        <v>39.090000000000003</v>
      </c>
      <c r="Z91" s="7">
        <f t="shared" si="126"/>
        <v>35.96</v>
      </c>
      <c r="AA91" s="7">
        <f t="shared" si="126"/>
        <v>39.200000000000003</v>
      </c>
      <c r="AB91" s="7">
        <f t="shared" si="126"/>
        <v>35.96</v>
      </c>
      <c r="AC91" s="7">
        <f t="shared" si="126"/>
        <v>38.86</v>
      </c>
      <c r="AD91" s="7">
        <f t="shared" si="126"/>
        <v>35.96</v>
      </c>
      <c r="AE91" s="7">
        <f t="shared" si="126"/>
        <v>38.909999999999997</v>
      </c>
      <c r="AF91" s="7">
        <f t="shared" si="126"/>
        <v>35.96</v>
      </c>
      <c r="AG91" s="7">
        <f t="shared" si="126"/>
        <v>38.82</v>
      </c>
      <c r="AH91" s="7">
        <f t="shared" si="126"/>
        <v>35.96</v>
      </c>
      <c r="AI91" s="7">
        <f t="shared" si="126"/>
        <v>39.03</v>
      </c>
      <c r="AJ91" s="7">
        <f t="shared" si="126"/>
        <v>35.96</v>
      </c>
      <c r="AK91" s="7">
        <f t="shared" si="126"/>
        <v>39.06</v>
      </c>
      <c r="AL91" s="7">
        <f t="shared" si="126"/>
        <v>35.96</v>
      </c>
      <c r="AM91" s="7">
        <f t="shared" si="126"/>
        <v>39.07</v>
      </c>
      <c r="AN91" s="7">
        <f t="shared" si="126"/>
        <v>35.96</v>
      </c>
      <c r="AO91" s="7">
        <f t="shared" si="126"/>
        <v>39.25</v>
      </c>
      <c r="AP91" s="7">
        <f t="shared" si="126"/>
        <v>35.96</v>
      </c>
      <c r="AQ91" s="7">
        <f t="shared" si="126"/>
        <v>38.68</v>
      </c>
      <c r="AR91" s="7">
        <f t="shared" si="126"/>
        <v>35.96</v>
      </c>
      <c r="AS91" s="7">
        <f t="shared" si="126"/>
        <v>38.840000000000003</v>
      </c>
      <c r="AT91" s="7">
        <f t="shared" si="126"/>
        <v>35.96</v>
      </c>
      <c r="AU91" s="7">
        <f t="shared" si="126"/>
        <v>39.03</v>
      </c>
      <c r="AV91" s="7">
        <f t="shared" si="126"/>
        <v>35.96</v>
      </c>
      <c r="AW91" s="7">
        <f t="shared" si="126"/>
        <v>39.700000000000003</v>
      </c>
      <c r="AX91" s="7">
        <f t="shared" si="126"/>
        <v>35.96</v>
      </c>
      <c r="AY91" s="7">
        <f t="shared" si="126"/>
        <v>38.909999999999997</v>
      </c>
      <c r="AZ91" s="7">
        <f t="shared" si="126"/>
        <v>35.96</v>
      </c>
      <c r="BA91" s="7">
        <f t="shared" si="126"/>
        <v>38.619999999999997</v>
      </c>
      <c r="BB91" s="7">
        <f t="shared" si="126"/>
        <v>35.96</v>
      </c>
      <c r="BC91" s="7">
        <f t="shared" si="126"/>
        <v>39.01</v>
      </c>
      <c r="BD91" s="7">
        <f t="shared" si="126"/>
        <v>35.96</v>
      </c>
      <c r="BE91" s="7">
        <f t="shared" si="126"/>
        <v>39.04</v>
      </c>
      <c r="BF91" s="7">
        <f t="shared" si="126"/>
        <v>35.96</v>
      </c>
      <c r="BG91" s="7">
        <f t="shared" si="126"/>
        <v>39.39</v>
      </c>
      <c r="BH91" s="7">
        <f t="shared" si="126"/>
        <v>35.96</v>
      </c>
      <c r="BI91" s="7">
        <f t="shared" si="126"/>
        <v>39.200000000000003</v>
      </c>
      <c r="BJ91" s="7">
        <f t="shared" si="126"/>
        <v>35.96</v>
      </c>
      <c r="BK91" s="7">
        <f t="shared" si="126"/>
        <v>39.71</v>
      </c>
      <c r="BL91" s="7">
        <f t="shared" si="126"/>
        <v>35.96</v>
      </c>
      <c r="BM91" s="7">
        <f t="shared" si="126"/>
        <v>39.630000000000003</v>
      </c>
      <c r="BN91" s="7">
        <f t="shared" si="126"/>
        <v>35.96</v>
      </c>
      <c r="BO91" s="7">
        <f t="shared" si="126"/>
        <v>39.26</v>
      </c>
      <c r="BP91" s="7">
        <f t="shared" si="126"/>
        <v>35.96</v>
      </c>
      <c r="BQ91" s="7">
        <f t="shared" si="126"/>
        <v>39.25</v>
      </c>
      <c r="BR91" s="7">
        <f t="shared" ref="BR91:DK91" si="127">ROUND(BR90*1000/BR20/11,2)</f>
        <v>35.96</v>
      </c>
      <c r="BS91" s="7">
        <f t="shared" si="127"/>
        <v>39.08</v>
      </c>
      <c r="BT91" s="7">
        <f t="shared" si="127"/>
        <v>35.96</v>
      </c>
      <c r="BU91" s="7">
        <f t="shared" si="127"/>
        <v>39.020000000000003</v>
      </c>
      <c r="BV91" s="7">
        <f t="shared" si="127"/>
        <v>35.96</v>
      </c>
      <c r="BW91" s="7">
        <f t="shared" si="127"/>
        <v>39.32</v>
      </c>
      <c r="BX91" s="7">
        <f t="shared" si="127"/>
        <v>35.96</v>
      </c>
      <c r="BY91" s="7">
        <f t="shared" si="127"/>
        <v>38.909999999999997</v>
      </c>
      <c r="BZ91" s="7">
        <f t="shared" si="127"/>
        <v>35.96</v>
      </c>
      <c r="CA91" s="7">
        <f t="shared" si="127"/>
        <v>39.08</v>
      </c>
      <c r="CB91" s="7">
        <f t="shared" si="127"/>
        <v>35.96</v>
      </c>
      <c r="CC91" s="7">
        <f t="shared" si="127"/>
        <v>38.979999999999997</v>
      </c>
      <c r="CD91" s="7">
        <f t="shared" si="127"/>
        <v>35.96</v>
      </c>
      <c r="CE91" s="7">
        <f t="shared" si="127"/>
        <v>39.020000000000003</v>
      </c>
      <c r="CF91" s="7">
        <f t="shared" si="127"/>
        <v>35.96</v>
      </c>
      <c r="CG91" s="7">
        <f t="shared" si="127"/>
        <v>39</v>
      </c>
      <c r="CH91" s="7">
        <f t="shared" si="127"/>
        <v>35.96</v>
      </c>
      <c r="CI91" s="7">
        <f t="shared" si="127"/>
        <v>39.020000000000003</v>
      </c>
      <c r="CJ91" s="7">
        <f t="shared" si="127"/>
        <v>35.96</v>
      </c>
      <c r="CK91" s="7">
        <f t="shared" si="127"/>
        <v>38.96</v>
      </c>
      <c r="CL91" s="7">
        <f t="shared" si="127"/>
        <v>35.96</v>
      </c>
      <c r="CM91" s="7">
        <f t="shared" si="127"/>
        <v>38.909999999999997</v>
      </c>
      <c r="CN91" s="7">
        <f t="shared" si="127"/>
        <v>35.96</v>
      </c>
      <c r="CO91" s="7">
        <f t="shared" si="127"/>
        <v>38.979999999999997</v>
      </c>
      <c r="CP91" s="7">
        <f t="shared" si="127"/>
        <v>35.96</v>
      </c>
      <c r="CQ91" s="7">
        <f t="shared" si="127"/>
        <v>38.86</v>
      </c>
      <c r="CR91" s="7">
        <f t="shared" si="127"/>
        <v>35.96</v>
      </c>
      <c r="CS91" s="7">
        <f t="shared" si="127"/>
        <v>39.119999999999997</v>
      </c>
      <c r="CT91" s="7">
        <f t="shared" si="127"/>
        <v>35.96</v>
      </c>
      <c r="CU91" s="7">
        <f t="shared" si="127"/>
        <v>39.08</v>
      </c>
      <c r="CV91" s="7">
        <f t="shared" si="127"/>
        <v>35.96</v>
      </c>
      <c r="CW91" s="7">
        <f t="shared" si="127"/>
        <v>38.85</v>
      </c>
      <c r="CX91" s="7">
        <f t="shared" si="127"/>
        <v>35.96</v>
      </c>
      <c r="CY91" s="7">
        <f t="shared" si="127"/>
        <v>38.9</v>
      </c>
      <c r="CZ91" s="7">
        <f t="shared" si="127"/>
        <v>35.96</v>
      </c>
      <c r="DA91" s="7">
        <f t="shared" si="127"/>
        <v>38.43</v>
      </c>
      <c r="DB91" s="7">
        <f t="shared" si="127"/>
        <v>35.96</v>
      </c>
      <c r="DC91" s="7">
        <f t="shared" si="127"/>
        <v>39.04</v>
      </c>
      <c r="DD91" s="7">
        <f t="shared" si="127"/>
        <v>35.96</v>
      </c>
      <c r="DE91" s="7">
        <f t="shared" si="127"/>
        <v>38.86</v>
      </c>
      <c r="DF91" s="7">
        <f t="shared" si="127"/>
        <v>35.96</v>
      </c>
      <c r="DG91" s="7">
        <f t="shared" si="127"/>
        <v>38.93</v>
      </c>
      <c r="DH91" s="7">
        <f t="shared" si="127"/>
        <v>35.96</v>
      </c>
      <c r="DI91" s="7">
        <f t="shared" si="127"/>
        <v>38.71</v>
      </c>
      <c r="DJ91" s="7">
        <f t="shared" si="127"/>
        <v>36.26</v>
      </c>
      <c r="DK91" s="7">
        <f t="shared" si="127"/>
        <v>38.659999999999997</v>
      </c>
      <c r="DL91" s="7">
        <f>ROUND(DL90*1000/DL20/11,2)</f>
        <v>35.96</v>
      </c>
      <c r="DM91" s="7">
        <f>ROUND(DM90*1000/DM20/11,2)</f>
        <v>39.03</v>
      </c>
    </row>
    <row r="92" spans="2:117" ht="105">
      <c r="B92" s="4" t="s">
        <v>122</v>
      </c>
      <c r="C92" s="5" t="s">
        <v>123</v>
      </c>
      <c r="D92" s="6"/>
      <c r="E92" s="6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7">
        <f t="shared" si="120"/>
        <v>0</v>
      </c>
      <c r="DM92" s="7">
        <f t="shared" si="121"/>
        <v>0</v>
      </c>
    </row>
    <row r="93" spans="2:117" ht="43.5">
      <c r="B93" s="4" t="s">
        <v>124</v>
      </c>
      <c r="C93" s="9" t="s">
        <v>125</v>
      </c>
      <c r="D93" s="6"/>
      <c r="E93" s="6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7">
        <f t="shared" si="120"/>
        <v>0</v>
      </c>
      <c r="DM93" s="7">
        <f t="shared" si="121"/>
        <v>0</v>
      </c>
    </row>
    <row r="94" spans="2:117" s="24" customFormat="1" hidden="1">
      <c r="B94" s="20"/>
      <c r="C94" s="21" t="s">
        <v>301</v>
      </c>
      <c r="D94" s="22"/>
      <c r="E94" s="22">
        <v>92.5</v>
      </c>
      <c r="F94" s="22"/>
      <c r="G94" s="22">
        <v>68.5</v>
      </c>
      <c r="H94" s="22"/>
      <c r="I94" s="22">
        <v>86.9</v>
      </c>
      <c r="J94" s="22"/>
      <c r="K94" s="22">
        <v>94.6</v>
      </c>
      <c r="L94" s="22"/>
      <c r="M94" s="22">
        <v>78.099999999999994</v>
      </c>
      <c r="N94" s="22"/>
      <c r="O94" s="22">
        <v>91.5</v>
      </c>
      <c r="P94" s="22"/>
      <c r="Q94" s="22">
        <v>70.099999999999994</v>
      </c>
      <c r="R94" s="22"/>
      <c r="S94" s="22">
        <v>81.400000000000006</v>
      </c>
      <c r="T94" s="22"/>
      <c r="U94" s="22">
        <v>91</v>
      </c>
      <c r="V94" s="22"/>
      <c r="W94" s="22">
        <v>86.7</v>
      </c>
      <c r="X94" s="22"/>
      <c r="Y94" s="22">
        <v>83.7</v>
      </c>
      <c r="Z94" s="22"/>
      <c r="AA94" s="22">
        <v>63</v>
      </c>
      <c r="AB94" s="22"/>
      <c r="AC94" s="22">
        <v>80.400000000000006</v>
      </c>
      <c r="AD94" s="22"/>
      <c r="AE94" s="22">
        <v>76</v>
      </c>
      <c r="AF94" s="22"/>
      <c r="AG94" s="22">
        <v>79.2</v>
      </c>
      <c r="AH94" s="22"/>
      <c r="AI94" s="22">
        <v>84.7</v>
      </c>
      <c r="AJ94" s="22"/>
      <c r="AK94" s="22">
        <v>74.8</v>
      </c>
      <c r="AL94" s="22"/>
      <c r="AM94" s="22">
        <v>83</v>
      </c>
      <c r="AN94" s="22"/>
      <c r="AO94" s="22">
        <v>55.8</v>
      </c>
      <c r="AP94" s="22"/>
      <c r="AQ94" s="22">
        <v>79.8</v>
      </c>
      <c r="AR94" s="22"/>
      <c r="AS94" s="22">
        <v>85.1</v>
      </c>
      <c r="AT94" s="22"/>
      <c r="AU94" s="22">
        <v>84.4</v>
      </c>
      <c r="AV94" s="22"/>
      <c r="AW94" s="22">
        <v>91.5</v>
      </c>
      <c r="AX94" s="22"/>
      <c r="AY94" s="22">
        <v>95</v>
      </c>
      <c r="AZ94" s="22"/>
      <c r="BA94" s="22">
        <v>44.3</v>
      </c>
      <c r="BB94" s="22"/>
      <c r="BC94" s="22">
        <v>82.7</v>
      </c>
      <c r="BD94" s="22"/>
      <c r="BE94" s="22">
        <v>86.6</v>
      </c>
      <c r="BF94" s="22"/>
      <c r="BG94" s="22">
        <v>76.599999999999994</v>
      </c>
      <c r="BH94" s="22"/>
      <c r="BI94" s="22">
        <v>71</v>
      </c>
      <c r="BJ94" s="22"/>
      <c r="BK94" s="22">
        <v>81.900000000000006</v>
      </c>
      <c r="BL94" s="22"/>
      <c r="BM94" s="22">
        <v>77.400000000000006</v>
      </c>
      <c r="BN94" s="22"/>
      <c r="BO94" s="22">
        <v>80.3</v>
      </c>
      <c r="BP94" s="22"/>
      <c r="BQ94" s="22">
        <v>78</v>
      </c>
      <c r="BR94" s="22"/>
      <c r="BS94" s="22">
        <v>92.7</v>
      </c>
      <c r="BT94" s="22"/>
      <c r="BU94" s="22">
        <v>86.6</v>
      </c>
      <c r="BV94" s="22"/>
      <c r="BW94" s="22">
        <v>77.900000000000006</v>
      </c>
      <c r="BX94" s="22"/>
      <c r="BY94" s="22">
        <v>83.6</v>
      </c>
      <c r="BZ94" s="22"/>
      <c r="CA94" s="22">
        <v>80.900000000000006</v>
      </c>
      <c r="CB94" s="22"/>
      <c r="CC94" s="22">
        <v>87.7</v>
      </c>
      <c r="CD94" s="22"/>
      <c r="CE94" s="22">
        <v>92.7</v>
      </c>
      <c r="CF94" s="22"/>
      <c r="CG94" s="22">
        <v>87.4</v>
      </c>
      <c r="CH94" s="22"/>
      <c r="CI94" s="22">
        <v>87</v>
      </c>
      <c r="CJ94" s="22"/>
      <c r="CK94" s="22">
        <v>88.5</v>
      </c>
      <c r="CL94" s="22"/>
      <c r="CM94" s="22">
        <v>86.9</v>
      </c>
      <c r="CN94" s="22"/>
      <c r="CO94" s="22">
        <v>97.2</v>
      </c>
      <c r="CP94" s="22"/>
      <c r="CQ94" s="22">
        <v>87.8</v>
      </c>
      <c r="CR94" s="22"/>
      <c r="CS94" s="22">
        <v>78.2</v>
      </c>
      <c r="CT94" s="22"/>
      <c r="CU94" s="22">
        <v>87.5</v>
      </c>
      <c r="CV94" s="22"/>
      <c r="CW94" s="22">
        <v>91.8</v>
      </c>
      <c r="CX94" s="22"/>
      <c r="CY94" s="22">
        <v>92.4</v>
      </c>
      <c r="CZ94" s="22"/>
      <c r="DA94" s="22">
        <v>84.9</v>
      </c>
      <c r="DB94" s="22"/>
      <c r="DC94" s="22">
        <v>88</v>
      </c>
      <c r="DD94" s="22"/>
      <c r="DE94" s="22">
        <v>88.4</v>
      </c>
      <c r="DF94" s="22"/>
      <c r="DG94" s="22">
        <v>95.5</v>
      </c>
      <c r="DH94" s="22"/>
      <c r="DI94" s="22">
        <v>94.3</v>
      </c>
      <c r="DJ94" s="22"/>
      <c r="DK94" s="22">
        <v>63.8</v>
      </c>
      <c r="DL94" s="23"/>
      <c r="DM94" s="23"/>
    </row>
    <row r="95" spans="2:117" ht="30">
      <c r="B95" s="4">
        <v>23</v>
      </c>
      <c r="C95" s="5" t="s">
        <v>126</v>
      </c>
      <c r="D95" s="6"/>
      <c r="E95" s="6">
        <v>232.42884775000002</v>
      </c>
      <c r="F95" s="10"/>
      <c r="G95" s="10">
        <v>225.58722085000002</v>
      </c>
      <c r="H95" s="10"/>
      <c r="I95" s="10">
        <v>149.75303200000002</v>
      </c>
      <c r="J95" s="10"/>
      <c r="K95" s="10">
        <v>217.16604931999998</v>
      </c>
      <c r="L95" s="10"/>
      <c r="M95" s="10">
        <v>384.40513067000001</v>
      </c>
      <c r="N95" s="10"/>
      <c r="O95" s="10">
        <v>333.95271060000005</v>
      </c>
      <c r="P95" s="10"/>
      <c r="Q95" s="10">
        <v>115.55049164999998</v>
      </c>
      <c r="R95" s="10"/>
      <c r="S95" s="10">
        <v>174.74807108000002</v>
      </c>
      <c r="T95" s="10"/>
      <c r="U95" s="10">
        <v>205.29041259999997</v>
      </c>
      <c r="V95" s="10"/>
      <c r="W95" s="10">
        <v>218.67004085999997</v>
      </c>
      <c r="X95" s="10"/>
      <c r="Y95" s="10">
        <v>188.85988485000001</v>
      </c>
      <c r="Z95" s="10"/>
      <c r="AA95" s="10">
        <v>66.659607000000008</v>
      </c>
      <c r="AB95" s="10"/>
      <c r="AC95" s="10">
        <v>201.5400468</v>
      </c>
      <c r="AD95" s="10"/>
      <c r="AE95" s="10">
        <v>192.9895056</v>
      </c>
      <c r="AF95" s="10"/>
      <c r="AG95" s="10">
        <v>195.79656888</v>
      </c>
      <c r="AH95" s="10"/>
      <c r="AI95" s="10">
        <v>216.03985172</v>
      </c>
      <c r="AJ95" s="10"/>
      <c r="AK95" s="10">
        <v>189.43775443999999</v>
      </c>
      <c r="AL95" s="10"/>
      <c r="AM95" s="10">
        <v>47.901624000000005</v>
      </c>
      <c r="AN95" s="10"/>
      <c r="AO95" s="10">
        <v>69.600031919999992</v>
      </c>
      <c r="AP95" s="10"/>
      <c r="AQ95" s="10">
        <v>46.103524319999998</v>
      </c>
      <c r="AR95" s="10"/>
      <c r="AS95" s="10">
        <v>57.613848850000004</v>
      </c>
      <c r="AT95" s="10"/>
      <c r="AU95" s="10">
        <v>336.23409572000003</v>
      </c>
      <c r="AV95" s="10"/>
      <c r="AW95" s="10">
        <v>39.783413099999997</v>
      </c>
      <c r="AX95" s="10"/>
      <c r="AY95" s="10">
        <v>69.956631999999999</v>
      </c>
      <c r="AZ95" s="10"/>
      <c r="BA95" s="10">
        <v>14.781049400000001</v>
      </c>
      <c r="BB95" s="10"/>
      <c r="BC95" s="10">
        <v>118.15571463000002</v>
      </c>
      <c r="BD95" s="10"/>
      <c r="BE95" s="10">
        <v>66.895217860000002</v>
      </c>
      <c r="BF95" s="10"/>
      <c r="BG95" s="10">
        <v>88.605188620000007</v>
      </c>
      <c r="BH95" s="10"/>
      <c r="BI95" s="10">
        <v>81.565438999999998</v>
      </c>
      <c r="BJ95" s="10"/>
      <c r="BK95" s="10">
        <v>106.32662586000002</v>
      </c>
      <c r="BL95" s="10"/>
      <c r="BM95" s="10">
        <v>65.302999200000002</v>
      </c>
      <c r="BN95" s="10"/>
      <c r="BO95" s="10">
        <v>45.236185939999999</v>
      </c>
      <c r="BP95" s="10"/>
      <c r="BQ95" s="10">
        <v>85.732327200000014</v>
      </c>
      <c r="BR95" s="10"/>
      <c r="BS95" s="10">
        <v>192.85762230000003</v>
      </c>
      <c r="BT95" s="10"/>
      <c r="BU95" s="10">
        <v>242.13409361999999</v>
      </c>
      <c r="BV95" s="10"/>
      <c r="BW95" s="10">
        <v>133.13425495000001</v>
      </c>
      <c r="BX95" s="10"/>
      <c r="BY95" s="10">
        <v>214.44938239999996</v>
      </c>
      <c r="BZ95" s="10"/>
      <c r="CA95" s="10">
        <v>199.27936009000004</v>
      </c>
      <c r="CB95" s="10"/>
      <c r="CC95" s="10">
        <v>195.08354585999999</v>
      </c>
      <c r="CD95" s="10"/>
      <c r="CE95" s="10">
        <v>229.15107207000003</v>
      </c>
      <c r="CF95" s="10"/>
      <c r="CG95" s="10">
        <v>235.74526108000003</v>
      </c>
      <c r="CH95" s="10"/>
      <c r="CI95" s="10">
        <v>221.1346164</v>
      </c>
      <c r="CJ95" s="10"/>
      <c r="CK95" s="10">
        <v>251.36293034999997</v>
      </c>
      <c r="CL95" s="10"/>
      <c r="CM95" s="10">
        <v>77.4759557</v>
      </c>
      <c r="CN95" s="10"/>
      <c r="CO95" s="10">
        <v>56.161382399999994</v>
      </c>
      <c r="CP95" s="10"/>
      <c r="CQ95" s="10">
        <v>90.609854619999993</v>
      </c>
      <c r="CR95" s="10"/>
      <c r="CS95" s="10">
        <v>99.999540299999992</v>
      </c>
      <c r="CT95" s="10"/>
      <c r="CU95" s="10">
        <v>107.94730625000001</v>
      </c>
      <c r="CV95" s="10"/>
      <c r="CW95" s="10">
        <v>128.79633636</v>
      </c>
      <c r="CX95" s="10"/>
      <c r="CY95" s="10">
        <v>124.39509852000002</v>
      </c>
      <c r="CZ95" s="10"/>
      <c r="DA95" s="10">
        <v>13.728508290000002</v>
      </c>
      <c r="DB95" s="10"/>
      <c r="DC95" s="10">
        <v>295.35379280000001</v>
      </c>
      <c r="DD95" s="10"/>
      <c r="DE95" s="10">
        <v>188.40640728000002</v>
      </c>
      <c r="DF95" s="10"/>
      <c r="DG95" s="10">
        <v>94.753314150000008</v>
      </c>
      <c r="DH95" s="10"/>
      <c r="DI95" s="10">
        <v>93.493263499999998</v>
      </c>
      <c r="DJ95" s="10"/>
      <c r="DK95" s="10">
        <v>48.258798500000005</v>
      </c>
      <c r="DL95" s="7">
        <f t="shared" ref="DL95:DL120" si="128">D95+F95+H95+J95+L95+N95+P95+R95+T95+V95+X95+Z95+AB95+AD95+AF95+AH95+AJ95+AL95+AN95+AP95+AR95+AT95+AV95+AX95+AZ95+BB95+BD95+BF95+BH95+BJ95+BL95+BN95+BP95+BR95+BT95+BV95+BX95+BZ95++CB95+CD95+CF95+CH95+CJ95+CL95+CN95+CP95+CR95+CT95+CV95+CX95+CZ95+DB95+DD95+DF95+DH95+DJ95</f>
        <v>0</v>
      </c>
      <c r="DM95" s="7">
        <f t="shared" ref="DM95:DM121" si="129">E95+G95+I95+K95+M95+O95+Q95+S95+U95+W95+Y95+AA95+AC95+AE95+AG95+AI95+AK95+AM95+AO95+AQ95+AS95+AU95+AW95+AY95+BA95+BC95+BE95+BG95+BI95+BK95+BM95+BO95+BQ95+BS95+BU95+BW95+BY95+CA95++CC95+CE95+CG95+CI95+CK95+CM95+CO95+CQ95+CS95+CU95+CW95+CY95+DA95+DC95+DE95+DG95+DI95+DK95</f>
        <v>8382.3808420800015</v>
      </c>
    </row>
    <row r="96" spans="2:117" ht="30">
      <c r="B96" s="4">
        <v>24</v>
      </c>
      <c r="C96" s="5" t="s">
        <v>127</v>
      </c>
      <c r="D96" s="6"/>
      <c r="E96" s="6">
        <v>145.96060625000001</v>
      </c>
      <c r="F96" s="10"/>
      <c r="G96" s="10">
        <v>98.775979350000014</v>
      </c>
      <c r="H96" s="10"/>
      <c r="I96" s="10">
        <v>133.14452151000003</v>
      </c>
      <c r="J96" s="10"/>
      <c r="K96" s="10">
        <v>186.82196411999999</v>
      </c>
      <c r="L96" s="10"/>
      <c r="M96" s="10">
        <v>289.51999581999996</v>
      </c>
      <c r="N96" s="10"/>
      <c r="O96" s="10">
        <v>212.69120100000001</v>
      </c>
      <c r="P96" s="10"/>
      <c r="Q96" s="10">
        <v>94.947624969999993</v>
      </c>
      <c r="R96" s="10"/>
      <c r="S96" s="10">
        <v>111.18793114000002</v>
      </c>
      <c r="T96" s="10"/>
      <c r="U96" s="10">
        <v>94.022373899999991</v>
      </c>
      <c r="V96" s="10"/>
      <c r="W96" s="10">
        <v>135.41031419999999</v>
      </c>
      <c r="X96" s="10"/>
      <c r="Y96" s="10">
        <v>143.75565395999999</v>
      </c>
      <c r="Z96" s="10"/>
      <c r="AA96" s="10">
        <v>43.391489400000005</v>
      </c>
      <c r="AB96" s="10"/>
      <c r="AC96" s="10">
        <v>140.84603052</v>
      </c>
      <c r="AD96" s="10"/>
      <c r="AE96" s="10">
        <v>106.89436480000001</v>
      </c>
      <c r="AF96" s="10"/>
      <c r="AG96" s="10">
        <v>118.66688064000002</v>
      </c>
      <c r="AH96" s="10"/>
      <c r="AI96" s="10">
        <v>144.53390951999998</v>
      </c>
      <c r="AJ96" s="10"/>
      <c r="AK96" s="10">
        <v>103.74865468</v>
      </c>
      <c r="AL96" s="10"/>
      <c r="AM96" s="10">
        <v>18.699111500000001</v>
      </c>
      <c r="AN96" s="10"/>
      <c r="AO96" s="10">
        <v>42.542165519999998</v>
      </c>
      <c r="AP96" s="10"/>
      <c r="AQ96" s="10">
        <v>19.619268899999998</v>
      </c>
      <c r="AR96" s="10"/>
      <c r="AS96" s="10">
        <v>29.068134620000002</v>
      </c>
      <c r="AT96" s="10"/>
      <c r="AU96" s="10">
        <v>153.57745564000001</v>
      </c>
      <c r="AV96" s="10"/>
      <c r="AW96" s="10">
        <v>17.816459099999999</v>
      </c>
      <c r="AX96" s="10"/>
      <c r="AY96" s="10">
        <v>40.602848000000002</v>
      </c>
      <c r="AZ96" s="10"/>
      <c r="BA96" s="10">
        <v>11.609249139999998</v>
      </c>
      <c r="BB96" s="10"/>
      <c r="BC96" s="10">
        <v>92.117545200000009</v>
      </c>
      <c r="BD96" s="10"/>
      <c r="BE96" s="10">
        <v>37.744739899999999</v>
      </c>
      <c r="BF96" s="10"/>
      <c r="BG96" s="10">
        <v>64.990113339999994</v>
      </c>
      <c r="BH96" s="10"/>
      <c r="BI96" s="10">
        <v>52.4348916</v>
      </c>
      <c r="BJ96" s="10"/>
      <c r="BK96" s="10">
        <v>70.532984340000013</v>
      </c>
      <c r="BL96" s="10"/>
      <c r="BM96" s="10">
        <v>31.327804799999999</v>
      </c>
      <c r="BN96" s="10"/>
      <c r="BO96" s="10">
        <v>21.93722124</v>
      </c>
      <c r="BP96" s="10"/>
      <c r="BQ96" s="10">
        <v>42.620955000000002</v>
      </c>
      <c r="BR96" s="10"/>
      <c r="BS96" s="10">
        <v>143.3108628</v>
      </c>
      <c r="BT96" s="10"/>
      <c r="BU96" s="10">
        <v>136.32767716000001</v>
      </c>
      <c r="BV96" s="10"/>
      <c r="BW96" s="10">
        <v>62.827066680000001</v>
      </c>
      <c r="BX96" s="10"/>
      <c r="BY96" s="10">
        <v>119.10295539999998</v>
      </c>
      <c r="BZ96" s="10"/>
      <c r="CA96" s="10">
        <v>131.88032422999999</v>
      </c>
      <c r="CB96" s="10"/>
      <c r="CC96" s="10">
        <v>116.34630169</v>
      </c>
      <c r="CD96" s="10"/>
      <c r="CE96" s="10">
        <v>168.13779534000003</v>
      </c>
      <c r="CF96" s="10"/>
      <c r="CG96" s="10">
        <v>139.48748084000005</v>
      </c>
      <c r="CH96" s="10"/>
      <c r="CI96" s="10">
        <v>167.6722551</v>
      </c>
      <c r="CJ96" s="10"/>
      <c r="CK96" s="10">
        <v>133.60307804999999</v>
      </c>
      <c r="CL96" s="10"/>
      <c r="CM96" s="10">
        <v>37.760743900000001</v>
      </c>
      <c r="CN96" s="10"/>
      <c r="CO96" s="10">
        <v>32.206131359999993</v>
      </c>
      <c r="CP96" s="10"/>
      <c r="CQ96" s="10">
        <v>43.187274719999998</v>
      </c>
      <c r="CR96" s="10"/>
      <c r="CS96" s="10">
        <v>71.650014920000004</v>
      </c>
      <c r="CT96" s="10"/>
      <c r="CU96" s="10">
        <v>83.476478750000012</v>
      </c>
      <c r="CV96" s="10"/>
      <c r="CW96" s="10">
        <v>75.205543500000005</v>
      </c>
      <c r="CX96" s="10"/>
      <c r="CY96" s="10">
        <v>71.178833879999999</v>
      </c>
      <c r="CZ96" s="10"/>
      <c r="DA96" s="10">
        <v>6.2111736300000002</v>
      </c>
      <c r="DB96" s="10"/>
      <c r="DC96" s="10">
        <v>174.59780800000001</v>
      </c>
      <c r="DD96" s="10"/>
      <c r="DE96" s="10">
        <v>113.59651056</v>
      </c>
      <c r="DF96" s="10"/>
      <c r="DG96" s="10">
        <v>48.071176049999991</v>
      </c>
      <c r="DH96" s="10"/>
      <c r="DI96" s="10">
        <v>58.084056709999999</v>
      </c>
      <c r="DJ96" s="10"/>
      <c r="DK96" s="10">
        <v>31.096770759999998</v>
      </c>
      <c r="DL96" s="7">
        <f t="shared" si="128"/>
        <v>0</v>
      </c>
      <c r="DM96" s="7">
        <f t="shared" si="129"/>
        <v>5216.5787576499997</v>
      </c>
    </row>
    <row r="97" spans="2:117">
      <c r="B97" s="4"/>
      <c r="C97" s="5" t="s">
        <v>128</v>
      </c>
      <c r="D97" s="6"/>
      <c r="E97" s="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7">
        <f t="shared" si="128"/>
        <v>0</v>
      </c>
      <c r="DM97" s="7">
        <f t="shared" si="129"/>
        <v>0</v>
      </c>
    </row>
    <row r="98" spans="2:117">
      <c r="B98" s="4"/>
      <c r="C98" s="5" t="s">
        <v>129</v>
      </c>
      <c r="D98" s="6"/>
      <c r="E98" s="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7">
        <f t="shared" si="128"/>
        <v>0</v>
      </c>
      <c r="DM98" s="7">
        <f t="shared" si="129"/>
        <v>0</v>
      </c>
    </row>
    <row r="99" spans="2:117" ht="30">
      <c r="B99" s="4">
        <v>25</v>
      </c>
      <c r="C99" s="5" t="s">
        <v>130</v>
      </c>
      <c r="D99" s="6"/>
      <c r="E99" s="6">
        <v>38.434804499999998</v>
      </c>
      <c r="F99" s="10"/>
      <c r="G99" s="10">
        <v>27.071782250000002</v>
      </c>
      <c r="H99" s="10"/>
      <c r="I99" s="10">
        <v>36.56782415</v>
      </c>
      <c r="J99" s="10"/>
      <c r="K99" s="10">
        <v>40.94721268</v>
      </c>
      <c r="L99" s="10"/>
      <c r="M99" s="10">
        <v>74.993595929999998</v>
      </c>
      <c r="N99" s="10"/>
      <c r="O99" s="10">
        <v>47.782352250000002</v>
      </c>
      <c r="P99" s="10"/>
      <c r="Q99" s="10">
        <v>19.588239279999996</v>
      </c>
      <c r="R99" s="10"/>
      <c r="S99" s="10">
        <v>31.730420040000002</v>
      </c>
      <c r="T99" s="10"/>
      <c r="U99" s="10">
        <v>23.8563416</v>
      </c>
      <c r="V99" s="10"/>
      <c r="W99" s="10">
        <v>36.51419052</v>
      </c>
      <c r="X99" s="10"/>
      <c r="Y99" s="10">
        <v>37.555738020000007</v>
      </c>
      <c r="Z99" s="10"/>
      <c r="AA99" s="10">
        <v>11.7809244</v>
      </c>
      <c r="AB99" s="10"/>
      <c r="AC99" s="10">
        <v>37.674772680000004</v>
      </c>
      <c r="AD99" s="10"/>
      <c r="AE99" s="10">
        <v>28.785304</v>
      </c>
      <c r="AF99" s="10"/>
      <c r="AG99" s="10">
        <v>32.429778480000003</v>
      </c>
      <c r="AH99" s="10"/>
      <c r="AI99" s="10">
        <v>41.085708509999996</v>
      </c>
      <c r="AJ99" s="10"/>
      <c r="AK99" s="10">
        <v>26.526720439999998</v>
      </c>
      <c r="AL99" s="10"/>
      <c r="AM99" s="10">
        <v>7.3587965999999998</v>
      </c>
      <c r="AN99" s="10"/>
      <c r="AO99" s="10">
        <v>11.71310076</v>
      </c>
      <c r="AP99" s="10"/>
      <c r="AQ99" s="10">
        <v>5.5976986799999997</v>
      </c>
      <c r="AR99" s="10"/>
      <c r="AS99" s="10">
        <v>8.1218503899999988</v>
      </c>
      <c r="AT99" s="10"/>
      <c r="AU99" s="10">
        <v>42.86195764</v>
      </c>
      <c r="AV99" s="10"/>
      <c r="AW99" s="10">
        <v>4.4965570500000007</v>
      </c>
      <c r="AX99" s="10"/>
      <c r="AY99" s="10">
        <v>11.144107999999999</v>
      </c>
      <c r="AZ99" s="10"/>
      <c r="BA99" s="10">
        <v>3.2440668499999998</v>
      </c>
      <c r="BB99" s="10"/>
      <c r="BC99" s="10">
        <v>25.593111110000002</v>
      </c>
      <c r="BD99" s="10"/>
      <c r="BE99" s="10">
        <v>11.12548468</v>
      </c>
      <c r="BF99" s="10"/>
      <c r="BG99" s="10">
        <v>15.930616899999999</v>
      </c>
      <c r="BH99" s="10"/>
      <c r="BI99" s="10">
        <v>15.254172499999999</v>
      </c>
      <c r="BJ99" s="10"/>
      <c r="BK99" s="10">
        <v>18.593011710000003</v>
      </c>
      <c r="BL99" s="10"/>
      <c r="BM99" s="10">
        <v>8.4854084399999987</v>
      </c>
      <c r="BN99" s="10"/>
      <c r="BO99" s="10">
        <v>6.0965767499999997</v>
      </c>
      <c r="BP99" s="10"/>
      <c r="BQ99" s="10">
        <v>11.333930400000002</v>
      </c>
      <c r="BR99" s="10"/>
      <c r="BS99" s="10">
        <v>37.591231229999998</v>
      </c>
      <c r="BT99" s="10"/>
      <c r="BU99" s="10">
        <v>37.009601159999995</v>
      </c>
      <c r="BV99" s="10"/>
      <c r="BW99" s="10">
        <v>16.834766460000001</v>
      </c>
      <c r="BX99" s="10"/>
      <c r="BY99" s="10">
        <v>27.928761959999999</v>
      </c>
      <c r="BZ99" s="10"/>
      <c r="CA99" s="10">
        <v>34.771119330000005</v>
      </c>
      <c r="CB99" s="10"/>
      <c r="CC99" s="10">
        <v>28.372870629999998</v>
      </c>
      <c r="CD99" s="10"/>
      <c r="CE99" s="10">
        <v>42.075315630000006</v>
      </c>
      <c r="CF99" s="10"/>
      <c r="CG99" s="10">
        <v>36.845497680000008</v>
      </c>
      <c r="CH99" s="10"/>
      <c r="CI99" s="10">
        <v>42.710553300000001</v>
      </c>
      <c r="CJ99" s="10"/>
      <c r="CK99" s="10">
        <v>34.580003249999997</v>
      </c>
      <c r="CL99" s="10"/>
      <c r="CM99" s="10">
        <v>10.460613570000001</v>
      </c>
      <c r="CN99" s="10"/>
      <c r="CO99" s="10">
        <v>10.224370799999999</v>
      </c>
      <c r="CP99" s="10"/>
      <c r="CQ99" s="10">
        <v>11.52460166</v>
      </c>
      <c r="CR99" s="10"/>
      <c r="CS99" s="10">
        <v>19.220879660000001</v>
      </c>
      <c r="CT99" s="10"/>
      <c r="CU99" s="10">
        <v>22.393402500000001</v>
      </c>
      <c r="CV99" s="10"/>
      <c r="CW99" s="10">
        <v>16.797995459999999</v>
      </c>
      <c r="CX99" s="10"/>
      <c r="CY99" s="10">
        <v>18.664846199999999</v>
      </c>
      <c r="CZ99" s="10"/>
      <c r="DA99" s="10">
        <v>1.7408235600000004</v>
      </c>
      <c r="DB99" s="10"/>
      <c r="DC99" s="10">
        <v>44.615384000000006</v>
      </c>
      <c r="DD99" s="10"/>
      <c r="DE99" s="10">
        <v>28.85139088</v>
      </c>
      <c r="DF99" s="10"/>
      <c r="DG99" s="10">
        <v>11.83603125</v>
      </c>
      <c r="DH99" s="10"/>
      <c r="DI99" s="10">
        <v>12.61737772</v>
      </c>
      <c r="DJ99" s="10"/>
      <c r="DK99" s="10">
        <v>6.7403934400000001</v>
      </c>
      <c r="DL99" s="7">
        <f t="shared" si="128"/>
        <v>0</v>
      </c>
      <c r="DM99" s="7">
        <f t="shared" si="129"/>
        <v>1354.6839895199998</v>
      </c>
    </row>
    <row r="100" spans="2:117" ht="30">
      <c r="B100" s="4">
        <v>26</v>
      </c>
      <c r="C100" s="5" t="s">
        <v>297</v>
      </c>
      <c r="D100" s="6"/>
      <c r="E100" s="6">
        <v>49.653639249999998</v>
      </c>
      <c r="F100" s="10"/>
      <c r="G100" s="10">
        <v>45.155850750000006</v>
      </c>
      <c r="H100" s="10"/>
      <c r="I100" s="10">
        <v>40.415712700000014</v>
      </c>
      <c r="J100" s="10"/>
      <c r="K100" s="10">
        <v>55.058089240000001</v>
      </c>
      <c r="L100" s="10"/>
      <c r="M100" s="10">
        <v>97.982041959999989</v>
      </c>
      <c r="N100" s="10"/>
      <c r="O100" s="10">
        <v>66.621772199999995</v>
      </c>
      <c r="P100" s="10"/>
      <c r="Q100" s="10">
        <v>30.098079919999996</v>
      </c>
      <c r="R100" s="10"/>
      <c r="S100" s="10">
        <v>37.586075560000005</v>
      </c>
      <c r="T100" s="10"/>
      <c r="U100" s="10">
        <v>36.634971100000001</v>
      </c>
      <c r="V100" s="10"/>
      <c r="W100" s="10">
        <v>46.786952730000003</v>
      </c>
      <c r="X100" s="10"/>
      <c r="Y100" s="10">
        <v>49.287422970000001</v>
      </c>
      <c r="Z100" s="10"/>
      <c r="AA100" s="10">
        <v>13.282756200000001</v>
      </c>
      <c r="AB100" s="10"/>
      <c r="AC100" s="10">
        <v>47.520556679999999</v>
      </c>
      <c r="AD100" s="10"/>
      <c r="AE100" s="10">
        <v>40.889603600000001</v>
      </c>
      <c r="AF100" s="10"/>
      <c r="AG100" s="10">
        <v>39.016596960000001</v>
      </c>
      <c r="AH100" s="10"/>
      <c r="AI100" s="10">
        <v>51.628342919999994</v>
      </c>
      <c r="AJ100" s="10"/>
      <c r="AK100" s="10">
        <v>36.549067719999996</v>
      </c>
      <c r="AL100" s="10"/>
      <c r="AM100" s="10">
        <v>12.8743541</v>
      </c>
      <c r="AN100" s="10"/>
      <c r="AO100" s="10">
        <v>13.477937579999997</v>
      </c>
      <c r="AP100" s="10"/>
      <c r="AQ100" s="10">
        <v>6.6715912199999989</v>
      </c>
      <c r="AR100" s="10"/>
      <c r="AS100" s="10">
        <v>8.5410104400000009</v>
      </c>
      <c r="AT100" s="10"/>
      <c r="AU100" s="10">
        <v>60.434029200000012</v>
      </c>
      <c r="AV100" s="10"/>
      <c r="AW100" s="10">
        <v>6.9759325500000005</v>
      </c>
      <c r="AX100" s="10"/>
      <c r="AY100" s="10">
        <v>11.504936999999998</v>
      </c>
      <c r="AZ100" s="10"/>
      <c r="BA100" s="10">
        <v>3.2911931899999995</v>
      </c>
      <c r="BB100" s="10"/>
      <c r="BC100" s="10">
        <v>29.160317720000002</v>
      </c>
      <c r="BD100" s="10"/>
      <c r="BE100" s="10">
        <v>13.033559799999999</v>
      </c>
      <c r="BF100" s="10"/>
      <c r="BG100" s="10">
        <v>19.523225839999998</v>
      </c>
      <c r="BH100" s="10"/>
      <c r="BI100" s="10">
        <v>16.950447699999998</v>
      </c>
      <c r="BJ100" s="10"/>
      <c r="BK100" s="10">
        <v>23.105177550000004</v>
      </c>
      <c r="BL100" s="10"/>
      <c r="BM100" s="10">
        <v>11.54245302</v>
      </c>
      <c r="BN100" s="10"/>
      <c r="BO100" s="10">
        <v>6.4514465400000001</v>
      </c>
      <c r="BP100" s="10"/>
      <c r="BQ100" s="10">
        <v>14.385672599999999</v>
      </c>
      <c r="BR100" s="10"/>
      <c r="BS100" s="10">
        <v>46.813481460000006</v>
      </c>
      <c r="BT100" s="10"/>
      <c r="BU100" s="10">
        <v>40.034859579999996</v>
      </c>
      <c r="BV100" s="10"/>
      <c r="BW100" s="10">
        <v>23.964673020000003</v>
      </c>
      <c r="BX100" s="10"/>
      <c r="BY100" s="10">
        <v>36.785362679999999</v>
      </c>
      <c r="BZ100" s="10"/>
      <c r="CA100" s="10">
        <v>48.063045960000004</v>
      </c>
      <c r="CB100" s="10"/>
      <c r="CC100" s="10">
        <v>37.245909359999999</v>
      </c>
      <c r="CD100" s="10"/>
      <c r="CE100" s="10">
        <v>52.010484480000002</v>
      </c>
      <c r="CF100" s="10"/>
      <c r="CG100" s="10">
        <v>43.822176460000009</v>
      </c>
      <c r="CH100" s="10"/>
      <c r="CI100" s="10">
        <v>52.219357500000001</v>
      </c>
      <c r="CJ100" s="10"/>
      <c r="CK100" s="10">
        <v>53.322258900000001</v>
      </c>
      <c r="CL100" s="10"/>
      <c r="CM100" s="10">
        <v>19.290644230000002</v>
      </c>
      <c r="CN100" s="10"/>
      <c r="CO100" s="10">
        <v>10.9401516</v>
      </c>
      <c r="CP100" s="10"/>
      <c r="CQ100" s="10">
        <v>15.76053022</v>
      </c>
      <c r="CR100" s="10"/>
      <c r="CS100" s="10">
        <v>18.155897320000001</v>
      </c>
      <c r="CT100" s="10"/>
      <c r="CU100" s="10">
        <v>23.511705000000003</v>
      </c>
      <c r="CV100" s="10"/>
      <c r="CW100" s="10">
        <v>19.626399360000001</v>
      </c>
      <c r="CX100" s="10"/>
      <c r="CY100" s="10">
        <v>19.437661320000004</v>
      </c>
      <c r="CZ100" s="10"/>
      <c r="DA100" s="10">
        <v>1.6957501500000001</v>
      </c>
      <c r="DB100" s="10"/>
      <c r="DC100" s="10">
        <v>69.727495199999993</v>
      </c>
      <c r="DD100" s="10"/>
      <c r="DE100" s="10">
        <v>36.342795840000001</v>
      </c>
      <c r="DF100" s="10"/>
      <c r="DG100" s="10">
        <v>17.372596000000001</v>
      </c>
      <c r="DH100" s="10"/>
      <c r="DI100" s="10">
        <v>19.211003460000001</v>
      </c>
      <c r="DJ100" s="10"/>
      <c r="DK100" s="10">
        <v>9.059363939999999</v>
      </c>
      <c r="DL100" s="7">
        <f t="shared" si="128"/>
        <v>0</v>
      </c>
      <c r="DM100" s="7">
        <f t="shared" si="129"/>
        <v>1756.5044215500002</v>
      </c>
    </row>
    <row r="101" spans="2:117" s="24" customFormat="1" ht="33" hidden="1" customHeight="1">
      <c r="B101" s="20"/>
      <c r="C101" s="25" t="s">
        <v>302</v>
      </c>
      <c r="D101" s="22"/>
      <c r="E101" s="22">
        <v>22.91046</v>
      </c>
      <c r="F101" s="22"/>
      <c r="G101" s="22">
        <v>28.322430000000001</v>
      </c>
      <c r="H101" s="22"/>
      <c r="I101" s="22">
        <v>19.350339999999999</v>
      </c>
      <c r="J101" s="22"/>
      <c r="K101" s="22">
        <v>25.345939999999999</v>
      </c>
      <c r="L101" s="22"/>
      <c r="M101" s="22">
        <v>54.684630000000006</v>
      </c>
      <c r="N101" s="22"/>
      <c r="O101" s="22">
        <v>30.972770000000001</v>
      </c>
      <c r="P101" s="22"/>
      <c r="Q101" s="22">
        <v>18.313890000000001</v>
      </c>
      <c r="R101" s="22"/>
      <c r="S101" s="22">
        <v>19.514340000000001</v>
      </c>
      <c r="T101" s="22"/>
      <c r="U101" s="22">
        <v>17.70966</v>
      </c>
      <c r="V101" s="22"/>
      <c r="W101" s="22">
        <v>22.308610000000002</v>
      </c>
      <c r="X101" s="22"/>
      <c r="Y101" s="22">
        <v>23.564040000000002</v>
      </c>
      <c r="Z101" s="22"/>
      <c r="AA101" s="22">
        <v>8.5184800000000003</v>
      </c>
      <c r="AB101" s="22"/>
      <c r="AC101" s="22">
        <v>24.782599999999999</v>
      </c>
      <c r="AD101" s="22"/>
      <c r="AE101" s="22">
        <v>23.151619999999998</v>
      </c>
      <c r="AF101" s="22"/>
      <c r="AG101" s="22">
        <v>21.322849999999999</v>
      </c>
      <c r="AH101" s="22"/>
      <c r="AI101" s="22">
        <v>25.00168</v>
      </c>
      <c r="AJ101" s="22"/>
      <c r="AK101" s="22">
        <v>20.813549999999999</v>
      </c>
      <c r="AL101" s="22"/>
      <c r="AM101" s="22">
        <v>6.3597099999999998</v>
      </c>
      <c r="AN101" s="22"/>
      <c r="AO101" s="22">
        <v>9.8893599999999999</v>
      </c>
      <c r="AP101" s="22"/>
      <c r="AQ101" s="22">
        <v>3.5667499999999999</v>
      </c>
      <c r="AR101" s="22"/>
      <c r="AS101" s="22">
        <v>4.2259200000000003</v>
      </c>
      <c r="AT101" s="22"/>
      <c r="AU101" s="22">
        <v>30.0867</v>
      </c>
      <c r="AV101" s="22"/>
      <c r="AW101" s="22">
        <v>3.8132199999999998</v>
      </c>
      <c r="AX101" s="22"/>
      <c r="AY101" s="22">
        <v>5.2492700000000001</v>
      </c>
      <c r="AZ101" s="22"/>
      <c r="BA101" s="22">
        <v>3.2425000000000002</v>
      </c>
      <c r="BB101" s="22"/>
      <c r="BC101" s="22">
        <v>15.29139</v>
      </c>
      <c r="BD101" s="22"/>
      <c r="BE101" s="22">
        <v>7.1335500000000005</v>
      </c>
      <c r="BF101" s="22"/>
      <c r="BG101" s="22">
        <v>11.413729999999999</v>
      </c>
      <c r="BH101" s="22"/>
      <c r="BI101" s="22">
        <v>10.354950000000001</v>
      </c>
      <c r="BJ101" s="22"/>
      <c r="BK101" s="22">
        <v>11.792120000000001</v>
      </c>
      <c r="BL101" s="22"/>
      <c r="BM101" s="22">
        <v>5.7370700000000001</v>
      </c>
      <c r="BN101" s="22"/>
      <c r="BO101" s="22">
        <v>3.3617399999999997</v>
      </c>
      <c r="BP101" s="22"/>
      <c r="BQ101" s="22">
        <v>7.9116999999999997</v>
      </c>
      <c r="BR101" s="22"/>
      <c r="BS101" s="22">
        <v>21.396129999999999</v>
      </c>
      <c r="BT101" s="22"/>
      <c r="BU101" s="22">
        <v>19.403189999999999</v>
      </c>
      <c r="BV101" s="22"/>
      <c r="BW101" s="22">
        <v>13.041360000000001</v>
      </c>
      <c r="BX101" s="22"/>
      <c r="BY101" s="22">
        <v>18.121400000000001</v>
      </c>
      <c r="BZ101" s="22"/>
      <c r="CA101" s="22">
        <v>25.434459999999998</v>
      </c>
      <c r="CB101" s="22"/>
      <c r="CC101" s="22">
        <v>18.32939</v>
      </c>
      <c r="CD101" s="22"/>
      <c r="CE101" s="22">
        <v>24.003049999999998</v>
      </c>
      <c r="CF101" s="22"/>
      <c r="CG101" s="22">
        <v>20.808450000000001</v>
      </c>
      <c r="CH101" s="22"/>
      <c r="CI101" s="22">
        <v>25.4163</v>
      </c>
      <c r="CJ101" s="22"/>
      <c r="CK101" s="22">
        <v>25.024750000000001</v>
      </c>
      <c r="CL101" s="22"/>
      <c r="CM101" s="22">
        <v>8.8343899999999991</v>
      </c>
      <c r="CN101" s="22"/>
      <c r="CO101" s="22">
        <v>4.8638000000000003</v>
      </c>
      <c r="CP101" s="22"/>
      <c r="CQ101" s="22">
        <v>7.7820499999999999</v>
      </c>
      <c r="CR101" s="22"/>
      <c r="CS101" s="22">
        <v>10.883389999999999</v>
      </c>
      <c r="CT101" s="22"/>
      <c r="CU101" s="22">
        <v>11.332079999999999</v>
      </c>
      <c r="CV101" s="22"/>
      <c r="CW101" s="22">
        <v>9.1516599999999997</v>
      </c>
      <c r="CX101" s="22"/>
      <c r="CY101" s="22">
        <v>10.59666</v>
      </c>
      <c r="CZ101" s="22"/>
      <c r="DA101" s="22">
        <v>0.90789999999999993</v>
      </c>
      <c r="DB101" s="22"/>
      <c r="DC101" s="22">
        <v>30.896459999999998</v>
      </c>
      <c r="DD101" s="22"/>
      <c r="DE101" s="22">
        <v>17.771129999999999</v>
      </c>
      <c r="DF101" s="22"/>
      <c r="DG101" s="22">
        <v>7.0060099999999998</v>
      </c>
      <c r="DH101" s="22"/>
      <c r="DI101" s="22">
        <v>8.5506600000000006</v>
      </c>
      <c r="DJ101" s="22"/>
      <c r="DK101" s="22">
        <v>6.35541</v>
      </c>
      <c r="DL101" s="23"/>
      <c r="DM101" s="23">
        <f t="shared" si="129"/>
        <v>891.92765000000009</v>
      </c>
    </row>
    <row r="102" spans="2:117" ht="45">
      <c r="B102" s="4">
        <v>27</v>
      </c>
      <c r="C102" s="5" t="s">
        <v>132</v>
      </c>
      <c r="D102" s="6"/>
      <c r="E102" s="6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7">
        <f t="shared" si="128"/>
        <v>0</v>
      </c>
      <c r="DM102" s="7">
        <f t="shared" si="129"/>
        <v>0</v>
      </c>
    </row>
    <row r="103" spans="2:117" ht="45">
      <c r="B103" s="4">
        <v>28</v>
      </c>
      <c r="C103" s="5" t="s">
        <v>133</v>
      </c>
      <c r="D103" s="6"/>
      <c r="E103" s="6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7">
        <f t="shared" si="128"/>
        <v>0</v>
      </c>
      <c r="DM103" s="7">
        <f t="shared" si="129"/>
        <v>0</v>
      </c>
    </row>
    <row r="104" spans="2:117" ht="45">
      <c r="B104" s="4">
        <v>29</v>
      </c>
      <c r="C104" s="5" t="s">
        <v>134</v>
      </c>
      <c r="D104" s="6"/>
      <c r="E104" s="6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7">
        <f t="shared" si="128"/>
        <v>0</v>
      </c>
      <c r="DM104" s="7">
        <f t="shared" si="129"/>
        <v>0</v>
      </c>
    </row>
    <row r="105" spans="2:117" ht="90">
      <c r="B105" s="4">
        <v>30</v>
      </c>
      <c r="C105" s="5" t="s">
        <v>135</v>
      </c>
      <c r="D105" s="6"/>
      <c r="E105" s="6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7">
        <f t="shared" si="128"/>
        <v>0</v>
      </c>
      <c r="DM105" s="7">
        <f t="shared" si="129"/>
        <v>0</v>
      </c>
    </row>
    <row r="106" spans="2:117" ht="60">
      <c r="B106" s="4">
        <v>31</v>
      </c>
      <c r="C106" s="5" t="s">
        <v>136</v>
      </c>
      <c r="D106" s="6"/>
      <c r="E106" s="6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7">
        <f t="shared" si="128"/>
        <v>0</v>
      </c>
      <c r="DM106" s="7">
        <f t="shared" si="129"/>
        <v>0</v>
      </c>
    </row>
    <row r="107" spans="2:117" ht="60">
      <c r="B107" s="4">
        <v>33</v>
      </c>
      <c r="C107" s="5" t="s">
        <v>137</v>
      </c>
      <c r="D107" s="6"/>
      <c r="E107" s="6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7">
        <f t="shared" si="128"/>
        <v>0</v>
      </c>
      <c r="DM107" s="7">
        <f t="shared" si="129"/>
        <v>0</v>
      </c>
    </row>
    <row r="108" spans="2:117" s="11" customFormat="1">
      <c r="B108" s="78">
        <v>34</v>
      </c>
      <c r="C108" s="9" t="s">
        <v>25</v>
      </c>
      <c r="D108" s="7"/>
      <c r="E108" s="7">
        <f>SUM(E95:E100)</f>
        <v>466.47789775000001</v>
      </c>
      <c r="F108" s="7"/>
      <c r="G108" s="7">
        <f t="shared" ref="G108" si="130">SUM(G95:G100)</f>
        <v>396.59083320000008</v>
      </c>
      <c r="H108" s="7"/>
      <c r="I108" s="7">
        <f t="shared" ref="I108" si="131">SUM(I95:I100)</f>
        <v>359.88109036000009</v>
      </c>
      <c r="J108" s="7"/>
      <c r="K108" s="7">
        <f t="shared" ref="K108" si="132">SUM(K95:K100)</f>
        <v>499.99331536</v>
      </c>
      <c r="L108" s="7"/>
      <c r="M108" s="7">
        <f t="shared" ref="M108" si="133">SUM(M95:M100)</f>
        <v>846.90076437999983</v>
      </c>
      <c r="N108" s="7"/>
      <c r="O108" s="7">
        <f t="shared" ref="O108" si="134">SUM(O95:O100)</f>
        <v>661.04803605000006</v>
      </c>
      <c r="P108" s="7"/>
      <c r="Q108" s="7">
        <f t="shared" ref="Q108" si="135">SUM(Q95:Q100)</f>
        <v>260.18443581999992</v>
      </c>
      <c r="R108" s="7"/>
      <c r="S108" s="7">
        <f t="shared" ref="S108" si="136">SUM(S95:S100)</f>
        <v>355.25249782000003</v>
      </c>
      <c r="T108" s="7"/>
      <c r="U108" s="7">
        <f t="shared" ref="U108" si="137">SUM(U95:U100)</f>
        <v>359.8040992</v>
      </c>
      <c r="V108" s="7"/>
      <c r="W108" s="7">
        <f t="shared" ref="W108" si="138">SUM(W95:W100)</f>
        <v>437.38149830999998</v>
      </c>
      <c r="X108" s="7"/>
      <c r="Y108" s="7">
        <f t="shared" ref="Y108" si="139">SUM(Y95:Y100)</f>
        <v>419.45869980000003</v>
      </c>
      <c r="Z108" s="7"/>
      <c r="AA108" s="7">
        <f t="shared" ref="AA108" si="140">SUM(AA95:AA100)</f>
        <v>135.114777</v>
      </c>
      <c r="AB108" s="7"/>
      <c r="AC108" s="7">
        <f t="shared" ref="AC108" si="141">SUM(AC95:AC100)</f>
        <v>427.58140667999999</v>
      </c>
      <c r="AD108" s="7"/>
      <c r="AE108" s="7">
        <f t="shared" ref="AE108" si="142">SUM(AE95:AE100)</f>
        <v>369.55877799999996</v>
      </c>
      <c r="AF108" s="7"/>
      <c r="AG108" s="7">
        <f t="shared" ref="AG108" si="143">SUM(AG95:AG100)</f>
        <v>385.90982496000004</v>
      </c>
      <c r="AH108" s="7"/>
      <c r="AI108" s="7">
        <f t="shared" ref="AI108" si="144">SUM(AI95:AI100)</f>
        <v>453.28781266999999</v>
      </c>
      <c r="AJ108" s="7"/>
      <c r="AK108" s="7">
        <f t="shared" ref="AK108" si="145">SUM(AK95:AK100)</f>
        <v>356.26219728000001</v>
      </c>
      <c r="AL108" s="7"/>
      <c r="AM108" s="7">
        <f t="shared" ref="AM108" si="146">SUM(AM95:AM100)</f>
        <v>86.833886200000023</v>
      </c>
      <c r="AN108" s="7"/>
      <c r="AO108" s="7">
        <f t="shared" ref="AO108" si="147">SUM(AO95:AO100)</f>
        <v>137.33323578</v>
      </c>
      <c r="AP108" s="7"/>
      <c r="AQ108" s="7">
        <f t="shared" ref="AQ108" si="148">SUM(AQ95:AQ100)</f>
        <v>77.99208311999999</v>
      </c>
      <c r="AR108" s="7"/>
      <c r="AS108" s="7">
        <f t="shared" ref="AS108" si="149">SUM(AS95:AS100)</f>
        <v>103.34484430000001</v>
      </c>
      <c r="AT108" s="7"/>
      <c r="AU108" s="7">
        <f t="shared" ref="AU108" si="150">SUM(AU95:AU100)</f>
        <v>593.10753820000014</v>
      </c>
      <c r="AV108" s="7"/>
      <c r="AW108" s="7">
        <f t="shared" ref="AW108" si="151">SUM(AW95:AW100)</f>
        <v>69.072361799999996</v>
      </c>
      <c r="AX108" s="7"/>
      <c r="AY108" s="7">
        <f t="shared" ref="AY108" si="152">SUM(AY95:AY100)</f>
        <v>133.20852500000001</v>
      </c>
      <c r="AZ108" s="7"/>
      <c r="BA108" s="7">
        <f t="shared" ref="BA108" si="153">SUM(BA95:BA100)</f>
        <v>32.925558579999993</v>
      </c>
      <c r="BB108" s="7"/>
      <c r="BC108" s="7">
        <f t="shared" ref="BC108" si="154">SUM(BC95:BC100)</f>
        <v>265.02668866000005</v>
      </c>
      <c r="BD108" s="7"/>
      <c r="BE108" s="7">
        <f t="shared" ref="BE108" si="155">SUM(BE95:BE100)</f>
        <v>128.79900223999999</v>
      </c>
      <c r="BF108" s="7"/>
      <c r="BG108" s="7">
        <f t="shared" ref="BG108" si="156">SUM(BG95:BG100)</f>
        <v>189.0491447</v>
      </c>
      <c r="BH108" s="7"/>
      <c r="BI108" s="7">
        <f t="shared" ref="BI108" si="157">SUM(BI95:BI100)</f>
        <v>166.20495080000001</v>
      </c>
      <c r="BJ108" s="7"/>
      <c r="BK108" s="7">
        <f t="shared" ref="BK108" si="158">SUM(BK95:BK100)</f>
        <v>218.55779946000004</v>
      </c>
      <c r="BL108" s="7"/>
      <c r="BM108" s="7">
        <f t="shared" ref="BM108" si="159">SUM(BM95:BM100)</f>
        <v>116.65866545999999</v>
      </c>
      <c r="BN108" s="7"/>
      <c r="BO108" s="7">
        <f t="shared" ref="BO108" si="160">SUM(BO95:BO100)</f>
        <v>79.721430470000001</v>
      </c>
      <c r="BP108" s="7"/>
      <c r="BQ108" s="7">
        <f t="shared" ref="BQ108" si="161">SUM(BQ95:BQ100)</f>
        <v>154.07288520000003</v>
      </c>
      <c r="BR108" s="7"/>
      <c r="BS108" s="7">
        <f t="shared" ref="BS108" si="162">SUM(BS95:BS100)</f>
        <v>420.57319778999999</v>
      </c>
      <c r="BT108" s="7"/>
      <c r="BU108" s="7">
        <f t="shared" ref="BU108" si="163">SUM(BU95:BU100)</f>
        <v>455.50623151999997</v>
      </c>
      <c r="BV108" s="7"/>
      <c r="BW108" s="7">
        <f t="shared" ref="BW108" si="164">SUM(BW95:BW100)</f>
        <v>236.76076111</v>
      </c>
      <c r="BX108" s="7"/>
      <c r="BY108" s="7">
        <f t="shared" ref="BY108" si="165">SUM(BY95:BY100)</f>
        <v>398.26646243999988</v>
      </c>
      <c r="BZ108" s="7"/>
      <c r="CA108" s="7">
        <f t="shared" ref="CA108" si="166">SUM(CA95:CA100)</f>
        <v>413.99384961000004</v>
      </c>
      <c r="CB108" s="7"/>
      <c r="CC108" s="7">
        <f t="shared" ref="CC108" si="167">SUM(CC95:CC100)</f>
        <v>377.04862753999998</v>
      </c>
      <c r="CD108" s="7"/>
      <c r="CE108" s="7">
        <f t="shared" ref="CE108" si="168">SUM(CE95:CE100)</f>
        <v>491.37466752000006</v>
      </c>
      <c r="CF108" s="7"/>
      <c r="CG108" s="7">
        <f t="shared" ref="CG108" si="169">SUM(CG95:CG100)</f>
        <v>455.90041606000011</v>
      </c>
      <c r="CH108" s="7"/>
      <c r="CI108" s="7">
        <f t="shared" ref="CI108" si="170">SUM(CI95:CI100)</f>
        <v>483.73678230000002</v>
      </c>
      <c r="CJ108" s="7"/>
      <c r="CK108" s="7">
        <f t="shared" ref="CK108" si="171">SUM(CK95:CK100)</f>
        <v>472.86827054999998</v>
      </c>
      <c r="CL108" s="7"/>
      <c r="CM108" s="7">
        <f t="shared" ref="CM108" si="172">SUM(CM95:CM100)</f>
        <v>144.98795740000003</v>
      </c>
      <c r="CN108" s="7"/>
      <c r="CO108" s="7">
        <f t="shared" ref="CO108" si="173">SUM(CO95:CO100)</f>
        <v>109.53203615999999</v>
      </c>
      <c r="CP108" s="7"/>
      <c r="CQ108" s="7">
        <f t="shared" ref="CQ108" si="174">SUM(CQ95:CQ100)</f>
        <v>161.08226121999999</v>
      </c>
      <c r="CR108" s="7"/>
      <c r="CS108" s="7">
        <f t="shared" ref="CS108" si="175">SUM(CS95:CS100)</f>
        <v>209.02633220000001</v>
      </c>
      <c r="CT108" s="7"/>
      <c r="CU108" s="7">
        <f t="shared" ref="CU108" si="176">SUM(CU95:CU100)</f>
        <v>237.32889250000002</v>
      </c>
      <c r="CV108" s="7"/>
      <c r="CW108" s="7">
        <f t="shared" ref="CW108" si="177">SUM(CW95:CW100)</f>
        <v>240.42627468000001</v>
      </c>
      <c r="CX108" s="7"/>
      <c r="CY108" s="7">
        <f t="shared" ref="CY108" si="178">SUM(CY95:CY100)</f>
        <v>233.67643992000001</v>
      </c>
      <c r="CZ108" s="7"/>
      <c r="DA108" s="7">
        <f t="shared" ref="DA108" si="179">SUM(DA95:DA100)</f>
        <v>23.376255629999999</v>
      </c>
      <c r="DB108" s="7"/>
      <c r="DC108" s="7">
        <f t="shared" ref="DC108" si="180">SUM(DC95:DC100)</f>
        <v>584.29448000000002</v>
      </c>
      <c r="DD108" s="7"/>
      <c r="DE108" s="7">
        <f t="shared" ref="DE108" si="181">SUM(DE95:DE100)</f>
        <v>367.19710456000001</v>
      </c>
      <c r="DF108" s="7"/>
      <c r="DG108" s="7">
        <f t="shared" ref="DG108" si="182">SUM(DG95:DG100)</f>
        <v>172.03311745000002</v>
      </c>
      <c r="DH108" s="7"/>
      <c r="DI108" s="7">
        <f t="shared" ref="DI108" si="183">SUM(DI95:DI100)</f>
        <v>183.40570138999999</v>
      </c>
      <c r="DJ108" s="7"/>
      <c r="DK108" s="7">
        <f t="shared" ref="DK108" si="184">SUM(DK95:DK100)</f>
        <v>95.155326640000013</v>
      </c>
      <c r="DL108" s="7">
        <f t="shared" si="128"/>
        <v>0</v>
      </c>
      <c r="DM108" s="7">
        <f t="shared" si="129"/>
        <v>16710.1480108</v>
      </c>
    </row>
    <row r="109" spans="2:117" ht="29.25">
      <c r="B109" s="4" t="s">
        <v>138</v>
      </c>
      <c r="C109" s="9" t="s">
        <v>139</v>
      </c>
      <c r="D109" s="6"/>
      <c r="E109" s="6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7">
        <f t="shared" si="128"/>
        <v>0</v>
      </c>
      <c r="DM109" s="7">
        <f t="shared" si="129"/>
        <v>0</v>
      </c>
    </row>
    <row r="110" spans="2:117" ht="30">
      <c r="B110" s="4">
        <v>35</v>
      </c>
      <c r="C110" s="5" t="s">
        <v>287</v>
      </c>
      <c r="D110" s="6"/>
      <c r="E110" s="6">
        <v>350.18</v>
      </c>
      <c r="F110" s="6"/>
      <c r="G110" s="6">
        <v>458.96</v>
      </c>
      <c r="H110" s="6"/>
      <c r="I110" s="6">
        <v>240.16</v>
      </c>
      <c r="J110" s="6"/>
      <c r="K110" s="6">
        <v>319.93</v>
      </c>
      <c r="L110" s="6"/>
      <c r="M110" s="6">
        <v>685.94</v>
      </c>
      <c r="N110" s="6"/>
      <c r="O110" s="6">
        <v>508.64</v>
      </c>
      <c r="P110" s="6"/>
      <c r="Q110" s="6">
        <v>229.72</v>
      </c>
      <c r="R110" s="6"/>
      <c r="S110" s="6">
        <v>299.18</v>
      </c>
      <c r="T110" s="6"/>
      <c r="U110" s="6">
        <v>314.39</v>
      </c>
      <c r="V110" s="6"/>
      <c r="W110" s="6">
        <v>351.49</v>
      </c>
      <c r="X110" s="6"/>
      <c r="Y110" s="6">
        <v>314.45999999999998</v>
      </c>
      <c r="Z110" s="6"/>
      <c r="AA110" s="6">
        <v>147.46</v>
      </c>
      <c r="AB110" s="6"/>
      <c r="AC110" s="6">
        <v>349.34</v>
      </c>
      <c r="AD110" s="6"/>
      <c r="AE110" s="6">
        <v>353.89</v>
      </c>
      <c r="AF110" s="6"/>
      <c r="AG110" s="6">
        <v>344.53</v>
      </c>
      <c r="AH110" s="6"/>
      <c r="AI110" s="6">
        <v>355.47</v>
      </c>
      <c r="AJ110" s="6"/>
      <c r="AK110" s="6">
        <v>352.95</v>
      </c>
      <c r="AL110" s="6"/>
      <c r="AM110" s="6">
        <v>80.430000000000007</v>
      </c>
      <c r="AN110" s="6"/>
      <c r="AO110" s="6">
        <v>173.83</v>
      </c>
      <c r="AP110" s="6"/>
      <c r="AQ110" s="6">
        <v>80.52</v>
      </c>
      <c r="AR110" s="6"/>
      <c r="AS110" s="6">
        <v>94.35</v>
      </c>
      <c r="AT110" s="6"/>
      <c r="AU110" s="6">
        <v>555.20000000000005</v>
      </c>
      <c r="AV110" s="6"/>
      <c r="AW110" s="6">
        <v>60.59</v>
      </c>
      <c r="AX110" s="6"/>
      <c r="AY110" s="6">
        <v>102.62</v>
      </c>
      <c r="AZ110" s="6"/>
      <c r="BA110" s="6">
        <v>46.5</v>
      </c>
      <c r="BB110" s="6"/>
      <c r="BC110" s="6">
        <v>199.11</v>
      </c>
      <c r="BD110" s="6"/>
      <c r="BE110" s="6">
        <v>107.65</v>
      </c>
      <c r="BF110" s="6"/>
      <c r="BG110" s="6">
        <v>161.19999999999999</v>
      </c>
      <c r="BH110" s="6"/>
      <c r="BI110" s="6">
        <v>160.1</v>
      </c>
      <c r="BJ110" s="6"/>
      <c r="BK110" s="6">
        <v>180.93</v>
      </c>
      <c r="BL110" s="6"/>
      <c r="BM110" s="6">
        <v>117.58</v>
      </c>
      <c r="BN110" s="6"/>
      <c r="BO110" s="6">
        <v>78.510000000000005</v>
      </c>
      <c r="BP110" s="6"/>
      <c r="BQ110" s="6">
        <v>153.18</v>
      </c>
      <c r="BR110" s="6"/>
      <c r="BS110" s="6">
        <v>289.94</v>
      </c>
      <c r="BT110" s="6"/>
      <c r="BU110" s="6">
        <v>389.66</v>
      </c>
      <c r="BV110" s="6"/>
      <c r="BW110" s="6">
        <v>238.18</v>
      </c>
      <c r="BX110" s="6"/>
      <c r="BY110" s="6">
        <v>357.49</v>
      </c>
      <c r="BZ110" s="6"/>
      <c r="CA110" s="6">
        <v>343.29</v>
      </c>
      <c r="CB110" s="6"/>
      <c r="CC110" s="6">
        <v>310.01</v>
      </c>
      <c r="CD110" s="6"/>
      <c r="CE110" s="6">
        <v>344.5</v>
      </c>
      <c r="CF110" s="6"/>
      <c r="CG110" s="6">
        <v>375.91</v>
      </c>
      <c r="CH110" s="6"/>
      <c r="CI110" s="6">
        <v>354.23</v>
      </c>
      <c r="CJ110" s="6"/>
      <c r="CK110" s="6">
        <v>395.83</v>
      </c>
      <c r="CL110" s="6"/>
      <c r="CM110" s="6">
        <v>124.25</v>
      </c>
      <c r="CN110" s="6"/>
      <c r="CO110" s="6">
        <v>80.52</v>
      </c>
      <c r="CP110" s="6"/>
      <c r="CQ110" s="6">
        <v>143.82</v>
      </c>
      <c r="CR110" s="6"/>
      <c r="CS110" s="6">
        <v>178.21</v>
      </c>
      <c r="CT110" s="6"/>
      <c r="CU110" s="6">
        <v>171.93</v>
      </c>
      <c r="CV110" s="6"/>
      <c r="CW110" s="6">
        <v>195.53</v>
      </c>
      <c r="CX110" s="6"/>
      <c r="CY110" s="6">
        <v>187.62</v>
      </c>
      <c r="CZ110" s="6"/>
      <c r="DA110" s="6">
        <v>22.54</v>
      </c>
      <c r="DB110" s="6"/>
      <c r="DC110" s="6">
        <v>467.74</v>
      </c>
      <c r="DD110" s="6"/>
      <c r="DE110" s="6">
        <v>297.02</v>
      </c>
      <c r="DF110" s="6"/>
      <c r="DG110" s="6">
        <v>138.27000000000001</v>
      </c>
      <c r="DH110" s="6"/>
      <c r="DI110" s="6">
        <v>138.16999999999999</v>
      </c>
      <c r="DJ110" s="6"/>
      <c r="DK110" s="6">
        <v>105.42</v>
      </c>
      <c r="DL110" s="7">
        <f t="shared" si="128"/>
        <v>0</v>
      </c>
      <c r="DM110" s="7">
        <f t="shared" si="129"/>
        <v>13979.070000000003</v>
      </c>
    </row>
    <row r="111" spans="2:117" ht="36.75" customHeight="1">
      <c r="B111" s="4">
        <v>36</v>
      </c>
      <c r="C111" s="5" t="s">
        <v>288</v>
      </c>
      <c r="D111" s="6"/>
      <c r="E111" s="13">
        <v>811.87099999999998</v>
      </c>
      <c r="F111" s="6"/>
      <c r="G111" s="13">
        <v>741.91499999999996</v>
      </c>
      <c r="H111" s="6"/>
      <c r="I111" s="13">
        <v>788.30899999999997</v>
      </c>
      <c r="J111" s="6"/>
      <c r="K111" s="13">
        <v>1016.085</v>
      </c>
      <c r="L111" s="6"/>
      <c r="M111" s="13">
        <v>1907.307</v>
      </c>
      <c r="N111" s="6"/>
      <c r="O111" s="13">
        <v>1195.973</v>
      </c>
      <c r="P111" s="6"/>
      <c r="Q111" s="13">
        <v>696.88199999999995</v>
      </c>
      <c r="R111" s="6"/>
      <c r="S111" s="13">
        <v>702.79100000000005</v>
      </c>
      <c r="T111" s="6"/>
      <c r="U111" s="13">
        <v>531.59699999999998</v>
      </c>
      <c r="V111" s="6"/>
      <c r="W111" s="13">
        <v>803.57399999999996</v>
      </c>
      <c r="X111" s="6"/>
      <c r="Y111" s="13">
        <v>883.67499999999995</v>
      </c>
      <c r="Z111" s="6"/>
      <c r="AA111" s="13">
        <v>354.37</v>
      </c>
      <c r="AB111" s="6"/>
      <c r="AC111" s="13">
        <v>901.32600000000002</v>
      </c>
      <c r="AD111" s="6"/>
      <c r="AE111" s="13">
        <v>723.66</v>
      </c>
      <c r="AF111" s="6"/>
      <c r="AG111" s="13">
        <v>770.899</v>
      </c>
      <c r="AH111" s="6"/>
      <c r="AI111" s="13">
        <v>877.97</v>
      </c>
      <c r="AJ111" s="6"/>
      <c r="AK111" s="13">
        <v>713.63099999999997</v>
      </c>
      <c r="AL111" s="6"/>
      <c r="AM111" s="13">
        <v>115.914</v>
      </c>
      <c r="AN111" s="6"/>
      <c r="AO111" s="13">
        <v>392.26400000000001</v>
      </c>
      <c r="AP111" s="6"/>
      <c r="AQ111" s="13">
        <v>126.495</v>
      </c>
      <c r="AR111" s="6"/>
      <c r="AS111" s="13">
        <v>175.744</v>
      </c>
      <c r="AT111" s="6"/>
      <c r="AU111" s="13">
        <v>936.22</v>
      </c>
      <c r="AV111" s="6"/>
      <c r="AW111" s="13">
        <v>100.18300000000001</v>
      </c>
      <c r="AX111" s="6"/>
      <c r="AY111" s="13">
        <v>219.9</v>
      </c>
      <c r="AZ111" s="6"/>
      <c r="BA111" s="13">
        <v>134.83199999999999</v>
      </c>
      <c r="BB111" s="6"/>
      <c r="BC111" s="13">
        <v>573.09900000000005</v>
      </c>
      <c r="BD111" s="6"/>
      <c r="BE111" s="13">
        <v>224.25</v>
      </c>
      <c r="BF111" s="6"/>
      <c r="BG111" s="13">
        <v>436.52800000000002</v>
      </c>
      <c r="BH111" s="6"/>
      <c r="BI111" s="13">
        <v>379.97500000000002</v>
      </c>
      <c r="BJ111" s="6"/>
      <c r="BK111" s="13">
        <v>443.1</v>
      </c>
      <c r="BL111" s="6"/>
      <c r="BM111" s="13">
        <v>208.249</v>
      </c>
      <c r="BN111" s="6"/>
      <c r="BO111" s="13">
        <v>140.559</v>
      </c>
      <c r="BP111" s="6"/>
      <c r="BQ111" s="13">
        <v>281.13900000000001</v>
      </c>
      <c r="BR111" s="6"/>
      <c r="BS111" s="13">
        <v>795.41300000000001</v>
      </c>
      <c r="BT111" s="6"/>
      <c r="BU111" s="13">
        <v>809.952</v>
      </c>
      <c r="BV111" s="6"/>
      <c r="BW111" s="13">
        <v>414.95600000000002</v>
      </c>
      <c r="BX111" s="6"/>
      <c r="BY111" s="13">
        <v>733.00900000000001</v>
      </c>
      <c r="BZ111" s="6"/>
      <c r="CA111" s="13">
        <v>838.73500000000001</v>
      </c>
      <c r="CB111" s="6"/>
      <c r="CC111" s="13">
        <v>682.56799999999998</v>
      </c>
      <c r="CD111" s="6"/>
      <c r="CE111" s="13">
        <v>933.20899999999995</v>
      </c>
      <c r="CF111" s="6"/>
      <c r="CG111" s="13">
        <v>821.13900000000001</v>
      </c>
      <c r="CH111" s="6"/>
      <c r="CI111" s="13">
        <v>991.59699999999998</v>
      </c>
      <c r="CJ111" s="6"/>
      <c r="CK111" s="13">
        <v>776.72299999999996</v>
      </c>
      <c r="CL111" s="6"/>
      <c r="CM111" s="13">
        <v>223.57</v>
      </c>
      <c r="CN111" s="6"/>
      <c r="CO111" s="13">
        <v>170.477</v>
      </c>
      <c r="CP111" s="6"/>
      <c r="CQ111" s="13">
        <v>253.078</v>
      </c>
      <c r="CR111" s="6"/>
      <c r="CS111" s="13">
        <v>471.41399999999999</v>
      </c>
      <c r="CT111" s="6"/>
      <c r="CU111" s="13">
        <v>490.85</v>
      </c>
      <c r="CV111" s="6"/>
      <c r="CW111" s="13">
        <v>421.50299999999999</v>
      </c>
      <c r="CX111" s="6"/>
      <c r="CY111" s="13">
        <v>396.34399999999999</v>
      </c>
      <c r="CZ111" s="6"/>
      <c r="DA111" s="13">
        <v>37.640999999999998</v>
      </c>
      <c r="DB111" s="6"/>
      <c r="DC111" s="13">
        <v>1020.82</v>
      </c>
      <c r="DD111" s="6"/>
      <c r="DE111" s="13">
        <v>661.15899999999999</v>
      </c>
      <c r="DF111" s="6"/>
      <c r="DG111" s="13">
        <v>258.98500000000001</v>
      </c>
      <c r="DH111" s="6"/>
      <c r="DI111" s="13">
        <v>316.91199999999998</v>
      </c>
      <c r="DJ111" s="6"/>
      <c r="DK111" s="13">
        <v>250.77699999999999</v>
      </c>
      <c r="DL111" s="7">
        <f t="shared" si="128"/>
        <v>0</v>
      </c>
      <c r="DM111" s="40">
        <f t="shared" si="129"/>
        <v>32081.116999999991</v>
      </c>
    </row>
    <row r="112" spans="2:117">
      <c r="B112" s="4" t="s">
        <v>140</v>
      </c>
      <c r="C112" s="5" t="s">
        <v>128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7">
        <f t="shared" si="128"/>
        <v>0</v>
      </c>
      <c r="DM112" s="7">
        <f t="shared" si="129"/>
        <v>0</v>
      </c>
    </row>
    <row r="113" spans="2:117">
      <c r="B113" s="4" t="s">
        <v>141</v>
      </c>
      <c r="C113" s="5" t="s">
        <v>142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7">
        <f t="shared" si="128"/>
        <v>0</v>
      </c>
      <c r="DM113" s="7">
        <f t="shared" si="129"/>
        <v>0</v>
      </c>
    </row>
    <row r="114" spans="2:117" ht="34.5" customHeight="1">
      <c r="B114" s="4">
        <v>37</v>
      </c>
      <c r="C114" s="5" t="s">
        <v>289</v>
      </c>
      <c r="D114" s="6"/>
      <c r="E114" s="13">
        <v>1435.2729999999999</v>
      </c>
      <c r="F114" s="6"/>
      <c r="G114" s="13">
        <v>1365.1420000000001</v>
      </c>
      <c r="H114" s="6"/>
      <c r="I114" s="13">
        <v>1453.5530000000001</v>
      </c>
      <c r="J114" s="6"/>
      <c r="K114" s="13">
        <v>1495.15</v>
      </c>
      <c r="L114" s="6"/>
      <c r="M114" s="13">
        <v>3316.84</v>
      </c>
      <c r="N114" s="6"/>
      <c r="O114" s="13">
        <v>1803.8389999999999</v>
      </c>
      <c r="P114" s="6"/>
      <c r="Q114" s="13">
        <v>965.226</v>
      </c>
      <c r="R114" s="6"/>
      <c r="S114" s="13">
        <v>1346.489</v>
      </c>
      <c r="T114" s="6"/>
      <c r="U114" s="13">
        <v>905.553</v>
      </c>
      <c r="V114" s="6"/>
      <c r="W114" s="13">
        <v>1454.769</v>
      </c>
      <c r="X114" s="6"/>
      <c r="Y114" s="13">
        <v>1549.895</v>
      </c>
      <c r="Z114" s="6"/>
      <c r="AA114" s="13">
        <v>645.93700000000001</v>
      </c>
      <c r="AB114" s="6"/>
      <c r="AC114" s="13">
        <v>1618.624</v>
      </c>
      <c r="AD114" s="6"/>
      <c r="AE114" s="13">
        <v>1308.3040000000001</v>
      </c>
      <c r="AF114" s="6"/>
      <c r="AG114" s="13">
        <v>1414.393</v>
      </c>
      <c r="AH114" s="6"/>
      <c r="AI114" s="13">
        <v>1675.5550000000001</v>
      </c>
      <c r="AJ114" s="6"/>
      <c r="AK114" s="13">
        <v>1224.992</v>
      </c>
      <c r="AL114" s="6"/>
      <c r="AM114" s="13">
        <v>306.25299999999999</v>
      </c>
      <c r="AN114" s="6"/>
      <c r="AO114" s="13">
        <v>725.08500000000004</v>
      </c>
      <c r="AP114" s="6"/>
      <c r="AQ114" s="13">
        <v>242.303</v>
      </c>
      <c r="AR114" s="6"/>
      <c r="AS114" s="13">
        <v>329.66800000000001</v>
      </c>
      <c r="AT114" s="6"/>
      <c r="AU114" s="13">
        <v>1754.2080000000001</v>
      </c>
      <c r="AV114" s="6"/>
      <c r="AW114" s="13">
        <v>169.75</v>
      </c>
      <c r="AX114" s="6"/>
      <c r="AY114" s="13">
        <v>405.20299999999997</v>
      </c>
      <c r="AZ114" s="6"/>
      <c r="BA114" s="13">
        <v>252.952</v>
      </c>
      <c r="BB114" s="6"/>
      <c r="BC114" s="13">
        <v>1068.979</v>
      </c>
      <c r="BD114" s="6"/>
      <c r="BE114" s="13">
        <v>443.76400000000001</v>
      </c>
      <c r="BF114" s="6"/>
      <c r="BG114" s="13">
        <v>718.38199999999995</v>
      </c>
      <c r="BH114" s="6"/>
      <c r="BI114" s="13">
        <v>742.13300000000004</v>
      </c>
      <c r="BJ114" s="6"/>
      <c r="BK114" s="13">
        <v>784.18299999999999</v>
      </c>
      <c r="BL114" s="6"/>
      <c r="BM114" s="13">
        <v>378.68900000000002</v>
      </c>
      <c r="BN114" s="6"/>
      <c r="BO114" s="13">
        <v>262.25400000000002</v>
      </c>
      <c r="BP114" s="6"/>
      <c r="BQ114" s="13">
        <v>501.923</v>
      </c>
      <c r="BR114" s="6"/>
      <c r="BS114" s="13">
        <v>1400.742</v>
      </c>
      <c r="BT114" s="6"/>
      <c r="BU114" s="13">
        <v>1476.2090000000001</v>
      </c>
      <c r="BV114" s="6"/>
      <c r="BW114" s="13">
        <v>746.48500000000001</v>
      </c>
      <c r="BX114" s="6"/>
      <c r="BY114" s="13">
        <v>1153.9760000000001</v>
      </c>
      <c r="BZ114" s="6"/>
      <c r="CA114" s="13">
        <v>1484.6410000000001</v>
      </c>
      <c r="CB114" s="6"/>
      <c r="CC114" s="13">
        <v>1117.52</v>
      </c>
      <c r="CD114" s="6"/>
      <c r="CE114" s="13">
        <v>1567.83</v>
      </c>
      <c r="CF114" s="6"/>
      <c r="CG114" s="13">
        <v>1456.211</v>
      </c>
      <c r="CH114" s="6"/>
      <c r="CI114" s="13">
        <v>1695.7719999999999</v>
      </c>
      <c r="CJ114" s="6"/>
      <c r="CK114" s="13">
        <v>1349.6869999999999</v>
      </c>
      <c r="CL114" s="6"/>
      <c r="CM114" s="13">
        <v>415.80399999999997</v>
      </c>
      <c r="CN114" s="6"/>
      <c r="CO114" s="13">
        <v>363.34699999999998</v>
      </c>
      <c r="CP114" s="6"/>
      <c r="CQ114" s="13">
        <v>453.40100000000001</v>
      </c>
      <c r="CR114" s="6"/>
      <c r="CS114" s="13">
        <v>849.02</v>
      </c>
      <c r="CT114" s="6"/>
      <c r="CU114" s="13">
        <v>884.02300000000002</v>
      </c>
      <c r="CV114" s="6"/>
      <c r="CW114" s="13">
        <v>632.072</v>
      </c>
      <c r="CX114" s="6"/>
      <c r="CY114" s="13">
        <v>697.75599999999997</v>
      </c>
      <c r="CZ114" s="6"/>
      <c r="DA114" s="13">
        <v>70.826999999999998</v>
      </c>
      <c r="DB114" s="6"/>
      <c r="DC114" s="13">
        <v>1751.271</v>
      </c>
      <c r="DD114" s="6"/>
      <c r="DE114" s="13">
        <v>1127.3689999999999</v>
      </c>
      <c r="DF114" s="6"/>
      <c r="DG114" s="13">
        <v>428.10899999999998</v>
      </c>
      <c r="DH114" s="6"/>
      <c r="DI114" s="13">
        <v>462.178</v>
      </c>
      <c r="DJ114" s="6"/>
      <c r="DK114" s="13">
        <v>364.935</v>
      </c>
      <c r="DL114" s="7">
        <f t="shared" si="128"/>
        <v>0</v>
      </c>
      <c r="DM114" s="40">
        <f t="shared" si="129"/>
        <v>56014.447999999997</v>
      </c>
    </row>
    <row r="115" spans="2:117" ht="33" customHeight="1">
      <c r="B115" s="4">
        <v>38</v>
      </c>
      <c r="C115" s="5" t="s">
        <v>290</v>
      </c>
      <c r="D115" s="6"/>
      <c r="E115" s="13">
        <v>412.608</v>
      </c>
      <c r="F115" s="6"/>
      <c r="G115" s="13">
        <v>506.86500000000001</v>
      </c>
      <c r="H115" s="6"/>
      <c r="I115" s="13">
        <v>357.048</v>
      </c>
      <c r="J115" s="6"/>
      <c r="K115" s="13">
        <v>447.80500000000001</v>
      </c>
      <c r="L115" s="6"/>
      <c r="M115" s="13">
        <v>965.32500000000005</v>
      </c>
      <c r="N115" s="6"/>
      <c r="O115" s="13">
        <v>559.56899999999996</v>
      </c>
      <c r="P115" s="6"/>
      <c r="Q115" s="13">
        <v>330.017</v>
      </c>
      <c r="R115" s="6"/>
      <c r="S115" s="13">
        <v>354.75099999999998</v>
      </c>
      <c r="T115" s="6"/>
      <c r="U115" s="13">
        <v>309.90699999999998</v>
      </c>
      <c r="V115" s="6"/>
      <c r="W115" s="13">
        <v>414.161</v>
      </c>
      <c r="X115" s="6"/>
      <c r="Y115" s="13">
        <v>451.24900000000002</v>
      </c>
      <c r="Z115" s="6"/>
      <c r="AA115" s="13">
        <v>161.63900000000001</v>
      </c>
      <c r="AB115" s="6"/>
      <c r="AC115" s="13">
        <v>453.92200000000003</v>
      </c>
      <c r="AD115" s="6"/>
      <c r="AE115" s="13">
        <v>413.71499999999997</v>
      </c>
      <c r="AF115" s="6"/>
      <c r="AG115" s="13">
        <v>378.923</v>
      </c>
      <c r="AH115" s="6"/>
      <c r="AI115" s="13">
        <v>467.63600000000002</v>
      </c>
      <c r="AJ115" s="6"/>
      <c r="AK115" s="13">
        <v>375.54500000000002</v>
      </c>
      <c r="AL115" s="6"/>
      <c r="AM115" s="13">
        <v>118.999</v>
      </c>
      <c r="AN115" s="6"/>
      <c r="AO115" s="13">
        <v>185.292</v>
      </c>
      <c r="AP115" s="6"/>
      <c r="AQ115" s="13">
        <v>64.260999999999996</v>
      </c>
      <c r="AR115" s="6"/>
      <c r="AS115" s="13">
        <v>77.093999999999994</v>
      </c>
      <c r="AT115" s="6"/>
      <c r="AU115" s="13">
        <v>549.97</v>
      </c>
      <c r="AV115" s="6"/>
      <c r="AW115" s="13">
        <v>59.091999999999999</v>
      </c>
      <c r="AX115" s="6"/>
      <c r="AY115" s="13">
        <v>93.158000000000001</v>
      </c>
      <c r="AZ115" s="6"/>
      <c r="BA115" s="13">
        <v>57.167999999999999</v>
      </c>
      <c r="BB115" s="6"/>
      <c r="BC115" s="13">
        <v>271.24099999999999</v>
      </c>
      <c r="BD115" s="6"/>
      <c r="BE115" s="13">
        <v>116.307</v>
      </c>
      <c r="BF115" s="6"/>
      <c r="BG115" s="13">
        <v>196.37799999999999</v>
      </c>
      <c r="BH115" s="6"/>
      <c r="BI115" s="13">
        <v>183.65199999999999</v>
      </c>
      <c r="BJ115" s="6"/>
      <c r="BK115" s="13">
        <v>216.62899999999999</v>
      </c>
      <c r="BL115" s="6"/>
      <c r="BM115" s="13">
        <v>114.07599999999999</v>
      </c>
      <c r="BN115" s="6"/>
      <c r="BO115" s="13">
        <v>61.695999999999998</v>
      </c>
      <c r="BP115" s="6"/>
      <c r="BQ115" s="13">
        <v>141.79900000000001</v>
      </c>
      <c r="BR115" s="6"/>
      <c r="BS115" s="13">
        <v>388.03</v>
      </c>
      <c r="BT115" s="6"/>
      <c r="BU115" s="13">
        <v>355.05599999999998</v>
      </c>
      <c r="BV115" s="6"/>
      <c r="BW115" s="13">
        <v>236.38499999999999</v>
      </c>
      <c r="BX115" s="6"/>
      <c r="BY115" s="13">
        <v>337.64100000000002</v>
      </c>
      <c r="BZ115" s="6"/>
      <c r="CA115" s="13">
        <v>456.726</v>
      </c>
      <c r="CB115" s="6"/>
      <c r="CC115" s="13">
        <v>326.62099999999998</v>
      </c>
      <c r="CD115" s="6"/>
      <c r="CE115" s="13">
        <v>431.31</v>
      </c>
      <c r="CF115" s="6"/>
      <c r="CG115" s="13">
        <v>384.88099999999997</v>
      </c>
      <c r="CH115" s="6"/>
      <c r="CI115" s="13">
        <v>461.18400000000003</v>
      </c>
      <c r="CJ115" s="6"/>
      <c r="CK115" s="13">
        <v>462.51400000000001</v>
      </c>
      <c r="CL115" s="6"/>
      <c r="CM115" s="13">
        <v>170.06800000000001</v>
      </c>
      <c r="CN115" s="6"/>
      <c r="CO115" s="13">
        <v>86.566000000000003</v>
      </c>
      <c r="CP115" s="6"/>
      <c r="CQ115" s="13">
        <v>138.08199999999999</v>
      </c>
      <c r="CR115" s="6"/>
      <c r="CS115" s="13">
        <v>179.31399999999999</v>
      </c>
      <c r="CT115" s="6"/>
      <c r="CU115" s="13">
        <v>206.42099999999999</v>
      </c>
      <c r="CV115" s="6"/>
      <c r="CW115" s="13">
        <v>164.357</v>
      </c>
      <c r="CX115" s="6"/>
      <c r="CY115" s="13">
        <v>163.11600000000001</v>
      </c>
      <c r="CZ115" s="6"/>
      <c r="DA115" s="13">
        <v>15.401</v>
      </c>
      <c r="DB115" s="6"/>
      <c r="DC115" s="13">
        <v>606.48299999999995</v>
      </c>
      <c r="DD115" s="6"/>
      <c r="DE115" s="13">
        <v>316.202</v>
      </c>
      <c r="DF115" s="6"/>
      <c r="DG115" s="13">
        <v>139.16200000000001</v>
      </c>
      <c r="DH115" s="6"/>
      <c r="DI115" s="13">
        <v>156.464</v>
      </c>
      <c r="DJ115" s="6"/>
      <c r="DK115" s="13">
        <v>109.404</v>
      </c>
      <c r="DL115" s="7">
        <f t="shared" si="128"/>
        <v>0</v>
      </c>
      <c r="DM115" s="40">
        <f t="shared" si="129"/>
        <v>16158.885000000002</v>
      </c>
    </row>
    <row r="116" spans="2:117" ht="125.25">
      <c r="B116" s="4" t="s">
        <v>143</v>
      </c>
      <c r="C116" s="5" t="s">
        <v>291</v>
      </c>
      <c r="D116" s="6"/>
      <c r="E116" s="10">
        <v>-18.850000000000001</v>
      </c>
      <c r="F116" s="6"/>
      <c r="G116" s="10">
        <v>-103.74</v>
      </c>
      <c r="H116" s="6"/>
      <c r="I116" s="10">
        <v>-22.57</v>
      </c>
      <c r="J116" s="6"/>
      <c r="K116" s="10">
        <v>-12.4</v>
      </c>
      <c r="L116" s="6"/>
      <c r="M116" s="10">
        <v>-107.79</v>
      </c>
      <c r="N116" s="6"/>
      <c r="O116" s="10">
        <v>-31.02</v>
      </c>
      <c r="P116" s="6"/>
      <c r="Q116" s="10">
        <v>-49.29</v>
      </c>
      <c r="R116" s="6"/>
      <c r="S116" s="10">
        <v>-39.93</v>
      </c>
      <c r="T116" s="6"/>
      <c r="U116" s="10">
        <v>-20.3</v>
      </c>
      <c r="V116" s="6"/>
      <c r="W116" s="10">
        <v>-33.54</v>
      </c>
      <c r="X116" s="6"/>
      <c r="Y116" s="10">
        <v>-36.78</v>
      </c>
      <c r="Z116" s="6"/>
      <c r="AA116" s="10">
        <v>-39.15</v>
      </c>
      <c r="AB116" s="6"/>
      <c r="AC116" s="10">
        <v>-49.13</v>
      </c>
      <c r="AD116" s="6"/>
      <c r="AE116" s="10">
        <v>-60.94</v>
      </c>
      <c r="AF116" s="6"/>
      <c r="AG116" s="10">
        <v>-51.42</v>
      </c>
      <c r="AH116" s="6"/>
      <c r="AI116" s="10">
        <v>-39.020000000000003</v>
      </c>
      <c r="AJ116" s="6"/>
      <c r="AK116" s="10">
        <v>-63.82</v>
      </c>
      <c r="AL116" s="6"/>
      <c r="AM116" s="10">
        <v>-9.81</v>
      </c>
      <c r="AN116" s="6"/>
      <c r="AO116" s="10">
        <v>-55.13</v>
      </c>
      <c r="AP116" s="6"/>
      <c r="AQ116" s="10">
        <v>-11.67</v>
      </c>
      <c r="AR116" s="6"/>
      <c r="AS116" s="10">
        <v>-10.09</v>
      </c>
      <c r="AT116" s="6"/>
      <c r="AU116" s="10">
        <v>-62.15</v>
      </c>
      <c r="AV116" s="6"/>
      <c r="AW116" s="10">
        <v>-3.7</v>
      </c>
      <c r="AX116" s="6"/>
      <c r="AY116" s="10">
        <v>-3.68</v>
      </c>
      <c r="AZ116" s="6"/>
      <c r="BA116" s="10">
        <v>-18.579999999999998</v>
      </c>
      <c r="BB116" s="6"/>
      <c r="BC116" s="10">
        <v>-24.72</v>
      </c>
      <c r="BD116" s="6"/>
      <c r="BE116" s="10">
        <v>-10.35</v>
      </c>
      <c r="BF116" s="6"/>
      <c r="BG116" s="10">
        <v>-27.07</v>
      </c>
      <c r="BH116" s="6"/>
      <c r="BI116" s="10">
        <v>-33.32</v>
      </c>
      <c r="BJ116" s="6"/>
      <c r="BK116" s="10">
        <v>-23.5</v>
      </c>
      <c r="BL116" s="6"/>
      <c r="BM116" s="10">
        <v>-19.07</v>
      </c>
      <c r="BN116" s="6"/>
      <c r="BO116" s="10">
        <v>-11.1</v>
      </c>
      <c r="BP116" s="6"/>
      <c r="BQ116" s="10">
        <v>-24.18</v>
      </c>
      <c r="BR116" s="6"/>
      <c r="BS116" s="10">
        <v>-15.19</v>
      </c>
      <c r="BT116" s="6"/>
      <c r="BU116" s="10">
        <v>-37.47</v>
      </c>
      <c r="BV116" s="6"/>
      <c r="BW116" s="10">
        <v>-37.770000000000003</v>
      </c>
      <c r="BX116" s="6"/>
      <c r="BY116" s="10">
        <v>-42.07</v>
      </c>
      <c r="BZ116" s="6"/>
      <c r="CA116" s="10">
        <v>-47.05</v>
      </c>
      <c r="CB116" s="6"/>
      <c r="CC116" s="10">
        <v>-27.36</v>
      </c>
      <c r="CD116" s="6"/>
      <c r="CE116" s="10">
        <v>-18.05</v>
      </c>
      <c r="CF116" s="6"/>
      <c r="CG116" s="10">
        <v>-33.99</v>
      </c>
      <c r="CH116" s="6"/>
      <c r="CI116" s="10">
        <v>-33.04</v>
      </c>
      <c r="CJ116" s="6"/>
      <c r="CK116" s="10">
        <v>-32.659999999999997</v>
      </c>
      <c r="CL116" s="6"/>
      <c r="CM116" s="10">
        <v>-11.68</v>
      </c>
      <c r="CN116" s="6"/>
      <c r="CO116" s="10">
        <v>-1.62</v>
      </c>
      <c r="CP116" s="6"/>
      <c r="CQ116" s="10">
        <v>-12.59</v>
      </c>
      <c r="CR116" s="6"/>
      <c r="CS116" s="10">
        <v>-27.88</v>
      </c>
      <c r="CT116" s="6"/>
      <c r="CU116" s="10">
        <v>-15.42</v>
      </c>
      <c r="CV116" s="6"/>
      <c r="CW116" s="10">
        <v>-11.5</v>
      </c>
      <c r="CX116" s="6"/>
      <c r="CY116" s="10">
        <v>-10.23</v>
      </c>
      <c r="CZ116" s="6"/>
      <c r="DA116" s="10">
        <v>-2.44</v>
      </c>
      <c r="DB116" s="6"/>
      <c r="DC116" s="10">
        <v>-40.28</v>
      </c>
      <c r="DD116" s="6"/>
      <c r="DE116" s="10">
        <v>-24.72</v>
      </c>
      <c r="DF116" s="6"/>
      <c r="DG116" s="10">
        <v>-4.46</v>
      </c>
      <c r="DH116" s="6"/>
      <c r="DI116" s="10">
        <v>-5.65</v>
      </c>
      <c r="DJ116" s="6"/>
      <c r="DK116" s="10">
        <v>-27.38</v>
      </c>
      <c r="DL116" s="7">
        <f t="shared" si="128"/>
        <v>0</v>
      </c>
      <c r="DM116" s="7">
        <f t="shared" si="129"/>
        <v>-1648.3100000000002</v>
      </c>
    </row>
    <row r="117" spans="2:117" ht="138" customHeight="1">
      <c r="B117" s="4" t="s">
        <v>144</v>
      </c>
      <c r="C117" s="5" t="s">
        <v>292</v>
      </c>
      <c r="D117" s="6"/>
      <c r="E117" s="10">
        <v>-11.83</v>
      </c>
      <c r="F117" s="6"/>
      <c r="G117" s="10">
        <v>-45.42</v>
      </c>
      <c r="H117" s="6"/>
      <c r="I117" s="10">
        <v>-20.07</v>
      </c>
      <c r="J117" s="6"/>
      <c r="K117" s="10">
        <v>-10.66</v>
      </c>
      <c r="L117" s="6"/>
      <c r="M117" s="10">
        <v>-81.180000000000007</v>
      </c>
      <c r="N117" s="6"/>
      <c r="O117" s="10">
        <v>-19.760000000000002</v>
      </c>
      <c r="P117" s="6"/>
      <c r="Q117" s="10">
        <v>-40.5</v>
      </c>
      <c r="R117" s="6"/>
      <c r="S117" s="10">
        <v>-25.41</v>
      </c>
      <c r="T117" s="6"/>
      <c r="U117" s="10">
        <v>-9.3000000000000007</v>
      </c>
      <c r="V117" s="6"/>
      <c r="W117" s="10">
        <v>-20.77</v>
      </c>
      <c r="X117" s="6"/>
      <c r="Y117" s="10">
        <v>-28</v>
      </c>
      <c r="Z117" s="6"/>
      <c r="AA117" s="10">
        <v>-25.48</v>
      </c>
      <c r="AB117" s="6"/>
      <c r="AC117" s="10">
        <v>-34.340000000000003</v>
      </c>
      <c r="AD117" s="6"/>
      <c r="AE117" s="10">
        <v>-33.76</v>
      </c>
      <c r="AF117" s="6"/>
      <c r="AG117" s="10">
        <v>-31.17</v>
      </c>
      <c r="AH117" s="6"/>
      <c r="AI117" s="10">
        <v>-26.11</v>
      </c>
      <c r="AJ117" s="6"/>
      <c r="AK117" s="10">
        <v>-34.950000000000003</v>
      </c>
      <c r="AL117" s="6"/>
      <c r="AM117" s="10">
        <v>-3.83</v>
      </c>
      <c r="AN117" s="6"/>
      <c r="AO117" s="10">
        <v>-33.700000000000003</v>
      </c>
      <c r="AP117" s="6"/>
      <c r="AQ117" s="10">
        <v>-4.97</v>
      </c>
      <c r="AR117" s="6"/>
      <c r="AS117" s="10">
        <v>-5.09</v>
      </c>
      <c r="AT117" s="6"/>
      <c r="AU117" s="10">
        <v>-28.39</v>
      </c>
      <c r="AV117" s="6"/>
      <c r="AW117" s="10">
        <v>-1.66</v>
      </c>
      <c r="AX117" s="6"/>
      <c r="AY117" s="10">
        <v>-2.14</v>
      </c>
      <c r="AZ117" s="6"/>
      <c r="BA117" s="10">
        <v>-14.6</v>
      </c>
      <c r="BB117" s="6"/>
      <c r="BC117" s="10">
        <v>-19.27</v>
      </c>
      <c r="BD117" s="6"/>
      <c r="BE117" s="10">
        <v>-5.84</v>
      </c>
      <c r="BF117" s="6"/>
      <c r="BG117" s="10">
        <v>-19.850000000000001</v>
      </c>
      <c r="BH117" s="6"/>
      <c r="BI117" s="10">
        <v>-21.42</v>
      </c>
      <c r="BJ117" s="6"/>
      <c r="BK117" s="10">
        <v>-15.59</v>
      </c>
      <c r="BL117" s="6"/>
      <c r="BM117" s="10">
        <v>-9.15</v>
      </c>
      <c r="BN117" s="6"/>
      <c r="BO117" s="10">
        <v>-5.38</v>
      </c>
      <c r="BP117" s="6"/>
      <c r="BQ117" s="10">
        <v>-12.02</v>
      </c>
      <c r="BR117" s="6"/>
      <c r="BS117" s="10">
        <v>-11.29</v>
      </c>
      <c r="BT117" s="6"/>
      <c r="BU117" s="10">
        <v>-21.09</v>
      </c>
      <c r="BV117" s="6"/>
      <c r="BW117" s="10">
        <v>-17.82</v>
      </c>
      <c r="BX117" s="6"/>
      <c r="BY117" s="10">
        <v>-23.36</v>
      </c>
      <c r="BZ117" s="6"/>
      <c r="CA117" s="10">
        <v>-31.14</v>
      </c>
      <c r="CB117" s="6"/>
      <c r="CC117" s="10">
        <v>-16.32</v>
      </c>
      <c r="CD117" s="6"/>
      <c r="CE117" s="10">
        <v>-13.24</v>
      </c>
      <c r="CF117" s="6"/>
      <c r="CG117" s="10">
        <v>-20.11</v>
      </c>
      <c r="CH117" s="6"/>
      <c r="CI117" s="10">
        <v>-25.05</v>
      </c>
      <c r="CJ117" s="6"/>
      <c r="CK117" s="10">
        <v>-17.36</v>
      </c>
      <c r="CL117" s="6"/>
      <c r="CM117" s="10">
        <v>-5.69</v>
      </c>
      <c r="CN117" s="6"/>
      <c r="CO117" s="10">
        <v>-0.93</v>
      </c>
      <c r="CP117" s="6"/>
      <c r="CQ117" s="10">
        <v>-6</v>
      </c>
      <c r="CR117" s="6"/>
      <c r="CS117" s="10">
        <v>-19.97</v>
      </c>
      <c r="CT117" s="6"/>
      <c r="CU117" s="10">
        <v>-11.93</v>
      </c>
      <c r="CV117" s="6"/>
      <c r="CW117" s="10">
        <v>-6.72</v>
      </c>
      <c r="CX117" s="6"/>
      <c r="CY117" s="10">
        <v>-5.85</v>
      </c>
      <c r="CZ117" s="6"/>
      <c r="DA117" s="10">
        <v>-1.1000000000000001</v>
      </c>
      <c r="DB117" s="6"/>
      <c r="DC117" s="10">
        <v>-23.81</v>
      </c>
      <c r="DD117" s="6"/>
      <c r="DE117" s="10">
        <v>-14.91</v>
      </c>
      <c r="DF117" s="6"/>
      <c r="DG117" s="10">
        <v>-2.27</v>
      </c>
      <c r="DH117" s="6"/>
      <c r="DI117" s="10">
        <v>-3.51</v>
      </c>
      <c r="DJ117" s="6"/>
      <c r="DK117" s="10">
        <v>-17.64</v>
      </c>
      <c r="DL117" s="7">
        <f t="shared" si="128"/>
        <v>0</v>
      </c>
      <c r="DM117" s="7">
        <f t="shared" si="129"/>
        <v>-1018.72</v>
      </c>
    </row>
    <row r="118" spans="2:117">
      <c r="B118" s="4" t="s">
        <v>145</v>
      </c>
      <c r="C118" s="5" t="s">
        <v>128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7">
        <f t="shared" si="128"/>
        <v>0</v>
      </c>
      <c r="DM118" s="7">
        <f t="shared" si="129"/>
        <v>0</v>
      </c>
    </row>
    <row r="119" spans="2:117">
      <c r="B119" s="4" t="s">
        <v>146</v>
      </c>
      <c r="C119" s="5" t="s">
        <v>142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7">
        <f t="shared" si="128"/>
        <v>0</v>
      </c>
      <c r="DM119" s="7">
        <f t="shared" si="129"/>
        <v>0</v>
      </c>
    </row>
    <row r="120" spans="2:117" ht="142.5">
      <c r="B120" s="4" t="s">
        <v>147</v>
      </c>
      <c r="C120" s="5" t="s">
        <v>293</v>
      </c>
      <c r="D120" s="6"/>
      <c r="E120" s="10">
        <v>-3.12</v>
      </c>
      <c r="F120" s="6"/>
      <c r="G120" s="10">
        <v>-12.45</v>
      </c>
      <c r="H120" s="6"/>
      <c r="I120" s="10">
        <v>-5.51</v>
      </c>
      <c r="J120" s="6"/>
      <c r="K120" s="10">
        <v>-2.34</v>
      </c>
      <c r="L120" s="6"/>
      <c r="M120" s="10">
        <v>-21.03</v>
      </c>
      <c r="N120" s="6"/>
      <c r="O120" s="10">
        <v>-4.4400000000000004</v>
      </c>
      <c r="P120" s="6"/>
      <c r="Q120" s="10">
        <v>-8.36</v>
      </c>
      <c r="R120" s="6"/>
      <c r="S120" s="10">
        <v>-7.25</v>
      </c>
      <c r="T120" s="6"/>
      <c r="U120" s="10">
        <v>-2.36</v>
      </c>
      <c r="V120" s="6"/>
      <c r="W120" s="10">
        <v>-5.6</v>
      </c>
      <c r="X120" s="6"/>
      <c r="Y120" s="10">
        <v>-7.31</v>
      </c>
      <c r="Z120" s="6"/>
      <c r="AA120" s="10">
        <v>-6.92</v>
      </c>
      <c r="AB120" s="6"/>
      <c r="AC120" s="10">
        <v>-9.18</v>
      </c>
      <c r="AD120" s="6"/>
      <c r="AE120" s="10">
        <v>-9.09</v>
      </c>
      <c r="AF120" s="6"/>
      <c r="AG120" s="10">
        <v>-8.52</v>
      </c>
      <c r="AH120" s="6"/>
      <c r="AI120" s="10">
        <v>-7.42</v>
      </c>
      <c r="AJ120" s="6"/>
      <c r="AK120" s="10">
        <v>-8.94</v>
      </c>
      <c r="AL120" s="6"/>
      <c r="AM120" s="10">
        <v>-1.51</v>
      </c>
      <c r="AN120" s="6"/>
      <c r="AO120" s="10">
        <v>-9.2799999999999994</v>
      </c>
      <c r="AP120" s="6"/>
      <c r="AQ120" s="10">
        <v>-1.42</v>
      </c>
      <c r="AR120" s="6"/>
      <c r="AS120" s="10">
        <v>-1.42</v>
      </c>
      <c r="AT120" s="6"/>
      <c r="AU120" s="10">
        <v>-7.92</v>
      </c>
      <c r="AV120" s="6"/>
      <c r="AW120" s="10">
        <v>-0.42</v>
      </c>
      <c r="AX120" s="6"/>
      <c r="AY120" s="10">
        <v>-0.59</v>
      </c>
      <c r="AZ120" s="6"/>
      <c r="BA120" s="10">
        <v>-4.08</v>
      </c>
      <c r="BB120" s="6"/>
      <c r="BC120" s="10">
        <v>-5.35</v>
      </c>
      <c r="BD120" s="6"/>
      <c r="BE120" s="10">
        <v>-1.72</v>
      </c>
      <c r="BF120" s="6"/>
      <c r="BG120" s="10">
        <v>-4.87</v>
      </c>
      <c r="BH120" s="6"/>
      <c r="BI120" s="10">
        <v>-6.23</v>
      </c>
      <c r="BJ120" s="6"/>
      <c r="BK120" s="10">
        <v>-4.1100000000000003</v>
      </c>
      <c r="BL120" s="6"/>
      <c r="BM120" s="10">
        <v>-2.48</v>
      </c>
      <c r="BN120" s="6"/>
      <c r="BO120" s="10">
        <v>-1.5</v>
      </c>
      <c r="BP120" s="6"/>
      <c r="BQ120" s="10">
        <v>-3.2</v>
      </c>
      <c r="BR120" s="6"/>
      <c r="BS120" s="10">
        <v>-2.96</v>
      </c>
      <c r="BT120" s="6"/>
      <c r="BU120" s="10">
        <v>-5.73</v>
      </c>
      <c r="BV120" s="6"/>
      <c r="BW120" s="10">
        <v>-4.78</v>
      </c>
      <c r="BX120" s="6"/>
      <c r="BY120" s="10">
        <v>-5.48</v>
      </c>
      <c r="BZ120" s="6"/>
      <c r="CA120" s="10">
        <v>-8.2100000000000009</v>
      </c>
      <c r="CB120" s="6"/>
      <c r="CC120" s="10">
        <v>-3.98</v>
      </c>
      <c r="CD120" s="6"/>
      <c r="CE120" s="10">
        <v>-3.31</v>
      </c>
      <c r="CF120" s="6"/>
      <c r="CG120" s="10">
        <v>-5.31</v>
      </c>
      <c r="CH120" s="6"/>
      <c r="CI120" s="10">
        <v>-6.38</v>
      </c>
      <c r="CJ120" s="6"/>
      <c r="CK120" s="10">
        <v>-4.49</v>
      </c>
      <c r="CL120" s="6"/>
      <c r="CM120" s="10">
        <v>-1.58</v>
      </c>
      <c r="CN120" s="6"/>
      <c r="CO120" s="10">
        <v>-0.28999999999999998</v>
      </c>
      <c r="CP120" s="6"/>
      <c r="CQ120" s="10">
        <v>-1.6</v>
      </c>
      <c r="CR120" s="6"/>
      <c r="CS120" s="10">
        <v>-5.36</v>
      </c>
      <c r="CT120" s="6"/>
      <c r="CU120" s="10">
        <v>-3.2</v>
      </c>
      <c r="CV120" s="6"/>
      <c r="CW120" s="10">
        <v>-1.5</v>
      </c>
      <c r="CX120" s="6"/>
      <c r="CY120" s="10">
        <v>-1.54</v>
      </c>
      <c r="CZ120" s="6"/>
      <c r="DA120" s="10">
        <v>-0.31</v>
      </c>
      <c r="DB120" s="6"/>
      <c r="DC120" s="10">
        <v>-6.08</v>
      </c>
      <c r="DD120" s="6"/>
      <c r="DE120" s="10">
        <v>-3.79</v>
      </c>
      <c r="DF120" s="6"/>
      <c r="DG120" s="10">
        <v>-0.56000000000000005</v>
      </c>
      <c r="DH120" s="6"/>
      <c r="DI120" s="10">
        <v>-0.76</v>
      </c>
      <c r="DJ120" s="6"/>
      <c r="DK120" s="10">
        <v>-3.82</v>
      </c>
      <c r="DL120" s="7">
        <f t="shared" si="128"/>
        <v>0</v>
      </c>
      <c r="DM120" s="7">
        <f t="shared" si="129"/>
        <v>-266.95999999999992</v>
      </c>
    </row>
    <row r="121" spans="2:117" ht="129" customHeight="1">
      <c r="B121" s="4" t="s">
        <v>148</v>
      </c>
      <c r="C121" s="5" t="s">
        <v>294</v>
      </c>
      <c r="D121" s="6"/>
      <c r="E121" s="10">
        <v>-1.72</v>
      </c>
      <c r="F121" s="6"/>
      <c r="G121" s="10">
        <v>-8.92</v>
      </c>
      <c r="H121" s="6"/>
      <c r="I121" s="10">
        <v>-2.5299999999999998</v>
      </c>
      <c r="J121" s="6"/>
      <c r="K121" s="10">
        <v>-1.37</v>
      </c>
      <c r="L121" s="6"/>
      <c r="M121" s="10">
        <v>-11.98</v>
      </c>
      <c r="N121" s="6"/>
      <c r="O121" s="10">
        <v>-2.63</v>
      </c>
      <c r="P121" s="6"/>
      <c r="Q121" s="10">
        <v>-5.48</v>
      </c>
      <c r="R121" s="6"/>
      <c r="S121" s="10">
        <v>-3.63</v>
      </c>
      <c r="T121" s="6"/>
      <c r="U121" s="10">
        <v>-1.59</v>
      </c>
      <c r="V121" s="6"/>
      <c r="W121" s="10">
        <v>-2.97</v>
      </c>
      <c r="X121" s="6"/>
      <c r="Y121" s="10">
        <v>-3.84</v>
      </c>
      <c r="Z121" s="6"/>
      <c r="AA121" s="10">
        <v>-3.15</v>
      </c>
      <c r="AB121" s="6"/>
      <c r="AC121" s="10">
        <v>-4.8600000000000003</v>
      </c>
      <c r="AD121" s="6"/>
      <c r="AE121" s="10">
        <v>-5.56</v>
      </c>
      <c r="AF121" s="6"/>
      <c r="AG121" s="10">
        <v>-4.4400000000000004</v>
      </c>
      <c r="AH121" s="6"/>
      <c r="AI121" s="10">
        <v>-3.83</v>
      </c>
      <c r="AJ121" s="6"/>
      <c r="AK121" s="10">
        <v>-5.25</v>
      </c>
      <c r="AL121" s="6"/>
      <c r="AM121" s="10">
        <v>-1.08</v>
      </c>
      <c r="AN121" s="6"/>
      <c r="AO121" s="10">
        <v>-4.37</v>
      </c>
      <c r="AP121" s="6"/>
      <c r="AQ121" s="10">
        <v>-0.72</v>
      </c>
      <c r="AR121" s="6"/>
      <c r="AS121" s="10">
        <v>-0.63</v>
      </c>
      <c r="AT121" s="6"/>
      <c r="AU121" s="10">
        <v>-4.6900000000000004</v>
      </c>
      <c r="AV121" s="6"/>
      <c r="AW121" s="10">
        <v>-0.32</v>
      </c>
      <c r="AX121" s="6"/>
      <c r="AY121" s="10">
        <v>-0.26</v>
      </c>
      <c r="AZ121" s="6"/>
      <c r="BA121" s="10">
        <v>-1.81</v>
      </c>
      <c r="BB121" s="6"/>
      <c r="BC121" s="10">
        <v>-2.65</v>
      </c>
      <c r="BD121" s="6"/>
      <c r="BE121" s="10">
        <v>-0.96</v>
      </c>
      <c r="BF121" s="6"/>
      <c r="BG121" s="10">
        <v>-2.67</v>
      </c>
      <c r="BH121" s="6"/>
      <c r="BI121" s="10">
        <v>-3</v>
      </c>
      <c r="BJ121" s="6"/>
      <c r="BK121" s="10">
        <v>-2.13</v>
      </c>
      <c r="BL121" s="6"/>
      <c r="BM121" s="10">
        <v>-1.3</v>
      </c>
      <c r="BN121" s="6"/>
      <c r="BO121" s="10">
        <v>-0.66</v>
      </c>
      <c r="BP121" s="6"/>
      <c r="BQ121" s="10">
        <v>-1.74</v>
      </c>
      <c r="BR121" s="6"/>
      <c r="BS121" s="10">
        <v>-1.56</v>
      </c>
      <c r="BT121" s="6"/>
      <c r="BU121" s="10">
        <v>-2.6</v>
      </c>
      <c r="BV121" s="6"/>
      <c r="BW121" s="10">
        <v>-2.88</v>
      </c>
      <c r="BX121" s="6"/>
      <c r="BY121" s="10">
        <v>-2.97</v>
      </c>
      <c r="BZ121" s="6"/>
      <c r="CA121" s="10">
        <v>-4.8600000000000003</v>
      </c>
      <c r="CB121" s="6"/>
      <c r="CC121" s="10">
        <v>-2.25</v>
      </c>
      <c r="CD121" s="6"/>
      <c r="CE121" s="10">
        <v>-1.75</v>
      </c>
      <c r="CF121" s="6"/>
      <c r="CG121" s="10">
        <v>-2.62</v>
      </c>
      <c r="CH121" s="6"/>
      <c r="CI121" s="10">
        <v>-3.3</v>
      </c>
      <c r="CJ121" s="6"/>
      <c r="CK121" s="10">
        <v>-2.88</v>
      </c>
      <c r="CL121" s="6"/>
      <c r="CM121" s="10">
        <v>-1.1599999999999999</v>
      </c>
      <c r="CN121" s="6"/>
      <c r="CO121" s="10">
        <v>-0.14000000000000001</v>
      </c>
      <c r="CP121" s="6"/>
      <c r="CQ121" s="10">
        <v>-0.95</v>
      </c>
      <c r="CR121" s="6"/>
      <c r="CS121" s="10">
        <v>-2.37</v>
      </c>
      <c r="CT121" s="6"/>
      <c r="CU121" s="10">
        <v>-1.42</v>
      </c>
      <c r="CV121" s="6"/>
      <c r="CW121" s="10">
        <v>-0.75</v>
      </c>
      <c r="CX121" s="6"/>
      <c r="CY121" s="10">
        <v>-0.81</v>
      </c>
      <c r="CZ121" s="6"/>
      <c r="DA121" s="10">
        <v>-0.14000000000000001</v>
      </c>
      <c r="DB121" s="6"/>
      <c r="DC121" s="10">
        <v>-3.71</v>
      </c>
      <c r="DD121" s="6"/>
      <c r="DE121" s="10">
        <v>-2.06</v>
      </c>
      <c r="DF121" s="6"/>
      <c r="DG121" s="10">
        <v>-0.32</v>
      </c>
      <c r="DH121" s="6"/>
      <c r="DI121" s="10">
        <v>-0.49</v>
      </c>
      <c r="DJ121" s="6"/>
      <c r="DK121" s="10">
        <v>-2.2999999999999998</v>
      </c>
      <c r="DL121" s="7">
        <f t="shared" si="120"/>
        <v>0</v>
      </c>
      <c r="DM121" s="7">
        <f t="shared" si="129"/>
        <v>-147.02999999999994</v>
      </c>
    </row>
    <row r="123" spans="2:117">
      <c r="B123" s="14" t="s">
        <v>320</v>
      </c>
      <c r="C123" s="14"/>
    </row>
    <row r="124" spans="2:117">
      <c r="C124" s="15"/>
    </row>
    <row r="125" spans="2:117">
      <c r="B125" s="14" t="s">
        <v>149</v>
      </c>
      <c r="C125" s="14"/>
    </row>
  </sheetData>
  <mergeCells count="64">
    <mergeCell ref="B2:E2"/>
    <mergeCell ref="B3:E3"/>
    <mergeCell ref="B4:E4"/>
    <mergeCell ref="B7:E7"/>
    <mergeCell ref="B8:E8"/>
    <mergeCell ref="C12:C13"/>
    <mergeCell ref="B12:B13"/>
    <mergeCell ref="T12:U12"/>
    <mergeCell ref="V12:W12"/>
    <mergeCell ref="X12:Y12"/>
    <mergeCell ref="F12:G12"/>
    <mergeCell ref="R12:S12"/>
    <mergeCell ref="H12:I12"/>
    <mergeCell ref="J12:K12"/>
    <mergeCell ref="L12:M12"/>
    <mergeCell ref="N12:O12"/>
    <mergeCell ref="P12:Q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P12:BQ12"/>
    <mergeCell ref="CD12:CE12"/>
    <mergeCell ref="CF12:CG12"/>
    <mergeCell ref="CH12:CI12"/>
    <mergeCell ref="CJ12:CK12"/>
    <mergeCell ref="BR12:BS12"/>
    <mergeCell ref="BT12:BU12"/>
    <mergeCell ref="BV12:BW12"/>
    <mergeCell ref="BX12:BY12"/>
    <mergeCell ref="BZ12:CA12"/>
    <mergeCell ref="DL12:DM12"/>
    <mergeCell ref="DF12:DG12"/>
    <mergeCell ref="DH12:DI12"/>
    <mergeCell ref="DJ12:DK12"/>
    <mergeCell ref="D12:E12"/>
    <mergeCell ref="CV12:CW12"/>
    <mergeCell ref="CX12:CY12"/>
    <mergeCell ref="CZ12:DA12"/>
    <mergeCell ref="DB12:DC12"/>
    <mergeCell ref="DD12:DE12"/>
    <mergeCell ref="CL12:CM12"/>
    <mergeCell ref="CN12:CO12"/>
    <mergeCell ref="CP12:CQ12"/>
    <mergeCell ref="CR12:CS12"/>
    <mergeCell ref="CT12:CU12"/>
    <mergeCell ref="CB12:CC12"/>
  </mergeCells>
  <pageMargins left="0.7" right="0.7" top="0.75" bottom="0.75" header="0.3" footer="0.3"/>
  <pageSetup paperSize="9" scale="35" orientation="portrait" horizontalDpi="180" verticalDpi="180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S125"/>
  <sheetViews>
    <sheetView zoomScale="90" zoomScaleNormal="90" workbookViewId="0">
      <pane xSplit="3" ySplit="13" topLeftCell="J14" activePane="bottomRight" state="frozen"/>
      <selection pane="topRight" activeCell="D1" sqref="D1"/>
      <selection pane="bottomLeft" activeCell="A14" sqref="A14"/>
      <selection pane="bottomRight" activeCell="L103" sqref="L103"/>
    </sheetView>
  </sheetViews>
  <sheetFormatPr defaultRowHeight="15"/>
  <cols>
    <col min="1" max="2" width="9.140625" style="8"/>
    <col min="3" max="3" width="52.5703125" style="8" customWidth="1"/>
    <col min="4" max="4" width="16" style="8" customWidth="1"/>
    <col min="5" max="5" width="13.140625" style="8" customWidth="1"/>
    <col min="6" max="6" width="17.7109375" style="8" customWidth="1"/>
    <col min="7" max="7" width="11.7109375" style="8" customWidth="1"/>
    <col min="8" max="8" width="16.7109375" style="8" customWidth="1"/>
    <col min="9" max="9" width="15.140625" style="8" customWidth="1"/>
    <col min="10" max="10" width="15.42578125" style="8" customWidth="1"/>
    <col min="11" max="11" width="11.28515625" style="8" customWidth="1"/>
    <col min="12" max="12" width="16.5703125" style="8" customWidth="1"/>
    <col min="13" max="13" width="15.140625" style="8" customWidth="1"/>
    <col min="14" max="14" width="15.42578125" style="8" customWidth="1"/>
    <col min="15" max="15" width="11.42578125" style="8" customWidth="1"/>
    <col min="16" max="16" width="17.5703125" style="8" customWidth="1"/>
    <col min="17" max="17" width="12.5703125" style="8" customWidth="1"/>
    <col min="18" max="18" width="12.140625" style="8" customWidth="1"/>
    <col min="19" max="19" width="17.140625" style="8" customWidth="1"/>
    <col min="20" max="16384" width="9.140625" style="8"/>
  </cols>
  <sheetData>
    <row r="2" spans="2:19" ht="15.75">
      <c r="E2" s="63" t="s">
        <v>150</v>
      </c>
    </row>
    <row r="3" spans="2:19" ht="15.75">
      <c r="E3" s="63" t="s">
        <v>304</v>
      </c>
    </row>
    <row r="4" spans="2:19" ht="15.75">
      <c r="E4" s="63"/>
    </row>
    <row r="5" spans="2:19" ht="18.75">
      <c r="B5" s="26"/>
    </row>
    <row r="6" spans="2:19" ht="18.75">
      <c r="B6" s="26"/>
    </row>
    <row r="7" spans="2:19" ht="18.75">
      <c r="B7" s="74" t="s">
        <v>151</v>
      </c>
      <c r="C7" s="74"/>
      <c r="D7" s="74"/>
      <c r="E7" s="74"/>
      <c r="F7" s="64"/>
      <c r="G7" s="64"/>
    </row>
    <row r="8" spans="2:19" ht="88.5" customHeight="1">
      <c r="B8" s="75" t="s">
        <v>315</v>
      </c>
      <c r="C8" s="75"/>
      <c r="D8" s="75"/>
      <c r="E8" s="75"/>
      <c r="F8" s="65"/>
      <c r="G8" s="65"/>
    </row>
    <row r="9" spans="2:19">
      <c r="B9" s="27" t="s">
        <v>3</v>
      </c>
      <c r="C9" s="14" t="s">
        <v>314</v>
      </c>
      <c r="D9" s="41"/>
      <c r="E9" s="29"/>
      <c r="F9" s="29"/>
      <c r="G9" s="29"/>
    </row>
    <row r="10" spans="2:19">
      <c r="B10" s="27" t="s">
        <v>3</v>
      </c>
      <c r="C10" s="42" t="s">
        <v>313</v>
      </c>
      <c r="D10" s="42"/>
      <c r="E10" s="42"/>
      <c r="F10" s="42"/>
      <c r="G10" s="42"/>
      <c r="H10" s="42"/>
    </row>
    <row r="11" spans="2:19">
      <c r="B11" s="27"/>
      <c r="C11" s="28"/>
    </row>
    <row r="12" spans="2:19" s="44" customFormat="1">
      <c r="B12" s="43"/>
      <c r="C12" s="43"/>
      <c r="D12" s="68" t="s">
        <v>233</v>
      </c>
      <c r="E12" s="69"/>
      <c r="F12" s="68" t="s">
        <v>234</v>
      </c>
      <c r="G12" s="69"/>
      <c r="H12" s="68" t="s">
        <v>235</v>
      </c>
      <c r="I12" s="69"/>
      <c r="J12" s="68" t="s">
        <v>236</v>
      </c>
      <c r="K12" s="69"/>
      <c r="L12" s="68" t="s">
        <v>237</v>
      </c>
      <c r="M12" s="69"/>
      <c r="N12" s="68" t="s">
        <v>238</v>
      </c>
      <c r="O12" s="69"/>
      <c r="P12" s="68" t="s">
        <v>239</v>
      </c>
      <c r="Q12" s="69"/>
      <c r="R12" s="66" t="s">
        <v>284</v>
      </c>
      <c r="S12" s="67"/>
    </row>
    <row r="13" spans="2:19" s="15" customFormat="1" ht="42.75" customHeight="1">
      <c r="B13" s="5"/>
      <c r="C13" s="5"/>
      <c r="D13" s="2" t="s">
        <v>0</v>
      </c>
      <c r="E13" s="2" t="s">
        <v>232</v>
      </c>
      <c r="F13" s="2" t="s">
        <v>0</v>
      </c>
      <c r="G13" s="2" t="s">
        <v>232</v>
      </c>
      <c r="H13" s="2" t="s">
        <v>0</v>
      </c>
      <c r="I13" s="2" t="s">
        <v>232</v>
      </c>
      <c r="J13" s="2" t="s">
        <v>0</v>
      </c>
      <c r="K13" s="2" t="s">
        <v>232</v>
      </c>
      <c r="L13" s="2" t="s">
        <v>0</v>
      </c>
      <c r="M13" s="2" t="s">
        <v>232</v>
      </c>
      <c r="N13" s="2" t="s">
        <v>0</v>
      </c>
      <c r="O13" s="2" t="s">
        <v>232</v>
      </c>
      <c r="P13" s="2" t="s">
        <v>0</v>
      </c>
      <c r="Q13" s="2" t="s">
        <v>232</v>
      </c>
      <c r="R13" s="30" t="s">
        <v>0</v>
      </c>
      <c r="S13" s="30" t="s">
        <v>172</v>
      </c>
    </row>
    <row r="14" spans="2:19">
      <c r="B14" s="4" t="s">
        <v>1</v>
      </c>
      <c r="C14" s="9" t="s">
        <v>2</v>
      </c>
      <c r="D14" s="3" t="s">
        <v>3</v>
      </c>
      <c r="E14" s="3" t="s">
        <v>3</v>
      </c>
      <c r="F14" s="3" t="s">
        <v>3</v>
      </c>
      <c r="G14" s="3" t="s">
        <v>3</v>
      </c>
      <c r="H14" s="3" t="s">
        <v>3</v>
      </c>
      <c r="I14" s="3" t="s">
        <v>3</v>
      </c>
      <c r="J14" s="3" t="s">
        <v>3</v>
      </c>
      <c r="K14" s="3" t="s">
        <v>3</v>
      </c>
      <c r="L14" s="3" t="s">
        <v>3</v>
      </c>
      <c r="M14" s="3" t="s">
        <v>3</v>
      </c>
      <c r="N14" s="3" t="s">
        <v>3</v>
      </c>
      <c r="O14" s="3" t="s">
        <v>3</v>
      </c>
      <c r="P14" s="3" t="s">
        <v>3</v>
      </c>
      <c r="Q14" s="3" t="s">
        <v>3</v>
      </c>
      <c r="R14" s="31"/>
      <c r="S14" s="31"/>
    </row>
    <row r="15" spans="2:19">
      <c r="B15" s="4">
        <v>1</v>
      </c>
      <c r="C15" s="5" t="s">
        <v>4</v>
      </c>
      <c r="D15" s="3" t="s">
        <v>3</v>
      </c>
      <c r="E15" s="3" t="s">
        <v>208</v>
      </c>
      <c r="F15" s="3" t="s">
        <v>3</v>
      </c>
      <c r="G15" s="3" t="s">
        <v>208</v>
      </c>
      <c r="H15" s="3" t="s">
        <v>3</v>
      </c>
      <c r="I15" s="3" t="s">
        <v>208</v>
      </c>
      <c r="J15" s="3" t="s">
        <v>3</v>
      </c>
      <c r="K15" s="3" t="s">
        <v>208</v>
      </c>
      <c r="L15" s="3" t="s">
        <v>3</v>
      </c>
      <c r="M15" s="3" t="s">
        <v>208</v>
      </c>
      <c r="N15" s="3" t="s">
        <v>3</v>
      </c>
      <c r="O15" s="3" t="s">
        <v>208</v>
      </c>
      <c r="P15" s="3" t="s">
        <v>3</v>
      </c>
      <c r="Q15" s="3" t="s">
        <v>208</v>
      </c>
      <c r="R15" s="31"/>
      <c r="S15" s="33"/>
    </row>
    <row r="16" spans="2:19">
      <c r="B16" s="4">
        <v>2</v>
      </c>
      <c r="C16" s="5" t="s">
        <v>5</v>
      </c>
      <c r="D16" s="3" t="s">
        <v>3</v>
      </c>
      <c r="E16" s="3">
        <v>4</v>
      </c>
      <c r="F16" s="3" t="s">
        <v>3</v>
      </c>
      <c r="G16" s="3">
        <v>2</v>
      </c>
      <c r="H16" s="3" t="s">
        <v>3</v>
      </c>
      <c r="I16" s="3">
        <v>3</v>
      </c>
      <c r="J16" s="3" t="s">
        <v>3</v>
      </c>
      <c r="K16" s="3">
        <v>3</v>
      </c>
      <c r="L16" s="3" t="s">
        <v>3</v>
      </c>
      <c r="M16" s="3">
        <v>4</v>
      </c>
      <c r="N16" s="3" t="s">
        <v>3</v>
      </c>
      <c r="O16" s="3">
        <v>2</v>
      </c>
      <c r="P16" s="3" t="s">
        <v>3</v>
      </c>
      <c r="Q16" s="3">
        <v>2</v>
      </c>
      <c r="R16" s="19"/>
      <c r="S16" s="19">
        <f>E16+G16+I16+K16+M16+O16+Q16</f>
        <v>20</v>
      </c>
    </row>
    <row r="17" spans="2:19">
      <c r="B17" s="4">
        <v>3</v>
      </c>
      <c r="C17" s="5" t="s">
        <v>6</v>
      </c>
      <c r="D17" s="3" t="s">
        <v>3</v>
      </c>
      <c r="E17" s="3">
        <v>2</v>
      </c>
      <c r="F17" s="3" t="s">
        <v>3</v>
      </c>
      <c r="G17" s="3">
        <v>2</v>
      </c>
      <c r="H17" s="3" t="s">
        <v>3</v>
      </c>
      <c r="I17" s="3">
        <v>2</v>
      </c>
      <c r="J17" s="3" t="s">
        <v>3</v>
      </c>
      <c r="K17" s="3">
        <v>2</v>
      </c>
      <c r="L17" s="3" t="s">
        <v>3</v>
      </c>
      <c r="M17" s="3">
        <v>2</v>
      </c>
      <c r="N17" s="3" t="s">
        <v>3</v>
      </c>
      <c r="O17" s="3">
        <v>2</v>
      </c>
      <c r="P17" s="3" t="s">
        <v>3</v>
      </c>
      <c r="Q17" s="3">
        <v>2</v>
      </c>
      <c r="R17" s="18"/>
      <c r="S17" s="19">
        <f t="shared" ref="S17:S25" si="0">E17+G17+I17+K17+M17+O17+Q17</f>
        <v>14</v>
      </c>
    </row>
    <row r="18" spans="2:19">
      <c r="B18" s="4">
        <v>4</v>
      </c>
      <c r="C18" s="5" t="s">
        <v>7</v>
      </c>
      <c r="D18" s="3" t="s">
        <v>3</v>
      </c>
      <c r="E18" s="3">
        <v>27</v>
      </c>
      <c r="F18" s="3" t="s">
        <v>3</v>
      </c>
      <c r="G18" s="3">
        <v>16</v>
      </c>
      <c r="H18" s="3" t="s">
        <v>3</v>
      </c>
      <c r="I18" s="3">
        <v>24</v>
      </c>
      <c r="J18" s="3" t="s">
        <v>3</v>
      </c>
      <c r="K18" s="3">
        <v>24</v>
      </c>
      <c r="L18" s="3" t="s">
        <v>3</v>
      </c>
      <c r="M18" s="3">
        <v>30</v>
      </c>
      <c r="N18" s="3" t="s">
        <v>3</v>
      </c>
      <c r="O18" s="3">
        <v>16</v>
      </c>
      <c r="P18" s="3" t="s">
        <v>3</v>
      </c>
      <c r="Q18" s="3">
        <v>16</v>
      </c>
      <c r="R18" s="18"/>
      <c r="S18" s="19">
        <f t="shared" si="0"/>
        <v>153</v>
      </c>
    </row>
    <row r="19" spans="2:19">
      <c r="B19" s="4">
        <v>5</v>
      </c>
      <c r="C19" s="5" t="s">
        <v>8</v>
      </c>
      <c r="D19" s="3" t="s">
        <v>3</v>
      </c>
      <c r="E19" s="3" t="s">
        <v>3</v>
      </c>
      <c r="F19" s="3" t="s">
        <v>3</v>
      </c>
      <c r="G19" s="3" t="s">
        <v>3</v>
      </c>
      <c r="H19" s="3" t="s">
        <v>3</v>
      </c>
      <c r="I19" s="3" t="s">
        <v>3</v>
      </c>
      <c r="J19" s="3" t="s">
        <v>3</v>
      </c>
      <c r="K19" s="3" t="s">
        <v>3</v>
      </c>
      <c r="L19" s="3" t="s">
        <v>3</v>
      </c>
      <c r="M19" s="3" t="s">
        <v>3</v>
      </c>
      <c r="N19" s="3" t="s">
        <v>3</v>
      </c>
      <c r="O19" s="3" t="s">
        <v>3</v>
      </c>
      <c r="P19" s="3" t="s">
        <v>3</v>
      </c>
      <c r="Q19" s="3" t="s">
        <v>3</v>
      </c>
      <c r="R19" s="18"/>
      <c r="S19" s="19"/>
    </row>
    <row r="20" spans="2:19" ht="30">
      <c r="B20" s="4">
        <v>6</v>
      </c>
      <c r="C20" s="5" t="s">
        <v>9</v>
      </c>
      <c r="D20" s="6">
        <f>E20</f>
        <v>1523.6</v>
      </c>
      <c r="E20" s="6">
        <f>E21+E23</f>
        <v>1523.6</v>
      </c>
      <c r="F20" s="6">
        <f t="shared" ref="F20" si="1">G20</f>
        <v>747.5</v>
      </c>
      <c r="G20" s="6">
        <f>G21+G23</f>
        <v>747.5</v>
      </c>
      <c r="H20" s="6">
        <f t="shared" ref="H20" si="2">I20</f>
        <v>1176.5999999999999</v>
      </c>
      <c r="I20" s="6">
        <f t="shared" ref="I20" si="3">I21+I23</f>
        <v>1176.5999999999999</v>
      </c>
      <c r="J20" s="6">
        <f t="shared" ref="J20" si="4">K20</f>
        <v>1186</v>
      </c>
      <c r="K20" s="6">
        <f t="shared" ref="K20" si="5">K21+K23</f>
        <v>1186</v>
      </c>
      <c r="L20" s="6">
        <f t="shared" ref="L20" si="6">M20</f>
        <v>1671.1</v>
      </c>
      <c r="M20" s="6">
        <f t="shared" ref="M20" si="7">M21+M23</f>
        <v>1671.1</v>
      </c>
      <c r="N20" s="6">
        <f t="shared" ref="N20" si="8">O20</f>
        <v>771</v>
      </c>
      <c r="O20" s="6">
        <f t="shared" ref="O20" si="9">O21+O23</f>
        <v>771</v>
      </c>
      <c r="P20" s="6">
        <f t="shared" ref="P20" si="10">Q20</f>
        <v>780.6</v>
      </c>
      <c r="Q20" s="6">
        <f t="shared" ref="Q20" si="11">Q21+Q23</f>
        <v>780.6</v>
      </c>
      <c r="R20" s="7">
        <f>D20+F20+H20+J20+L20+N20+P20</f>
        <v>7856.4</v>
      </c>
      <c r="S20" s="18">
        <f t="shared" si="0"/>
        <v>7856.4</v>
      </c>
    </row>
    <row r="21" spans="2:19" ht="20.25" customHeight="1">
      <c r="B21" s="4" t="s">
        <v>10</v>
      </c>
      <c r="C21" s="5" t="s">
        <v>11</v>
      </c>
      <c r="D21" s="3"/>
      <c r="E21" s="16">
        <v>1377.1</v>
      </c>
      <c r="F21" s="16"/>
      <c r="G21" s="16">
        <v>747.5</v>
      </c>
      <c r="H21" s="16"/>
      <c r="I21" s="16">
        <v>1176.5999999999999</v>
      </c>
      <c r="J21" s="16"/>
      <c r="K21" s="16">
        <v>1186</v>
      </c>
      <c r="L21" s="16"/>
      <c r="M21" s="16">
        <v>1671.1</v>
      </c>
      <c r="N21" s="16"/>
      <c r="O21" s="16">
        <v>771</v>
      </c>
      <c r="P21" s="16"/>
      <c r="Q21" s="16">
        <v>780.6</v>
      </c>
      <c r="R21" s="7">
        <f>D21+F21+H21+J21+L21+N21+P21</f>
        <v>0</v>
      </c>
      <c r="S21" s="18">
        <f t="shared" si="0"/>
        <v>7709.9</v>
      </c>
    </row>
    <row r="22" spans="2:19" ht="20.25" hidden="1" customHeight="1">
      <c r="B22" s="4"/>
      <c r="C22" s="5"/>
      <c r="D22" s="3"/>
      <c r="E22" s="38">
        <v>19.39</v>
      </c>
      <c r="F22" s="3"/>
      <c r="G22" s="38">
        <v>9.51</v>
      </c>
      <c r="H22" s="3"/>
      <c r="I22" s="38">
        <v>14.98</v>
      </c>
      <c r="J22" s="3"/>
      <c r="K22" s="38">
        <v>15.1</v>
      </c>
      <c r="L22" s="3"/>
      <c r="M22" s="38">
        <v>21.27</v>
      </c>
      <c r="N22" s="3"/>
      <c r="O22" s="38">
        <v>9.81</v>
      </c>
      <c r="P22" s="3"/>
      <c r="Q22" s="38">
        <v>9.94</v>
      </c>
      <c r="R22" s="7"/>
      <c r="S22" s="45">
        <f t="shared" si="0"/>
        <v>100</v>
      </c>
    </row>
    <row r="23" spans="2:19">
      <c r="B23" s="4" t="s">
        <v>12</v>
      </c>
      <c r="C23" s="5" t="s">
        <v>13</v>
      </c>
      <c r="D23" s="3" t="s">
        <v>3</v>
      </c>
      <c r="E23" s="3">
        <v>146.5</v>
      </c>
      <c r="F23" s="3" t="s">
        <v>3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>
        <f>E23+G23+I23+K23+M23+O23+Q23</f>
        <v>146.5</v>
      </c>
    </row>
    <row r="24" spans="2:19" ht="45">
      <c r="B24" s="4">
        <v>7</v>
      </c>
      <c r="C24" s="5" t="s">
        <v>14</v>
      </c>
      <c r="D24" s="3" t="s">
        <v>3</v>
      </c>
      <c r="E24" s="16">
        <v>213.3</v>
      </c>
      <c r="F24" s="16" t="s">
        <v>3</v>
      </c>
      <c r="G24" s="16">
        <v>125.7</v>
      </c>
      <c r="H24" s="16" t="s">
        <v>3</v>
      </c>
      <c r="I24" s="16">
        <v>132.19999999999999</v>
      </c>
      <c r="J24" s="16" t="s">
        <v>3</v>
      </c>
      <c r="K24" s="16">
        <v>131.4</v>
      </c>
      <c r="L24" s="16" t="s">
        <v>3</v>
      </c>
      <c r="M24" s="16">
        <v>245.3</v>
      </c>
      <c r="N24" s="16" t="s">
        <v>3</v>
      </c>
      <c r="O24" s="16">
        <v>87.2</v>
      </c>
      <c r="P24" s="16" t="s">
        <v>3</v>
      </c>
      <c r="Q24" s="16">
        <v>87.8</v>
      </c>
      <c r="R24" s="7"/>
      <c r="S24" s="18">
        <f t="shared" si="0"/>
        <v>1022.9000000000001</v>
      </c>
    </row>
    <row r="25" spans="2:19" ht="30">
      <c r="B25" s="4">
        <v>8</v>
      </c>
      <c r="C25" s="5" t="s">
        <v>15</v>
      </c>
      <c r="D25" s="3" t="s">
        <v>3</v>
      </c>
      <c r="E25" s="16">
        <v>2200</v>
      </c>
      <c r="F25" s="16" t="s">
        <v>3</v>
      </c>
      <c r="G25" s="16">
        <v>1800</v>
      </c>
      <c r="H25" s="16" t="s">
        <v>3</v>
      </c>
      <c r="I25" s="16">
        <v>1500</v>
      </c>
      <c r="J25" s="16" t="s">
        <v>3</v>
      </c>
      <c r="K25" s="16">
        <v>2300</v>
      </c>
      <c r="L25" s="16" t="s">
        <v>3</v>
      </c>
      <c r="M25" s="16">
        <v>1800</v>
      </c>
      <c r="N25" s="16" t="s">
        <v>3</v>
      </c>
      <c r="O25" s="16">
        <v>1500</v>
      </c>
      <c r="P25" s="16" t="s">
        <v>3</v>
      </c>
      <c r="Q25" s="16">
        <v>1600</v>
      </c>
      <c r="R25" s="7"/>
      <c r="S25" s="18">
        <f t="shared" si="0"/>
        <v>12700</v>
      </c>
    </row>
    <row r="26" spans="2:19" ht="30">
      <c r="B26" s="4">
        <v>9</v>
      </c>
      <c r="C26" s="5" t="s">
        <v>16</v>
      </c>
      <c r="D26" s="3" t="s">
        <v>3</v>
      </c>
      <c r="E26" s="3">
        <v>2</v>
      </c>
      <c r="F26" s="3" t="s">
        <v>3</v>
      </c>
      <c r="G26" s="3">
        <v>2</v>
      </c>
      <c r="H26" s="3" t="s">
        <v>3</v>
      </c>
      <c r="I26" s="3">
        <v>2</v>
      </c>
      <c r="J26" s="3" t="s">
        <v>3</v>
      </c>
      <c r="K26" s="3">
        <v>2</v>
      </c>
      <c r="L26" s="3" t="s">
        <v>3</v>
      </c>
      <c r="M26" s="3">
        <v>1</v>
      </c>
      <c r="N26" s="3" t="s">
        <v>3</v>
      </c>
      <c r="O26" s="3">
        <v>2</v>
      </c>
      <c r="P26" s="3" t="s">
        <v>3</v>
      </c>
      <c r="Q26" s="3">
        <v>2</v>
      </c>
      <c r="R26" s="7"/>
      <c r="S26" s="19"/>
    </row>
    <row r="27" spans="2:19" ht="57.75">
      <c r="B27" s="4" t="s">
        <v>17</v>
      </c>
      <c r="C27" s="9" t="s">
        <v>18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7">
        <f>D27+F27+H27+J27+L27+N27+P27</f>
        <v>0</v>
      </c>
      <c r="S27" s="7">
        <f>E27+G27+I27+K27+M27+O27+Q27</f>
        <v>0</v>
      </c>
    </row>
    <row r="28" spans="2:19" ht="30">
      <c r="B28" s="4">
        <v>10</v>
      </c>
      <c r="C28" s="5" t="s">
        <v>19</v>
      </c>
      <c r="D28" s="10"/>
      <c r="E28" s="10">
        <v>631.86962784000002</v>
      </c>
      <c r="F28" s="10"/>
      <c r="G28" s="10">
        <v>354.14396159999995</v>
      </c>
      <c r="H28" s="10"/>
      <c r="I28" s="10">
        <v>628.226676</v>
      </c>
      <c r="J28" s="10"/>
      <c r="K28" s="10">
        <v>573.10918126000001</v>
      </c>
      <c r="L28" s="10"/>
      <c r="M28" s="10">
        <v>911.77788239999984</v>
      </c>
      <c r="N28" s="10"/>
      <c r="O28" s="10">
        <v>388.5729144</v>
      </c>
      <c r="P28" s="10"/>
      <c r="Q28" s="10">
        <v>428.89036607999992</v>
      </c>
      <c r="R28" s="7">
        <f t="shared" ref="R28:R92" si="12">D28+F28+H28+J28+L28+N28+P28</f>
        <v>0</v>
      </c>
      <c r="S28" s="7">
        <f>E28+G28+I28+K28+M28+O28+Q28</f>
        <v>3916.5906095800001</v>
      </c>
    </row>
    <row r="29" spans="2:19" ht="28.5" customHeight="1">
      <c r="B29" s="4">
        <v>11</v>
      </c>
      <c r="C29" s="5" t="s">
        <v>20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7">
        <f t="shared" si="12"/>
        <v>0</v>
      </c>
      <c r="S29" s="7">
        <f t="shared" ref="S29:S92" si="13">E29+G29+I29+K29+M29+O29+Q29</f>
        <v>0</v>
      </c>
    </row>
    <row r="30" spans="2:19" ht="47.25" customHeight="1">
      <c r="B30" s="4">
        <v>12</v>
      </c>
      <c r="C30" s="5" t="s">
        <v>21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7">
        <f t="shared" si="12"/>
        <v>0</v>
      </c>
      <c r="S30" s="7">
        <f t="shared" si="13"/>
        <v>0</v>
      </c>
    </row>
    <row r="31" spans="2:19" ht="30">
      <c r="B31" s="4">
        <v>13</v>
      </c>
      <c r="C31" s="5" t="s">
        <v>22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7">
        <f t="shared" si="12"/>
        <v>0</v>
      </c>
      <c r="S31" s="7">
        <f t="shared" si="13"/>
        <v>0</v>
      </c>
    </row>
    <row r="32" spans="2:19">
      <c r="B32" s="4">
        <v>14</v>
      </c>
      <c r="C32" s="5" t="s">
        <v>23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7">
        <f t="shared" si="12"/>
        <v>0</v>
      </c>
      <c r="S32" s="7">
        <f t="shared" si="13"/>
        <v>0</v>
      </c>
    </row>
    <row r="33" spans="2:19">
      <c r="B33" s="4">
        <v>15</v>
      </c>
      <c r="C33" s="5" t="s">
        <v>24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7">
        <f t="shared" si="12"/>
        <v>0</v>
      </c>
      <c r="S33" s="7">
        <f t="shared" si="13"/>
        <v>0</v>
      </c>
    </row>
    <row r="34" spans="2:19">
      <c r="B34" s="4"/>
      <c r="C34" s="9" t="s">
        <v>25</v>
      </c>
      <c r="D34" s="7">
        <f t="shared" ref="D34:Q34" si="14">SUM(D28:D33)</f>
        <v>0</v>
      </c>
      <c r="E34" s="7">
        <f>SUM(E28:E33)</f>
        <v>631.86962784000002</v>
      </c>
      <c r="F34" s="7">
        <f t="shared" si="14"/>
        <v>0</v>
      </c>
      <c r="G34" s="7">
        <f t="shared" si="14"/>
        <v>354.14396159999995</v>
      </c>
      <c r="H34" s="7">
        <f t="shared" si="14"/>
        <v>0</v>
      </c>
      <c r="I34" s="7">
        <f t="shared" si="14"/>
        <v>628.226676</v>
      </c>
      <c r="J34" s="7">
        <f t="shared" si="14"/>
        <v>0</v>
      </c>
      <c r="K34" s="7">
        <f t="shared" si="14"/>
        <v>573.10918126000001</v>
      </c>
      <c r="L34" s="7">
        <f t="shared" si="14"/>
        <v>0</v>
      </c>
      <c r="M34" s="7">
        <f t="shared" si="14"/>
        <v>911.77788239999984</v>
      </c>
      <c r="N34" s="7">
        <f t="shared" si="14"/>
        <v>0</v>
      </c>
      <c r="O34" s="7">
        <f t="shared" si="14"/>
        <v>388.5729144</v>
      </c>
      <c r="P34" s="7">
        <f t="shared" si="14"/>
        <v>0</v>
      </c>
      <c r="Q34" s="7">
        <f t="shared" si="14"/>
        <v>428.89036607999992</v>
      </c>
      <c r="R34" s="7">
        <f t="shared" si="12"/>
        <v>0</v>
      </c>
      <c r="S34" s="7">
        <f t="shared" si="13"/>
        <v>3916.5906095800001</v>
      </c>
    </row>
    <row r="35" spans="2:19" ht="43.5">
      <c r="B35" s="4" t="s">
        <v>26</v>
      </c>
      <c r="C35" s="9" t="s">
        <v>27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7">
        <f t="shared" si="12"/>
        <v>0</v>
      </c>
      <c r="S35" s="7">
        <f t="shared" si="13"/>
        <v>0</v>
      </c>
    </row>
    <row r="36" spans="2:19">
      <c r="B36" s="4">
        <v>16</v>
      </c>
      <c r="C36" s="5" t="s">
        <v>28</v>
      </c>
      <c r="D36" s="10"/>
      <c r="E36" s="6">
        <v>821.19</v>
      </c>
      <c r="F36" s="10"/>
      <c r="G36" s="6">
        <v>402.76</v>
      </c>
      <c r="H36" s="10"/>
      <c r="I36" s="6">
        <v>634.41999999999996</v>
      </c>
      <c r="J36" s="10"/>
      <c r="K36" s="6">
        <v>639.51</v>
      </c>
      <c r="L36" s="10"/>
      <c r="M36" s="6">
        <v>900.81</v>
      </c>
      <c r="N36" s="10"/>
      <c r="O36" s="6">
        <v>415.47</v>
      </c>
      <c r="P36" s="10"/>
      <c r="Q36" s="6">
        <v>420.98</v>
      </c>
      <c r="R36" s="7">
        <f t="shared" si="12"/>
        <v>0</v>
      </c>
      <c r="S36" s="7">
        <f t="shared" si="13"/>
        <v>4235.1399999999994</v>
      </c>
    </row>
    <row r="37" spans="2:19" ht="30">
      <c r="B37" s="4">
        <v>17</v>
      </c>
      <c r="C37" s="5" t="s">
        <v>29</v>
      </c>
      <c r="D37" s="6">
        <f t="shared" ref="D37:Q37" si="15">D38+D41+D43+D44+D45+D46+D47+D48+D49+D50+D51</f>
        <v>335.31389000000001</v>
      </c>
      <c r="E37" s="6">
        <f>E38+E41+E43+E44+E45+E46+E47+E48+E49+E50+E51</f>
        <v>681.15</v>
      </c>
      <c r="F37" s="6">
        <f t="shared" si="15"/>
        <v>164.50980000000001</v>
      </c>
      <c r="G37" s="6">
        <f t="shared" si="15"/>
        <v>334.07000000000005</v>
      </c>
      <c r="H37" s="6">
        <f t="shared" si="15"/>
        <v>258.94612999999998</v>
      </c>
      <c r="I37" s="6">
        <f>I38+I41+I43+I44+I45+I46+I47+I48+I49+I50+I51</f>
        <v>526.22</v>
      </c>
      <c r="J37" s="6">
        <f t="shared" si="15"/>
        <v>261.01488000000001</v>
      </c>
      <c r="K37" s="6">
        <f t="shared" si="15"/>
        <v>530.44999999999993</v>
      </c>
      <c r="L37" s="6">
        <f t="shared" si="15"/>
        <v>367.77569</v>
      </c>
      <c r="M37" s="6">
        <f t="shared" si="15"/>
        <v>747.18000000000006</v>
      </c>
      <c r="N37" s="6">
        <f t="shared" si="15"/>
        <v>169.68167999999997</v>
      </c>
      <c r="O37" s="6">
        <f t="shared" si="15"/>
        <v>344.61</v>
      </c>
      <c r="P37" s="6">
        <f t="shared" si="15"/>
        <v>171.79444999999998</v>
      </c>
      <c r="Q37" s="6">
        <f t="shared" si="15"/>
        <v>349.19</v>
      </c>
      <c r="R37" s="7">
        <f t="shared" si="12"/>
        <v>1729.0365199999997</v>
      </c>
      <c r="S37" s="7">
        <f t="shared" si="13"/>
        <v>3512.87</v>
      </c>
    </row>
    <row r="38" spans="2:19">
      <c r="B38" s="4" t="s">
        <v>30</v>
      </c>
      <c r="C38" s="5" t="s">
        <v>31</v>
      </c>
      <c r="D38" s="6">
        <v>179.90669</v>
      </c>
      <c r="E38" s="6">
        <v>275.10000000000002</v>
      </c>
      <c r="F38" s="6">
        <v>88.264800000000008</v>
      </c>
      <c r="G38" s="6">
        <v>134.93</v>
      </c>
      <c r="H38" s="6">
        <v>138.93293</v>
      </c>
      <c r="I38" s="6">
        <v>212.53</v>
      </c>
      <c r="J38" s="6">
        <v>140.04288</v>
      </c>
      <c r="K38" s="6">
        <v>214.23999999999998</v>
      </c>
      <c r="L38" s="6">
        <v>197.32348999999999</v>
      </c>
      <c r="M38" s="6">
        <v>301.77</v>
      </c>
      <c r="N38" s="6">
        <v>91.03967999999999</v>
      </c>
      <c r="O38" s="6">
        <v>139.18</v>
      </c>
      <c r="P38" s="6">
        <v>92.173249999999996</v>
      </c>
      <c r="Q38" s="6">
        <v>141.04</v>
      </c>
      <c r="R38" s="7">
        <f t="shared" si="12"/>
        <v>927.68371999999999</v>
      </c>
      <c r="S38" s="7">
        <f t="shared" si="13"/>
        <v>1418.7900000000002</v>
      </c>
    </row>
    <row r="39" spans="2:19">
      <c r="B39" s="4" t="s">
        <v>32</v>
      </c>
      <c r="C39" s="5" t="s">
        <v>33</v>
      </c>
      <c r="D39" s="10"/>
      <c r="E39" s="6">
        <v>274.17</v>
      </c>
      <c r="F39" s="10"/>
      <c r="G39" s="6">
        <v>134.47</v>
      </c>
      <c r="H39" s="10"/>
      <c r="I39" s="6">
        <v>211.81</v>
      </c>
      <c r="J39" s="10"/>
      <c r="K39" s="6">
        <v>213.51</v>
      </c>
      <c r="L39" s="10"/>
      <c r="M39" s="6">
        <v>300.75</v>
      </c>
      <c r="N39" s="10"/>
      <c r="O39" s="6">
        <v>138.71</v>
      </c>
      <c r="P39" s="10"/>
      <c r="Q39" s="6">
        <v>140.56</v>
      </c>
      <c r="R39" s="7">
        <f t="shared" si="12"/>
        <v>0</v>
      </c>
      <c r="S39" s="7">
        <f t="shared" si="13"/>
        <v>1413.98</v>
      </c>
    </row>
    <row r="40" spans="2:19">
      <c r="B40" s="4" t="s">
        <v>299</v>
      </c>
      <c r="C40" s="5" t="s">
        <v>298</v>
      </c>
      <c r="D40" s="10"/>
      <c r="E40" s="6">
        <v>0.93</v>
      </c>
      <c r="F40" s="10"/>
      <c r="G40" s="6">
        <v>0.46</v>
      </c>
      <c r="H40" s="10"/>
      <c r="I40" s="6">
        <v>0.72</v>
      </c>
      <c r="J40" s="10"/>
      <c r="K40" s="6">
        <v>0.73</v>
      </c>
      <c r="L40" s="10"/>
      <c r="M40" s="6">
        <v>1.02</v>
      </c>
      <c r="N40" s="10"/>
      <c r="O40" s="6">
        <v>0.47</v>
      </c>
      <c r="P40" s="10"/>
      <c r="Q40" s="6">
        <v>0.48</v>
      </c>
      <c r="R40" s="7">
        <f t="shared" ref="R40" si="16">D40+F40+H40+J40+L40+N40+P40</f>
        <v>0</v>
      </c>
      <c r="S40" s="7">
        <f t="shared" ref="S40" si="17">E40+G40+I40+K40+M40+O40+Q40</f>
        <v>4.8100000000000005</v>
      </c>
    </row>
    <row r="41" spans="2:19" ht="30">
      <c r="B41" s="4" t="s">
        <v>34</v>
      </c>
      <c r="C41" s="5" t="s">
        <v>35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7">
        <f t="shared" si="12"/>
        <v>0</v>
      </c>
      <c r="S41" s="7">
        <f t="shared" si="13"/>
        <v>0</v>
      </c>
    </row>
    <row r="42" spans="2:19">
      <c r="B42" s="4" t="s">
        <v>36</v>
      </c>
      <c r="C42" s="5" t="s">
        <v>33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7">
        <f t="shared" si="12"/>
        <v>0</v>
      </c>
      <c r="S42" s="7">
        <f t="shared" si="13"/>
        <v>0</v>
      </c>
    </row>
    <row r="43" spans="2:19" ht="30">
      <c r="B43" s="4" t="s">
        <v>37</v>
      </c>
      <c r="C43" s="5" t="s">
        <v>38</v>
      </c>
      <c r="D43" s="6">
        <v>137.48966000000001</v>
      </c>
      <c r="E43" s="6">
        <v>378.27</v>
      </c>
      <c r="F43" s="6">
        <v>67.454399999999993</v>
      </c>
      <c r="G43" s="6">
        <v>185.52</v>
      </c>
      <c r="H43" s="6">
        <v>106.17638000000001</v>
      </c>
      <c r="I43" s="6">
        <v>292.23</v>
      </c>
      <c r="J43" s="6">
        <v>107.02464000000001</v>
      </c>
      <c r="K43" s="6">
        <v>294.58</v>
      </c>
      <c r="L43" s="6">
        <v>150.80006</v>
      </c>
      <c r="M43" s="6">
        <v>414.94</v>
      </c>
      <c r="N43" s="6">
        <v>69.575039999999987</v>
      </c>
      <c r="O43" s="6">
        <v>191.38</v>
      </c>
      <c r="P43" s="6">
        <v>70.441339999999997</v>
      </c>
      <c r="Q43" s="6">
        <v>193.91</v>
      </c>
      <c r="R43" s="7">
        <f t="shared" si="12"/>
        <v>708.96151999999995</v>
      </c>
      <c r="S43" s="7">
        <f t="shared" si="13"/>
        <v>1950.8300000000002</v>
      </c>
    </row>
    <row r="44" spans="2:19" ht="30">
      <c r="B44" s="4" t="s">
        <v>39</v>
      </c>
      <c r="C44" s="5" t="s">
        <v>40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7">
        <f t="shared" si="12"/>
        <v>0</v>
      </c>
      <c r="S44" s="7">
        <f t="shared" si="13"/>
        <v>0</v>
      </c>
    </row>
    <row r="45" spans="2:19" ht="48" customHeight="1">
      <c r="B45" s="4" t="s">
        <v>41</v>
      </c>
      <c r="C45" s="5" t="s">
        <v>42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7">
        <f t="shared" si="12"/>
        <v>0</v>
      </c>
      <c r="S45" s="7">
        <f t="shared" si="13"/>
        <v>0</v>
      </c>
    </row>
    <row r="46" spans="2:19">
      <c r="B46" s="4" t="s">
        <v>43</v>
      </c>
      <c r="C46" s="5" t="s">
        <v>44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7">
        <f t="shared" si="12"/>
        <v>0</v>
      </c>
      <c r="S46" s="7">
        <f t="shared" si="13"/>
        <v>0</v>
      </c>
    </row>
    <row r="47" spans="2:19">
      <c r="B47" s="4" t="s">
        <v>45</v>
      </c>
      <c r="C47" s="5" t="s">
        <v>46</v>
      </c>
      <c r="D47" s="10"/>
      <c r="E47" s="6"/>
      <c r="F47" s="10"/>
      <c r="G47" s="6"/>
      <c r="H47" s="10"/>
      <c r="I47" s="6"/>
      <c r="J47" s="10"/>
      <c r="K47" s="6"/>
      <c r="L47" s="10"/>
      <c r="M47" s="6"/>
      <c r="N47" s="10"/>
      <c r="O47" s="6"/>
      <c r="P47" s="10"/>
      <c r="Q47" s="10"/>
      <c r="R47" s="7">
        <f t="shared" si="12"/>
        <v>0</v>
      </c>
      <c r="S47" s="7">
        <f t="shared" si="13"/>
        <v>0</v>
      </c>
    </row>
    <row r="48" spans="2:19">
      <c r="B48" s="4" t="s">
        <v>47</v>
      </c>
      <c r="C48" s="5" t="s">
        <v>48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7">
        <f t="shared" si="12"/>
        <v>0</v>
      </c>
      <c r="S48" s="7">
        <f t="shared" si="13"/>
        <v>0</v>
      </c>
    </row>
    <row r="49" spans="2:19" ht="30">
      <c r="B49" s="4" t="s">
        <v>49</v>
      </c>
      <c r="C49" s="5" t="s">
        <v>50</v>
      </c>
      <c r="D49" s="6">
        <v>17.917540000000002</v>
      </c>
      <c r="E49" s="6">
        <v>27.78</v>
      </c>
      <c r="F49" s="6">
        <v>8.7905999999999995</v>
      </c>
      <c r="G49" s="6">
        <v>13.62</v>
      </c>
      <c r="H49" s="6">
        <v>13.836819999999999</v>
      </c>
      <c r="I49" s="6">
        <v>21.46</v>
      </c>
      <c r="J49" s="6">
        <v>13.94736</v>
      </c>
      <c r="K49" s="6">
        <v>21.63</v>
      </c>
      <c r="L49" s="6">
        <v>19.652139999999999</v>
      </c>
      <c r="M49" s="6">
        <v>30.47</v>
      </c>
      <c r="N49" s="6">
        <v>9.0669599999999999</v>
      </c>
      <c r="O49" s="6">
        <v>14.05</v>
      </c>
      <c r="P49" s="6">
        <v>9.1798600000000015</v>
      </c>
      <c r="Q49" s="6">
        <v>14.24</v>
      </c>
      <c r="R49" s="7">
        <f t="shared" si="12"/>
        <v>92.391280000000009</v>
      </c>
      <c r="S49" s="7">
        <f t="shared" si="13"/>
        <v>143.25</v>
      </c>
    </row>
    <row r="50" spans="2:19" ht="30">
      <c r="B50" s="4" t="s">
        <v>51</v>
      </c>
      <c r="C50" s="12" t="s">
        <v>52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7">
        <f t="shared" si="12"/>
        <v>0</v>
      </c>
      <c r="S50" s="7">
        <f t="shared" si="13"/>
        <v>0</v>
      </c>
    </row>
    <row r="51" spans="2:19" ht="30">
      <c r="B51" s="4" t="s">
        <v>53</v>
      </c>
      <c r="C51" s="5" t="s">
        <v>54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7">
        <f t="shared" si="12"/>
        <v>0</v>
      </c>
      <c r="S51" s="7">
        <f t="shared" si="13"/>
        <v>0</v>
      </c>
    </row>
    <row r="52" spans="2:19">
      <c r="B52" s="4">
        <v>18</v>
      </c>
      <c r="C52" s="9" t="s">
        <v>25</v>
      </c>
      <c r="D52" s="7">
        <f t="shared" ref="D52:Q52" si="18">D36+D37</f>
        <v>335.31389000000001</v>
      </c>
      <c r="E52" s="7">
        <f>E36+E37</f>
        <v>1502.3400000000001</v>
      </c>
      <c r="F52" s="7">
        <f t="shared" si="18"/>
        <v>164.50980000000001</v>
      </c>
      <c r="G52" s="7">
        <f t="shared" si="18"/>
        <v>736.83</v>
      </c>
      <c r="H52" s="7">
        <f t="shared" si="18"/>
        <v>258.94612999999998</v>
      </c>
      <c r="I52" s="7">
        <f t="shared" si="18"/>
        <v>1160.6399999999999</v>
      </c>
      <c r="J52" s="7">
        <f t="shared" si="18"/>
        <v>261.01488000000001</v>
      </c>
      <c r="K52" s="7">
        <f t="shared" si="18"/>
        <v>1169.96</v>
      </c>
      <c r="L52" s="7">
        <f t="shared" si="18"/>
        <v>367.77569</v>
      </c>
      <c r="M52" s="7">
        <f t="shared" si="18"/>
        <v>1647.99</v>
      </c>
      <c r="N52" s="7">
        <f t="shared" si="18"/>
        <v>169.68167999999997</v>
      </c>
      <c r="O52" s="7">
        <f t="shared" si="18"/>
        <v>760.08</v>
      </c>
      <c r="P52" s="7">
        <f t="shared" si="18"/>
        <v>171.79444999999998</v>
      </c>
      <c r="Q52" s="7">
        <f t="shared" si="18"/>
        <v>770.17000000000007</v>
      </c>
      <c r="R52" s="7">
        <f t="shared" si="12"/>
        <v>1729.0365199999997</v>
      </c>
      <c r="S52" s="7">
        <f t="shared" si="13"/>
        <v>7748.01</v>
      </c>
    </row>
    <row r="53" spans="2:19" ht="45" customHeight="1">
      <c r="B53" s="4">
        <v>19</v>
      </c>
      <c r="C53" s="5" t="s">
        <v>55</v>
      </c>
      <c r="D53" s="6">
        <v>414.66298</v>
      </c>
      <c r="E53" s="6">
        <v>212.66</v>
      </c>
      <c r="F53" s="6">
        <v>203.43960000000001</v>
      </c>
      <c r="G53" s="6">
        <v>104.3</v>
      </c>
      <c r="H53" s="6">
        <v>320.22346000000005</v>
      </c>
      <c r="I53" s="6">
        <v>164.3</v>
      </c>
      <c r="J53" s="6">
        <v>322.78176000000002</v>
      </c>
      <c r="K53" s="6">
        <v>165.61</v>
      </c>
      <c r="L53" s="6">
        <v>454.80658</v>
      </c>
      <c r="M53" s="6">
        <v>233.28</v>
      </c>
      <c r="N53" s="6">
        <v>209.83535999999998</v>
      </c>
      <c r="O53" s="6">
        <v>107.59</v>
      </c>
      <c r="P53" s="6">
        <v>212.44810000000001</v>
      </c>
      <c r="Q53" s="6">
        <v>109.02999999999999</v>
      </c>
      <c r="R53" s="7">
        <f t="shared" si="12"/>
        <v>2138.1978399999998</v>
      </c>
      <c r="S53" s="7">
        <f t="shared" si="13"/>
        <v>1096.77</v>
      </c>
    </row>
    <row r="54" spans="2:19">
      <c r="B54" s="4"/>
      <c r="C54" s="5" t="s">
        <v>33</v>
      </c>
      <c r="D54" s="10"/>
      <c r="E54" s="6">
        <v>207.94</v>
      </c>
      <c r="F54" s="10"/>
      <c r="G54" s="6">
        <v>101.99</v>
      </c>
      <c r="H54" s="10"/>
      <c r="I54" s="6">
        <v>160.65</v>
      </c>
      <c r="J54" s="10"/>
      <c r="K54" s="6">
        <v>161.93</v>
      </c>
      <c r="L54" s="10"/>
      <c r="M54" s="6">
        <v>228.1</v>
      </c>
      <c r="N54" s="10"/>
      <c r="O54" s="6">
        <v>105.2</v>
      </c>
      <c r="P54" s="10"/>
      <c r="Q54" s="6">
        <v>106.58999999999999</v>
      </c>
      <c r="R54" s="7">
        <f t="shared" si="12"/>
        <v>0</v>
      </c>
      <c r="S54" s="7">
        <f t="shared" si="13"/>
        <v>1072.4000000000001</v>
      </c>
    </row>
    <row r="55" spans="2:19">
      <c r="B55" s="4"/>
      <c r="C55" s="5" t="s">
        <v>285</v>
      </c>
      <c r="D55" s="6"/>
      <c r="E55" s="6">
        <v>4.72</v>
      </c>
      <c r="F55" s="6"/>
      <c r="G55" s="6">
        <v>2.31</v>
      </c>
      <c r="H55" s="6"/>
      <c r="I55" s="6">
        <v>3.65</v>
      </c>
      <c r="J55" s="6"/>
      <c r="K55" s="6">
        <v>3.68</v>
      </c>
      <c r="L55" s="6"/>
      <c r="M55" s="6">
        <v>5.18</v>
      </c>
      <c r="N55" s="6"/>
      <c r="O55" s="6">
        <v>2.39</v>
      </c>
      <c r="P55" s="6"/>
      <c r="Q55" s="6">
        <v>2.44</v>
      </c>
      <c r="R55" s="7">
        <f t="shared" si="12"/>
        <v>0</v>
      </c>
      <c r="S55" s="7">
        <f t="shared" si="13"/>
        <v>24.37</v>
      </c>
    </row>
    <row r="56" spans="2:19" ht="45">
      <c r="B56" s="4" t="s">
        <v>56</v>
      </c>
      <c r="C56" s="5" t="s">
        <v>57</v>
      </c>
      <c r="D56" s="10"/>
      <c r="E56" s="10"/>
      <c r="F56" s="10"/>
      <c r="G56" s="10"/>
      <c r="H56" s="10"/>
      <c r="I56" s="10"/>
      <c r="J56" s="10"/>
      <c r="K56" s="6"/>
      <c r="L56" s="10"/>
      <c r="M56" s="10"/>
      <c r="N56" s="10"/>
      <c r="O56" s="6"/>
      <c r="P56" s="10"/>
      <c r="Q56" s="10"/>
      <c r="R56" s="7">
        <f t="shared" si="12"/>
        <v>0</v>
      </c>
      <c r="S56" s="7">
        <f t="shared" si="13"/>
        <v>0</v>
      </c>
    </row>
    <row r="57" spans="2:19" ht="46.5" customHeight="1">
      <c r="B57" s="4" t="s">
        <v>58</v>
      </c>
      <c r="C57" s="5" t="s">
        <v>59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7">
        <f t="shared" si="12"/>
        <v>0</v>
      </c>
      <c r="S57" s="7">
        <f t="shared" si="13"/>
        <v>0</v>
      </c>
    </row>
    <row r="58" spans="2:19">
      <c r="B58" s="4" t="s">
        <v>60</v>
      </c>
      <c r="C58" s="5" t="s">
        <v>61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7">
        <f t="shared" si="12"/>
        <v>0</v>
      </c>
      <c r="S58" s="7">
        <f t="shared" si="13"/>
        <v>0</v>
      </c>
    </row>
    <row r="59" spans="2:19" ht="45">
      <c r="B59" s="4" t="s">
        <v>62</v>
      </c>
      <c r="C59" s="5" t="s">
        <v>63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7">
        <f t="shared" si="12"/>
        <v>0</v>
      </c>
      <c r="S59" s="7">
        <f t="shared" si="13"/>
        <v>0</v>
      </c>
    </row>
    <row r="60" spans="2:19" ht="30">
      <c r="B60" s="4" t="s">
        <v>64</v>
      </c>
      <c r="C60" s="5" t="s">
        <v>65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7">
        <f t="shared" si="12"/>
        <v>0</v>
      </c>
      <c r="S60" s="7">
        <f t="shared" si="13"/>
        <v>0</v>
      </c>
    </row>
    <row r="61" spans="2:19" ht="30">
      <c r="B61" s="4" t="s">
        <v>66</v>
      </c>
      <c r="C61" s="5" t="s">
        <v>67</v>
      </c>
      <c r="D61" s="10"/>
      <c r="E61" s="10"/>
      <c r="F61" s="10"/>
      <c r="G61" s="10"/>
      <c r="H61" s="10"/>
      <c r="I61" s="10"/>
      <c r="J61" s="10"/>
      <c r="K61" s="6"/>
      <c r="L61" s="10"/>
      <c r="M61" s="10"/>
      <c r="N61" s="10"/>
      <c r="O61" s="10"/>
      <c r="P61" s="10"/>
      <c r="Q61" s="10"/>
      <c r="R61" s="7">
        <f t="shared" si="12"/>
        <v>0</v>
      </c>
      <c r="S61" s="7">
        <f t="shared" si="13"/>
        <v>0</v>
      </c>
    </row>
    <row r="62" spans="2:19" ht="30">
      <c r="B62" s="4" t="s">
        <v>68</v>
      </c>
      <c r="C62" s="5" t="s">
        <v>69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7">
        <f t="shared" si="12"/>
        <v>0</v>
      </c>
      <c r="S62" s="7">
        <f t="shared" si="13"/>
        <v>0</v>
      </c>
    </row>
    <row r="63" spans="2:19">
      <c r="B63" s="4" t="s">
        <v>70</v>
      </c>
      <c r="C63" s="5" t="s">
        <v>71</v>
      </c>
      <c r="D63" s="10"/>
      <c r="E63" s="6"/>
      <c r="F63" s="10"/>
      <c r="G63" s="6"/>
      <c r="H63" s="10"/>
      <c r="I63" s="6"/>
      <c r="J63" s="10"/>
      <c r="K63" s="6"/>
      <c r="L63" s="10"/>
      <c r="M63" s="6"/>
      <c r="N63" s="10"/>
      <c r="O63" s="6"/>
      <c r="P63" s="10"/>
      <c r="Q63" s="6"/>
      <c r="R63" s="7">
        <f t="shared" si="12"/>
        <v>0</v>
      </c>
      <c r="S63" s="7">
        <f t="shared" si="13"/>
        <v>0</v>
      </c>
    </row>
    <row r="64" spans="2:19" ht="30">
      <c r="B64" s="4" t="s">
        <v>72</v>
      </c>
      <c r="C64" s="5" t="s">
        <v>73</v>
      </c>
      <c r="D64" s="10"/>
      <c r="E64" s="6"/>
      <c r="F64" s="10"/>
      <c r="G64" s="6"/>
      <c r="H64" s="10"/>
      <c r="I64" s="6"/>
      <c r="J64" s="10"/>
      <c r="K64" s="6"/>
      <c r="L64" s="10"/>
      <c r="M64" s="6"/>
      <c r="N64" s="10"/>
      <c r="O64" s="6"/>
      <c r="P64" s="10"/>
      <c r="Q64" s="6"/>
      <c r="R64" s="7">
        <f t="shared" si="12"/>
        <v>0</v>
      </c>
      <c r="S64" s="7">
        <f t="shared" si="13"/>
        <v>0</v>
      </c>
    </row>
    <row r="65" spans="2:19" ht="30">
      <c r="B65" s="4" t="s">
        <v>74</v>
      </c>
      <c r="C65" s="5" t="s">
        <v>75</v>
      </c>
      <c r="D65" s="10"/>
      <c r="E65" s="6"/>
      <c r="F65" s="10"/>
      <c r="G65" s="6"/>
      <c r="H65" s="10"/>
      <c r="I65" s="6"/>
      <c r="J65" s="10"/>
      <c r="K65" s="6"/>
      <c r="L65" s="10"/>
      <c r="M65" s="6"/>
      <c r="N65" s="10"/>
      <c r="O65" s="6"/>
      <c r="P65" s="10"/>
      <c r="Q65" s="6"/>
      <c r="R65" s="7">
        <f t="shared" si="12"/>
        <v>0</v>
      </c>
      <c r="S65" s="7">
        <f t="shared" si="13"/>
        <v>0</v>
      </c>
    </row>
    <row r="66" spans="2:19" ht="30">
      <c r="B66" s="4" t="s">
        <v>76</v>
      </c>
      <c r="C66" s="5" t="s">
        <v>77</v>
      </c>
      <c r="D66" s="10"/>
      <c r="E66" s="6"/>
      <c r="F66" s="10"/>
      <c r="G66" s="6"/>
      <c r="H66" s="10"/>
      <c r="I66" s="6"/>
      <c r="J66" s="10"/>
      <c r="K66" s="6"/>
      <c r="L66" s="10"/>
      <c r="M66" s="6"/>
      <c r="N66" s="10"/>
      <c r="O66" s="6"/>
      <c r="P66" s="10"/>
      <c r="Q66" s="6"/>
      <c r="R66" s="7">
        <f t="shared" si="12"/>
        <v>0</v>
      </c>
      <c r="S66" s="7">
        <f t="shared" si="13"/>
        <v>0</v>
      </c>
    </row>
    <row r="67" spans="2:19">
      <c r="B67" s="4" t="s">
        <v>78</v>
      </c>
      <c r="C67" s="5" t="s">
        <v>79</v>
      </c>
      <c r="D67" s="10"/>
      <c r="E67" s="6"/>
      <c r="F67" s="10"/>
      <c r="G67" s="6"/>
      <c r="H67" s="10"/>
      <c r="I67" s="6"/>
      <c r="J67" s="10"/>
      <c r="K67" s="6"/>
      <c r="L67" s="10"/>
      <c r="M67" s="6"/>
      <c r="N67" s="10"/>
      <c r="O67" s="6"/>
      <c r="P67" s="10"/>
      <c r="Q67" s="6"/>
      <c r="R67" s="7">
        <f t="shared" si="12"/>
        <v>0</v>
      </c>
      <c r="S67" s="7">
        <f t="shared" si="13"/>
        <v>0</v>
      </c>
    </row>
    <row r="68" spans="2:19" ht="30">
      <c r="B68" s="4" t="s">
        <v>80</v>
      </c>
      <c r="C68" s="5" t="s">
        <v>81</v>
      </c>
      <c r="D68" s="10"/>
      <c r="E68" s="6"/>
      <c r="F68" s="10"/>
      <c r="G68" s="6"/>
      <c r="H68" s="10"/>
      <c r="I68" s="6"/>
      <c r="J68" s="10"/>
      <c r="K68" s="6"/>
      <c r="L68" s="10"/>
      <c r="M68" s="6"/>
      <c r="N68" s="10"/>
      <c r="O68" s="6"/>
      <c r="P68" s="10"/>
      <c r="Q68" s="6"/>
      <c r="R68" s="7">
        <f t="shared" si="12"/>
        <v>0</v>
      </c>
      <c r="S68" s="7">
        <f t="shared" si="13"/>
        <v>0</v>
      </c>
    </row>
    <row r="69" spans="2:19">
      <c r="B69" s="4" t="s">
        <v>82</v>
      </c>
      <c r="C69" s="5" t="s">
        <v>83</v>
      </c>
      <c r="D69" s="10"/>
      <c r="E69" s="6"/>
      <c r="F69" s="10"/>
      <c r="G69" s="6"/>
      <c r="H69" s="10"/>
      <c r="I69" s="6"/>
      <c r="J69" s="10"/>
      <c r="K69" s="6"/>
      <c r="L69" s="10"/>
      <c r="M69" s="6"/>
      <c r="N69" s="10"/>
      <c r="O69" s="6"/>
      <c r="P69" s="10"/>
      <c r="Q69" s="6"/>
      <c r="R69" s="7">
        <f t="shared" si="12"/>
        <v>0</v>
      </c>
      <c r="S69" s="7">
        <f t="shared" si="13"/>
        <v>0</v>
      </c>
    </row>
    <row r="70" spans="2:19" ht="30">
      <c r="B70" s="4" t="s">
        <v>84</v>
      </c>
      <c r="C70" s="5" t="s">
        <v>85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7">
        <f t="shared" si="12"/>
        <v>0</v>
      </c>
      <c r="S70" s="7">
        <f t="shared" si="13"/>
        <v>0</v>
      </c>
    </row>
    <row r="71" spans="2:19">
      <c r="B71" s="4" t="s">
        <v>86</v>
      </c>
      <c r="C71" s="5" t="s">
        <v>87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7">
        <f t="shared" si="12"/>
        <v>0</v>
      </c>
      <c r="S71" s="7">
        <f t="shared" si="13"/>
        <v>0</v>
      </c>
    </row>
    <row r="72" spans="2:19">
      <c r="B72" s="4" t="s">
        <v>88</v>
      </c>
      <c r="C72" s="5" t="s">
        <v>89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7">
        <f t="shared" si="12"/>
        <v>0</v>
      </c>
      <c r="S72" s="7">
        <f t="shared" si="13"/>
        <v>0</v>
      </c>
    </row>
    <row r="73" spans="2:19" ht="30">
      <c r="B73" s="4" t="s">
        <v>90</v>
      </c>
      <c r="C73" s="5" t="s">
        <v>91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7">
        <f t="shared" si="12"/>
        <v>0</v>
      </c>
      <c r="S73" s="7">
        <f t="shared" si="13"/>
        <v>0</v>
      </c>
    </row>
    <row r="74" spans="2:19" ht="45">
      <c r="B74" s="4" t="s">
        <v>92</v>
      </c>
      <c r="C74" s="5" t="s">
        <v>93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7">
        <f t="shared" si="12"/>
        <v>0</v>
      </c>
      <c r="S74" s="7">
        <f t="shared" si="13"/>
        <v>0</v>
      </c>
    </row>
    <row r="75" spans="2:19" ht="44.25" customHeight="1">
      <c r="B75" s="4" t="s">
        <v>94</v>
      </c>
      <c r="C75" s="5" t="s">
        <v>95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7">
        <f t="shared" si="12"/>
        <v>0</v>
      </c>
      <c r="S75" s="7">
        <f t="shared" si="13"/>
        <v>0</v>
      </c>
    </row>
    <row r="76" spans="2:19" ht="45">
      <c r="B76" s="4" t="s">
        <v>96</v>
      </c>
      <c r="C76" s="5" t="s">
        <v>97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7">
        <f t="shared" si="12"/>
        <v>0</v>
      </c>
      <c r="S76" s="7">
        <f t="shared" si="13"/>
        <v>0</v>
      </c>
    </row>
    <row r="77" spans="2:19" ht="30">
      <c r="B77" s="4" t="s">
        <v>98</v>
      </c>
      <c r="C77" s="5" t="s">
        <v>99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7">
        <f t="shared" si="12"/>
        <v>0</v>
      </c>
      <c r="S77" s="7">
        <f t="shared" si="13"/>
        <v>0</v>
      </c>
    </row>
    <row r="78" spans="2:19" ht="30">
      <c r="B78" s="4" t="s">
        <v>100</v>
      </c>
      <c r="C78" s="5" t="s">
        <v>101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7">
        <f t="shared" si="12"/>
        <v>0</v>
      </c>
      <c r="S78" s="7">
        <f t="shared" si="13"/>
        <v>0</v>
      </c>
    </row>
    <row r="79" spans="2:19">
      <c r="B79" s="4">
        <v>20</v>
      </c>
      <c r="C79" s="9" t="s">
        <v>25</v>
      </c>
      <c r="D79" s="7">
        <f t="shared" ref="D79:Q79" si="19">D53</f>
        <v>414.66298</v>
      </c>
      <c r="E79" s="7">
        <f t="shared" si="19"/>
        <v>212.66</v>
      </c>
      <c r="F79" s="7">
        <f t="shared" si="19"/>
        <v>203.43960000000001</v>
      </c>
      <c r="G79" s="7">
        <f t="shared" si="19"/>
        <v>104.3</v>
      </c>
      <c r="H79" s="7">
        <f t="shared" si="19"/>
        <v>320.22346000000005</v>
      </c>
      <c r="I79" s="7">
        <f t="shared" si="19"/>
        <v>164.3</v>
      </c>
      <c r="J79" s="7">
        <f t="shared" si="19"/>
        <v>322.78176000000002</v>
      </c>
      <c r="K79" s="7">
        <f t="shared" si="19"/>
        <v>165.61</v>
      </c>
      <c r="L79" s="7">
        <f t="shared" si="19"/>
        <v>454.80658</v>
      </c>
      <c r="M79" s="7">
        <f t="shared" si="19"/>
        <v>233.28</v>
      </c>
      <c r="N79" s="7">
        <f t="shared" si="19"/>
        <v>209.83535999999998</v>
      </c>
      <c r="O79" s="7">
        <f t="shared" si="19"/>
        <v>107.59</v>
      </c>
      <c r="P79" s="7">
        <f t="shared" si="19"/>
        <v>212.44810000000001</v>
      </c>
      <c r="Q79" s="7">
        <f t="shared" si="19"/>
        <v>109.02999999999999</v>
      </c>
      <c r="R79" s="7">
        <f t="shared" si="12"/>
        <v>2138.1978399999998</v>
      </c>
      <c r="S79" s="7">
        <f t="shared" si="13"/>
        <v>1096.77</v>
      </c>
    </row>
    <row r="80" spans="2:19">
      <c r="B80" s="4">
        <v>21</v>
      </c>
      <c r="C80" s="9" t="s">
        <v>102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7">
        <f t="shared" si="12"/>
        <v>0</v>
      </c>
      <c r="S80" s="7">
        <f t="shared" si="13"/>
        <v>0</v>
      </c>
    </row>
    <row r="81" spans="2:19" ht="30">
      <c r="B81" s="4" t="s">
        <v>103</v>
      </c>
      <c r="C81" s="5" t="s">
        <v>104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7">
        <f t="shared" si="12"/>
        <v>0</v>
      </c>
      <c r="S81" s="7">
        <f t="shared" si="13"/>
        <v>0</v>
      </c>
    </row>
    <row r="82" spans="2:19" ht="30">
      <c r="B82" s="4" t="s">
        <v>105</v>
      </c>
      <c r="C82" s="5" t="s">
        <v>106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7">
        <f t="shared" si="12"/>
        <v>0</v>
      </c>
      <c r="S82" s="7">
        <f t="shared" si="13"/>
        <v>0</v>
      </c>
    </row>
    <row r="83" spans="2:19" ht="30">
      <c r="B83" s="4" t="s">
        <v>107</v>
      </c>
      <c r="C83" s="5" t="s">
        <v>108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7">
        <f t="shared" si="12"/>
        <v>0</v>
      </c>
      <c r="S83" s="7">
        <f t="shared" si="13"/>
        <v>0</v>
      </c>
    </row>
    <row r="84" spans="2:19" ht="60">
      <c r="B84" s="4" t="s">
        <v>109</v>
      </c>
      <c r="C84" s="5" t="s">
        <v>110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7">
        <f t="shared" si="12"/>
        <v>0</v>
      </c>
      <c r="S84" s="7">
        <f t="shared" si="13"/>
        <v>0</v>
      </c>
    </row>
    <row r="85" spans="2:19" ht="30">
      <c r="B85" s="4" t="s">
        <v>111</v>
      </c>
      <c r="C85" s="5" t="s">
        <v>112</v>
      </c>
      <c r="D85" s="10"/>
      <c r="E85" s="6">
        <v>0.33</v>
      </c>
      <c r="F85" s="10"/>
      <c r="G85" s="6">
        <v>0.16</v>
      </c>
      <c r="H85" s="10"/>
      <c r="I85" s="6">
        <v>0.26</v>
      </c>
      <c r="J85" s="10"/>
      <c r="K85" s="6">
        <v>0.26</v>
      </c>
      <c r="L85" s="10"/>
      <c r="M85" s="6">
        <v>0.36</v>
      </c>
      <c r="N85" s="10"/>
      <c r="O85" s="6">
        <v>0.17</v>
      </c>
      <c r="P85" s="10"/>
      <c r="Q85" s="6">
        <v>0.17</v>
      </c>
      <c r="R85" s="7">
        <f t="shared" si="12"/>
        <v>0</v>
      </c>
      <c r="S85" s="7">
        <f t="shared" si="13"/>
        <v>1.71</v>
      </c>
    </row>
    <row r="86" spans="2:19" ht="18" customHeight="1">
      <c r="B86" s="4" t="s">
        <v>113</v>
      </c>
      <c r="C86" s="5" t="s">
        <v>114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7">
        <f t="shared" si="12"/>
        <v>0</v>
      </c>
      <c r="S86" s="7">
        <f t="shared" si="13"/>
        <v>0</v>
      </c>
    </row>
    <row r="87" spans="2:19">
      <c r="B87" s="4" t="s">
        <v>115</v>
      </c>
      <c r="C87" s="5" t="s">
        <v>116</v>
      </c>
      <c r="D87" s="10"/>
      <c r="E87" s="6">
        <v>9.58</v>
      </c>
      <c r="F87" s="10"/>
      <c r="G87" s="6">
        <v>4.7</v>
      </c>
      <c r="H87" s="10"/>
      <c r="I87" s="6">
        <v>7.4</v>
      </c>
      <c r="J87" s="10"/>
      <c r="K87" s="6">
        <v>7.46</v>
      </c>
      <c r="L87" s="10"/>
      <c r="M87" s="6">
        <v>10.5</v>
      </c>
      <c r="N87" s="10"/>
      <c r="O87" s="6">
        <v>4.84</v>
      </c>
      <c r="P87" s="10"/>
      <c r="Q87" s="6">
        <v>4.92</v>
      </c>
      <c r="R87" s="7">
        <f t="shared" si="12"/>
        <v>0</v>
      </c>
      <c r="S87" s="7">
        <f t="shared" si="13"/>
        <v>49.400000000000006</v>
      </c>
    </row>
    <row r="88" spans="2:19">
      <c r="B88" s="4" t="s">
        <v>117</v>
      </c>
      <c r="C88" s="5" t="s">
        <v>118</v>
      </c>
      <c r="D88" s="10"/>
      <c r="E88" s="6">
        <v>91.89</v>
      </c>
      <c r="F88" s="10"/>
      <c r="G88" s="6">
        <v>45.07</v>
      </c>
      <c r="H88" s="10"/>
      <c r="I88" s="6">
        <v>70.989999999999995</v>
      </c>
      <c r="J88" s="10"/>
      <c r="K88" s="6">
        <v>71.56</v>
      </c>
      <c r="L88" s="10"/>
      <c r="M88" s="6">
        <v>100.79</v>
      </c>
      <c r="N88" s="10"/>
      <c r="O88" s="6">
        <v>46.49</v>
      </c>
      <c r="P88" s="10"/>
      <c r="Q88" s="6">
        <v>47.09</v>
      </c>
      <c r="R88" s="7">
        <f t="shared" si="12"/>
        <v>0</v>
      </c>
      <c r="S88" s="7">
        <f t="shared" si="13"/>
        <v>473.88</v>
      </c>
    </row>
    <row r="89" spans="2:19">
      <c r="B89" s="4">
        <v>22</v>
      </c>
      <c r="C89" s="9" t="s">
        <v>25</v>
      </c>
      <c r="D89" s="7">
        <f t="shared" ref="D89:P89" si="20">SUM(D81:D88)</f>
        <v>0</v>
      </c>
      <c r="E89" s="7">
        <f t="shared" si="20"/>
        <v>101.8</v>
      </c>
      <c r="F89" s="7">
        <f t="shared" si="20"/>
        <v>0</v>
      </c>
      <c r="G89" s="7">
        <f t="shared" si="20"/>
        <v>49.93</v>
      </c>
      <c r="H89" s="7">
        <f t="shared" si="20"/>
        <v>0</v>
      </c>
      <c r="I89" s="7">
        <f t="shared" si="20"/>
        <v>78.649999999999991</v>
      </c>
      <c r="J89" s="7">
        <f t="shared" si="20"/>
        <v>0</v>
      </c>
      <c r="K89" s="7">
        <f t="shared" si="20"/>
        <v>79.28</v>
      </c>
      <c r="L89" s="7">
        <f t="shared" si="20"/>
        <v>0</v>
      </c>
      <c r="M89" s="7">
        <f t="shared" si="20"/>
        <v>111.65</v>
      </c>
      <c r="N89" s="7">
        <f t="shared" si="20"/>
        <v>0</v>
      </c>
      <c r="O89" s="7">
        <f t="shared" si="20"/>
        <v>51.5</v>
      </c>
      <c r="P89" s="7">
        <f t="shared" si="20"/>
        <v>0</v>
      </c>
      <c r="Q89" s="7">
        <f>SUM(Q81:Q88)</f>
        <v>52.180000000000007</v>
      </c>
      <c r="R89" s="7">
        <f t="shared" si="12"/>
        <v>0</v>
      </c>
      <c r="S89" s="7">
        <f t="shared" si="13"/>
        <v>524.99</v>
      </c>
    </row>
    <row r="90" spans="2:19" ht="57.75">
      <c r="B90" s="4" t="s">
        <v>119</v>
      </c>
      <c r="C90" s="9" t="s">
        <v>120</v>
      </c>
      <c r="D90" s="7">
        <f t="shared" ref="D90:Q90" si="21">D52+D79+D89</f>
        <v>749.97686999999996</v>
      </c>
      <c r="E90" s="7">
        <f>E52+E79+E89</f>
        <v>1816.8000000000002</v>
      </c>
      <c r="F90" s="7">
        <f t="shared" si="21"/>
        <v>367.94940000000003</v>
      </c>
      <c r="G90" s="7">
        <f t="shared" si="21"/>
        <v>891.06</v>
      </c>
      <c r="H90" s="7">
        <f t="shared" si="21"/>
        <v>579.16958999999997</v>
      </c>
      <c r="I90" s="7">
        <f t="shared" si="21"/>
        <v>1403.59</v>
      </c>
      <c r="J90" s="7">
        <f t="shared" si="21"/>
        <v>583.79664000000002</v>
      </c>
      <c r="K90" s="7">
        <f t="shared" si="21"/>
        <v>1414.8500000000001</v>
      </c>
      <c r="L90" s="7">
        <f t="shared" si="21"/>
        <v>822.58226999999999</v>
      </c>
      <c r="M90" s="7">
        <f t="shared" si="21"/>
        <v>1992.92</v>
      </c>
      <c r="N90" s="7">
        <f t="shared" si="21"/>
        <v>379.51703999999995</v>
      </c>
      <c r="O90" s="7">
        <f t="shared" si="21"/>
        <v>919.17000000000007</v>
      </c>
      <c r="P90" s="7">
        <f t="shared" si="21"/>
        <v>384.24254999999999</v>
      </c>
      <c r="Q90" s="7">
        <f t="shared" si="21"/>
        <v>931.38000000000011</v>
      </c>
      <c r="R90" s="7">
        <f t="shared" si="12"/>
        <v>3867.2343599999995</v>
      </c>
      <c r="S90" s="7">
        <f t="shared" si="13"/>
        <v>9369.77</v>
      </c>
    </row>
    <row r="91" spans="2:19" ht="79.5" customHeight="1">
      <c r="B91" s="4" t="s">
        <v>121</v>
      </c>
      <c r="C91" s="9" t="s">
        <v>300</v>
      </c>
      <c r="D91" s="7">
        <f>ROUND(D90*1000/D20/12,2)</f>
        <v>41.02</v>
      </c>
      <c r="E91" s="7">
        <f>ROUND(E90*1000/E20/12,2)</f>
        <v>99.37</v>
      </c>
      <c r="F91" s="7">
        <f t="shared" ref="F91:S91" si="22">ROUND(F90*1000/F20/12,2)</f>
        <v>41.02</v>
      </c>
      <c r="G91" s="7">
        <f t="shared" si="22"/>
        <v>99.34</v>
      </c>
      <c r="H91" s="7">
        <f t="shared" si="22"/>
        <v>41.02</v>
      </c>
      <c r="I91" s="7">
        <f t="shared" si="22"/>
        <v>99.41</v>
      </c>
      <c r="J91" s="7">
        <f t="shared" si="22"/>
        <v>41.02</v>
      </c>
      <c r="K91" s="7">
        <f t="shared" si="22"/>
        <v>99.41</v>
      </c>
      <c r="L91" s="7">
        <f t="shared" si="22"/>
        <v>41.02</v>
      </c>
      <c r="M91" s="7">
        <f t="shared" si="22"/>
        <v>99.38</v>
      </c>
      <c r="N91" s="7">
        <f t="shared" si="22"/>
        <v>41.02</v>
      </c>
      <c r="O91" s="7">
        <f t="shared" si="22"/>
        <v>99.35</v>
      </c>
      <c r="P91" s="7">
        <f t="shared" si="22"/>
        <v>41.02</v>
      </c>
      <c r="Q91" s="7">
        <f t="shared" si="22"/>
        <v>99.43</v>
      </c>
      <c r="R91" s="7">
        <f>ROUND(R90*1000/R20/12,2)</f>
        <v>41.02</v>
      </c>
      <c r="S91" s="7">
        <f t="shared" si="22"/>
        <v>99.39</v>
      </c>
    </row>
    <row r="92" spans="2:19" ht="90">
      <c r="B92" s="4" t="s">
        <v>122</v>
      </c>
      <c r="C92" s="5" t="s">
        <v>123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7">
        <f t="shared" si="12"/>
        <v>0</v>
      </c>
      <c r="S92" s="7">
        <f t="shared" si="13"/>
        <v>0</v>
      </c>
    </row>
    <row r="93" spans="2:19" ht="33" customHeight="1">
      <c r="B93" s="4" t="s">
        <v>124</v>
      </c>
      <c r="C93" s="9" t="s">
        <v>125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7">
        <f t="shared" ref="R93:R115" si="23">D93+F93+H93+J93+L93+N93+P93</f>
        <v>0</v>
      </c>
      <c r="S93" s="7">
        <f t="shared" ref="S93:S115" si="24">E93+G93+I93+K93+M93+O93+Q93</f>
        <v>0</v>
      </c>
    </row>
    <row r="94" spans="2:19" s="24" customFormat="1" ht="33" hidden="1" customHeight="1">
      <c r="B94" s="20"/>
      <c r="C94" s="21" t="s">
        <v>301</v>
      </c>
      <c r="D94" s="22"/>
      <c r="E94" s="22">
        <v>87.8</v>
      </c>
      <c r="F94" s="22"/>
      <c r="G94" s="22">
        <v>88</v>
      </c>
      <c r="H94" s="22"/>
      <c r="I94" s="22">
        <v>92.4</v>
      </c>
      <c r="J94" s="22"/>
      <c r="K94" s="22">
        <v>83.3</v>
      </c>
      <c r="L94" s="22"/>
      <c r="M94" s="22">
        <v>94.5</v>
      </c>
      <c r="N94" s="22"/>
      <c r="O94" s="22">
        <v>88.5</v>
      </c>
      <c r="P94" s="22"/>
      <c r="Q94" s="22">
        <v>94.6</v>
      </c>
      <c r="R94" s="23"/>
      <c r="S94" s="23"/>
    </row>
    <row r="95" spans="2:19">
      <c r="B95" s="4">
        <v>23</v>
      </c>
      <c r="C95" s="5" t="s">
        <v>126</v>
      </c>
      <c r="D95" s="10"/>
      <c r="E95" s="10">
        <v>123.51821652</v>
      </c>
      <c r="F95" s="10"/>
      <c r="G95" s="10">
        <v>69.228139199999987</v>
      </c>
      <c r="H95" s="10"/>
      <c r="I95" s="10">
        <v>122.17898615999999</v>
      </c>
      <c r="J95" s="10"/>
      <c r="K95" s="10">
        <v>112.21264697999999</v>
      </c>
      <c r="L95" s="10"/>
      <c r="M95" s="10">
        <v>179.29305450000001</v>
      </c>
      <c r="N95" s="10"/>
      <c r="O95" s="10">
        <v>74.447757600000003</v>
      </c>
      <c r="P95" s="10"/>
      <c r="Q95" s="10">
        <v>83.839628399999981</v>
      </c>
      <c r="R95" s="7">
        <f t="shared" ref="R95:R104" si="25">D95+F95+H95+J95+L95+N95+P95</f>
        <v>0</v>
      </c>
      <c r="S95" s="7">
        <f t="shared" ref="S95:S104" si="26">E95+G95+I95+K95+M95+O95+Q95</f>
        <v>764.71842936000007</v>
      </c>
    </row>
    <row r="96" spans="2:19" ht="30">
      <c r="B96" s="4">
        <v>24</v>
      </c>
      <c r="C96" s="5" t="s">
        <v>127</v>
      </c>
      <c r="D96" s="10"/>
      <c r="E96" s="10">
        <v>70.768371619999996</v>
      </c>
      <c r="F96" s="10"/>
      <c r="G96" s="10">
        <v>57.824333599999996</v>
      </c>
      <c r="H96" s="10"/>
      <c r="I96" s="10">
        <v>88.422133799999997</v>
      </c>
      <c r="J96" s="10"/>
      <c r="K96" s="10">
        <v>68.271755369999994</v>
      </c>
      <c r="L96" s="10"/>
      <c r="M96" s="10">
        <v>73.452175649999987</v>
      </c>
      <c r="N96" s="10"/>
      <c r="O96" s="10">
        <v>47.594034450000002</v>
      </c>
      <c r="P96" s="10"/>
      <c r="Q96" s="10">
        <v>51.1460103</v>
      </c>
      <c r="R96" s="7">
        <f t="shared" si="25"/>
        <v>0</v>
      </c>
      <c r="S96" s="7">
        <f t="shared" si="26"/>
        <v>457.47881478999994</v>
      </c>
    </row>
    <row r="97" spans="2:19">
      <c r="B97" s="4"/>
      <c r="C97" s="5" t="s">
        <v>128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7">
        <f t="shared" si="25"/>
        <v>0</v>
      </c>
      <c r="S97" s="7">
        <f t="shared" si="26"/>
        <v>0</v>
      </c>
    </row>
    <row r="98" spans="2:19">
      <c r="B98" s="4"/>
      <c r="C98" s="5" t="s">
        <v>129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7">
        <f t="shared" si="25"/>
        <v>0</v>
      </c>
      <c r="S98" s="7">
        <f t="shared" si="26"/>
        <v>0</v>
      </c>
    </row>
    <row r="99" spans="2:19" ht="30">
      <c r="B99" s="4">
        <v>25</v>
      </c>
      <c r="C99" s="5" t="s">
        <v>130</v>
      </c>
      <c r="D99" s="10"/>
      <c r="E99" s="10">
        <v>18.80843698</v>
      </c>
      <c r="F99" s="10"/>
      <c r="G99" s="10">
        <v>18.996867999999999</v>
      </c>
      <c r="H99" s="10"/>
      <c r="I99" s="10">
        <v>19.566217439999999</v>
      </c>
      <c r="J99" s="10"/>
      <c r="K99" s="10">
        <v>25.502936409999997</v>
      </c>
      <c r="L99" s="10"/>
      <c r="M99" s="10">
        <v>15.162751799999999</v>
      </c>
      <c r="N99" s="10"/>
      <c r="O99" s="10">
        <v>11.63997135</v>
      </c>
      <c r="P99" s="10"/>
      <c r="Q99" s="10">
        <v>9.0137717999999989</v>
      </c>
      <c r="R99" s="7">
        <f t="shared" si="25"/>
        <v>0</v>
      </c>
      <c r="S99" s="7">
        <f t="shared" si="26"/>
        <v>118.69095378</v>
      </c>
    </row>
    <row r="100" spans="2:19" ht="30">
      <c r="B100" s="4">
        <v>26</v>
      </c>
      <c r="C100" s="5" t="s">
        <v>297</v>
      </c>
      <c r="D100" s="10"/>
      <c r="E100" s="10">
        <v>20.169521359999997</v>
      </c>
      <c r="F100" s="10"/>
      <c r="G100" s="10">
        <v>16.4975624</v>
      </c>
      <c r="H100" s="10"/>
      <c r="I100" s="10">
        <v>24.538344600000006</v>
      </c>
      <c r="J100" s="10"/>
      <c r="K100" s="10">
        <v>22.981253819999999</v>
      </c>
      <c r="L100" s="10"/>
      <c r="M100" s="10">
        <v>21.634773299999996</v>
      </c>
      <c r="N100" s="10"/>
      <c r="O100" s="10">
        <v>13.626716700000001</v>
      </c>
      <c r="P100" s="10"/>
      <c r="Q100" s="10">
        <v>12.669295539999998</v>
      </c>
      <c r="R100" s="7">
        <f t="shared" si="25"/>
        <v>0</v>
      </c>
      <c r="S100" s="7">
        <f t="shared" si="26"/>
        <v>132.11746771999998</v>
      </c>
    </row>
    <row r="101" spans="2:19" s="24" customFormat="1" ht="30" hidden="1">
      <c r="B101" s="20"/>
      <c r="C101" s="25" t="s">
        <v>302</v>
      </c>
      <c r="D101" s="22"/>
      <c r="E101" s="22">
        <v>11.623479999999999</v>
      </c>
      <c r="F101" s="22"/>
      <c r="G101" s="22">
        <v>9.6476200000000016</v>
      </c>
      <c r="H101" s="22"/>
      <c r="I101" s="22">
        <v>12.32734</v>
      </c>
      <c r="J101" s="22"/>
      <c r="K101" s="22">
        <v>13.4901</v>
      </c>
      <c r="L101" s="22"/>
      <c r="M101" s="22">
        <v>10.28805</v>
      </c>
      <c r="N101" s="22"/>
      <c r="O101" s="22">
        <v>7.1705200000000007</v>
      </c>
      <c r="P101" s="22"/>
      <c r="Q101" s="22">
        <v>6.7006499999999996</v>
      </c>
      <c r="R101" s="23">
        <f t="shared" si="25"/>
        <v>0</v>
      </c>
      <c r="S101" s="23">
        <f t="shared" si="26"/>
        <v>71.247759999999985</v>
      </c>
    </row>
    <row r="102" spans="2:19" ht="30">
      <c r="B102" s="4">
        <v>27</v>
      </c>
      <c r="C102" s="5" t="s">
        <v>132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7">
        <f t="shared" si="25"/>
        <v>0</v>
      </c>
      <c r="S102" s="7">
        <f t="shared" si="26"/>
        <v>0</v>
      </c>
    </row>
    <row r="103" spans="2:19" ht="30">
      <c r="B103" s="4">
        <v>28</v>
      </c>
      <c r="C103" s="5" t="s">
        <v>133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7">
        <f t="shared" si="25"/>
        <v>0</v>
      </c>
      <c r="S103" s="7">
        <f t="shared" si="26"/>
        <v>0</v>
      </c>
    </row>
    <row r="104" spans="2:19" ht="30">
      <c r="B104" s="4">
        <v>29</v>
      </c>
      <c r="C104" s="5" t="s">
        <v>134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7">
        <f t="shared" si="25"/>
        <v>0</v>
      </c>
      <c r="S104" s="7">
        <f t="shared" si="26"/>
        <v>0</v>
      </c>
    </row>
    <row r="105" spans="2:19" ht="75">
      <c r="B105" s="4">
        <v>30</v>
      </c>
      <c r="C105" s="5" t="s">
        <v>135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7">
        <f t="shared" si="23"/>
        <v>0</v>
      </c>
      <c r="S105" s="7">
        <f t="shared" si="24"/>
        <v>0</v>
      </c>
    </row>
    <row r="106" spans="2:19" ht="45">
      <c r="B106" s="4">
        <v>31</v>
      </c>
      <c r="C106" s="5" t="s">
        <v>136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7">
        <f t="shared" si="23"/>
        <v>0</v>
      </c>
      <c r="S106" s="7">
        <f t="shared" si="24"/>
        <v>0</v>
      </c>
    </row>
    <row r="107" spans="2:19" ht="45">
      <c r="B107" s="4">
        <v>33</v>
      </c>
      <c r="C107" s="5" t="s">
        <v>137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7">
        <f t="shared" si="23"/>
        <v>0</v>
      </c>
      <c r="S107" s="7">
        <f t="shared" si="24"/>
        <v>0</v>
      </c>
    </row>
    <row r="108" spans="2:19" s="11" customFormat="1">
      <c r="B108" s="78">
        <v>34</v>
      </c>
      <c r="C108" s="9" t="s">
        <v>25</v>
      </c>
      <c r="D108" s="7"/>
      <c r="E108" s="7">
        <f>SUM(E95:E100)</f>
        <v>233.26454648000001</v>
      </c>
      <c r="F108" s="7"/>
      <c r="G108" s="7">
        <f t="shared" ref="G108" si="27">SUM(G95:G100)</f>
        <v>162.54690319999997</v>
      </c>
      <c r="H108" s="7"/>
      <c r="I108" s="7">
        <f t="shared" ref="I108" si="28">SUM(I95:I100)</f>
        <v>254.70568200000002</v>
      </c>
      <c r="J108" s="7"/>
      <c r="K108" s="7">
        <f t="shared" ref="K108" si="29">SUM(K95:K100)</f>
        <v>228.96859257999998</v>
      </c>
      <c r="L108" s="7"/>
      <c r="M108" s="7">
        <f t="shared" ref="M108" si="30">SUM(M95:M100)</f>
        <v>289.54275525000003</v>
      </c>
      <c r="N108" s="7"/>
      <c r="O108" s="7">
        <f t="shared" ref="O108" si="31">SUM(O95:O100)</f>
        <v>147.3084801</v>
      </c>
      <c r="P108" s="7"/>
      <c r="Q108" s="7">
        <f>SUM(Q95:Q100)</f>
        <v>156.66870603999999</v>
      </c>
      <c r="R108" s="7">
        <f t="shared" si="23"/>
        <v>0</v>
      </c>
      <c r="S108" s="7">
        <f t="shared" si="24"/>
        <v>1473.0056656500001</v>
      </c>
    </row>
    <row r="109" spans="2:19">
      <c r="B109" s="4" t="s">
        <v>138</v>
      </c>
      <c r="C109" s="9" t="s">
        <v>139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7">
        <f t="shared" si="23"/>
        <v>0</v>
      </c>
      <c r="S109" s="7">
        <f t="shared" si="24"/>
        <v>0</v>
      </c>
    </row>
    <row r="110" spans="2:19" ht="30">
      <c r="B110" s="4">
        <v>35</v>
      </c>
      <c r="C110" s="5" t="s">
        <v>287</v>
      </c>
      <c r="D110" s="6"/>
      <c r="E110" s="6">
        <v>352.88</v>
      </c>
      <c r="F110" s="6"/>
      <c r="G110" s="6">
        <v>197.33</v>
      </c>
      <c r="H110" s="6"/>
      <c r="I110" s="6">
        <v>331.67</v>
      </c>
      <c r="J110" s="6"/>
      <c r="K110" s="6">
        <v>337.9</v>
      </c>
      <c r="L110" s="6"/>
      <c r="M110" s="6">
        <v>475.9</v>
      </c>
      <c r="N110" s="6"/>
      <c r="O110" s="6">
        <v>211.01</v>
      </c>
      <c r="P110" s="6"/>
      <c r="Q110" s="6">
        <v>222.3</v>
      </c>
      <c r="R110" s="7">
        <f t="shared" si="23"/>
        <v>0</v>
      </c>
      <c r="S110" s="7">
        <f t="shared" si="24"/>
        <v>2128.9900000000002</v>
      </c>
    </row>
    <row r="111" spans="2:19" ht="36.75" customHeight="1">
      <c r="B111" s="4">
        <v>36</v>
      </c>
      <c r="C111" s="5" t="s">
        <v>288</v>
      </c>
      <c r="D111" s="6"/>
      <c r="E111" s="13">
        <v>573.96400000000006</v>
      </c>
      <c r="F111" s="6"/>
      <c r="G111" s="13">
        <v>467.916</v>
      </c>
      <c r="H111" s="6"/>
      <c r="I111" s="13">
        <v>681.44200000000001</v>
      </c>
      <c r="J111" s="6"/>
      <c r="K111" s="13">
        <v>583.62800000000004</v>
      </c>
      <c r="L111" s="6"/>
      <c r="M111" s="13">
        <v>553.49400000000003</v>
      </c>
      <c r="N111" s="6"/>
      <c r="O111" s="13">
        <v>382.95600000000002</v>
      </c>
      <c r="P111" s="6"/>
      <c r="Q111" s="13">
        <v>385</v>
      </c>
      <c r="R111" s="7">
        <f t="shared" si="23"/>
        <v>0</v>
      </c>
      <c r="S111" s="7">
        <f t="shared" si="24"/>
        <v>3628.4000000000005</v>
      </c>
    </row>
    <row r="112" spans="2:19">
      <c r="B112" s="4" t="s">
        <v>140</v>
      </c>
      <c r="C112" s="5" t="s">
        <v>128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7">
        <f t="shared" si="23"/>
        <v>0</v>
      </c>
      <c r="S112" s="7">
        <f t="shared" si="24"/>
        <v>0</v>
      </c>
    </row>
    <row r="113" spans="2:19">
      <c r="B113" s="4" t="s">
        <v>141</v>
      </c>
      <c r="C113" s="5" t="s">
        <v>142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7">
        <f t="shared" si="23"/>
        <v>0</v>
      </c>
      <c r="S113" s="7">
        <f t="shared" si="24"/>
        <v>0</v>
      </c>
    </row>
    <row r="114" spans="2:19" ht="34.5" customHeight="1">
      <c r="B114" s="4">
        <v>37</v>
      </c>
      <c r="C114" s="5" t="s">
        <v>289</v>
      </c>
      <c r="D114" s="6"/>
      <c r="E114" s="13">
        <v>607.02499999999998</v>
      </c>
      <c r="F114" s="6"/>
      <c r="G114" s="13">
        <v>611.71299999999997</v>
      </c>
      <c r="H114" s="6"/>
      <c r="I114" s="13">
        <v>600.04399999999998</v>
      </c>
      <c r="J114" s="6"/>
      <c r="K114" s="13">
        <v>867.548</v>
      </c>
      <c r="L114" s="6"/>
      <c r="M114" s="13">
        <v>454.66800000000001</v>
      </c>
      <c r="N114" s="6"/>
      <c r="O114" s="13">
        <v>372.69799999999998</v>
      </c>
      <c r="P114" s="6"/>
      <c r="Q114" s="13">
        <v>270</v>
      </c>
      <c r="R114" s="7">
        <f t="shared" si="23"/>
        <v>0</v>
      </c>
      <c r="S114" s="7">
        <f t="shared" si="24"/>
        <v>3783.6959999999999</v>
      </c>
    </row>
    <row r="115" spans="2:19" ht="33" customHeight="1">
      <c r="B115" s="4">
        <v>38</v>
      </c>
      <c r="C115" s="5" t="s">
        <v>290</v>
      </c>
      <c r="D115" s="6"/>
      <c r="E115" s="13">
        <v>2126.498</v>
      </c>
      <c r="F115" s="6"/>
      <c r="G115" s="13">
        <v>1737.104</v>
      </c>
      <c r="H115" s="6"/>
      <c r="I115" s="13">
        <v>2446.6689999999999</v>
      </c>
      <c r="J115" s="6"/>
      <c r="K115" s="13">
        <v>2548.9110000000001</v>
      </c>
      <c r="L115" s="6"/>
      <c r="M115" s="13">
        <v>2105.665</v>
      </c>
      <c r="N115" s="6"/>
      <c r="O115" s="13">
        <v>1418.81</v>
      </c>
      <c r="P115" s="6"/>
      <c r="Q115" s="13">
        <v>1238.93</v>
      </c>
      <c r="R115" s="7">
        <f t="shared" si="23"/>
        <v>0</v>
      </c>
      <c r="S115" s="7">
        <f t="shared" si="24"/>
        <v>13622.587000000001</v>
      </c>
    </row>
    <row r="116" spans="2:19" ht="110.25">
      <c r="B116" s="4" t="s">
        <v>143</v>
      </c>
      <c r="C116" s="5" t="s">
        <v>291</v>
      </c>
      <c r="D116" s="10"/>
      <c r="E116" s="10">
        <v>-17.16</v>
      </c>
      <c r="F116" s="10"/>
      <c r="G116" s="10">
        <v>-9.44</v>
      </c>
      <c r="H116" s="10"/>
      <c r="I116" s="10">
        <v>-10.050000000000001</v>
      </c>
      <c r="J116" s="10"/>
      <c r="K116" s="10">
        <v>-22.5</v>
      </c>
      <c r="L116" s="10"/>
      <c r="M116" s="10">
        <v>-10.44</v>
      </c>
      <c r="N116" s="10"/>
      <c r="O116" s="10">
        <v>-9.67</v>
      </c>
      <c r="P116" s="10"/>
      <c r="Q116" s="10">
        <v>-4.79</v>
      </c>
      <c r="R116" s="7">
        <f t="shared" ref="R116:S121" si="32">D116+F116+H116+J116+L116+N116+P116</f>
        <v>0</v>
      </c>
      <c r="S116" s="7">
        <f t="shared" si="32"/>
        <v>-84.050000000000011</v>
      </c>
    </row>
    <row r="117" spans="2:19" ht="138" customHeight="1">
      <c r="B117" s="4" t="s">
        <v>144</v>
      </c>
      <c r="C117" s="5" t="s">
        <v>292</v>
      </c>
      <c r="D117" s="10"/>
      <c r="E117" s="10">
        <v>-9.83</v>
      </c>
      <c r="F117" s="10"/>
      <c r="G117" s="10">
        <v>-7.89</v>
      </c>
      <c r="H117" s="10"/>
      <c r="I117" s="10">
        <v>-7.27</v>
      </c>
      <c r="J117" s="10"/>
      <c r="K117" s="10">
        <v>-13.69</v>
      </c>
      <c r="L117" s="10"/>
      <c r="M117" s="10">
        <v>-4.2699999999999996</v>
      </c>
      <c r="N117" s="10"/>
      <c r="O117" s="10">
        <v>-6.18</v>
      </c>
      <c r="P117" s="10"/>
      <c r="Q117" s="10">
        <v>-2.92</v>
      </c>
      <c r="R117" s="7">
        <f t="shared" si="32"/>
        <v>0</v>
      </c>
      <c r="S117" s="7">
        <f t="shared" si="32"/>
        <v>-52.050000000000004</v>
      </c>
    </row>
    <row r="118" spans="2:19">
      <c r="B118" s="4" t="s">
        <v>145</v>
      </c>
      <c r="C118" s="5" t="s">
        <v>128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7">
        <f t="shared" si="32"/>
        <v>0</v>
      </c>
      <c r="S118" s="7">
        <f t="shared" si="32"/>
        <v>0</v>
      </c>
    </row>
    <row r="119" spans="2:19">
      <c r="B119" s="4" t="s">
        <v>146</v>
      </c>
      <c r="C119" s="5" t="s">
        <v>142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7">
        <f t="shared" si="32"/>
        <v>0</v>
      </c>
      <c r="S119" s="7">
        <f t="shared" si="32"/>
        <v>0</v>
      </c>
    </row>
    <row r="120" spans="2:19" ht="112.5">
      <c r="B120" s="4" t="s">
        <v>147</v>
      </c>
      <c r="C120" s="5" t="s">
        <v>293</v>
      </c>
      <c r="D120" s="10"/>
      <c r="E120" s="10">
        <v>-2.61</v>
      </c>
      <c r="F120" s="10"/>
      <c r="G120" s="10">
        <v>-2.59</v>
      </c>
      <c r="H120" s="10"/>
      <c r="I120" s="10">
        <v>-1.61</v>
      </c>
      <c r="J120" s="10"/>
      <c r="K120" s="10">
        <v>-5.1100000000000003</v>
      </c>
      <c r="L120" s="10"/>
      <c r="M120" s="10">
        <v>-0.88</v>
      </c>
      <c r="N120" s="10"/>
      <c r="O120" s="10">
        <v>-1.51</v>
      </c>
      <c r="P120" s="10"/>
      <c r="Q120" s="10">
        <v>-0.51</v>
      </c>
      <c r="R120" s="7">
        <f t="shared" si="32"/>
        <v>0</v>
      </c>
      <c r="S120" s="7">
        <f t="shared" si="32"/>
        <v>-14.82</v>
      </c>
    </row>
    <row r="121" spans="2:19" ht="129" customHeight="1">
      <c r="B121" s="4" t="s">
        <v>148</v>
      </c>
      <c r="C121" s="5" t="s">
        <v>294</v>
      </c>
      <c r="D121" s="10"/>
      <c r="E121" s="10">
        <v>-1.42</v>
      </c>
      <c r="F121" s="10"/>
      <c r="G121" s="10">
        <v>-1.1599999999999999</v>
      </c>
      <c r="H121" s="10"/>
      <c r="I121" s="10">
        <v>-0.94</v>
      </c>
      <c r="J121" s="10"/>
      <c r="K121" s="10">
        <v>-2.25</v>
      </c>
      <c r="L121" s="10"/>
      <c r="M121" s="10">
        <v>-0.56999999999999995</v>
      </c>
      <c r="N121" s="10"/>
      <c r="O121" s="10">
        <v>-0.82</v>
      </c>
      <c r="P121" s="10"/>
      <c r="Q121" s="10">
        <v>-0.36</v>
      </c>
      <c r="R121" s="7">
        <f t="shared" si="32"/>
        <v>0</v>
      </c>
      <c r="S121" s="7">
        <f t="shared" si="32"/>
        <v>-7.5200000000000005</v>
      </c>
    </row>
    <row r="123" spans="2:19">
      <c r="B123" s="14" t="s">
        <v>320</v>
      </c>
      <c r="C123" s="14"/>
    </row>
    <row r="124" spans="2:19">
      <c r="C124" s="15"/>
    </row>
    <row r="125" spans="2:19">
      <c r="B125" s="14" t="s">
        <v>149</v>
      </c>
      <c r="C125" s="14"/>
    </row>
  </sheetData>
  <mergeCells count="10">
    <mergeCell ref="B7:E7"/>
    <mergeCell ref="B8:E8"/>
    <mergeCell ref="R12:S12"/>
    <mergeCell ref="D12:E12"/>
    <mergeCell ref="P12:Q12"/>
    <mergeCell ref="F12:G12"/>
    <mergeCell ref="H12:I12"/>
    <mergeCell ref="J12:K12"/>
    <mergeCell ref="L12:M12"/>
    <mergeCell ref="N12:O12"/>
  </mergeCells>
  <pageMargins left="0.7" right="0.7" top="0.75" bottom="0.75" header="0.3" footer="0.3"/>
  <pageSetup paperSize="9" scale="33" orientation="portrait" horizontalDpi="180" verticalDpi="18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AC125"/>
  <sheetViews>
    <sheetView zoomScale="75" zoomScaleNormal="7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95" sqref="D95"/>
    </sheetView>
  </sheetViews>
  <sheetFormatPr defaultRowHeight="15"/>
  <cols>
    <col min="1" max="2" width="9.140625" style="8"/>
    <col min="3" max="3" width="49.140625" style="8" customWidth="1"/>
    <col min="4" max="4" width="16.5703125" style="8" customWidth="1"/>
    <col min="5" max="5" width="12.85546875" style="8" customWidth="1"/>
    <col min="6" max="6" width="15.7109375" style="8" customWidth="1"/>
    <col min="7" max="7" width="12.85546875" style="8" customWidth="1"/>
    <col min="8" max="8" width="15.28515625" style="8" customWidth="1"/>
    <col min="9" max="9" width="10.85546875" style="8" customWidth="1"/>
    <col min="10" max="10" width="14" style="8" customWidth="1"/>
    <col min="11" max="11" width="11.85546875" style="8" customWidth="1"/>
    <col min="12" max="12" width="16.5703125" style="8" customWidth="1"/>
    <col min="13" max="13" width="12.28515625" style="8" customWidth="1"/>
    <col min="14" max="14" width="15.42578125" style="8" customWidth="1"/>
    <col min="15" max="15" width="11.140625" style="8" customWidth="1"/>
    <col min="16" max="16" width="16" style="8" customWidth="1"/>
    <col min="17" max="17" width="11.5703125" style="8" customWidth="1"/>
    <col min="18" max="18" width="15.28515625" style="8" customWidth="1"/>
    <col min="19" max="19" width="10.42578125" style="8" customWidth="1"/>
    <col min="20" max="20" width="16.5703125" style="8" customWidth="1"/>
    <col min="21" max="21" width="11.5703125" style="8" customWidth="1"/>
    <col min="22" max="22" width="15.5703125" style="8" customWidth="1"/>
    <col min="23" max="23" width="10.42578125" style="8" customWidth="1"/>
    <col min="24" max="24" width="15.85546875" style="8" customWidth="1"/>
    <col min="25" max="25" width="10.85546875" style="8" customWidth="1"/>
    <col min="26" max="26" width="15.85546875" style="8" customWidth="1"/>
    <col min="27" max="27" width="10.85546875" style="8" customWidth="1"/>
    <col min="28" max="28" width="13" style="8" customWidth="1"/>
    <col min="29" max="29" width="16" style="8" customWidth="1"/>
    <col min="30" max="16384" width="9.140625" style="8"/>
  </cols>
  <sheetData>
    <row r="2" spans="2:29" ht="15.75">
      <c r="E2" s="63" t="s">
        <v>150</v>
      </c>
    </row>
    <row r="3" spans="2:29" ht="15.75">
      <c r="E3" s="63" t="s">
        <v>305</v>
      </c>
    </row>
    <row r="4" spans="2:29" ht="15.75">
      <c r="D4" s="63"/>
    </row>
    <row r="5" spans="2:29" ht="18.75">
      <c r="B5" s="26"/>
    </row>
    <row r="6" spans="2:29" ht="18.75">
      <c r="B6" s="26"/>
    </row>
    <row r="7" spans="2:29" ht="18.75">
      <c r="B7" s="74" t="s">
        <v>151</v>
      </c>
      <c r="C7" s="74"/>
      <c r="D7" s="74"/>
      <c r="E7" s="74"/>
      <c r="F7" s="64"/>
      <c r="G7" s="64"/>
    </row>
    <row r="8" spans="2:29" ht="88.5" customHeight="1">
      <c r="B8" s="75" t="s">
        <v>315</v>
      </c>
      <c r="C8" s="75"/>
      <c r="D8" s="75"/>
      <c r="E8" s="75"/>
      <c r="F8" s="65"/>
      <c r="G8" s="65"/>
    </row>
    <row r="9" spans="2:29">
      <c r="B9" s="27" t="s">
        <v>3</v>
      </c>
      <c r="C9" s="14" t="s">
        <v>316</v>
      </c>
      <c r="D9" s="41"/>
      <c r="E9" s="29"/>
      <c r="F9" s="29"/>
      <c r="G9" s="29"/>
    </row>
    <row r="10" spans="2:29">
      <c r="B10" s="27" t="s">
        <v>3</v>
      </c>
      <c r="C10" s="42" t="s">
        <v>313</v>
      </c>
      <c r="D10" s="42"/>
      <c r="E10" s="42"/>
      <c r="F10" s="42"/>
      <c r="G10" s="42"/>
      <c r="H10" s="42"/>
    </row>
    <row r="11" spans="2:29">
      <c r="B11" s="27"/>
      <c r="C11" s="28"/>
    </row>
    <row r="12" spans="2:29" s="44" customFormat="1">
      <c r="B12" s="43"/>
      <c r="C12" s="43"/>
      <c r="D12" s="68" t="s">
        <v>241</v>
      </c>
      <c r="E12" s="69"/>
      <c r="F12" s="68" t="s">
        <v>242</v>
      </c>
      <c r="G12" s="69"/>
      <c r="H12" s="68" t="s">
        <v>243</v>
      </c>
      <c r="I12" s="69"/>
      <c r="J12" s="68" t="s">
        <v>244</v>
      </c>
      <c r="K12" s="69"/>
      <c r="L12" s="68" t="s">
        <v>245</v>
      </c>
      <c r="M12" s="69"/>
      <c r="N12" s="68" t="s">
        <v>246</v>
      </c>
      <c r="O12" s="69"/>
      <c r="P12" s="68" t="s">
        <v>247</v>
      </c>
      <c r="Q12" s="69"/>
      <c r="R12" s="68" t="s">
        <v>248</v>
      </c>
      <c r="S12" s="69"/>
      <c r="T12" s="68" t="s">
        <v>249</v>
      </c>
      <c r="U12" s="69"/>
      <c r="V12" s="68" t="s">
        <v>250</v>
      </c>
      <c r="W12" s="69"/>
      <c r="X12" s="68" t="s">
        <v>251</v>
      </c>
      <c r="Y12" s="69"/>
      <c r="Z12" s="68" t="s">
        <v>296</v>
      </c>
      <c r="AA12" s="69"/>
      <c r="AB12" s="66" t="s">
        <v>284</v>
      </c>
      <c r="AC12" s="67"/>
    </row>
    <row r="13" spans="2:29" ht="57.75">
      <c r="B13" s="3"/>
      <c r="C13" s="5"/>
      <c r="D13" s="2" t="s">
        <v>0</v>
      </c>
      <c r="E13" s="2" t="s">
        <v>240</v>
      </c>
      <c r="F13" s="2" t="s">
        <v>0</v>
      </c>
      <c r="G13" s="2" t="s">
        <v>240</v>
      </c>
      <c r="H13" s="2" t="s">
        <v>0</v>
      </c>
      <c r="I13" s="2" t="s">
        <v>240</v>
      </c>
      <c r="J13" s="2" t="s">
        <v>0</v>
      </c>
      <c r="K13" s="2" t="s">
        <v>240</v>
      </c>
      <c r="L13" s="2" t="s">
        <v>0</v>
      </c>
      <c r="M13" s="2" t="s">
        <v>240</v>
      </c>
      <c r="N13" s="2" t="s">
        <v>0</v>
      </c>
      <c r="O13" s="2" t="s">
        <v>240</v>
      </c>
      <c r="P13" s="2" t="s">
        <v>0</v>
      </c>
      <c r="Q13" s="2" t="s">
        <v>240</v>
      </c>
      <c r="R13" s="2" t="s">
        <v>0</v>
      </c>
      <c r="S13" s="2" t="s">
        <v>240</v>
      </c>
      <c r="T13" s="2" t="s">
        <v>0</v>
      </c>
      <c r="U13" s="2" t="s">
        <v>240</v>
      </c>
      <c r="V13" s="2" t="s">
        <v>0</v>
      </c>
      <c r="W13" s="2" t="s">
        <v>240</v>
      </c>
      <c r="X13" s="2" t="s">
        <v>0</v>
      </c>
      <c r="Y13" s="2" t="s">
        <v>240</v>
      </c>
      <c r="Z13" s="2" t="s">
        <v>0</v>
      </c>
      <c r="AA13" s="2" t="s">
        <v>240</v>
      </c>
      <c r="AB13" s="30" t="s">
        <v>0</v>
      </c>
      <c r="AC13" s="30" t="s">
        <v>172</v>
      </c>
    </row>
    <row r="14" spans="2:29">
      <c r="B14" s="4" t="s">
        <v>1</v>
      </c>
      <c r="C14" s="9" t="s">
        <v>2</v>
      </c>
      <c r="D14" s="3" t="s">
        <v>3</v>
      </c>
      <c r="E14" s="3" t="s">
        <v>3</v>
      </c>
      <c r="F14" s="3" t="s">
        <v>3</v>
      </c>
      <c r="G14" s="3" t="s">
        <v>3</v>
      </c>
      <c r="H14" s="3" t="s">
        <v>3</v>
      </c>
      <c r="I14" s="3" t="s">
        <v>3</v>
      </c>
      <c r="J14" s="3" t="s">
        <v>3</v>
      </c>
      <c r="K14" s="3" t="s">
        <v>3</v>
      </c>
      <c r="L14" s="3" t="s">
        <v>3</v>
      </c>
      <c r="M14" s="3" t="s">
        <v>3</v>
      </c>
      <c r="N14" s="3" t="s">
        <v>3</v>
      </c>
      <c r="O14" s="3" t="s">
        <v>3</v>
      </c>
      <c r="P14" s="3" t="s">
        <v>3</v>
      </c>
      <c r="Q14" s="3" t="s">
        <v>3</v>
      </c>
      <c r="R14" s="3" t="s">
        <v>3</v>
      </c>
      <c r="S14" s="3" t="s">
        <v>3</v>
      </c>
      <c r="T14" s="3" t="s">
        <v>3</v>
      </c>
      <c r="U14" s="3" t="s">
        <v>3</v>
      </c>
      <c r="V14" s="3" t="s">
        <v>3</v>
      </c>
      <c r="W14" s="3" t="s">
        <v>3</v>
      </c>
      <c r="X14" s="3" t="s">
        <v>3</v>
      </c>
      <c r="Y14" s="3" t="s">
        <v>3</v>
      </c>
      <c r="Z14" s="3" t="s">
        <v>3</v>
      </c>
      <c r="AA14" s="3" t="s">
        <v>3</v>
      </c>
      <c r="AB14" s="31"/>
      <c r="AC14" s="31"/>
    </row>
    <row r="15" spans="2:29" ht="60">
      <c r="B15" s="4">
        <v>1</v>
      </c>
      <c r="C15" s="5" t="s">
        <v>4</v>
      </c>
      <c r="D15" s="3" t="s">
        <v>3</v>
      </c>
      <c r="E15" s="3" t="s">
        <v>208</v>
      </c>
      <c r="F15" s="3" t="s">
        <v>3</v>
      </c>
      <c r="G15" s="3" t="s">
        <v>208</v>
      </c>
      <c r="H15" s="3" t="s">
        <v>3</v>
      </c>
      <c r="I15" s="3" t="s">
        <v>161</v>
      </c>
      <c r="J15" s="3" t="s">
        <v>3</v>
      </c>
      <c r="K15" s="3" t="s">
        <v>224</v>
      </c>
      <c r="L15" s="3" t="s">
        <v>3</v>
      </c>
      <c r="M15" s="3" t="s">
        <v>224</v>
      </c>
      <c r="N15" s="3" t="s">
        <v>3</v>
      </c>
      <c r="O15" s="3" t="s">
        <v>161</v>
      </c>
      <c r="P15" s="3" t="s">
        <v>3</v>
      </c>
      <c r="Q15" s="3" t="s">
        <v>161</v>
      </c>
      <c r="R15" s="3" t="s">
        <v>3</v>
      </c>
      <c r="S15" s="3" t="s">
        <v>161</v>
      </c>
      <c r="T15" s="3" t="s">
        <v>3</v>
      </c>
      <c r="U15" s="3" t="s">
        <v>161</v>
      </c>
      <c r="V15" s="3" t="s">
        <v>3</v>
      </c>
      <c r="W15" s="3" t="s">
        <v>161</v>
      </c>
      <c r="X15" s="3" t="s">
        <v>3</v>
      </c>
      <c r="Y15" s="3" t="s">
        <v>161</v>
      </c>
      <c r="Z15" s="3" t="s">
        <v>3</v>
      </c>
      <c r="AA15" s="5" t="s">
        <v>303</v>
      </c>
      <c r="AB15" s="31"/>
      <c r="AC15" s="33"/>
    </row>
    <row r="16" spans="2:29">
      <c r="B16" s="4">
        <v>2</v>
      </c>
      <c r="C16" s="5" t="s">
        <v>5</v>
      </c>
      <c r="D16" s="3" t="s">
        <v>3</v>
      </c>
      <c r="E16" s="3">
        <v>1</v>
      </c>
      <c r="F16" s="3" t="s">
        <v>3</v>
      </c>
      <c r="G16" s="3">
        <v>3</v>
      </c>
      <c r="H16" s="3" t="s">
        <v>3</v>
      </c>
      <c r="I16" s="3">
        <v>1</v>
      </c>
      <c r="J16" s="3" t="s">
        <v>3</v>
      </c>
      <c r="K16" s="3">
        <v>1</v>
      </c>
      <c r="L16" s="3" t="s">
        <v>3</v>
      </c>
      <c r="M16" s="3">
        <v>2</v>
      </c>
      <c r="N16" s="3" t="s">
        <v>3</v>
      </c>
      <c r="O16" s="3">
        <v>2</v>
      </c>
      <c r="P16" s="3" t="s">
        <v>3</v>
      </c>
      <c r="Q16" s="3">
        <v>1</v>
      </c>
      <c r="R16" s="3" t="s">
        <v>3</v>
      </c>
      <c r="S16" s="3">
        <v>1</v>
      </c>
      <c r="T16" s="3" t="s">
        <v>3</v>
      </c>
      <c r="U16" s="3">
        <v>1</v>
      </c>
      <c r="V16" s="3" t="s">
        <v>3</v>
      </c>
      <c r="W16" s="3">
        <v>1</v>
      </c>
      <c r="X16" s="3" t="s">
        <v>3</v>
      </c>
      <c r="Y16" s="3">
        <v>1</v>
      </c>
      <c r="Z16" s="3" t="s">
        <v>3</v>
      </c>
      <c r="AA16" s="3">
        <v>1</v>
      </c>
      <c r="AB16" s="19"/>
      <c r="AC16" s="19">
        <f>E16+G16+I16+K16+M16+O16+Q16+S16+U16+W16+Y16</f>
        <v>15</v>
      </c>
    </row>
    <row r="17" spans="2:29">
      <c r="B17" s="4">
        <v>3</v>
      </c>
      <c r="C17" s="5" t="s">
        <v>6</v>
      </c>
      <c r="D17" s="3" t="s">
        <v>3</v>
      </c>
      <c r="E17" s="3">
        <v>1</v>
      </c>
      <c r="F17" s="3" t="s">
        <v>3</v>
      </c>
      <c r="G17" s="3">
        <v>2</v>
      </c>
      <c r="H17" s="3" t="s">
        <v>3</v>
      </c>
      <c r="I17" s="3">
        <v>1</v>
      </c>
      <c r="J17" s="3" t="s">
        <v>3</v>
      </c>
      <c r="K17" s="3">
        <v>1</v>
      </c>
      <c r="L17" s="3" t="s">
        <v>3</v>
      </c>
      <c r="M17" s="3">
        <v>2</v>
      </c>
      <c r="N17" s="3" t="s">
        <v>3</v>
      </c>
      <c r="O17" s="3">
        <v>1</v>
      </c>
      <c r="P17" s="3" t="s">
        <v>3</v>
      </c>
      <c r="Q17" s="3">
        <v>1</v>
      </c>
      <c r="R17" s="3" t="s">
        <v>3</v>
      </c>
      <c r="S17" s="3">
        <v>2</v>
      </c>
      <c r="T17" s="3" t="s">
        <v>3</v>
      </c>
      <c r="U17" s="3">
        <v>2</v>
      </c>
      <c r="V17" s="3" t="s">
        <v>3</v>
      </c>
      <c r="W17" s="3">
        <v>1</v>
      </c>
      <c r="X17" s="3" t="s">
        <v>3</v>
      </c>
      <c r="Y17" s="3">
        <v>2</v>
      </c>
      <c r="Z17" s="3" t="s">
        <v>3</v>
      </c>
      <c r="AA17" s="3">
        <v>2</v>
      </c>
      <c r="AB17" s="18"/>
      <c r="AC17" s="19">
        <f>E17+G17+I17+K17+M17+O17+Q17+S17+U17+W17+Y17+AA17</f>
        <v>18</v>
      </c>
    </row>
    <row r="18" spans="2:29">
      <c r="B18" s="4">
        <v>4</v>
      </c>
      <c r="C18" s="5" t="s">
        <v>7</v>
      </c>
      <c r="D18" s="3" t="s">
        <v>3</v>
      </c>
      <c r="E18" s="3">
        <v>2</v>
      </c>
      <c r="F18" s="3" t="s">
        <v>3</v>
      </c>
      <c r="G18" s="3">
        <v>24</v>
      </c>
      <c r="H18" s="3" t="s">
        <v>3</v>
      </c>
      <c r="I18" s="3">
        <v>8</v>
      </c>
      <c r="J18" s="3" t="s">
        <v>3</v>
      </c>
      <c r="K18" s="3">
        <v>8</v>
      </c>
      <c r="L18" s="3" t="s">
        <v>3</v>
      </c>
      <c r="M18" s="3">
        <v>16</v>
      </c>
      <c r="N18" s="3" t="s">
        <v>3</v>
      </c>
      <c r="O18" s="3">
        <v>7</v>
      </c>
      <c r="P18" s="3" t="s">
        <v>3</v>
      </c>
      <c r="Q18" s="3">
        <v>2</v>
      </c>
      <c r="R18" s="3" t="s">
        <v>3</v>
      </c>
      <c r="S18" s="3">
        <v>4</v>
      </c>
      <c r="T18" s="3" t="s">
        <v>3</v>
      </c>
      <c r="U18" s="3">
        <v>5</v>
      </c>
      <c r="V18" s="3" t="s">
        <v>3</v>
      </c>
      <c r="W18" s="3">
        <v>2</v>
      </c>
      <c r="X18" s="3" t="s">
        <v>3</v>
      </c>
      <c r="Y18" s="3">
        <v>4</v>
      </c>
      <c r="Z18" s="3" t="s">
        <v>3</v>
      </c>
      <c r="AA18" s="3">
        <v>8</v>
      </c>
      <c r="AB18" s="18"/>
      <c r="AC18" s="19">
        <f>E18+G18+I18+K18+M18+O18+Q18+S18+U18+W18+Y18+AA18</f>
        <v>90</v>
      </c>
    </row>
    <row r="19" spans="2:29">
      <c r="B19" s="4">
        <v>5</v>
      </c>
      <c r="C19" s="5" t="s">
        <v>8</v>
      </c>
      <c r="D19" s="3" t="s">
        <v>3</v>
      </c>
      <c r="E19" s="3" t="s">
        <v>3</v>
      </c>
      <c r="F19" s="3" t="s">
        <v>3</v>
      </c>
      <c r="G19" s="3" t="s">
        <v>3</v>
      </c>
      <c r="H19" s="3" t="s">
        <v>3</v>
      </c>
      <c r="I19" s="3" t="s">
        <v>3</v>
      </c>
      <c r="J19" s="3" t="s">
        <v>3</v>
      </c>
      <c r="K19" s="3" t="s">
        <v>3</v>
      </c>
      <c r="L19" s="3" t="s">
        <v>3</v>
      </c>
      <c r="M19" s="3" t="s">
        <v>3</v>
      </c>
      <c r="N19" s="3" t="s">
        <v>3</v>
      </c>
      <c r="O19" s="3" t="s">
        <v>3</v>
      </c>
      <c r="P19" s="3" t="s">
        <v>3</v>
      </c>
      <c r="Q19" s="3" t="s">
        <v>3</v>
      </c>
      <c r="R19" s="3" t="s">
        <v>3</v>
      </c>
      <c r="S19" s="3" t="s">
        <v>3</v>
      </c>
      <c r="T19" s="3" t="s">
        <v>3</v>
      </c>
      <c r="U19" s="3" t="s">
        <v>3</v>
      </c>
      <c r="V19" s="3" t="s">
        <v>3</v>
      </c>
      <c r="W19" s="3" t="s">
        <v>3</v>
      </c>
      <c r="X19" s="3" t="s">
        <v>3</v>
      </c>
      <c r="Y19" s="3" t="s">
        <v>3</v>
      </c>
      <c r="Z19" s="3" t="s">
        <v>3</v>
      </c>
      <c r="AA19" s="3" t="s">
        <v>3</v>
      </c>
      <c r="AB19" s="18"/>
      <c r="AC19" s="19"/>
    </row>
    <row r="20" spans="2:29" ht="45">
      <c r="B20" s="4">
        <v>6</v>
      </c>
      <c r="C20" s="5" t="s">
        <v>9</v>
      </c>
      <c r="D20" s="6">
        <f>E20</f>
        <v>143.1</v>
      </c>
      <c r="E20" s="6">
        <f>E21+E23</f>
        <v>143.1</v>
      </c>
      <c r="F20" s="6">
        <f t="shared" ref="F20" si="0">G20</f>
        <v>1164.5</v>
      </c>
      <c r="G20" s="6">
        <f t="shared" ref="G20" si="1">G21+G23</f>
        <v>1164.5</v>
      </c>
      <c r="H20" s="6">
        <f t="shared" ref="H20" si="2">I20</f>
        <v>335.8</v>
      </c>
      <c r="I20" s="6">
        <f t="shared" ref="I20" si="3">I21+I23</f>
        <v>335.8</v>
      </c>
      <c r="J20" s="6">
        <f t="shared" ref="J20" si="4">K20</f>
        <v>673</v>
      </c>
      <c r="K20" s="6">
        <f t="shared" ref="K20" si="5">K21+K23</f>
        <v>673</v>
      </c>
      <c r="L20" s="6">
        <f t="shared" ref="L20" si="6">M20</f>
        <v>636</v>
      </c>
      <c r="M20" s="6">
        <f t="shared" ref="M20" si="7">M21+M23</f>
        <v>636</v>
      </c>
      <c r="N20" s="6">
        <f t="shared" ref="N20" si="8">O20</f>
        <v>339.5</v>
      </c>
      <c r="O20" s="6">
        <f t="shared" ref="O20" si="9">O21+O23</f>
        <v>339.5</v>
      </c>
      <c r="P20" s="6">
        <f t="shared" ref="P20" si="10">Q20</f>
        <v>39.200000000000003</v>
      </c>
      <c r="Q20" s="6">
        <f t="shared" ref="Q20" si="11">Q21+Q23</f>
        <v>39.200000000000003</v>
      </c>
      <c r="R20" s="6">
        <f t="shared" ref="R20" si="12">S20</f>
        <v>228.9</v>
      </c>
      <c r="S20" s="6">
        <f t="shared" ref="S20" si="13">S21+S23</f>
        <v>228.9</v>
      </c>
      <c r="T20" s="6">
        <f t="shared" ref="T20" si="14">U20</f>
        <v>226</v>
      </c>
      <c r="U20" s="6">
        <f t="shared" ref="U20" si="15">U21+U23</f>
        <v>226</v>
      </c>
      <c r="V20" s="6">
        <f t="shared" ref="V20" si="16">W20</f>
        <v>61.2</v>
      </c>
      <c r="W20" s="6">
        <f t="shared" ref="W20" si="17">W21+W23</f>
        <v>61.2</v>
      </c>
      <c r="X20" s="6">
        <f t="shared" ref="X20:Z20" si="18">Y20</f>
        <v>221.2</v>
      </c>
      <c r="Y20" s="6">
        <f t="shared" ref="Y20" si="19">Y21+Y23</f>
        <v>221.2</v>
      </c>
      <c r="Z20" s="6">
        <f t="shared" si="18"/>
        <v>362.5</v>
      </c>
      <c r="AA20" s="6">
        <f t="shared" ref="AA20" si="20">AA21+AA23</f>
        <v>362.5</v>
      </c>
      <c r="AB20" s="18">
        <f t="shared" ref="AB20:AC25" si="21">D20+F20+H20+J20+L20+N20+P20+R20+T20+V20+X20+Z20</f>
        <v>4430.8999999999996</v>
      </c>
      <c r="AC20" s="18">
        <f>E20+G20+I20+K20+M20+O20++S20+U20+Y20+AA20+Q20+W20</f>
        <v>4430.8999999999996</v>
      </c>
    </row>
    <row r="21" spans="2:29" ht="20.25" customHeight="1">
      <c r="B21" s="4" t="s">
        <v>10</v>
      </c>
      <c r="C21" s="5" t="s">
        <v>11</v>
      </c>
      <c r="D21" s="3"/>
      <c r="E21" s="16">
        <v>143.1</v>
      </c>
      <c r="F21" s="16"/>
      <c r="G21" s="16">
        <v>1164.5</v>
      </c>
      <c r="H21" s="16"/>
      <c r="I21" s="16">
        <v>335.8</v>
      </c>
      <c r="J21" s="16"/>
      <c r="K21" s="16">
        <v>190.8</v>
      </c>
      <c r="L21" s="16"/>
      <c r="M21" s="16">
        <v>636</v>
      </c>
      <c r="N21" s="16"/>
      <c r="O21" s="16">
        <v>298.39999999999998</v>
      </c>
      <c r="P21" s="16"/>
      <c r="Q21" s="16">
        <v>39.200000000000003</v>
      </c>
      <c r="R21" s="16"/>
      <c r="S21" s="16">
        <v>228.9</v>
      </c>
      <c r="T21" s="16"/>
      <c r="U21" s="16">
        <v>226</v>
      </c>
      <c r="V21" s="16"/>
      <c r="W21" s="16">
        <v>61.2</v>
      </c>
      <c r="X21" s="16"/>
      <c r="Y21" s="16">
        <v>221.2</v>
      </c>
      <c r="Z21" s="16"/>
      <c r="AA21" s="16">
        <v>287.10000000000002</v>
      </c>
      <c r="AB21" s="18">
        <f t="shared" si="21"/>
        <v>0</v>
      </c>
      <c r="AC21" s="18">
        <f t="shared" si="21"/>
        <v>3832.1999999999994</v>
      </c>
    </row>
    <row r="22" spans="2:29" ht="20.25" hidden="1" customHeight="1">
      <c r="B22" s="4"/>
      <c r="C22" s="5"/>
      <c r="D22" s="3"/>
      <c r="E22" s="38">
        <v>3.3</v>
      </c>
      <c r="F22" s="3"/>
      <c r="G22" s="38">
        <v>26.89</v>
      </c>
      <c r="H22" s="3"/>
      <c r="I22" s="38">
        <v>7.75</v>
      </c>
      <c r="J22" s="3"/>
      <c r="K22" s="38">
        <v>15.54</v>
      </c>
      <c r="L22" s="3"/>
      <c r="M22" s="38">
        <v>14.69</v>
      </c>
      <c r="N22" s="3"/>
      <c r="O22" s="38">
        <v>7.84</v>
      </c>
      <c r="P22" s="3"/>
      <c r="Q22" s="38"/>
      <c r="R22" s="3"/>
      <c r="S22" s="38">
        <v>5.29</v>
      </c>
      <c r="T22" s="3"/>
      <c r="U22" s="38">
        <v>5.22</v>
      </c>
      <c r="V22" s="3"/>
      <c r="W22" s="38"/>
      <c r="X22" s="3"/>
      <c r="Y22" s="38">
        <v>5.1100000000000003</v>
      </c>
      <c r="Z22" s="3"/>
      <c r="AA22" s="38">
        <v>8.3699999999999992</v>
      </c>
      <c r="AB22" s="7"/>
      <c r="AC22" s="45">
        <f>E22+G22+I22+K22+M22+O22+Q22+S22+U22+W22+Y22+AA22</f>
        <v>100.00000000000001</v>
      </c>
    </row>
    <row r="23" spans="2:29">
      <c r="B23" s="4" t="s">
        <v>12</v>
      </c>
      <c r="C23" s="5" t="s">
        <v>13</v>
      </c>
      <c r="D23" s="3" t="s">
        <v>3</v>
      </c>
      <c r="E23" s="3"/>
      <c r="F23" s="3" t="s">
        <v>3</v>
      </c>
      <c r="G23" s="3"/>
      <c r="H23" s="3"/>
      <c r="I23" s="3"/>
      <c r="J23" s="3" t="s">
        <v>3</v>
      </c>
      <c r="K23" s="3">
        <v>482.2</v>
      </c>
      <c r="L23" s="3" t="s">
        <v>3</v>
      </c>
      <c r="M23" s="3"/>
      <c r="N23" s="3" t="s">
        <v>3</v>
      </c>
      <c r="O23" s="3">
        <v>41.1</v>
      </c>
      <c r="P23" s="3" t="s">
        <v>3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v>75.400000000000006</v>
      </c>
      <c r="AB23" s="7"/>
      <c r="AC23" s="18">
        <f t="shared" si="21"/>
        <v>598.69999999999993</v>
      </c>
    </row>
    <row r="24" spans="2:29" ht="45">
      <c r="B24" s="4">
        <v>7</v>
      </c>
      <c r="C24" s="5" t="s">
        <v>14</v>
      </c>
      <c r="D24" s="3" t="s">
        <v>3</v>
      </c>
      <c r="E24" s="16"/>
      <c r="F24" s="16" t="s">
        <v>3</v>
      </c>
      <c r="G24" s="16">
        <v>132.30000000000001</v>
      </c>
      <c r="H24" s="16" t="s">
        <v>3</v>
      </c>
      <c r="I24" s="16">
        <v>28.5</v>
      </c>
      <c r="J24" s="16" t="s">
        <v>3</v>
      </c>
      <c r="K24" s="16">
        <v>34.5</v>
      </c>
      <c r="L24" s="16" t="s">
        <v>3</v>
      </c>
      <c r="M24" s="16">
        <v>52.8</v>
      </c>
      <c r="N24" s="16" t="s">
        <v>3</v>
      </c>
      <c r="O24" s="16">
        <v>30.8</v>
      </c>
      <c r="P24" s="16" t="s">
        <v>3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7"/>
      <c r="AC24" s="18">
        <f t="shared" si="21"/>
        <v>278.90000000000003</v>
      </c>
    </row>
    <row r="25" spans="2:29" ht="30">
      <c r="B25" s="4">
        <v>8</v>
      </c>
      <c r="C25" s="5" t="s">
        <v>15</v>
      </c>
      <c r="D25" s="3" t="s">
        <v>3</v>
      </c>
      <c r="E25" s="16">
        <v>900</v>
      </c>
      <c r="F25" s="16" t="s">
        <v>3</v>
      </c>
      <c r="G25" s="16">
        <v>2400</v>
      </c>
      <c r="H25" s="16" t="s">
        <v>3</v>
      </c>
      <c r="I25" s="16">
        <v>1300</v>
      </c>
      <c r="J25" s="16" t="s">
        <v>3</v>
      </c>
      <c r="K25" s="16">
        <v>2300</v>
      </c>
      <c r="L25" s="16" t="s">
        <v>3</v>
      </c>
      <c r="M25" s="16">
        <v>1900</v>
      </c>
      <c r="N25" s="16" t="s">
        <v>3</v>
      </c>
      <c r="O25" s="16">
        <v>1300</v>
      </c>
      <c r="P25" s="16" t="s">
        <v>3</v>
      </c>
      <c r="Q25" s="16">
        <v>1000</v>
      </c>
      <c r="R25" s="16" t="s">
        <v>3</v>
      </c>
      <c r="S25" s="16">
        <v>800</v>
      </c>
      <c r="T25" s="16" t="s">
        <v>3</v>
      </c>
      <c r="U25" s="16">
        <v>1800</v>
      </c>
      <c r="V25" s="16" t="s">
        <v>3</v>
      </c>
      <c r="W25" s="16">
        <v>1200</v>
      </c>
      <c r="X25" s="16" t="s">
        <v>3</v>
      </c>
      <c r="Y25" s="16">
        <v>1600</v>
      </c>
      <c r="Z25" s="16" t="s">
        <v>3</v>
      </c>
      <c r="AA25" s="16">
        <v>465.6</v>
      </c>
      <c r="AB25" s="7"/>
      <c r="AC25" s="18">
        <f t="shared" si="21"/>
        <v>16965.599999999999</v>
      </c>
    </row>
    <row r="26" spans="2:29" ht="30">
      <c r="B26" s="4">
        <v>9</v>
      </c>
      <c r="C26" s="5" t="s">
        <v>16</v>
      </c>
      <c r="D26" s="3" t="s">
        <v>3</v>
      </c>
      <c r="E26" s="3">
        <v>2</v>
      </c>
      <c r="F26" s="3" t="s">
        <v>3</v>
      </c>
      <c r="G26" s="3">
        <v>2</v>
      </c>
      <c r="H26" s="3" t="s">
        <v>3</v>
      </c>
      <c r="I26" s="3">
        <v>4</v>
      </c>
      <c r="J26" s="3" t="s">
        <v>3</v>
      </c>
      <c r="K26" s="3">
        <v>3</v>
      </c>
      <c r="L26" s="3" t="s">
        <v>3</v>
      </c>
      <c r="M26" s="3">
        <v>3</v>
      </c>
      <c r="N26" s="3" t="s">
        <v>3</v>
      </c>
      <c r="O26" s="3">
        <v>4</v>
      </c>
      <c r="P26" s="3" t="s">
        <v>3</v>
      </c>
      <c r="Q26" s="3">
        <v>4</v>
      </c>
      <c r="R26" s="3" t="s">
        <v>3</v>
      </c>
      <c r="S26" s="3">
        <v>4</v>
      </c>
      <c r="T26" s="3" t="s">
        <v>3</v>
      </c>
      <c r="U26" s="3">
        <v>4</v>
      </c>
      <c r="V26" s="3" t="s">
        <v>3</v>
      </c>
      <c r="W26" s="3">
        <v>4</v>
      </c>
      <c r="X26" s="3" t="s">
        <v>3</v>
      </c>
      <c r="Y26" s="3">
        <v>4</v>
      </c>
      <c r="Z26" s="3" t="s">
        <v>3</v>
      </c>
      <c r="AA26" s="3">
        <v>4</v>
      </c>
      <c r="AB26" s="7"/>
      <c r="AC26" s="19"/>
    </row>
    <row r="27" spans="2:29" ht="57.75">
      <c r="B27" s="4" t="s">
        <v>17</v>
      </c>
      <c r="C27" s="9" t="s">
        <v>18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8">
        <f>D27+F27+H27+J27+L27+N27+P27+R27+T27+V27+X27+Z27</f>
        <v>0</v>
      </c>
      <c r="AC27" s="18">
        <f>E27+G27+I27+K27+M27+O27+Q27+S27+U27+W27+Y27+AA27</f>
        <v>0</v>
      </c>
    </row>
    <row r="28" spans="2:29" ht="30">
      <c r="B28" s="4">
        <v>10</v>
      </c>
      <c r="C28" s="5" t="s">
        <v>19</v>
      </c>
      <c r="D28" s="10"/>
      <c r="E28" s="10">
        <v>55.578029999999998</v>
      </c>
      <c r="F28" s="10"/>
      <c r="G28" s="10">
        <v>745.6133466199999</v>
      </c>
      <c r="H28" s="10"/>
      <c r="I28" s="10">
        <v>60.770051859999995</v>
      </c>
      <c r="J28" s="10"/>
      <c r="K28" s="10">
        <v>238.09603507999998</v>
      </c>
      <c r="L28" s="10"/>
      <c r="M28" s="10">
        <v>419.46273360000004</v>
      </c>
      <c r="N28" s="10"/>
      <c r="O28" s="10">
        <v>65.189062239999984</v>
      </c>
      <c r="P28" s="10"/>
      <c r="Q28" s="10"/>
      <c r="R28" s="10"/>
      <c r="S28" s="10">
        <v>136.01266620000001</v>
      </c>
      <c r="T28" s="10"/>
      <c r="U28" s="10">
        <v>153.27287880000003</v>
      </c>
      <c r="V28" s="10"/>
      <c r="W28" s="10"/>
      <c r="X28" s="10"/>
      <c r="Y28" s="10">
        <v>94.254214320000003</v>
      </c>
      <c r="Z28" s="10"/>
      <c r="AA28" s="10">
        <v>191.16865716000001</v>
      </c>
      <c r="AB28" s="18">
        <f t="shared" ref="AB28:AB92" si="22">D28+F28+H28+J28+L28+N28+P28+R28+T28+V28+X28+Z28</f>
        <v>0</v>
      </c>
      <c r="AC28" s="18">
        <f t="shared" ref="AC28:AC92" si="23">E28+G28+I28+K28+M28+O28+Q28+S28+U28+W28+Y28+AA28</f>
        <v>2159.4176758799999</v>
      </c>
    </row>
    <row r="29" spans="2:29">
      <c r="B29" s="4">
        <v>11</v>
      </c>
      <c r="C29" s="5" t="s">
        <v>20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8">
        <f t="shared" si="22"/>
        <v>0</v>
      </c>
      <c r="AC29" s="18">
        <f t="shared" si="23"/>
        <v>0</v>
      </c>
    </row>
    <row r="30" spans="2:29" ht="33" customHeight="1">
      <c r="B30" s="4">
        <v>12</v>
      </c>
      <c r="C30" s="5" t="s">
        <v>21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8">
        <f t="shared" si="22"/>
        <v>0</v>
      </c>
      <c r="AC30" s="18">
        <f t="shared" si="23"/>
        <v>0</v>
      </c>
    </row>
    <row r="31" spans="2:29" ht="30">
      <c r="B31" s="4">
        <v>13</v>
      </c>
      <c r="C31" s="5" t="s">
        <v>22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8">
        <f t="shared" si="22"/>
        <v>0</v>
      </c>
      <c r="AC31" s="18">
        <f t="shared" si="23"/>
        <v>0</v>
      </c>
    </row>
    <row r="32" spans="2:29">
      <c r="B32" s="4">
        <v>14</v>
      </c>
      <c r="C32" s="5" t="s">
        <v>23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8">
        <f t="shared" si="22"/>
        <v>0</v>
      </c>
      <c r="AC32" s="18">
        <f t="shared" si="23"/>
        <v>0</v>
      </c>
    </row>
    <row r="33" spans="2:29">
      <c r="B33" s="4">
        <v>15</v>
      </c>
      <c r="C33" s="5" t="s">
        <v>24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8">
        <f t="shared" si="22"/>
        <v>0</v>
      </c>
      <c r="AC33" s="18">
        <f t="shared" si="23"/>
        <v>0</v>
      </c>
    </row>
    <row r="34" spans="2:29">
      <c r="B34" s="4"/>
      <c r="C34" s="9" t="s">
        <v>25</v>
      </c>
      <c r="D34" s="7">
        <f t="shared" ref="D34" si="24">SUM(D28:D33)</f>
        <v>0</v>
      </c>
      <c r="E34" s="7">
        <f>SUM(E28:E33)</f>
        <v>55.578029999999998</v>
      </c>
      <c r="F34" s="7">
        <f t="shared" ref="F34:Y34" si="25">SUM(F28:F33)</f>
        <v>0</v>
      </c>
      <c r="G34" s="7">
        <f t="shared" si="25"/>
        <v>745.6133466199999</v>
      </c>
      <c r="H34" s="7">
        <f t="shared" si="25"/>
        <v>0</v>
      </c>
      <c r="I34" s="7">
        <f t="shared" si="25"/>
        <v>60.770051859999995</v>
      </c>
      <c r="J34" s="7">
        <f t="shared" si="25"/>
        <v>0</v>
      </c>
      <c r="K34" s="7">
        <f t="shared" si="25"/>
        <v>238.09603507999998</v>
      </c>
      <c r="L34" s="7">
        <f t="shared" si="25"/>
        <v>0</v>
      </c>
      <c r="M34" s="7">
        <f t="shared" si="25"/>
        <v>419.46273360000004</v>
      </c>
      <c r="N34" s="7">
        <f t="shared" si="25"/>
        <v>0</v>
      </c>
      <c r="O34" s="7">
        <f t="shared" si="25"/>
        <v>65.189062239999984</v>
      </c>
      <c r="P34" s="7">
        <f t="shared" si="25"/>
        <v>0</v>
      </c>
      <c r="Q34" s="7">
        <f t="shared" si="25"/>
        <v>0</v>
      </c>
      <c r="R34" s="7">
        <f t="shared" si="25"/>
        <v>0</v>
      </c>
      <c r="S34" s="7">
        <f t="shared" si="25"/>
        <v>136.01266620000001</v>
      </c>
      <c r="T34" s="7">
        <f t="shared" si="25"/>
        <v>0</v>
      </c>
      <c r="U34" s="7">
        <f t="shared" si="25"/>
        <v>153.27287880000003</v>
      </c>
      <c r="V34" s="7">
        <f t="shared" si="25"/>
        <v>0</v>
      </c>
      <c r="W34" s="7">
        <f t="shared" si="25"/>
        <v>0</v>
      </c>
      <c r="X34" s="7">
        <f t="shared" si="25"/>
        <v>0</v>
      </c>
      <c r="Y34" s="7">
        <f t="shared" si="25"/>
        <v>94.254214320000003</v>
      </c>
      <c r="Z34" s="7">
        <f t="shared" ref="Z34:AA34" si="26">SUM(Z28:Z33)</f>
        <v>0</v>
      </c>
      <c r="AA34" s="7">
        <f t="shared" si="26"/>
        <v>191.16865716000001</v>
      </c>
      <c r="AB34" s="18">
        <f t="shared" si="22"/>
        <v>0</v>
      </c>
      <c r="AC34" s="18">
        <f t="shared" si="23"/>
        <v>2159.4176758799999</v>
      </c>
    </row>
    <row r="35" spans="2:29" ht="43.5">
      <c r="B35" s="4" t="s">
        <v>26</v>
      </c>
      <c r="C35" s="9" t="s">
        <v>27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8">
        <f t="shared" si="22"/>
        <v>0</v>
      </c>
      <c r="AC35" s="18">
        <f t="shared" si="23"/>
        <v>0</v>
      </c>
    </row>
    <row r="36" spans="2:29" ht="30">
      <c r="B36" s="4">
        <v>16</v>
      </c>
      <c r="C36" s="5" t="s">
        <v>28</v>
      </c>
      <c r="D36" s="10"/>
      <c r="E36" s="6">
        <v>143.86000000000001</v>
      </c>
      <c r="F36" s="10"/>
      <c r="G36" s="6">
        <v>1172.25</v>
      </c>
      <c r="H36" s="10"/>
      <c r="I36" s="6">
        <v>337.86</v>
      </c>
      <c r="J36" s="10"/>
      <c r="K36" s="6">
        <v>677.46</v>
      </c>
      <c r="L36" s="10"/>
      <c r="M36" s="6">
        <v>640.4</v>
      </c>
      <c r="N36" s="10"/>
      <c r="O36" s="6">
        <v>341.78</v>
      </c>
      <c r="P36" s="10"/>
      <c r="Q36" s="6">
        <v>0</v>
      </c>
      <c r="R36" s="10"/>
      <c r="S36" s="6">
        <v>230.61</v>
      </c>
      <c r="T36" s="10"/>
      <c r="U36" s="6">
        <v>227.56</v>
      </c>
      <c r="V36" s="10"/>
      <c r="W36" s="6">
        <v>0</v>
      </c>
      <c r="X36" s="10"/>
      <c r="Y36" s="6">
        <v>222.77</v>
      </c>
      <c r="Z36" s="10"/>
      <c r="AA36" s="6">
        <v>364.9</v>
      </c>
      <c r="AB36" s="18">
        <f t="shared" si="22"/>
        <v>0</v>
      </c>
      <c r="AC36" s="18">
        <f t="shared" si="23"/>
        <v>4359.4500000000007</v>
      </c>
    </row>
    <row r="37" spans="2:29" ht="30">
      <c r="B37" s="4">
        <v>17</v>
      </c>
      <c r="C37" s="5" t="s">
        <v>29</v>
      </c>
      <c r="D37" s="6">
        <f t="shared" ref="D37:E37" si="27">D38+D41+D43+D44+D45+D46+D47+D48+D49+D50+D51</f>
        <v>30.222709999999999</v>
      </c>
      <c r="E37" s="6">
        <f t="shared" si="27"/>
        <v>68.429999999999993</v>
      </c>
      <c r="F37" s="6">
        <f t="shared" ref="F37:Y37" si="28">F38+F41+F43+F44+F45+F46+F47+F48+F49+F50+F51</f>
        <v>245.94239999999999</v>
      </c>
      <c r="G37" s="6">
        <f t="shared" si="28"/>
        <v>557.58999999999992</v>
      </c>
      <c r="H37" s="6">
        <f t="shared" si="28"/>
        <v>70.920959999999994</v>
      </c>
      <c r="I37" s="6">
        <f t="shared" si="28"/>
        <v>160.69999999999999</v>
      </c>
      <c r="J37" s="6">
        <f t="shared" si="28"/>
        <v>142.13759999999999</v>
      </c>
      <c r="K37" s="6">
        <f t="shared" si="28"/>
        <v>322.23</v>
      </c>
      <c r="L37" s="6">
        <f t="shared" si="28"/>
        <v>134.32319999999999</v>
      </c>
      <c r="M37" s="6">
        <f t="shared" si="28"/>
        <v>304.61</v>
      </c>
      <c r="N37" s="6">
        <f t="shared" si="28"/>
        <v>71.702399999999997</v>
      </c>
      <c r="O37" s="6">
        <f t="shared" si="28"/>
        <v>162.56</v>
      </c>
      <c r="P37" s="6">
        <f t="shared" si="28"/>
        <v>8.2790400000000002</v>
      </c>
      <c r="Q37" s="6">
        <f t="shared" si="28"/>
        <v>0</v>
      </c>
      <c r="R37" s="6">
        <f t="shared" si="28"/>
        <v>48.343690000000002</v>
      </c>
      <c r="S37" s="6">
        <f t="shared" si="28"/>
        <v>109.69</v>
      </c>
      <c r="T37" s="6">
        <f t="shared" si="28"/>
        <v>47.731200000000001</v>
      </c>
      <c r="U37" s="6">
        <f t="shared" si="28"/>
        <v>108.24</v>
      </c>
      <c r="V37" s="6">
        <f t="shared" si="28"/>
        <v>12.925439999999998</v>
      </c>
      <c r="W37" s="6">
        <f t="shared" si="28"/>
        <v>0</v>
      </c>
      <c r="X37" s="6">
        <f t="shared" si="28"/>
        <v>46.717440000000003</v>
      </c>
      <c r="Y37" s="6">
        <f t="shared" si="28"/>
        <v>105.98000000000002</v>
      </c>
      <c r="Z37" s="6">
        <f t="shared" ref="Z37:AA37" si="29">Z38+Z41+Z43+Z44+Z45+Z46+Z47+Z48+Z49+Z50+Z51</f>
        <v>76.56</v>
      </c>
      <c r="AA37" s="6">
        <f t="shared" si="29"/>
        <v>173.58000000000004</v>
      </c>
      <c r="AB37" s="18">
        <f t="shared" si="22"/>
        <v>935.80608000000007</v>
      </c>
      <c r="AC37" s="18">
        <f t="shared" si="23"/>
        <v>2073.61</v>
      </c>
    </row>
    <row r="38" spans="2:29">
      <c r="B38" s="4" t="s">
        <v>30</v>
      </c>
      <c r="C38" s="5" t="s">
        <v>31</v>
      </c>
      <c r="D38" s="6">
        <v>21.842779999999998</v>
      </c>
      <c r="E38" s="6">
        <v>53.58</v>
      </c>
      <c r="F38" s="6">
        <v>177.74928</v>
      </c>
      <c r="G38" s="6">
        <v>436.6</v>
      </c>
      <c r="H38" s="6">
        <v>51.256509999999999</v>
      </c>
      <c r="I38" s="6">
        <v>125.83</v>
      </c>
      <c r="J38" s="6">
        <v>102.72672</v>
      </c>
      <c r="K38" s="6">
        <v>252.31</v>
      </c>
      <c r="L38" s="6">
        <v>97.079039999999992</v>
      </c>
      <c r="M38" s="6">
        <v>238.51</v>
      </c>
      <c r="N38" s="6">
        <v>51.821280000000002</v>
      </c>
      <c r="O38" s="6">
        <v>127.28999999999999</v>
      </c>
      <c r="P38" s="6">
        <v>5.9834899999999998</v>
      </c>
      <c r="Q38" s="6">
        <v>0</v>
      </c>
      <c r="R38" s="6">
        <v>34.939300000000003</v>
      </c>
      <c r="S38" s="6">
        <v>85.89</v>
      </c>
      <c r="T38" s="6">
        <v>34.496639999999999</v>
      </c>
      <c r="U38" s="6">
        <v>84.75</v>
      </c>
      <c r="V38" s="6">
        <v>9.341569999999999</v>
      </c>
      <c r="W38" s="6">
        <v>0</v>
      </c>
      <c r="X38" s="6">
        <v>33.76397</v>
      </c>
      <c r="Y38" s="6">
        <v>82.980000000000018</v>
      </c>
      <c r="Z38" s="6">
        <v>55.332000000000001</v>
      </c>
      <c r="AA38" s="6">
        <v>135.91000000000003</v>
      </c>
      <c r="AB38" s="18">
        <f t="shared" si="22"/>
        <v>676.33258000000001</v>
      </c>
      <c r="AC38" s="18">
        <f t="shared" si="23"/>
        <v>1623.65</v>
      </c>
    </row>
    <row r="39" spans="2:29">
      <c r="B39" s="4" t="s">
        <v>32</v>
      </c>
      <c r="C39" s="5" t="s">
        <v>33</v>
      </c>
      <c r="D39" s="10"/>
      <c r="E39" s="6">
        <v>53.47</v>
      </c>
      <c r="F39" s="10"/>
      <c r="G39" s="6">
        <v>435.66</v>
      </c>
      <c r="H39" s="10"/>
      <c r="I39" s="6">
        <v>125.56</v>
      </c>
      <c r="J39" s="10"/>
      <c r="K39" s="6">
        <v>251.77</v>
      </c>
      <c r="L39" s="10"/>
      <c r="M39" s="6">
        <v>238</v>
      </c>
      <c r="N39" s="10"/>
      <c r="O39" s="6">
        <v>127.02</v>
      </c>
      <c r="P39" s="10"/>
      <c r="Q39" s="6">
        <v>0</v>
      </c>
      <c r="R39" s="10"/>
      <c r="S39" s="6">
        <v>85.71</v>
      </c>
      <c r="T39" s="10"/>
      <c r="U39" s="6">
        <v>84.57</v>
      </c>
      <c r="V39" s="10"/>
      <c r="W39" s="6">
        <v>0</v>
      </c>
      <c r="X39" s="10"/>
      <c r="Y39" s="6">
        <v>82.800000000000011</v>
      </c>
      <c r="Z39" s="10"/>
      <c r="AA39" s="6">
        <v>135.61000000000001</v>
      </c>
      <c r="AB39" s="18">
        <f t="shared" si="22"/>
        <v>0</v>
      </c>
      <c r="AC39" s="18">
        <f t="shared" si="23"/>
        <v>1620.17</v>
      </c>
    </row>
    <row r="40" spans="2:29">
      <c r="B40" s="4"/>
      <c r="C40" s="5" t="s">
        <v>298</v>
      </c>
      <c r="D40" s="10"/>
      <c r="E40" s="6">
        <v>0.11</v>
      </c>
      <c r="F40" s="10"/>
      <c r="G40" s="6">
        <v>0.94</v>
      </c>
      <c r="H40" s="10"/>
      <c r="I40" s="6">
        <v>0.27</v>
      </c>
      <c r="J40" s="10"/>
      <c r="K40" s="6">
        <v>0.54</v>
      </c>
      <c r="L40" s="10"/>
      <c r="M40" s="6">
        <v>0.51</v>
      </c>
      <c r="N40" s="10"/>
      <c r="O40" s="6">
        <v>0.27</v>
      </c>
      <c r="P40" s="10"/>
      <c r="Q40" s="6">
        <v>0</v>
      </c>
      <c r="R40" s="10"/>
      <c r="S40" s="6">
        <v>0.18</v>
      </c>
      <c r="T40" s="10"/>
      <c r="U40" s="6">
        <v>0.18</v>
      </c>
      <c r="V40" s="10"/>
      <c r="W40" s="6">
        <v>0</v>
      </c>
      <c r="X40" s="10"/>
      <c r="Y40" s="6">
        <v>0.18</v>
      </c>
      <c r="Z40" s="10"/>
      <c r="AA40" s="6">
        <v>0.3</v>
      </c>
      <c r="AB40" s="18">
        <f t="shared" ref="AB40" si="30">D40+F40+H40+J40+L40+N40+P40+R40+T40+V40+X40+Z40</f>
        <v>0</v>
      </c>
      <c r="AC40" s="18">
        <f t="shared" ref="AC40" si="31">E40+G40+I40+K40+M40+O40+Q40+S40+U40+W40+Y40+AA40</f>
        <v>3.4800000000000004</v>
      </c>
    </row>
    <row r="41" spans="2:29" ht="30">
      <c r="B41" s="4" t="s">
        <v>34</v>
      </c>
      <c r="C41" s="5" t="s">
        <v>35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8">
        <f t="shared" si="22"/>
        <v>0</v>
      </c>
      <c r="AC41" s="18">
        <f t="shared" si="23"/>
        <v>0</v>
      </c>
    </row>
    <row r="42" spans="2:29">
      <c r="B42" s="4" t="s">
        <v>36</v>
      </c>
      <c r="C42" s="5" t="s">
        <v>33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8">
        <f t="shared" si="22"/>
        <v>0</v>
      </c>
      <c r="AC42" s="18">
        <f t="shared" si="23"/>
        <v>0</v>
      </c>
    </row>
    <row r="43" spans="2:29" ht="30">
      <c r="B43" s="4" t="s">
        <v>37</v>
      </c>
      <c r="C43" s="5" t="s">
        <v>38</v>
      </c>
      <c r="D43" s="6">
        <v>6.73142</v>
      </c>
      <c r="E43" s="6">
        <v>11.47</v>
      </c>
      <c r="F43" s="6">
        <v>54.778080000000003</v>
      </c>
      <c r="G43" s="6">
        <v>93.44</v>
      </c>
      <c r="H43" s="6">
        <v>15.79603</v>
      </c>
      <c r="I43" s="6">
        <v>26.93</v>
      </c>
      <c r="J43" s="6">
        <v>31.657919999999997</v>
      </c>
      <c r="K43" s="6">
        <v>54</v>
      </c>
      <c r="L43" s="6">
        <v>29.917439999999999</v>
      </c>
      <c r="M43" s="6">
        <v>51.05</v>
      </c>
      <c r="N43" s="6">
        <v>15.970079999999999</v>
      </c>
      <c r="O43" s="6">
        <v>27.24</v>
      </c>
      <c r="P43" s="6">
        <v>1.8439700000000001</v>
      </c>
      <c r="Q43" s="6">
        <v>0</v>
      </c>
      <c r="R43" s="6">
        <v>10.76746</v>
      </c>
      <c r="S43" s="6">
        <v>18.38</v>
      </c>
      <c r="T43" s="6">
        <v>10.63104</v>
      </c>
      <c r="U43" s="6">
        <v>18.14</v>
      </c>
      <c r="V43" s="6">
        <v>2.8788499999999999</v>
      </c>
      <c r="W43" s="6">
        <v>0</v>
      </c>
      <c r="X43" s="6">
        <v>10.405250000000001</v>
      </c>
      <c r="Y43" s="6">
        <v>17.760000000000002</v>
      </c>
      <c r="Z43" s="6">
        <v>17.052</v>
      </c>
      <c r="AA43" s="6">
        <v>29.09</v>
      </c>
      <c r="AB43" s="18">
        <f t="shared" si="22"/>
        <v>208.42954</v>
      </c>
      <c r="AC43" s="18">
        <f t="shared" si="23"/>
        <v>347.49999999999994</v>
      </c>
    </row>
    <row r="44" spans="2:29" ht="30">
      <c r="B44" s="4" t="s">
        <v>39</v>
      </c>
      <c r="C44" s="5" t="s">
        <v>40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8">
        <f t="shared" si="22"/>
        <v>0</v>
      </c>
      <c r="AC44" s="18">
        <f t="shared" si="23"/>
        <v>0</v>
      </c>
    </row>
    <row r="45" spans="2:29" ht="33" customHeight="1">
      <c r="B45" s="4" t="s">
        <v>41</v>
      </c>
      <c r="C45" s="5" t="s">
        <v>42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8">
        <f t="shared" si="22"/>
        <v>0</v>
      </c>
      <c r="AC45" s="18">
        <f t="shared" si="23"/>
        <v>0</v>
      </c>
    </row>
    <row r="46" spans="2:29" ht="30">
      <c r="B46" s="4" t="s">
        <v>43</v>
      </c>
      <c r="C46" s="5" t="s">
        <v>44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8">
        <f t="shared" si="22"/>
        <v>0</v>
      </c>
      <c r="AC46" s="18">
        <f t="shared" si="23"/>
        <v>0</v>
      </c>
    </row>
    <row r="47" spans="2:29" ht="30">
      <c r="B47" s="4" t="s">
        <v>45</v>
      </c>
      <c r="C47" s="5" t="s">
        <v>46</v>
      </c>
      <c r="D47" s="10"/>
      <c r="E47" s="6"/>
      <c r="F47" s="10"/>
      <c r="G47" s="6"/>
      <c r="H47" s="10"/>
      <c r="I47" s="6"/>
      <c r="J47" s="10"/>
      <c r="K47" s="6"/>
      <c r="L47" s="10"/>
      <c r="M47" s="6"/>
      <c r="N47" s="10"/>
      <c r="O47" s="6"/>
      <c r="P47" s="10"/>
      <c r="Q47" s="6"/>
      <c r="R47" s="10"/>
      <c r="S47" s="6"/>
      <c r="T47" s="10"/>
      <c r="U47" s="6"/>
      <c r="V47" s="10"/>
      <c r="W47" s="6"/>
      <c r="X47" s="10"/>
      <c r="Y47" s="6"/>
      <c r="Z47" s="10"/>
      <c r="AA47" s="6"/>
      <c r="AB47" s="18">
        <f t="shared" si="22"/>
        <v>0</v>
      </c>
      <c r="AC47" s="18">
        <f t="shared" si="23"/>
        <v>0</v>
      </c>
    </row>
    <row r="48" spans="2:29" ht="30">
      <c r="B48" s="4" t="s">
        <v>47</v>
      </c>
      <c r="C48" s="5" t="s">
        <v>48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8">
        <f t="shared" si="22"/>
        <v>0</v>
      </c>
      <c r="AC48" s="18">
        <f t="shared" si="23"/>
        <v>0</v>
      </c>
    </row>
    <row r="49" spans="2:29" ht="30">
      <c r="B49" s="4" t="s">
        <v>49</v>
      </c>
      <c r="C49" s="5" t="s">
        <v>50</v>
      </c>
      <c r="D49" s="6">
        <v>1.6485099999999999</v>
      </c>
      <c r="E49" s="6">
        <v>3.38</v>
      </c>
      <c r="F49" s="6">
        <v>13.415040000000001</v>
      </c>
      <c r="G49" s="6">
        <v>27.55</v>
      </c>
      <c r="H49" s="6">
        <v>3.86842</v>
      </c>
      <c r="I49" s="6">
        <v>7.94</v>
      </c>
      <c r="J49" s="6">
        <v>7.7529599999999999</v>
      </c>
      <c r="K49" s="6">
        <v>15.92</v>
      </c>
      <c r="L49" s="6">
        <v>7.3267199999999999</v>
      </c>
      <c r="M49" s="6">
        <v>15.05</v>
      </c>
      <c r="N49" s="6">
        <v>3.9110399999999998</v>
      </c>
      <c r="O49" s="6">
        <v>8.0299999999999994</v>
      </c>
      <c r="P49" s="6">
        <v>0.45157999999999998</v>
      </c>
      <c r="Q49" s="6">
        <v>0</v>
      </c>
      <c r="R49" s="6">
        <v>2.63693</v>
      </c>
      <c r="S49" s="6">
        <v>5.42</v>
      </c>
      <c r="T49" s="6">
        <v>2.6035200000000001</v>
      </c>
      <c r="U49" s="6">
        <v>5.35</v>
      </c>
      <c r="V49" s="6">
        <v>0.70501999999999998</v>
      </c>
      <c r="W49" s="6">
        <v>0</v>
      </c>
      <c r="X49" s="6">
        <v>2.5482199999999997</v>
      </c>
      <c r="Y49" s="6">
        <v>5.24</v>
      </c>
      <c r="Z49" s="6">
        <v>4.1760000000000002</v>
      </c>
      <c r="AA49" s="6">
        <v>8.58</v>
      </c>
      <c r="AB49" s="18">
        <f t="shared" si="22"/>
        <v>51.043960000000006</v>
      </c>
      <c r="AC49" s="18">
        <f t="shared" si="23"/>
        <v>102.46</v>
      </c>
    </row>
    <row r="50" spans="2:29" ht="30">
      <c r="B50" s="4" t="s">
        <v>51</v>
      </c>
      <c r="C50" s="12" t="s">
        <v>52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8">
        <f t="shared" si="22"/>
        <v>0</v>
      </c>
      <c r="AC50" s="18">
        <f t="shared" si="23"/>
        <v>0</v>
      </c>
    </row>
    <row r="51" spans="2:29" ht="30">
      <c r="B51" s="4" t="s">
        <v>53</v>
      </c>
      <c r="C51" s="5" t="s">
        <v>54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8">
        <f t="shared" si="22"/>
        <v>0</v>
      </c>
      <c r="AC51" s="18">
        <f t="shared" si="23"/>
        <v>0</v>
      </c>
    </row>
    <row r="52" spans="2:29">
      <c r="B52" s="4">
        <v>18</v>
      </c>
      <c r="C52" s="9" t="s">
        <v>25</v>
      </c>
      <c r="D52" s="7">
        <f t="shared" ref="D52:E52" si="32">D36+D37</f>
        <v>30.222709999999999</v>
      </c>
      <c r="E52" s="7">
        <f t="shared" si="32"/>
        <v>212.29000000000002</v>
      </c>
      <c r="F52" s="7">
        <f t="shared" ref="F52:Y52" si="33">F36+F37</f>
        <v>245.94239999999999</v>
      </c>
      <c r="G52" s="7">
        <f t="shared" si="33"/>
        <v>1729.84</v>
      </c>
      <c r="H52" s="7">
        <f t="shared" si="33"/>
        <v>70.920959999999994</v>
      </c>
      <c r="I52" s="7">
        <f t="shared" si="33"/>
        <v>498.56</v>
      </c>
      <c r="J52" s="7">
        <f t="shared" si="33"/>
        <v>142.13759999999999</v>
      </c>
      <c r="K52" s="7">
        <f t="shared" si="33"/>
        <v>999.69</v>
      </c>
      <c r="L52" s="7">
        <f t="shared" si="33"/>
        <v>134.32319999999999</v>
      </c>
      <c r="M52" s="7">
        <f t="shared" si="33"/>
        <v>945.01</v>
      </c>
      <c r="N52" s="7">
        <f t="shared" si="33"/>
        <v>71.702399999999997</v>
      </c>
      <c r="O52" s="7">
        <f t="shared" si="33"/>
        <v>504.34</v>
      </c>
      <c r="P52" s="7">
        <f t="shared" si="33"/>
        <v>8.2790400000000002</v>
      </c>
      <c r="Q52" s="7">
        <f t="shared" si="33"/>
        <v>0</v>
      </c>
      <c r="R52" s="7">
        <f t="shared" si="33"/>
        <v>48.343690000000002</v>
      </c>
      <c r="S52" s="7">
        <f t="shared" si="33"/>
        <v>340.3</v>
      </c>
      <c r="T52" s="7">
        <f t="shared" si="33"/>
        <v>47.731200000000001</v>
      </c>
      <c r="U52" s="7">
        <f t="shared" si="33"/>
        <v>335.8</v>
      </c>
      <c r="V52" s="7">
        <f t="shared" si="33"/>
        <v>12.925439999999998</v>
      </c>
      <c r="W52" s="7">
        <f t="shared" si="33"/>
        <v>0</v>
      </c>
      <c r="X52" s="7">
        <f t="shared" si="33"/>
        <v>46.717440000000003</v>
      </c>
      <c r="Y52" s="7">
        <f t="shared" si="33"/>
        <v>328.75</v>
      </c>
      <c r="Z52" s="7">
        <f t="shared" ref="Z52:AA52" si="34">Z36+Z37</f>
        <v>76.56</v>
      </c>
      <c r="AA52" s="7">
        <f t="shared" si="34"/>
        <v>538.48</v>
      </c>
      <c r="AB52" s="18">
        <f t="shared" si="22"/>
        <v>935.80608000000007</v>
      </c>
      <c r="AC52" s="18">
        <f t="shared" si="23"/>
        <v>6433.0600000000013</v>
      </c>
    </row>
    <row r="53" spans="2:29" ht="33" customHeight="1">
      <c r="B53" s="4">
        <v>19</v>
      </c>
      <c r="C53" s="5" t="s">
        <v>55</v>
      </c>
      <c r="D53" s="6">
        <v>45.231050000000003</v>
      </c>
      <c r="E53" s="6">
        <v>55.129999999999995</v>
      </c>
      <c r="F53" s="6">
        <v>368.07515999999998</v>
      </c>
      <c r="G53" s="6">
        <v>449.16</v>
      </c>
      <c r="H53" s="6">
        <v>106.13966000000001</v>
      </c>
      <c r="I53" s="6">
        <v>129.46</v>
      </c>
      <c r="J53" s="6">
        <v>212.72183999999999</v>
      </c>
      <c r="K53" s="6">
        <v>259.58000000000004</v>
      </c>
      <c r="L53" s="6">
        <v>201.02688000000001</v>
      </c>
      <c r="M53" s="6">
        <v>245.38000000000002</v>
      </c>
      <c r="N53" s="6">
        <v>107.30916000000001</v>
      </c>
      <c r="O53" s="6">
        <v>130.96</v>
      </c>
      <c r="P53" s="6">
        <v>12.39034</v>
      </c>
      <c r="Q53" s="6">
        <v>0</v>
      </c>
      <c r="R53" s="6">
        <v>72.350710000000007</v>
      </c>
      <c r="S53" s="6">
        <v>88.36</v>
      </c>
      <c r="T53" s="6">
        <v>71.434080000000009</v>
      </c>
      <c r="U53" s="6">
        <v>87.19</v>
      </c>
      <c r="V53" s="6">
        <v>19.344099999999997</v>
      </c>
      <c r="W53" s="6">
        <v>0</v>
      </c>
      <c r="X53" s="6">
        <v>69.916899999999998</v>
      </c>
      <c r="Y53" s="6">
        <v>85.36</v>
      </c>
      <c r="Z53" s="6">
        <v>114.57899999999999</v>
      </c>
      <c r="AA53" s="6">
        <v>139.80999999999997</v>
      </c>
      <c r="AB53" s="18">
        <f t="shared" si="22"/>
        <v>1400.5188799999996</v>
      </c>
      <c r="AC53" s="18">
        <f t="shared" si="23"/>
        <v>1670.3899999999999</v>
      </c>
    </row>
    <row r="54" spans="2:29">
      <c r="B54" s="4"/>
      <c r="C54" s="5" t="s">
        <v>33</v>
      </c>
      <c r="D54" s="10"/>
      <c r="E54" s="6">
        <v>53.48</v>
      </c>
      <c r="F54" s="10"/>
      <c r="G54" s="6">
        <v>435.75</v>
      </c>
      <c r="H54" s="10"/>
      <c r="I54" s="6">
        <v>125.59</v>
      </c>
      <c r="J54" s="10"/>
      <c r="K54" s="6">
        <v>251.83</v>
      </c>
      <c r="L54" s="10"/>
      <c r="M54" s="6">
        <v>238.05</v>
      </c>
      <c r="N54" s="10"/>
      <c r="O54" s="6">
        <v>127.05</v>
      </c>
      <c r="P54" s="10"/>
      <c r="Q54" s="6">
        <v>0</v>
      </c>
      <c r="R54" s="10"/>
      <c r="S54" s="6">
        <v>85.72</v>
      </c>
      <c r="T54" s="10"/>
      <c r="U54" s="6">
        <v>84.59</v>
      </c>
      <c r="V54" s="10"/>
      <c r="W54" s="6">
        <v>0</v>
      </c>
      <c r="X54" s="10"/>
      <c r="Y54" s="6">
        <v>82.81</v>
      </c>
      <c r="Z54" s="10"/>
      <c r="AA54" s="6">
        <v>135.63999999999999</v>
      </c>
      <c r="AB54" s="18">
        <f t="shared" si="22"/>
        <v>0</v>
      </c>
      <c r="AC54" s="18">
        <f t="shared" si="23"/>
        <v>1620.5099999999998</v>
      </c>
    </row>
    <row r="55" spans="2:29" ht="36.75" customHeight="1">
      <c r="B55" s="4"/>
      <c r="C55" s="5" t="s">
        <v>285</v>
      </c>
      <c r="D55" s="6"/>
      <c r="E55" s="6">
        <v>1.65</v>
      </c>
      <c r="F55" s="6"/>
      <c r="G55" s="6">
        <v>13.41</v>
      </c>
      <c r="H55" s="6"/>
      <c r="I55" s="6">
        <v>3.87</v>
      </c>
      <c r="J55" s="6"/>
      <c r="K55" s="6">
        <v>7.75</v>
      </c>
      <c r="L55" s="6"/>
      <c r="M55" s="6">
        <v>7.33</v>
      </c>
      <c r="N55" s="6"/>
      <c r="O55" s="6">
        <v>3.91</v>
      </c>
      <c r="P55" s="6"/>
      <c r="Q55" s="6">
        <v>0</v>
      </c>
      <c r="R55" s="6"/>
      <c r="S55" s="6">
        <v>2.64</v>
      </c>
      <c r="T55" s="6"/>
      <c r="U55" s="6">
        <v>2.6</v>
      </c>
      <c r="V55" s="6"/>
      <c r="W55" s="6">
        <v>0</v>
      </c>
      <c r="X55" s="6"/>
      <c r="Y55" s="6">
        <v>2.5499999999999998</v>
      </c>
      <c r="Z55" s="6"/>
      <c r="AA55" s="6">
        <v>4.17</v>
      </c>
      <c r="AB55" s="18">
        <f t="shared" si="22"/>
        <v>0</v>
      </c>
      <c r="AC55" s="18">
        <f t="shared" si="23"/>
        <v>49.88</v>
      </c>
    </row>
    <row r="56" spans="2:29" ht="45">
      <c r="B56" s="4" t="s">
        <v>56</v>
      </c>
      <c r="C56" s="5" t="s">
        <v>57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8">
        <f t="shared" si="22"/>
        <v>0</v>
      </c>
      <c r="AC56" s="18">
        <f t="shared" si="23"/>
        <v>0</v>
      </c>
    </row>
    <row r="57" spans="2:29" ht="30">
      <c r="B57" s="4" t="s">
        <v>58</v>
      </c>
      <c r="C57" s="5" t="s">
        <v>59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8">
        <f t="shared" si="22"/>
        <v>0</v>
      </c>
      <c r="AC57" s="18">
        <f t="shared" si="23"/>
        <v>0</v>
      </c>
    </row>
    <row r="58" spans="2:29">
      <c r="B58" s="4" t="s">
        <v>60</v>
      </c>
      <c r="C58" s="5" t="s">
        <v>61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8">
        <f t="shared" si="22"/>
        <v>0</v>
      </c>
      <c r="AC58" s="18">
        <f t="shared" si="23"/>
        <v>0</v>
      </c>
    </row>
    <row r="59" spans="2:29" ht="45">
      <c r="B59" s="4" t="s">
        <v>62</v>
      </c>
      <c r="C59" s="5" t="s">
        <v>63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8">
        <f t="shared" si="22"/>
        <v>0</v>
      </c>
      <c r="AC59" s="18">
        <f t="shared" si="23"/>
        <v>0</v>
      </c>
    </row>
    <row r="60" spans="2:29" ht="30">
      <c r="B60" s="4" t="s">
        <v>64</v>
      </c>
      <c r="C60" s="5" t="s">
        <v>65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8">
        <f t="shared" si="22"/>
        <v>0</v>
      </c>
      <c r="AC60" s="18">
        <f t="shared" si="23"/>
        <v>0</v>
      </c>
    </row>
    <row r="61" spans="2:29" ht="30">
      <c r="B61" s="4" t="s">
        <v>66</v>
      </c>
      <c r="C61" s="5" t="s">
        <v>67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8">
        <f t="shared" si="22"/>
        <v>0</v>
      </c>
      <c r="AC61" s="18">
        <f t="shared" si="23"/>
        <v>0</v>
      </c>
    </row>
    <row r="62" spans="2:29" ht="30">
      <c r="B62" s="4" t="s">
        <v>68</v>
      </c>
      <c r="C62" s="5" t="s">
        <v>69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8">
        <f t="shared" si="22"/>
        <v>0</v>
      </c>
      <c r="AC62" s="18">
        <f t="shared" si="23"/>
        <v>0</v>
      </c>
    </row>
    <row r="63" spans="2:29" ht="30">
      <c r="B63" s="4" t="s">
        <v>70</v>
      </c>
      <c r="C63" s="5" t="s">
        <v>71</v>
      </c>
      <c r="D63" s="10"/>
      <c r="E63" s="6"/>
      <c r="F63" s="10"/>
      <c r="G63" s="6"/>
      <c r="H63" s="10"/>
      <c r="I63" s="6"/>
      <c r="J63" s="10"/>
      <c r="K63" s="6"/>
      <c r="L63" s="10"/>
      <c r="M63" s="6"/>
      <c r="N63" s="10"/>
      <c r="O63" s="6"/>
      <c r="P63" s="10"/>
      <c r="Q63" s="6"/>
      <c r="R63" s="10"/>
      <c r="S63" s="6"/>
      <c r="T63" s="10"/>
      <c r="U63" s="6"/>
      <c r="V63" s="10"/>
      <c r="W63" s="6"/>
      <c r="X63" s="10"/>
      <c r="Y63" s="6"/>
      <c r="Z63" s="10"/>
      <c r="AA63" s="6"/>
      <c r="AB63" s="18">
        <f t="shared" si="22"/>
        <v>0</v>
      </c>
      <c r="AC63" s="18">
        <f t="shared" si="23"/>
        <v>0</v>
      </c>
    </row>
    <row r="64" spans="2:29" ht="30">
      <c r="B64" s="4" t="s">
        <v>72</v>
      </c>
      <c r="C64" s="5" t="s">
        <v>73</v>
      </c>
      <c r="D64" s="10"/>
      <c r="E64" s="6"/>
      <c r="F64" s="10"/>
      <c r="G64" s="6"/>
      <c r="H64" s="10"/>
      <c r="I64" s="6"/>
      <c r="J64" s="10"/>
      <c r="K64" s="6"/>
      <c r="L64" s="10"/>
      <c r="M64" s="6"/>
      <c r="N64" s="10"/>
      <c r="O64" s="6"/>
      <c r="P64" s="10"/>
      <c r="Q64" s="6"/>
      <c r="R64" s="10"/>
      <c r="S64" s="6"/>
      <c r="T64" s="10"/>
      <c r="U64" s="6"/>
      <c r="V64" s="10"/>
      <c r="W64" s="6"/>
      <c r="X64" s="10"/>
      <c r="Y64" s="6"/>
      <c r="Z64" s="10"/>
      <c r="AA64" s="6"/>
      <c r="AB64" s="18">
        <f t="shared" si="22"/>
        <v>0</v>
      </c>
      <c r="AC64" s="18">
        <f t="shared" si="23"/>
        <v>0</v>
      </c>
    </row>
    <row r="65" spans="2:29" ht="30">
      <c r="B65" s="4" t="s">
        <v>74</v>
      </c>
      <c r="C65" s="5" t="s">
        <v>75</v>
      </c>
      <c r="D65" s="10"/>
      <c r="E65" s="6"/>
      <c r="F65" s="10"/>
      <c r="G65" s="6"/>
      <c r="H65" s="10"/>
      <c r="I65" s="6"/>
      <c r="J65" s="10"/>
      <c r="K65" s="6"/>
      <c r="L65" s="10"/>
      <c r="M65" s="6"/>
      <c r="N65" s="10"/>
      <c r="O65" s="6"/>
      <c r="P65" s="10"/>
      <c r="Q65" s="6"/>
      <c r="R65" s="10"/>
      <c r="S65" s="6"/>
      <c r="T65" s="10"/>
      <c r="U65" s="6"/>
      <c r="V65" s="10"/>
      <c r="W65" s="6"/>
      <c r="X65" s="10"/>
      <c r="Y65" s="6"/>
      <c r="Z65" s="10"/>
      <c r="AA65" s="6"/>
      <c r="AB65" s="18">
        <f t="shared" si="22"/>
        <v>0</v>
      </c>
      <c r="AC65" s="18">
        <f t="shared" si="23"/>
        <v>0</v>
      </c>
    </row>
    <row r="66" spans="2:29" ht="30">
      <c r="B66" s="4" t="s">
        <v>76</v>
      </c>
      <c r="C66" s="5" t="s">
        <v>77</v>
      </c>
      <c r="D66" s="10"/>
      <c r="E66" s="6"/>
      <c r="F66" s="10"/>
      <c r="G66" s="6"/>
      <c r="H66" s="10"/>
      <c r="I66" s="6"/>
      <c r="J66" s="10"/>
      <c r="K66" s="6"/>
      <c r="L66" s="10"/>
      <c r="M66" s="6"/>
      <c r="N66" s="10"/>
      <c r="O66" s="6"/>
      <c r="P66" s="10"/>
      <c r="Q66" s="6"/>
      <c r="R66" s="10"/>
      <c r="S66" s="6"/>
      <c r="T66" s="10"/>
      <c r="U66" s="6"/>
      <c r="V66" s="10"/>
      <c r="W66" s="6"/>
      <c r="X66" s="10"/>
      <c r="Y66" s="6"/>
      <c r="Z66" s="10"/>
      <c r="AA66" s="6"/>
      <c r="AB66" s="18">
        <f t="shared" si="22"/>
        <v>0</v>
      </c>
      <c r="AC66" s="18">
        <f t="shared" si="23"/>
        <v>0</v>
      </c>
    </row>
    <row r="67" spans="2:29">
      <c r="B67" s="4" t="s">
        <v>78</v>
      </c>
      <c r="C67" s="5" t="s">
        <v>79</v>
      </c>
      <c r="D67" s="10"/>
      <c r="E67" s="6"/>
      <c r="F67" s="10"/>
      <c r="G67" s="6"/>
      <c r="H67" s="10"/>
      <c r="I67" s="6"/>
      <c r="J67" s="10"/>
      <c r="K67" s="6"/>
      <c r="L67" s="10"/>
      <c r="M67" s="6"/>
      <c r="N67" s="10"/>
      <c r="O67" s="6"/>
      <c r="P67" s="10"/>
      <c r="Q67" s="6"/>
      <c r="R67" s="10"/>
      <c r="S67" s="6"/>
      <c r="T67" s="10"/>
      <c r="U67" s="6"/>
      <c r="V67" s="10"/>
      <c r="W67" s="6"/>
      <c r="X67" s="10"/>
      <c r="Y67" s="6"/>
      <c r="Z67" s="10"/>
      <c r="AA67" s="6"/>
      <c r="AB67" s="18">
        <f t="shared" si="22"/>
        <v>0</v>
      </c>
      <c r="AC67" s="18">
        <f t="shared" si="23"/>
        <v>0</v>
      </c>
    </row>
    <row r="68" spans="2:29" ht="30">
      <c r="B68" s="4" t="s">
        <v>80</v>
      </c>
      <c r="C68" s="5" t="s">
        <v>81</v>
      </c>
      <c r="D68" s="10"/>
      <c r="E68" s="6"/>
      <c r="F68" s="10"/>
      <c r="G68" s="6"/>
      <c r="H68" s="10"/>
      <c r="I68" s="6"/>
      <c r="J68" s="10"/>
      <c r="K68" s="6"/>
      <c r="L68" s="10"/>
      <c r="M68" s="6"/>
      <c r="N68" s="10"/>
      <c r="O68" s="6"/>
      <c r="P68" s="10"/>
      <c r="Q68" s="6"/>
      <c r="R68" s="10"/>
      <c r="S68" s="6"/>
      <c r="T68" s="10"/>
      <c r="U68" s="6"/>
      <c r="V68" s="10"/>
      <c r="W68" s="6"/>
      <c r="X68" s="10"/>
      <c r="Y68" s="6"/>
      <c r="Z68" s="10"/>
      <c r="AA68" s="6"/>
      <c r="AB68" s="18">
        <f t="shared" si="22"/>
        <v>0</v>
      </c>
      <c r="AC68" s="18">
        <f t="shared" si="23"/>
        <v>0</v>
      </c>
    </row>
    <row r="69" spans="2:29">
      <c r="B69" s="4" t="s">
        <v>82</v>
      </c>
      <c r="C69" s="5" t="s">
        <v>83</v>
      </c>
      <c r="D69" s="10"/>
      <c r="E69" s="6"/>
      <c r="F69" s="10"/>
      <c r="G69" s="6"/>
      <c r="H69" s="10"/>
      <c r="I69" s="6"/>
      <c r="J69" s="10"/>
      <c r="K69" s="6"/>
      <c r="L69" s="10"/>
      <c r="M69" s="6"/>
      <c r="N69" s="10"/>
      <c r="O69" s="6"/>
      <c r="P69" s="10"/>
      <c r="Q69" s="6"/>
      <c r="R69" s="10"/>
      <c r="S69" s="6"/>
      <c r="T69" s="10"/>
      <c r="U69" s="6"/>
      <c r="V69" s="10"/>
      <c r="W69" s="6"/>
      <c r="X69" s="10"/>
      <c r="Y69" s="6"/>
      <c r="Z69" s="10"/>
      <c r="AA69" s="6"/>
      <c r="AB69" s="18">
        <f t="shared" si="22"/>
        <v>0</v>
      </c>
      <c r="AC69" s="18">
        <f t="shared" si="23"/>
        <v>0</v>
      </c>
    </row>
    <row r="70" spans="2:29" ht="30">
      <c r="B70" s="4" t="s">
        <v>84</v>
      </c>
      <c r="C70" s="5" t="s">
        <v>85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8">
        <f t="shared" si="22"/>
        <v>0</v>
      </c>
      <c r="AC70" s="18">
        <f t="shared" si="23"/>
        <v>0</v>
      </c>
    </row>
    <row r="71" spans="2:29">
      <c r="B71" s="4" t="s">
        <v>86</v>
      </c>
      <c r="C71" s="5" t="s">
        <v>87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8">
        <f t="shared" si="22"/>
        <v>0</v>
      </c>
      <c r="AC71" s="18">
        <f t="shared" si="23"/>
        <v>0</v>
      </c>
    </row>
    <row r="72" spans="2:29">
      <c r="B72" s="4" t="s">
        <v>88</v>
      </c>
      <c r="C72" s="5" t="s">
        <v>89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8">
        <f t="shared" si="22"/>
        <v>0</v>
      </c>
      <c r="AC72" s="18">
        <f t="shared" si="23"/>
        <v>0</v>
      </c>
    </row>
    <row r="73" spans="2:29" ht="44.25" customHeight="1">
      <c r="B73" s="4" t="s">
        <v>90</v>
      </c>
      <c r="C73" s="5" t="s">
        <v>91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8">
        <f t="shared" si="22"/>
        <v>0</v>
      </c>
      <c r="AC73" s="18">
        <f t="shared" si="23"/>
        <v>0</v>
      </c>
    </row>
    <row r="74" spans="2:29" ht="45">
      <c r="B74" s="4" t="s">
        <v>92</v>
      </c>
      <c r="C74" s="5" t="s">
        <v>93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8">
        <f t="shared" si="22"/>
        <v>0</v>
      </c>
      <c r="AC74" s="18">
        <f t="shared" si="23"/>
        <v>0</v>
      </c>
    </row>
    <row r="75" spans="2:29" ht="45">
      <c r="B75" s="4" t="s">
        <v>94</v>
      </c>
      <c r="C75" s="5" t="s">
        <v>95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8">
        <f t="shared" si="22"/>
        <v>0</v>
      </c>
      <c r="AC75" s="18">
        <f t="shared" si="23"/>
        <v>0</v>
      </c>
    </row>
    <row r="76" spans="2:29" ht="60">
      <c r="B76" s="4" t="s">
        <v>96</v>
      </c>
      <c r="C76" s="5" t="s">
        <v>97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8">
        <f t="shared" si="22"/>
        <v>0</v>
      </c>
      <c r="AC76" s="18">
        <f t="shared" si="23"/>
        <v>0</v>
      </c>
    </row>
    <row r="77" spans="2:29" ht="30">
      <c r="B77" s="4" t="s">
        <v>98</v>
      </c>
      <c r="C77" s="5" t="s">
        <v>99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8">
        <f t="shared" si="22"/>
        <v>0</v>
      </c>
      <c r="AC77" s="18">
        <f t="shared" si="23"/>
        <v>0</v>
      </c>
    </row>
    <row r="78" spans="2:29" ht="30">
      <c r="B78" s="4" t="s">
        <v>100</v>
      </c>
      <c r="C78" s="5" t="s">
        <v>101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8">
        <f t="shared" si="22"/>
        <v>0</v>
      </c>
      <c r="AC78" s="18">
        <f t="shared" si="23"/>
        <v>0</v>
      </c>
    </row>
    <row r="79" spans="2:29">
      <c r="B79" s="4">
        <v>20</v>
      </c>
      <c r="C79" s="9" t="s">
        <v>25</v>
      </c>
      <c r="D79" s="7">
        <f t="shared" ref="D79:E79" si="35">D53</f>
        <v>45.231050000000003</v>
      </c>
      <c r="E79" s="7">
        <f t="shared" si="35"/>
        <v>55.129999999999995</v>
      </c>
      <c r="F79" s="7">
        <f t="shared" ref="F79:Y79" si="36">F53</f>
        <v>368.07515999999998</v>
      </c>
      <c r="G79" s="7">
        <f t="shared" si="36"/>
        <v>449.16</v>
      </c>
      <c r="H79" s="7">
        <f t="shared" si="36"/>
        <v>106.13966000000001</v>
      </c>
      <c r="I79" s="7">
        <f t="shared" si="36"/>
        <v>129.46</v>
      </c>
      <c r="J79" s="7">
        <f t="shared" si="36"/>
        <v>212.72183999999999</v>
      </c>
      <c r="K79" s="7">
        <f t="shared" si="36"/>
        <v>259.58000000000004</v>
      </c>
      <c r="L79" s="7">
        <f t="shared" si="36"/>
        <v>201.02688000000001</v>
      </c>
      <c r="M79" s="7">
        <f t="shared" si="36"/>
        <v>245.38000000000002</v>
      </c>
      <c r="N79" s="7">
        <f t="shared" si="36"/>
        <v>107.30916000000001</v>
      </c>
      <c r="O79" s="7">
        <f t="shared" si="36"/>
        <v>130.96</v>
      </c>
      <c r="P79" s="7">
        <f t="shared" si="36"/>
        <v>12.39034</v>
      </c>
      <c r="Q79" s="7">
        <f t="shared" si="36"/>
        <v>0</v>
      </c>
      <c r="R79" s="7">
        <f t="shared" si="36"/>
        <v>72.350710000000007</v>
      </c>
      <c r="S79" s="7">
        <f t="shared" si="36"/>
        <v>88.36</v>
      </c>
      <c r="T79" s="7">
        <f t="shared" si="36"/>
        <v>71.434080000000009</v>
      </c>
      <c r="U79" s="7">
        <f t="shared" si="36"/>
        <v>87.19</v>
      </c>
      <c r="V79" s="7">
        <f t="shared" si="36"/>
        <v>19.344099999999997</v>
      </c>
      <c r="W79" s="7">
        <f t="shared" si="36"/>
        <v>0</v>
      </c>
      <c r="X79" s="7">
        <f t="shared" si="36"/>
        <v>69.916899999999998</v>
      </c>
      <c r="Y79" s="7">
        <f t="shared" si="36"/>
        <v>85.36</v>
      </c>
      <c r="Z79" s="7">
        <f t="shared" ref="Z79:AA79" si="37">Z53</f>
        <v>114.57899999999999</v>
      </c>
      <c r="AA79" s="7">
        <f t="shared" si="37"/>
        <v>139.80999999999997</v>
      </c>
      <c r="AB79" s="18">
        <f t="shared" si="22"/>
        <v>1400.5188799999996</v>
      </c>
      <c r="AC79" s="18">
        <f t="shared" si="23"/>
        <v>1670.3899999999999</v>
      </c>
    </row>
    <row r="80" spans="2:29">
      <c r="B80" s="4">
        <v>21</v>
      </c>
      <c r="C80" s="9" t="s">
        <v>102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8">
        <f t="shared" si="22"/>
        <v>0</v>
      </c>
      <c r="AC80" s="18">
        <f t="shared" si="23"/>
        <v>0</v>
      </c>
    </row>
    <row r="81" spans="2:29" ht="30">
      <c r="B81" s="4" t="s">
        <v>103</v>
      </c>
      <c r="C81" s="5" t="s">
        <v>104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8">
        <f t="shared" si="22"/>
        <v>0</v>
      </c>
      <c r="AC81" s="18">
        <f t="shared" si="23"/>
        <v>0</v>
      </c>
    </row>
    <row r="82" spans="2:29" ht="30">
      <c r="B82" s="4" t="s">
        <v>105</v>
      </c>
      <c r="C82" s="5" t="s">
        <v>106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8">
        <f t="shared" si="22"/>
        <v>0</v>
      </c>
      <c r="AC82" s="18">
        <f t="shared" si="23"/>
        <v>0</v>
      </c>
    </row>
    <row r="83" spans="2:29" ht="30">
      <c r="B83" s="4" t="s">
        <v>107</v>
      </c>
      <c r="C83" s="5" t="s">
        <v>108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8">
        <f t="shared" si="22"/>
        <v>0</v>
      </c>
      <c r="AC83" s="18">
        <f t="shared" si="23"/>
        <v>0</v>
      </c>
    </row>
    <row r="84" spans="2:29" ht="27.75" customHeight="1">
      <c r="B84" s="4" t="s">
        <v>109</v>
      </c>
      <c r="C84" s="5" t="s">
        <v>110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8">
        <f t="shared" si="22"/>
        <v>0</v>
      </c>
      <c r="AC84" s="18">
        <f t="shared" si="23"/>
        <v>0</v>
      </c>
    </row>
    <row r="85" spans="2:29" ht="30">
      <c r="B85" s="4" t="s">
        <v>111</v>
      </c>
      <c r="C85" s="5" t="s">
        <v>112</v>
      </c>
      <c r="D85" s="10"/>
      <c r="E85" s="6">
        <v>0.15</v>
      </c>
      <c r="F85" s="10"/>
      <c r="G85" s="6">
        <v>1.19</v>
      </c>
      <c r="H85" s="10"/>
      <c r="I85" s="6">
        <v>0.34</v>
      </c>
      <c r="J85" s="10"/>
      <c r="K85" s="6">
        <v>0.69</v>
      </c>
      <c r="L85" s="10"/>
      <c r="M85" s="6">
        <v>0.65</v>
      </c>
      <c r="N85" s="10"/>
      <c r="O85" s="6">
        <v>0.35</v>
      </c>
      <c r="P85" s="10"/>
      <c r="Q85" s="6">
        <v>0</v>
      </c>
      <c r="R85" s="10"/>
      <c r="S85" s="6">
        <v>0.23</v>
      </c>
      <c r="T85" s="10"/>
      <c r="U85" s="6">
        <v>0.23</v>
      </c>
      <c r="V85" s="10"/>
      <c r="W85" s="6">
        <v>0</v>
      </c>
      <c r="X85" s="10"/>
      <c r="Y85" s="6">
        <v>0.23</v>
      </c>
      <c r="Z85" s="10"/>
      <c r="AA85" s="6">
        <v>0.37</v>
      </c>
      <c r="AB85" s="18">
        <f t="shared" si="22"/>
        <v>0</v>
      </c>
      <c r="AC85" s="18">
        <f t="shared" si="23"/>
        <v>4.4300000000000006</v>
      </c>
    </row>
    <row r="86" spans="2:29">
      <c r="B86" s="4" t="s">
        <v>113</v>
      </c>
      <c r="C86" s="5" t="s">
        <v>114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8">
        <f t="shared" si="22"/>
        <v>0</v>
      </c>
      <c r="AC86" s="18">
        <f t="shared" si="23"/>
        <v>0</v>
      </c>
    </row>
    <row r="87" spans="2:29">
      <c r="B87" s="4" t="s">
        <v>115</v>
      </c>
      <c r="C87" s="5" t="s">
        <v>116</v>
      </c>
      <c r="D87" s="10"/>
      <c r="E87" s="6">
        <v>0.17</v>
      </c>
      <c r="F87" s="10"/>
      <c r="G87" s="6">
        <v>1.35</v>
      </c>
      <c r="H87" s="10"/>
      <c r="I87" s="6">
        <v>0.39</v>
      </c>
      <c r="J87" s="10"/>
      <c r="K87" s="6">
        <v>0.78</v>
      </c>
      <c r="L87" s="10"/>
      <c r="M87" s="6">
        <v>0.74</v>
      </c>
      <c r="N87" s="10"/>
      <c r="O87" s="6">
        <v>0.39</v>
      </c>
      <c r="P87" s="10"/>
      <c r="Q87" s="6">
        <v>0</v>
      </c>
      <c r="R87" s="10"/>
      <c r="S87" s="6">
        <v>0.27</v>
      </c>
      <c r="T87" s="10"/>
      <c r="U87" s="6">
        <v>0.26</v>
      </c>
      <c r="V87" s="10"/>
      <c r="W87" s="6">
        <v>0</v>
      </c>
      <c r="X87" s="10"/>
      <c r="Y87" s="6">
        <v>0.26</v>
      </c>
      <c r="Z87" s="10"/>
      <c r="AA87" s="6">
        <v>0.42</v>
      </c>
      <c r="AB87" s="18">
        <f t="shared" si="22"/>
        <v>0</v>
      </c>
      <c r="AC87" s="18">
        <f t="shared" si="23"/>
        <v>5.03</v>
      </c>
    </row>
    <row r="88" spans="2:29">
      <c r="B88" s="4" t="s">
        <v>117</v>
      </c>
      <c r="C88" s="5" t="s">
        <v>118</v>
      </c>
      <c r="D88" s="10"/>
      <c r="E88" s="6">
        <v>1.1200000000000001</v>
      </c>
      <c r="F88" s="10"/>
      <c r="G88" s="6">
        <v>9.1300000000000008</v>
      </c>
      <c r="H88" s="10"/>
      <c r="I88" s="6">
        <v>2.63</v>
      </c>
      <c r="J88" s="10"/>
      <c r="K88" s="6">
        <v>5.28</v>
      </c>
      <c r="L88" s="10"/>
      <c r="M88" s="6">
        <v>4.99</v>
      </c>
      <c r="N88" s="10"/>
      <c r="O88" s="6">
        <v>2.66</v>
      </c>
      <c r="P88" s="10"/>
      <c r="Q88" s="6">
        <v>0</v>
      </c>
      <c r="R88" s="10"/>
      <c r="S88" s="6">
        <v>1.8</v>
      </c>
      <c r="T88" s="10"/>
      <c r="U88" s="6">
        <v>1.77</v>
      </c>
      <c r="V88" s="10"/>
      <c r="W88" s="6">
        <v>0</v>
      </c>
      <c r="X88" s="10"/>
      <c r="Y88" s="6">
        <v>1.74</v>
      </c>
      <c r="Z88" s="10"/>
      <c r="AA88" s="6">
        <v>2.84</v>
      </c>
      <c r="AB88" s="18">
        <f t="shared" si="22"/>
        <v>0</v>
      </c>
      <c r="AC88" s="18">
        <f t="shared" si="23"/>
        <v>33.959999999999994</v>
      </c>
    </row>
    <row r="89" spans="2:29">
      <c r="B89" s="4">
        <v>22</v>
      </c>
      <c r="C89" s="9" t="s">
        <v>25</v>
      </c>
      <c r="D89" s="7">
        <f t="shared" ref="D89:E89" si="38">SUM(D81:D88)</f>
        <v>0</v>
      </c>
      <c r="E89" s="7">
        <f t="shared" si="38"/>
        <v>1.4400000000000002</v>
      </c>
      <c r="F89" s="7">
        <f t="shared" ref="F89:Y89" si="39">SUM(F81:F88)</f>
        <v>0</v>
      </c>
      <c r="G89" s="7">
        <f t="shared" si="39"/>
        <v>11.670000000000002</v>
      </c>
      <c r="H89" s="7">
        <f t="shared" si="39"/>
        <v>0</v>
      </c>
      <c r="I89" s="7">
        <f t="shared" si="39"/>
        <v>3.36</v>
      </c>
      <c r="J89" s="7">
        <f t="shared" si="39"/>
        <v>0</v>
      </c>
      <c r="K89" s="7">
        <f t="shared" si="39"/>
        <v>6.75</v>
      </c>
      <c r="L89" s="7">
        <f t="shared" si="39"/>
        <v>0</v>
      </c>
      <c r="M89" s="7">
        <f t="shared" si="39"/>
        <v>6.3800000000000008</v>
      </c>
      <c r="N89" s="7">
        <f t="shared" si="39"/>
        <v>0</v>
      </c>
      <c r="O89" s="7">
        <f t="shared" si="39"/>
        <v>3.4000000000000004</v>
      </c>
      <c r="P89" s="7">
        <f t="shared" si="39"/>
        <v>0</v>
      </c>
      <c r="Q89" s="7">
        <f t="shared" si="39"/>
        <v>0</v>
      </c>
      <c r="R89" s="7">
        <f t="shared" si="39"/>
        <v>0</v>
      </c>
      <c r="S89" s="7">
        <f t="shared" si="39"/>
        <v>2.2999999999999998</v>
      </c>
      <c r="T89" s="7">
        <f t="shared" si="39"/>
        <v>0</v>
      </c>
      <c r="U89" s="7">
        <f t="shared" si="39"/>
        <v>2.2599999999999998</v>
      </c>
      <c r="V89" s="7">
        <f t="shared" si="39"/>
        <v>0</v>
      </c>
      <c r="W89" s="7">
        <f t="shared" si="39"/>
        <v>0</v>
      </c>
      <c r="X89" s="7">
        <f t="shared" si="39"/>
        <v>0</v>
      </c>
      <c r="Y89" s="7">
        <f t="shared" si="39"/>
        <v>2.23</v>
      </c>
      <c r="Z89" s="7">
        <f t="shared" ref="Z89:AA89" si="40">SUM(Z81:Z88)</f>
        <v>0</v>
      </c>
      <c r="AA89" s="7">
        <f t="shared" si="40"/>
        <v>3.63</v>
      </c>
      <c r="AB89" s="18">
        <f t="shared" si="22"/>
        <v>0</v>
      </c>
      <c r="AC89" s="18">
        <f t="shared" si="23"/>
        <v>43.419999999999995</v>
      </c>
    </row>
    <row r="90" spans="2:29" ht="72">
      <c r="B90" s="4" t="s">
        <v>119</v>
      </c>
      <c r="C90" s="9" t="s">
        <v>120</v>
      </c>
      <c r="D90" s="7">
        <f t="shared" ref="D90" si="41">D52+D79+D89</f>
        <v>75.453760000000003</v>
      </c>
      <c r="E90" s="7">
        <f>E52+E79+E89</f>
        <v>268.86</v>
      </c>
      <c r="F90" s="7">
        <f t="shared" ref="F90:Y90" si="42">F52+F79+F89</f>
        <v>614.01756</v>
      </c>
      <c r="G90" s="7">
        <f t="shared" si="42"/>
        <v>2190.67</v>
      </c>
      <c r="H90" s="7">
        <f t="shared" si="42"/>
        <v>177.06062</v>
      </c>
      <c r="I90" s="7">
        <f t="shared" si="42"/>
        <v>631.38</v>
      </c>
      <c r="J90" s="7">
        <f t="shared" si="42"/>
        <v>354.85943999999995</v>
      </c>
      <c r="K90" s="7">
        <f t="shared" si="42"/>
        <v>1266.02</v>
      </c>
      <c r="L90" s="7">
        <f t="shared" si="42"/>
        <v>335.35007999999999</v>
      </c>
      <c r="M90" s="7">
        <f t="shared" si="42"/>
        <v>1196.7700000000002</v>
      </c>
      <c r="N90" s="7">
        <f t="shared" si="42"/>
        <v>179.01156</v>
      </c>
      <c r="O90" s="7">
        <f t="shared" si="42"/>
        <v>638.69999999999993</v>
      </c>
      <c r="P90" s="7">
        <f t="shared" si="42"/>
        <v>20.66938</v>
      </c>
      <c r="Q90" s="7">
        <f t="shared" si="42"/>
        <v>0</v>
      </c>
      <c r="R90" s="7">
        <f t="shared" si="42"/>
        <v>120.6944</v>
      </c>
      <c r="S90" s="7">
        <f t="shared" si="42"/>
        <v>430.96000000000004</v>
      </c>
      <c r="T90" s="7">
        <f t="shared" si="42"/>
        <v>119.16528000000001</v>
      </c>
      <c r="U90" s="7">
        <f t="shared" si="42"/>
        <v>425.25</v>
      </c>
      <c r="V90" s="7">
        <f t="shared" si="42"/>
        <v>32.269539999999992</v>
      </c>
      <c r="W90" s="7">
        <f t="shared" si="42"/>
        <v>0</v>
      </c>
      <c r="X90" s="7">
        <f t="shared" si="42"/>
        <v>116.63434000000001</v>
      </c>
      <c r="Y90" s="7">
        <f t="shared" si="42"/>
        <v>416.34000000000003</v>
      </c>
      <c r="Z90" s="7">
        <f t="shared" ref="Z90:AA90" si="43">Z52+Z79+Z89</f>
        <v>191.13900000000001</v>
      </c>
      <c r="AA90" s="7">
        <f t="shared" si="43"/>
        <v>681.92</v>
      </c>
      <c r="AB90" s="18">
        <f t="shared" si="22"/>
        <v>2336.3249599999999</v>
      </c>
      <c r="AC90" s="18">
        <f t="shared" si="23"/>
        <v>8146.8700000000008</v>
      </c>
    </row>
    <row r="91" spans="2:29" ht="72">
      <c r="B91" s="4" t="s">
        <v>121</v>
      </c>
      <c r="C91" s="9" t="s">
        <v>295</v>
      </c>
      <c r="D91" s="7">
        <f>ROUND(D90*1000/D20/12,2)</f>
        <v>43.94</v>
      </c>
      <c r="E91" s="7">
        <f>ROUND(E90*1000/E20/12,2)</f>
        <v>156.57</v>
      </c>
      <c r="F91" s="7">
        <f t="shared" ref="F91:AA91" si="44">ROUND(F90*1000/F20/12,2)</f>
        <v>43.94</v>
      </c>
      <c r="G91" s="7">
        <f t="shared" si="44"/>
        <v>156.77000000000001</v>
      </c>
      <c r="H91" s="7">
        <f t="shared" si="44"/>
        <v>43.94</v>
      </c>
      <c r="I91" s="7">
        <f t="shared" si="44"/>
        <v>156.69</v>
      </c>
      <c r="J91" s="7">
        <f t="shared" si="44"/>
        <v>43.94</v>
      </c>
      <c r="K91" s="7">
        <f t="shared" si="44"/>
        <v>156.76</v>
      </c>
      <c r="L91" s="7">
        <f t="shared" si="44"/>
        <v>43.94</v>
      </c>
      <c r="M91" s="7">
        <f t="shared" si="44"/>
        <v>156.81</v>
      </c>
      <c r="N91" s="7">
        <f t="shared" si="44"/>
        <v>43.94</v>
      </c>
      <c r="O91" s="7">
        <f t="shared" si="44"/>
        <v>156.77000000000001</v>
      </c>
      <c r="P91" s="7">
        <f t="shared" si="44"/>
        <v>43.94</v>
      </c>
      <c r="Q91" s="7">
        <f t="shared" si="44"/>
        <v>0</v>
      </c>
      <c r="R91" s="7">
        <f t="shared" si="44"/>
        <v>43.94</v>
      </c>
      <c r="S91" s="7">
        <f t="shared" si="44"/>
        <v>156.9</v>
      </c>
      <c r="T91" s="7">
        <f t="shared" si="44"/>
        <v>43.94</v>
      </c>
      <c r="U91" s="7">
        <f t="shared" si="44"/>
        <v>156.80000000000001</v>
      </c>
      <c r="V91" s="7">
        <f t="shared" si="44"/>
        <v>43.94</v>
      </c>
      <c r="W91" s="7">
        <f t="shared" si="44"/>
        <v>0</v>
      </c>
      <c r="X91" s="7">
        <f t="shared" si="44"/>
        <v>43.94</v>
      </c>
      <c r="Y91" s="7">
        <f t="shared" si="44"/>
        <v>156.85</v>
      </c>
      <c r="Z91" s="7">
        <f t="shared" si="44"/>
        <v>43.94</v>
      </c>
      <c r="AA91" s="7">
        <f t="shared" si="44"/>
        <v>156.76</v>
      </c>
      <c r="AB91" s="7">
        <f t="shared" ref="AB91" si="45">ROUND(AB90*1000/AB20/12,2)</f>
        <v>43.94</v>
      </c>
      <c r="AC91" s="7">
        <f t="shared" ref="AC91" si="46">ROUND(AC90*1000/AC20/12,2)</f>
        <v>153.22</v>
      </c>
    </row>
    <row r="92" spans="2:29" ht="90">
      <c r="B92" s="4" t="s">
        <v>122</v>
      </c>
      <c r="C92" s="5" t="s">
        <v>123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8">
        <f t="shared" si="22"/>
        <v>0</v>
      </c>
      <c r="AC92" s="18">
        <f t="shared" si="23"/>
        <v>0</v>
      </c>
    </row>
    <row r="93" spans="2:29" ht="43.5">
      <c r="B93" s="4" t="s">
        <v>124</v>
      </c>
      <c r="C93" s="9" t="s">
        <v>125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8">
        <f t="shared" ref="AB93:AB121" si="47">D93+F93+H93+J93+L93+N93+P93+R93+T93+V93+X93+Z93</f>
        <v>0</v>
      </c>
      <c r="AC93" s="18">
        <f t="shared" ref="AC93:AC121" si="48">E93+G93+I93+K93+M93+O93+Q93+S93+U93+W93+Y93+AA93</f>
        <v>0</v>
      </c>
    </row>
    <row r="94" spans="2:29" s="24" customFormat="1" hidden="1">
      <c r="B94" s="20"/>
      <c r="C94" s="21" t="s">
        <v>301</v>
      </c>
      <c r="D94" s="22"/>
      <c r="E94" s="22">
        <v>100</v>
      </c>
      <c r="F94" s="22"/>
      <c r="G94" s="22">
        <v>103.3</v>
      </c>
      <c r="H94" s="22"/>
      <c r="I94" s="22">
        <v>60.2</v>
      </c>
      <c r="J94" s="22"/>
      <c r="K94" s="22">
        <v>95.6</v>
      </c>
      <c r="L94" s="22"/>
      <c r="M94" s="22">
        <v>106</v>
      </c>
      <c r="N94" s="22"/>
      <c r="O94" s="22">
        <v>100.3</v>
      </c>
      <c r="P94" s="22"/>
      <c r="Q94" s="22"/>
      <c r="R94" s="22"/>
      <c r="S94" s="22">
        <v>95.5</v>
      </c>
      <c r="T94" s="22"/>
      <c r="U94" s="22">
        <v>109</v>
      </c>
      <c r="V94" s="22"/>
      <c r="W94" s="22"/>
      <c r="X94" s="22"/>
      <c r="Y94" s="22">
        <v>117.4</v>
      </c>
      <c r="Z94" s="22"/>
      <c r="AA94" s="22">
        <v>106.8</v>
      </c>
      <c r="AB94" s="45"/>
      <c r="AC94" s="45"/>
    </row>
    <row r="95" spans="2:29">
      <c r="B95" s="4">
        <v>23</v>
      </c>
      <c r="C95" s="5" t="s">
        <v>126</v>
      </c>
      <c r="D95" s="10"/>
      <c r="E95" s="10">
        <v>8.1171000000000006</v>
      </c>
      <c r="F95" s="10"/>
      <c r="G95" s="10">
        <v>135.71375290999998</v>
      </c>
      <c r="H95" s="10"/>
      <c r="I95" s="10">
        <v>9.2688796199999999</v>
      </c>
      <c r="J95" s="10"/>
      <c r="K95" s="10">
        <v>30.018208799999996</v>
      </c>
      <c r="L95" s="10"/>
      <c r="M95" s="10">
        <v>76.64187960000001</v>
      </c>
      <c r="N95" s="10"/>
      <c r="O95" s="10">
        <v>18.842799319999997</v>
      </c>
      <c r="P95" s="10"/>
      <c r="Q95" s="10"/>
      <c r="R95" s="10"/>
      <c r="S95" s="10">
        <v>24.8515257</v>
      </c>
      <c r="T95" s="10"/>
      <c r="U95" s="10">
        <v>20.718916200000002</v>
      </c>
      <c r="V95" s="10"/>
      <c r="W95" s="10"/>
      <c r="X95" s="10"/>
      <c r="Y95" s="10">
        <v>29.522812800000004</v>
      </c>
      <c r="Z95" s="10"/>
      <c r="AA95" s="10">
        <v>36.301245240000007</v>
      </c>
      <c r="AB95" s="18">
        <f t="shared" si="47"/>
        <v>0</v>
      </c>
      <c r="AC95" s="18">
        <f t="shared" si="48"/>
        <v>389.99712019000003</v>
      </c>
    </row>
    <row r="96" spans="2:29" ht="30">
      <c r="B96" s="4">
        <v>24</v>
      </c>
      <c r="C96" s="5" t="s">
        <v>127</v>
      </c>
      <c r="D96" s="10"/>
      <c r="E96" s="10">
        <v>3.57768</v>
      </c>
      <c r="F96" s="10"/>
      <c r="G96" s="10">
        <v>111.51911614999999</v>
      </c>
      <c r="H96" s="10"/>
      <c r="I96" s="10">
        <v>8.0766125999999989</v>
      </c>
      <c r="J96" s="10"/>
      <c r="K96" s="10">
        <v>47.456289319999996</v>
      </c>
      <c r="L96" s="10"/>
      <c r="M96" s="10">
        <v>53.092781800000004</v>
      </c>
      <c r="N96" s="10"/>
      <c r="O96" s="10">
        <v>13.456548899999998</v>
      </c>
      <c r="P96" s="10"/>
      <c r="Q96" s="10"/>
      <c r="R96" s="10"/>
      <c r="S96" s="10">
        <v>15.80218445</v>
      </c>
      <c r="T96" s="10"/>
      <c r="U96" s="10">
        <v>13.6489037</v>
      </c>
      <c r="V96" s="10"/>
      <c r="W96" s="10"/>
      <c r="X96" s="10"/>
      <c r="Y96" s="10">
        <v>20.723060580000002</v>
      </c>
      <c r="Z96" s="10"/>
      <c r="AA96" s="10"/>
      <c r="AB96" s="18">
        <f t="shared" si="47"/>
        <v>0</v>
      </c>
      <c r="AC96" s="18">
        <f t="shared" si="48"/>
        <v>287.35317749999996</v>
      </c>
    </row>
    <row r="97" spans="2:29">
      <c r="B97" s="4"/>
      <c r="C97" s="5" t="s">
        <v>128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8">
        <f t="shared" si="47"/>
        <v>0</v>
      </c>
      <c r="AC97" s="18">
        <f t="shared" si="48"/>
        <v>0</v>
      </c>
    </row>
    <row r="98" spans="2:29">
      <c r="B98" s="4"/>
      <c r="C98" s="5" t="s">
        <v>129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8">
        <f t="shared" si="47"/>
        <v>0</v>
      </c>
      <c r="AC98" s="18">
        <f t="shared" si="48"/>
        <v>0</v>
      </c>
    </row>
    <row r="99" spans="2:29" ht="30">
      <c r="B99" s="4">
        <v>25</v>
      </c>
      <c r="C99" s="5" t="s">
        <v>130</v>
      </c>
      <c r="D99" s="10"/>
      <c r="E99" s="10">
        <v>1.2445299999999999</v>
      </c>
      <c r="F99" s="10"/>
      <c r="G99" s="10">
        <v>39.917888439999999</v>
      </c>
      <c r="H99" s="10"/>
      <c r="I99" s="10">
        <v>2.8095340000000002</v>
      </c>
      <c r="J99" s="10"/>
      <c r="K99" s="10">
        <v>16.508064599999997</v>
      </c>
      <c r="L99" s="10"/>
      <c r="M99" s="10">
        <v>18.468920599999997</v>
      </c>
      <c r="N99" s="10"/>
      <c r="O99" s="10">
        <v>4.6810009999999993</v>
      </c>
      <c r="P99" s="10"/>
      <c r="Q99" s="10"/>
      <c r="R99" s="10"/>
      <c r="S99" s="10">
        <v>5.4969417999999992</v>
      </c>
      <c r="T99" s="10"/>
      <c r="U99" s="10">
        <v>9.7331441000000005</v>
      </c>
      <c r="V99" s="10"/>
      <c r="W99" s="10"/>
      <c r="X99" s="10"/>
      <c r="Y99" s="10">
        <v>6.0269638000000008</v>
      </c>
      <c r="Z99" s="10"/>
      <c r="AA99" s="10">
        <v>11.43535368</v>
      </c>
      <c r="AB99" s="18">
        <f t="shared" si="47"/>
        <v>0</v>
      </c>
      <c r="AC99" s="18">
        <f t="shared" si="48"/>
        <v>116.32234202000001</v>
      </c>
    </row>
    <row r="100" spans="2:29">
      <c r="B100" s="4">
        <v>26</v>
      </c>
      <c r="C100" s="5" t="s">
        <v>131</v>
      </c>
      <c r="D100" s="10"/>
      <c r="E100" s="10">
        <v>0.79683999999999999</v>
      </c>
      <c r="F100" s="10"/>
      <c r="G100" s="10">
        <v>28.839986109999995</v>
      </c>
      <c r="H100" s="10"/>
      <c r="I100" s="10">
        <v>3.5302905399999998</v>
      </c>
      <c r="J100" s="10"/>
      <c r="K100" s="10">
        <v>17.538030320000001</v>
      </c>
      <c r="L100" s="10"/>
      <c r="M100" s="10">
        <v>16.484749000000001</v>
      </c>
      <c r="N100" s="10"/>
      <c r="O100" s="10">
        <v>2.7640272799999996</v>
      </c>
      <c r="P100" s="10"/>
      <c r="Q100" s="10"/>
      <c r="R100" s="10"/>
      <c r="S100" s="10">
        <v>4.3241444999999992</v>
      </c>
      <c r="T100" s="10"/>
      <c r="U100" s="10">
        <v>6.339134800000001</v>
      </c>
      <c r="V100" s="10"/>
      <c r="W100" s="10"/>
      <c r="X100" s="10"/>
      <c r="Y100" s="10"/>
      <c r="Z100" s="10"/>
      <c r="AA100" s="10">
        <v>14.190195600000001</v>
      </c>
      <c r="AB100" s="18">
        <f t="shared" si="47"/>
        <v>0</v>
      </c>
      <c r="AC100" s="18">
        <f t="shared" si="48"/>
        <v>94.807398149999997</v>
      </c>
    </row>
    <row r="101" spans="2:29" s="24" customFormat="1" ht="30" hidden="1">
      <c r="B101" s="20"/>
      <c r="C101" s="25" t="s">
        <v>302</v>
      </c>
      <c r="D101" s="22"/>
      <c r="E101" s="22">
        <v>0.52063999999999999</v>
      </c>
      <c r="F101" s="22"/>
      <c r="G101" s="22">
        <v>17.044220000000003</v>
      </c>
      <c r="H101" s="22"/>
      <c r="I101" s="22">
        <v>2.0459399999999999</v>
      </c>
      <c r="J101" s="22"/>
      <c r="K101" s="22">
        <v>7.5506000000000002</v>
      </c>
      <c r="L101" s="22"/>
      <c r="M101" s="22">
        <v>7.6912600000000007</v>
      </c>
      <c r="N101" s="22"/>
      <c r="O101" s="22">
        <v>1.95051</v>
      </c>
      <c r="P101" s="22"/>
      <c r="Q101" s="22"/>
      <c r="R101" s="22"/>
      <c r="S101" s="22">
        <v>2.4740500000000001</v>
      </c>
      <c r="T101" s="22"/>
      <c r="U101" s="22">
        <v>3.9326300000000001</v>
      </c>
      <c r="V101" s="22"/>
      <c r="W101" s="22"/>
      <c r="X101" s="22"/>
      <c r="Y101" s="22"/>
      <c r="Z101" s="22"/>
      <c r="AA101" s="22">
        <v>7.0772399999999998</v>
      </c>
      <c r="AB101" s="45">
        <f t="shared" ref="AB101" si="49">D101+F101+H101+J101+L101+N101+P101+R101+T101+V101+X101+Z101</f>
        <v>0</v>
      </c>
      <c r="AC101" s="45">
        <f t="shared" ref="AC101" si="50">E101+G101+I101+K101+M101+O101+Q101+S101+U101+W101+Y101+AA101</f>
        <v>50.287090000000006</v>
      </c>
    </row>
    <row r="102" spans="2:29" ht="30">
      <c r="B102" s="4">
        <v>27</v>
      </c>
      <c r="C102" s="5" t="s">
        <v>132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8">
        <f t="shared" si="47"/>
        <v>0</v>
      </c>
      <c r="AC102" s="18">
        <f t="shared" si="48"/>
        <v>0</v>
      </c>
    </row>
    <row r="103" spans="2:29" ht="30">
      <c r="B103" s="4">
        <v>28</v>
      </c>
      <c r="C103" s="5" t="s">
        <v>133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8">
        <f t="shared" si="47"/>
        <v>0</v>
      </c>
      <c r="AC103" s="18">
        <f t="shared" si="48"/>
        <v>0</v>
      </c>
    </row>
    <row r="104" spans="2:29" ht="45">
      <c r="B104" s="4">
        <v>29</v>
      </c>
      <c r="C104" s="5" t="s">
        <v>134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8">
        <f t="shared" si="47"/>
        <v>0</v>
      </c>
      <c r="AC104" s="18">
        <f t="shared" si="48"/>
        <v>0</v>
      </c>
    </row>
    <row r="105" spans="2:29" ht="75">
      <c r="B105" s="4">
        <v>30</v>
      </c>
      <c r="C105" s="5" t="s">
        <v>135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8">
        <f t="shared" si="47"/>
        <v>0</v>
      </c>
      <c r="AC105" s="18">
        <f t="shared" si="48"/>
        <v>0</v>
      </c>
    </row>
    <row r="106" spans="2:29" ht="60">
      <c r="B106" s="4">
        <v>31</v>
      </c>
      <c r="C106" s="5" t="s">
        <v>136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8">
        <f t="shared" si="47"/>
        <v>0</v>
      </c>
      <c r="AC106" s="18">
        <f t="shared" si="48"/>
        <v>0</v>
      </c>
    </row>
    <row r="107" spans="2:29" ht="60">
      <c r="B107" s="4">
        <v>33</v>
      </c>
      <c r="C107" s="5" t="s">
        <v>137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8">
        <f t="shared" si="47"/>
        <v>0</v>
      </c>
      <c r="AC107" s="18">
        <f t="shared" si="48"/>
        <v>0</v>
      </c>
    </row>
    <row r="108" spans="2:29">
      <c r="B108" s="4">
        <v>34</v>
      </c>
      <c r="C108" s="9" t="s">
        <v>25</v>
      </c>
      <c r="D108" s="6"/>
      <c r="E108" s="6">
        <f>SUM(E95:E100)</f>
        <v>13.73615</v>
      </c>
      <c r="F108" s="6"/>
      <c r="G108" s="6">
        <f t="shared" ref="G108" si="51">SUM(G95:G100)</f>
        <v>315.99074360999998</v>
      </c>
      <c r="H108" s="6"/>
      <c r="I108" s="6">
        <f t="shared" ref="I108" si="52">SUM(I95:I100)</f>
        <v>23.685316759999996</v>
      </c>
      <c r="J108" s="6"/>
      <c r="K108" s="6">
        <f t="shared" ref="K108" si="53">SUM(K95:K100)</f>
        <v>111.52059303999999</v>
      </c>
      <c r="L108" s="6"/>
      <c r="M108" s="6">
        <f t="shared" ref="M108" si="54">SUM(M95:M100)</f>
        <v>164.68833100000001</v>
      </c>
      <c r="N108" s="6"/>
      <c r="O108" s="6">
        <f t="shared" ref="O108" si="55">SUM(O95:O100)</f>
        <v>39.744376500000001</v>
      </c>
      <c r="P108" s="6"/>
      <c r="Q108" s="6">
        <f t="shared" ref="Q108" si="56">SUM(Q95:Q100)</f>
        <v>0</v>
      </c>
      <c r="R108" s="6"/>
      <c r="S108" s="6">
        <f t="shared" ref="S108" si="57">SUM(S95:S100)</f>
        <v>50.474796449999999</v>
      </c>
      <c r="T108" s="6"/>
      <c r="U108" s="6">
        <f t="shared" ref="U108" si="58">SUM(U95:U100)</f>
        <v>50.440098800000008</v>
      </c>
      <c r="V108" s="6"/>
      <c r="W108" s="6">
        <f t="shared" ref="W108" si="59">SUM(W95:W100)</f>
        <v>0</v>
      </c>
      <c r="X108" s="6"/>
      <c r="Y108" s="6">
        <f t="shared" ref="Y108" si="60">SUM(Y95:Y100)</f>
        <v>56.27283718000001</v>
      </c>
      <c r="Z108" s="6"/>
      <c r="AA108" s="6">
        <f t="shared" ref="AA108" si="61">SUM(AA95:AA100)</f>
        <v>61.926794520000009</v>
      </c>
      <c r="AB108" s="18">
        <f t="shared" si="47"/>
        <v>0</v>
      </c>
      <c r="AC108" s="18">
        <f t="shared" si="48"/>
        <v>888.48003786000004</v>
      </c>
    </row>
    <row r="109" spans="2:29" ht="29.25">
      <c r="B109" s="4" t="s">
        <v>138</v>
      </c>
      <c r="C109" s="9" t="s">
        <v>139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8">
        <f t="shared" si="47"/>
        <v>0</v>
      </c>
      <c r="AC109" s="18">
        <f t="shared" si="48"/>
        <v>0</v>
      </c>
    </row>
    <row r="110" spans="2:29" ht="30">
      <c r="B110" s="4">
        <v>35</v>
      </c>
      <c r="C110" s="5" t="s">
        <v>287</v>
      </c>
      <c r="D110" s="6"/>
      <c r="E110" s="6">
        <v>18.48</v>
      </c>
      <c r="F110" s="6"/>
      <c r="G110" s="6">
        <v>299.11</v>
      </c>
      <c r="H110" s="6"/>
      <c r="I110" s="6">
        <v>35.049999999999997</v>
      </c>
      <c r="J110" s="6"/>
      <c r="K110" s="6">
        <v>71.489999999999995</v>
      </c>
      <c r="L110" s="6"/>
      <c r="M110" s="6">
        <v>164.61</v>
      </c>
      <c r="N110" s="6"/>
      <c r="O110" s="6">
        <v>42.77</v>
      </c>
      <c r="P110" s="6"/>
      <c r="Q110" s="6"/>
      <c r="R110" s="6"/>
      <c r="S110" s="6">
        <v>59.25</v>
      </c>
      <c r="T110" s="6"/>
      <c r="U110" s="6">
        <v>43.28</v>
      </c>
      <c r="V110" s="6"/>
      <c r="W110" s="6"/>
      <c r="X110" s="6"/>
      <c r="Y110" s="6">
        <v>57.25</v>
      </c>
      <c r="Z110" s="6"/>
      <c r="AA110" s="6">
        <v>77.39</v>
      </c>
      <c r="AB110" s="18">
        <f t="shared" si="47"/>
        <v>0</v>
      </c>
      <c r="AC110" s="18">
        <f t="shared" si="48"/>
        <v>868.68</v>
      </c>
    </row>
    <row r="111" spans="2:29" ht="30">
      <c r="B111" s="4">
        <v>36</v>
      </c>
      <c r="C111" s="5" t="s">
        <v>288</v>
      </c>
      <c r="D111" s="6"/>
      <c r="E111" s="13">
        <v>21.623999999999999</v>
      </c>
      <c r="F111" s="6"/>
      <c r="G111" s="13">
        <v>652.50300000000004</v>
      </c>
      <c r="H111" s="6"/>
      <c r="I111" s="13">
        <v>81.09</v>
      </c>
      <c r="J111" s="6"/>
      <c r="K111" s="13">
        <v>300.03300000000002</v>
      </c>
      <c r="L111" s="6"/>
      <c r="M111" s="13">
        <v>302.73500000000001</v>
      </c>
      <c r="N111" s="6"/>
      <c r="O111" s="13">
        <v>81.09</v>
      </c>
      <c r="P111" s="6"/>
      <c r="Q111" s="13"/>
      <c r="R111" s="6"/>
      <c r="S111" s="13">
        <v>100.011</v>
      </c>
      <c r="T111" s="6"/>
      <c r="U111" s="13">
        <v>75.683999999999997</v>
      </c>
      <c r="V111" s="6"/>
      <c r="W111" s="13"/>
      <c r="X111" s="6"/>
      <c r="Y111" s="13">
        <v>106.68899999999999</v>
      </c>
      <c r="Z111" s="6"/>
      <c r="AA111" s="13">
        <v>0</v>
      </c>
      <c r="AB111" s="18">
        <f t="shared" si="47"/>
        <v>0</v>
      </c>
      <c r="AC111" s="18">
        <f t="shared" si="48"/>
        <v>1721.4590000000001</v>
      </c>
    </row>
    <row r="112" spans="2:29">
      <c r="B112" s="4" t="s">
        <v>140</v>
      </c>
      <c r="C112" s="5" t="s">
        <v>128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8">
        <f t="shared" si="47"/>
        <v>0</v>
      </c>
      <c r="AC112" s="18">
        <f t="shared" si="48"/>
        <v>0</v>
      </c>
    </row>
    <row r="113" spans="2:29">
      <c r="B113" s="4" t="s">
        <v>141</v>
      </c>
      <c r="C113" s="5" t="s">
        <v>142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8">
        <f t="shared" si="47"/>
        <v>0</v>
      </c>
      <c r="AC113" s="18">
        <f t="shared" si="48"/>
        <v>0</v>
      </c>
    </row>
    <row r="114" spans="2:29" ht="30">
      <c r="B114" s="4">
        <v>37</v>
      </c>
      <c r="C114" s="5" t="s">
        <v>289</v>
      </c>
      <c r="D114" s="6"/>
      <c r="E114" s="13">
        <v>38.927999999999997</v>
      </c>
      <c r="F114" s="6"/>
      <c r="G114" s="13">
        <v>1208.7170000000001</v>
      </c>
      <c r="H114" s="6"/>
      <c r="I114" s="13">
        <v>145.98099999999999</v>
      </c>
      <c r="J114" s="6"/>
      <c r="K114" s="13">
        <v>540.12699999999995</v>
      </c>
      <c r="L114" s="6"/>
      <c r="M114" s="13">
        <v>544.99599999999998</v>
      </c>
      <c r="N114" s="6"/>
      <c r="O114" s="13">
        <v>145.98099999999999</v>
      </c>
      <c r="P114" s="6"/>
      <c r="Q114" s="13"/>
      <c r="R114" s="6"/>
      <c r="S114" s="13">
        <v>180.04300000000001</v>
      </c>
      <c r="T114" s="6"/>
      <c r="U114" s="13">
        <v>279.30799999999999</v>
      </c>
      <c r="V114" s="6"/>
      <c r="W114" s="13"/>
      <c r="X114" s="6"/>
      <c r="Y114" s="13">
        <v>160.57900000000001</v>
      </c>
      <c r="Z114" s="6"/>
      <c r="AA114" s="13">
        <v>334.916</v>
      </c>
      <c r="AB114" s="18">
        <f t="shared" si="47"/>
        <v>0</v>
      </c>
      <c r="AC114" s="18">
        <f t="shared" si="48"/>
        <v>3579.576</v>
      </c>
    </row>
    <row r="115" spans="2:29" ht="30">
      <c r="B115" s="4">
        <v>38</v>
      </c>
      <c r="C115" s="5" t="s">
        <v>290</v>
      </c>
      <c r="D115" s="6"/>
      <c r="E115" s="13">
        <v>70.591999999999999</v>
      </c>
      <c r="F115" s="6"/>
      <c r="G115" s="13">
        <v>2461.5509999999999</v>
      </c>
      <c r="H115" s="6"/>
      <c r="I115" s="13">
        <v>501.96800000000002</v>
      </c>
      <c r="J115" s="6"/>
      <c r="K115" s="13">
        <v>1581.6130000000001</v>
      </c>
      <c r="L115" s="6"/>
      <c r="M115" s="13">
        <v>1353.45</v>
      </c>
      <c r="N115" s="6"/>
      <c r="O115" s="13">
        <v>245.607</v>
      </c>
      <c r="P115" s="6"/>
      <c r="Q115" s="13"/>
      <c r="R115" s="6"/>
      <c r="S115" s="13">
        <v>396.36700000000002</v>
      </c>
      <c r="T115" s="6"/>
      <c r="U115" s="13">
        <v>516.52</v>
      </c>
      <c r="V115" s="6"/>
      <c r="W115" s="13"/>
      <c r="X115" s="6"/>
      <c r="Y115" s="13">
        <v>0</v>
      </c>
      <c r="Z115" s="6"/>
      <c r="AA115" s="13">
        <v>1161.307</v>
      </c>
      <c r="AB115" s="18">
        <f t="shared" si="47"/>
        <v>0</v>
      </c>
      <c r="AC115" s="18">
        <f t="shared" si="48"/>
        <v>8288.9750000000004</v>
      </c>
    </row>
    <row r="116" spans="2:29" ht="110.25">
      <c r="B116" s="4" t="s">
        <v>143</v>
      </c>
      <c r="C116" s="5" t="s">
        <v>291</v>
      </c>
      <c r="D116" s="10"/>
      <c r="E116" s="10">
        <v>0</v>
      </c>
      <c r="F116" s="10"/>
      <c r="G116" s="10">
        <v>4.34</v>
      </c>
      <c r="H116" s="10"/>
      <c r="I116" s="10">
        <v>-6.13</v>
      </c>
      <c r="J116" s="10"/>
      <c r="K116" s="10">
        <v>-1.38</v>
      </c>
      <c r="L116" s="10"/>
      <c r="M116" s="10">
        <v>4.34</v>
      </c>
      <c r="N116" s="10"/>
      <c r="O116" s="10">
        <v>0.06</v>
      </c>
      <c r="P116" s="10"/>
      <c r="Q116" s="10"/>
      <c r="R116" s="10"/>
      <c r="S116" s="10">
        <v>-1.17</v>
      </c>
      <c r="T116" s="10"/>
      <c r="U116" s="10">
        <v>1.71</v>
      </c>
      <c r="V116" s="10"/>
      <c r="W116" s="10"/>
      <c r="X116" s="10"/>
      <c r="Y116" s="10">
        <v>4.38</v>
      </c>
      <c r="Z116" s="10"/>
      <c r="AA116" s="10">
        <v>2.31</v>
      </c>
      <c r="AB116" s="18">
        <f t="shared" si="47"/>
        <v>0</v>
      </c>
      <c r="AC116" s="18">
        <f t="shared" si="48"/>
        <v>8.4600000000000009</v>
      </c>
    </row>
    <row r="117" spans="2:29" ht="108.75">
      <c r="B117" s="4" t="s">
        <v>144</v>
      </c>
      <c r="C117" s="5" t="s">
        <v>292</v>
      </c>
      <c r="D117" s="10"/>
      <c r="E117" s="10">
        <v>0</v>
      </c>
      <c r="F117" s="10"/>
      <c r="G117" s="10">
        <v>3.56</v>
      </c>
      <c r="H117" s="10"/>
      <c r="I117" s="10">
        <v>-5.34</v>
      </c>
      <c r="J117" s="10"/>
      <c r="K117" s="10">
        <v>-2.1800000000000002</v>
      </c>
      <c r="L117" s="10"/>
      <c r="M117" s="10">
        <v>3.01</v>
      </c>
      <c r="N117" s="10"/>
      <c r="O117" s="10">
        <v>0.04</v>
      </c>
      <c r="P117" s="10"/>
      <c r="Q117" s="10"/>
      <c r="R117" s="10"/>
      <c r="S117" s="10">
        <v>-0.74</v>
      </c>
      <c r="T117" s="10"/>
      <c r="U117" s="10">
        <v>1.1299999999999999</v>
      </c>
      <c r="V117" s="10"/>
      <c r="W117" s="10"/>
      <c r="X117" s="10"/>
      <c r="Y117" s="10">
        <v>3.07</v>
      </c>
      <c r="Z117" s="10"/>
      <c r="AA117" s="10">
        <v>0</v>
      </c>
      <c r="AB117" s="18">
        <f t="shared" si="47"/>
        <v>0</v>
      </c>
      <c r="AC117" s="18">
        <f t="shared" si="48"/>
        <v>2.5499999999999998</v>
      </c>
    </row>
    <row r="118" spans="2:29">
      <c r="B118" s="4" t="s">
        <v>145</v>
      </c>
      <c r="C118" s="5" t="s">
        <v>128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8">
        <f t="shared" si="47"/>
        <v>0</v>
      </c>
      <c r="AC118" s="18">
        <f t="shared" si="48"/>
        <v>0</v>
      </c>
    </row>
    <row r="119" spans="2:29">
      <c r="B119" s="4" t="s">
        <v>146</v>
      </c>
      <c r="C119" s="5" t="s">
        <v>142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8">
        <f t="shared" si="47"/>
        <v>0</v>
      </c>
      <c r="AC119" s="18">
        <f t="shared" si="48"/>
        <v>0</v>
      </c>
    </row>
    <row r="120" spans="2:29" ht="112.5">
      <c r="B120" s="4" t="s">
        <v>147</v>
      </c>
      <c r="C120" s="5" t="s">
        <v>293</v>
      </c>
      <c r="D120" s="10"/>
      <c r="E120" s="10">
        <v>0</v>
      </c>
      <c r="F120" s="10"/>
      <c r="G120" s="10">
        <v>1.28</v>
      </c>
      <c r="H120" s="10"/>
      <c r="I120" s="10">
        <v>-1.86</v>
      </c>
      <c r="J120" s="10"/>
      <c r="K120" s="10">
        <v>-0.76</v>
      </c>
      <c r="L120" s="10"/>
      <c r="M120" s="10">
        <v>1.05</v>
      </c>
      <c r="N120" s="10"/>
      <c r="O120" s="10">
        <v>0.01</v>
      </c>
      <c r="P120" s="10"/>
      <c r="Q120" s="10"/>
      <c r="R120" s="10"/>
      <c r="S120" s="10">
        <v>-0.26</v>
      </c>
      <c r="T120" s="10"/>
      <c r="U120" s="10">
        <v>0.8</v>
      </c>
      <c r="V120" s="10"/>
      <c r="W120" s="10"/>
      <c r="X120" s="10"/>
      <c r="Y120" s="10">
        <v>0.89</v>
      </c>
      <c r="Z120" s="10"/>
      <c r="AA120" s="10">
        <v>0.73</v>
      </c>
      <c r="AB120" s="18">
        <f t="shared" si="47"/>
        <v>0</v>
      </c>
      <c r="AC120" s="18">
        <f t="shared" si="48"/>
        <v>1.88</v>
      </c>
    </row>
    <row r="121" spans="2:29" ht="108.75">
      <c r="B121" s="4" t="s">
        <v>148</v>
      </c>
      <c r="C121" s="5" t="s">
        <v>294</v>
      </c>
      <c r="D121" s="10"/>
      <c r="E121" s="10">
        <v>0</v>
      </c>
      <c r="F121" s="10"/>
      <c r="G121" s="10">
        <v>0.95</v>
      </c>
      <c r="H121" s="10"/>
      <c r="I121" s="10">
        <v>-1.41</v>
      </c>
      <c r="J121" s="10"/>
      <c r="K121" s="10">
        <v>-0.77</v>
      </c>
      <c r="L121" s="10"/>
      <c r="M121" s="10">
        <v>0.99</v>
      </c>
      <c r="N121" s="10"/>
      <c r="O121" s="10">
        <v>0.01</v>
      </c>
      <c r="P121" s="10"/>
      <c r="Q121" s="10"/>
      <c r="R121" s="10"/>
      <c r="S121" s="10">
        <v>-0.19</v>
      </c>
      <c r="T121" s="10"/>
      <c r="U121" s="10">
        <v>0.56999999999999995</v>
      </c>
      <c r="V121" s="10"/>
      <c r="W121" s="10"/>
      <c r="X121" s="10"/>
      <c r="Y121" s="10">
        <v>0</v>
      </c>
      <c r="Z121" s="10"/>
      <c r="AA121" s="10">
        <v>0.96</v>
      </c>
      <c r="AB121" s="18">
        <f t="shared" si="47"/>
        <v>0</v>
      </c>
      <c r="AC121" s="18">
        <f t="shared" si="48"/>
        <v>1.1099999999999999</v>
      </c>
    </row>
    <row r="123" spans="2:29">
      <c r="B123" s="14" t="s">
        <v>320</v>
      </c>
      <c r="C123" s="14"/>
    </row>
    <row r="124" spans="2:29">
      <c r="C124" s="15"/>
    </row>
    <row r="125" spans="2:29">
      <c r="B125" s="14" t="s">
        <v>149</v>
      </c>
      <c r="C125" s="14"/>
    </row>
  </sheetData>
  <mergeCells count="15">
    <mergeCell ref="D12:E12"/>
    <mergeCell ref="F12:G12"/>
    <mergeCell ref="H12:I12"/>
    <mergeCell ref="B7:E7"/>
    <mergeCell ref="B8:E8"/>
    <mergeCell ref="J12:K12"/>
    <mergeCell ref="L12:M12"/>
    <mergeCell ref="N12:O12"/>
    <mergeCell ref="AB12:AC12"/>
    <mergeCell ref="Z12:AA12"/>
    <mergeCell ref="P12:Q12"/>
    <mergeCell ref="R12:S12"/>
    <mergeCell ref="T12:U12"/>
    <mergeCell ref="V12:W12"/>
    <mergeCell ref="X12:Y12"/>
  </mergeCells>
  <pageMargins left="0.7" right="0.7" top="0.75" bottom="0.75" header="0.3" footer="0.3"/>
  <pageSetup paperSize="9" scale="37" orientation="portrait" horizontalDpi="180" verticalDpi="180" r:id="rId1"/>
  <colBreaks count="1" manualBreakCount="1">
    <brk id="13" max="1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W125"/>
  <sheetViews>
    <sheetView zoomScale="75" zoomScaleNormal="7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101" sqref="A101:XFD101"/>
    </sheetView>
  </sheetViews>
  <sheetFormatPr defaultRowHeight="15"/>
  <cols>
    <col min="1" max="2" width="9.140625" style="8"/>
    <col min="3" max="3" width="43.7109375" style="8" customWidth="1"/>
    <col min="4" max="4" width="17.42578125" style="8" customWidth="1"/>
    <col min="5" max="5" width="10.28515625" style="8" customWidth="1"/>
    <col min="6" max="6" width="16.5703125" style="8" customWidth="1"/>
    <col min="7" max="7" width="10.85546875" style="8" customWidth="1"/>
    <col min="8" max="8" width="15.85546875" style="8" customWidth="1"/>
    <col min="9" max="9" width="10.28515625" style="8" customWidth="1"/>
    <col min="10" max="10" width="17.140625" style="8" customWidth="1"/>
    <col min="11" max="11" width="10.28515625" style="8" customWidth="1"/>
    <col min="12" max="12" width="17" style="8" customWidth="1"/>
    <col min="13" max="13" width="10.42578125" style="8" customWidth="1"/>
    <col min="14" max="14" width="17.140625" style="8" customWidth="1"/>
    <col min="15" max="15" width="10.7109375" style="8" customWidth="1"/>
    <col min="16" max="16" width="17.140625" style="8" customWidth="1"/>
    <col min="17" max="17" width="10.140625" style="8" customWidth="1"/>
    <col min="18" max="18" width="17.5703125" style="8" customWidth="1"/>
    <col min="19" max="19" width="10.28515625" style="8" customWidth="1"/>
    <col min="20" max="20" width="16.28515625" style="8" customWidth="1"/>
    <col min="21" max="21" width="10.42578125" style="8" customWidth="1"/>
    <col min="22" max="22" width="16" style="8" customWidth="1"/>
    <col min="23" max="23" width="13.7109375" style="8" customWidth="1"/>
    <col min="24" max="16384" width="9.140625" style="8"/>
  </cols>
  <sheetData>
    <row r="2" spans="2:23" ht="15.75">
      <c r="D2" s="63"/>
      <c r="E2" s="63" t="s">
        <v>150</v>
      </c>
    </row>
    <row r="3" spans="2:23" ht="15.75">
      <c r="D3" s="63"/>
      <c r="E3" s="63" t="s">
        <v>306</v>
      </c>
    </row>
    <row r="4" spans="2:23" ht="15.75">
      <c r="D4" s="63"/>
      <c r="E4" s="63"/>
      <c r="F4" s="63"/>
    </row>
    <row r="5" spans="2:23" ht="18.75">
      <c r="B5" s="26"/>
    </row>
    <row r="6" spans="2:23" ht="18.75">
      <c r="B6" s="26"/>
    </row>
    <row r="7" spans="2:23" ht="18.75">
      <c r="B7" s="74" t="s">
        <v>151</v>
      </c>
      <c r="C7" s="74"/>
      <c r="D7" s="74"/>
      <c r="E7" s="74"/>
      <c r="F7" s="64"/>
      <c r="G7" s="64"/>
    </row>
    <row r="8" spans="2:23" ht="88.5" customHeight="1">
      <c r="B8" s="75" t="s">
        <v>315</v>
      </c>
      <c r="C8" s="75"/>
      <c r="D8" s="75"/>
      <c r="E8" s="75"/>
      <c r="F8" s="65"/>
      <c r="G8" s="65"/>
    </row>
    <row r="9" spans="2:23">
      <c r="B9" s="27" t="s">
        <v>3</v>
      </c>
      <c r="C9" s="14" t="s">
        <v>317</v>
      </c>
      <c r="D9" s="41"/>
      <c r="E9" s="29"/>
      <c r="F9" s="29"/>
      <c r="G9" s="29"/>
    </row>
    <row r="10" spans="2:23">
      <c r="B10" s="27" t="s">
        <v>3</v>
      </c>
      <c r="C10" s="42" t="s">
        <v>313</v>
      </c>
      <c r="D10" s="42"/>
      <c r="E10" s="42"/>
      <c r="F10" s="42"/>
      <c r="G10" s="42"/>
      <c r="H10" s="42"/>
    </row>
    <row r="11" spans="2:23">
      <c r="B11" s="27"/>
      <c r="C11" s="28"/>
      <c r="D11" s="29"/>
      <c r="E11" s="29"/>
    </row>
    <row r="12" spans="2:23" ht="15.75">
      <c r="B12" s="46" t="s">
        <v>3</v>
      </c>
      <c r="C12" s="47"/>
      <c r="D12" s="77" t="s">
        <v>163</v>
      </c>
      <c r="E12" s="76"/>
      <c r="F12" s="76" t="s">
        <v>164</v>
      </c>
      <c r="G12" s="76"/>
      <c r="H12" s="76" t="s">
        <v>165</v>
      </c>
      <c r="I12" s="76"/>
      <c r="J12" s="76" t="s">
        <v>166</v>
      </c>
      <c r="K12" s="76"/>
      <c r="L12" s="76" t="s">
        <v>167</v>
      </c>
      <c r="M12" s="76"/>
      <c r="N12" s="76" t="s">
        <v>168</v>
      </c>
      <c r="O12" s="76"/>
      <c r="P12" s="76" t="s">
        <v>169</v>
      </c>
      <c r="Q12" s="76"/>
      <c r="R12" s="76" t="s">
        <v>170</v>
      </c>
      <c r="S12" s="76"/>
      <c r="T12" s="76" t="s">
        <v>171</v>
      </c>
      <c r="U12" s="76"/>
      <c r="V12" s="66" t="s">
        <v>284</v>
      </c>
      <c r="W12" s="67"/>
    </row>
    <row r="13" spans="2:23" ht="45.75" customHeight="1">
      <c r="B13" s="3"/>
      <c r="C13" s="5"/>
      <c r="D13" s="2" t="s">
        <v>0</v>
      </c>
      <c r="E13" s="2" t="s">
        <v>162</v>
      </c>
      <c r="F13" s="2" t="s">
        <v>0</v>
      </c>
      <c r="G13" s="2" t="s">
        <v>162</v>
      </c>
      <c r="H13" s="2" t="s">
        <v>0</v>
      </c>
      <c r="I13" s="2" t="s">
        <v>162</v>
      </c>
      <c r="J13" s="2" t="s">
        <v>0</v>
      </c>
      <c r="K13" s="2" t="s">
        <v>162</v>
      </c>
      <c r="L13" s="2" t="s">
        <v>0</v>
      </c>
      <c r="M13" s="2" t="s">
        <v>162</v>
      </c>
      <c r="N13" s="2" t="s">
        <v>0</v>
      </c>
      <c r="O13" s="2" t="s">
        <v>162</v>
      </c>
      <c r="P13" s="2" t="s">
        <v>0</v>
      </c>
      <c r="Q13" s="2" t="s">
        <v>162</v>
      </c>
      <c r="R13" s="2" t="s">
        <v>0</v>
      </c>
      <c r="S13" s="2" t="s">
        <v>162</v>
      </c>
      <c r="T13" s="2" t="s">
        <v>0</v>
      </c>
      <c r="U13" s="2" t="s">
        <v>162</v>
      </c>
      <c r="V13" s="30" t="s">
        <v>0</v>
      </c>
      <c r="W13" s="30" t="s">
        <v>172</v>
      </c>
    </row>
    <row r="14" spans="2:23">
      <c r="B14" s="4" t="s">
        <v>1</v>
      </c>
      <c r="C14" s="9" t="s">
        <v>2</v>
      </c>
      <c r="D14" s="3" t="s">
        <v>3</v>
      </c>
      <c r="E14" s="3" t="s">
        <v>3</v>
      </c>
      <c r="F14" s="3" t="s">
        <v>3</v>
      </c>
      <c r="G14" s="3" t="s">
        <v>3</v>
      </c>
      <c r="H14" s="3" t="s">
        <v>3</v>
      </c>
      <c r="I14" s="3" t="s">
        <v>3</v>
      </c>
      <c r="J14" s="3" t="s">
        <v>3</v>
      </c>
      <c r="K14" s="3" t="s">
        <v>3</v>
      </c>
      <c r="L14" s="3" t="s">
        <v>3</v>
      </c>
      <c r="M14" s="3" t="s">
        <v>3</v>
      </c>
      <c r="N14" s="3" t="s">
        <v>3</v>
      </c>
      <c r="O14" s="3" t="s">
        <v>3</v>
      </c>
      <c r="P14" s="3" t="s">
        <v>3</v>
      </c>
      <c r="Q14" s="3" t="s">
        <v>3</v>
      </c>
      <c r="R14" s="3" t="s">
        <v>3</v>
      </c>
      <c r="S14" s="3" t="s">
        <v>3</v>
      </c>
      <c r="T14" s="3" t="s">
        <v>3</v>
      </c>
      <c r="U14" s="3" t="s">
        <v>3</v>
      </c>
      <c r="V14" s="31"/>
      <c r="W14" s="31"/>
    </row>
    <row r="15" spans="2:23">
      <c r="B15" s="4">
        <v>1</v>
      </c>
      <c r="C15" s="5" t="s">
        <v>4</v>
      </c>
      <c r="D15" s="3" t="s">
        <v>3</v>
      </c>
      <c r="E15" s="32" t="s">
        <v>161</v>
      </c>
      <c r="F15" s="3" t="s">
        <v>3</v>
      </c>
      <c r="G15" s="32" t="s">
        <v>161</v>
      </c>
      <c r="H15" s="3" t="s">
        <v>3</v>
      </c>
      <c r="I15" s="32" t="s">
        <v>161</v>
      </c>
      <c r="J15" s="3" t="s">
        <v>3</v>
      </c>
      <c r="K15" s="32" t="s">
        <v>161</v>
      </c>
      <c r="L15" s="3" t="s">
        <v>3</v>
      </c>
      <c r="M15" s="32" t="s">
        <v>161</v>
      </c>
      <c r="N15" s="3" t="s">
        <v>3</v>
      </c>
      <c r="O15" s="32" t="s">
        <v>161</v>
      </c>
      <c r="P15" s="3" t="s">
        <v>3</v>
      </c>
      <c r="Q15" s="32" t="s">
        <v>161</v>
      </c>
      <c r="R15" s="3" t="s">
        <v>3</v>
      </c>
      <c r="S15" s="32" t="s">
        <v>161</v>
      </c>
      <c r="T15" s="3" t="s">
        <v>3</v>
      </c>
      <c r="U15" s="32" t="s">
        <v>161</v>
      </c>
      <c r="V15" s="31"/>
      <c r="W15" s="33"/>
    </row>
    <row r="16" spans="2:23">
      <c r="B16" s="4">
        <v>2</v>
      </c>
      <c r="C16" s="5" t="s">
        <v>5</v>
      </c>
      <c r="D16" s="3" t="s">
        <v>3</v>
      </c>
      <c r="E16" s="4">
        <v>2</v>
      </c>
      <c r="F16" s="3" t="s">
        <v>3</v>
      </c>
      <c r="G16" s="4">
        <v>2</v>
      </c>
      <c r="H16" s="3" t="s">
        <v>3</v>
      </c>
      <c r="I16" s="4">
        <v>2</v>
      </c>
      <c r="J16" s="3" t="s">
        <v>3</v>
      </c>
      <c r="K16" s="4">
        <v>1</v>
      </c>
      <c r="L16" s="3" t="s">
        <v>3</v>
      </c>
      <c r="M16" s="4">
        <v>1</v>
      </c>
      <c r="N16" s="3" t="s">
        <v>3</v>
      </c>
      <c r="O16" s="4">
        <v>1</v>
      </c>
      <c r="P16" s="3" t="s">
        <v>3</v>
      </c>
      <c r="Q16" s="4">
        <v>1</v>
      </c>
      <c r="R16" s="3" t="s">
        <v>3</v>
      </c>
      <c r="S16" s="4">
        <v>2</v>
      </c>
      <c r="T16" s="3" t="s">
        <v>3</v>
      </c>
      <c r="U16" s="4">
        <v>2</v>
      </c>
      <c r="V16" s="19"/>
      <c r="W16" s="19">
        <f>E16+G16+I16+K16+M16+O16+Q16+S16+U16</f>
        <v>14</v>
      </c>
    </row>
    <row r="17" spans="2:23">
      <c r="B17" s="4">
        <v>3</v>
      </c>
      <c r="C17" s="5" t="s">
        <v>6</v>
      </c>
      <c r="D17" s="3" t="s">
        <v>3</v>
      </c>
      <c r="E17" s="4">
        <v>2</v>
      </c>
      <c r="F17" s="3" t="s">
        <v>3</v>
      </c>
      <c r="G17" s="4">
        <v>2</v>
      </c>
      <c r="H17" s="3" t="s">
        <v>3</v>
      </c>
      <c r="I17" s="4">
        <v>2</v>
      </c>
      <c r="J17" s="3" t="s">
        <v>3</v>
      </c>
      <c r="K17" s="4">
        <v>2</v>
      </c>
      <c r="L17" s="3" t="s">
        <v>3</v>
      </c>
      <c r="M17" s="4">
        <v>2</v>
      </c>
      <c r="N17" s="3" t="s">
        <v>3</v>
      </c>
      <c r="O17" s="4">
        <v>2</v>
      </c>
      <c r="P17" s="3" t="s">
        <v>3</v>
      </c>
      <c r="Q17" s="4">
        <v>2</v>
      </c>
      <c r="R17" s="3" t="s">
        <v>3</v>
      </c>
      <c r="S17" s="4">
        <v>3</v>
      </c>
      <c r="T17" s="3" t="s">
        <v>3</v>
      </c>
      <c r="U17" s="4">
        <v>3</v>
      </c>
      <c r="V17" s="18"/>
      <c r="W17" s="19">
        <f t="shared" ref="V17:W25" si="0">E17+G17+I17+K17+M17+O17+Q17+S17+U17</f>
        <v>20</v>
      </c>
    </row>
    <row r="18" spans="2:23">
      <c r="B18" s="4">
        <v>4</v>
      </c>
      <c r="C18" s="5" t="s">
        <v>7</v>
      </c>
      <c r="D18" s="3" t="s">
        <v>3</v>
      </c>
      <c r="E18" s="48">
        <v>8</v>
      </c>
      <c r="F18" s="49" t="s">
        <v>3</v>
      </c>
      <c r="G18" s="48">
        <v>8</v>
      </c>
      <c r="H18" s="3" t="s">
        <v>3</v>
      </c>
      <c r="I18" s="4">
        <v>8</v>
      </c>
      <c r="J18" s="3" t="s">
        <v>3</v>
      </c>
      <c r="K18" s="4">
        <v>8</v>
      </c>
      <c r="L18" s="3" t="s">
        <v>3</v>
      </c>
      <c r="M18" s="4">
        <v>2</v>
      </c>
      <c r="N18" s="3" t="s">
        <v>3</v>
      </c>
      <c r="O18" s="4">
        <v>6</v>
      </c>
      <c r="P18" s="3" t="s">
        <v>3</v>
      </c>
      <c r="Q18" s="4">
        <v>4</v>
      </c>
      <c r="R18" s="3" t="s">
        <v>3</v>
      </c>
      <c r="S18" s="4">
        <v>12</v>
      </c>
      <c r="T18" s="3" t="s">
        <v>3</v>
      </c>
      <c r="U18" s="4">
        <v>12</v>
      </c>
      <c r="V18" s="18"/>
      <c r="W18" s="19">
        <f t="shared" si="0"/>
        <v>68</v>
      </c>
    </row>
    <row r="19" spans="2:23" s="44" customFormat="1">
      <c r="B19" s="4">
        <v>5</v>
      </c>
      <c r="C19" s="5" t="s">
        <v>8</v>
      </c>
      <c r="D19" s="3" t="s">
        <v>3</v>
      </c>
      <c r="E19" s="50"/>
      <c r="F19" s="49"/>
      <c r="G19" s="50"/>
      <c r="H19" s="3"/>
      <c r="I19" s="50"/>
      <c r="J19" s="48"/>
      <c r="K19" s="50"/>
      <c r="L19" s="48"/>
      <c r="M19" s="50"/>
      <c r="N19" s="48"/>
      <c r="O19" s="50"/>
      <c r="P19" s="48"/>
      <c r="Q19" s="50"/>
      <c r="R19" s="48"/>
      <c r="S19" s="51"/>
      <c r="T19" s="48"/>
      <c r="U19" s="50"/>
      <c r="V19" s="18"/>
      <c r="W19" s="19">
        <f t="shared" si="0"/>
        <v>0</v>
      </c>
    </row>
    <row r="20" spans="2:23" ht="45">
      <c r="B20" s="4">
        <v>6</v>
      </c>
      <c r="C20" s="5" t="s">
        <v>9</v>
      </c>
      <c r="D20" s="6">
        <f>E20</f>
        <v>338.1</v>
      </c>
      <c r="E20" s="6">
        <f>E21+E23</f>
        <v>338.1</v>
      </c>
      <c r="F20" s="6">
        <f t="shared" ref="F20" si="1">G20</f>
        <v>326.89999999999998</v>
      </c>
      <c r="G20" s="6">
        <f t="shared" ref="G20" si="2">G21+G23</f>
        <v>326.89999999999998</v>
      </c>
      <c r="H20" s="6">
        <f t="shared" ref="H20" si="3">I20</f>
        <v>335.1</v>
      </c>
      <c r="I20" s="6">
        <f t="shared" ref="I20" si="4">I21+I23</f>
        <v>335.1</v>
      </c>
      <c r="J20" s="6">
        <f t="shared" ref="J20" si="5">K20</f>
        <v>237</v>
      </c>
      <c r="K20" s="6">
        <f t="shared" ref="K20" si="6">K21+K23</f>
        <v>237</v>
      </c>
      <c r="L20" s="6">
        <f t="shared" ref="L20" si="7">M20</f>
        <v>97.6</v>
      </c>
      <c r="M20" s="6">
        <f t="shared" ref="M20" si="8">M21+M23</f>
        <v>97.6</v>
      </c>
      <c r="N20" s="6">
        <f t="shared" ref="N20" si="9">O20</f>
        <v>207.7</v>
      </c>
      <c r="O20" s="6">
        <f t="shared" ref="O20" si="10">O21+O23</f>
        <v>207.7</v>
      </c>
      <c r="P20" s="6">
        <f t="shared" ref="P20" si="11">Q20</f>
        <v>225.5</v>
      </c>
      <c r="Q20" s="6">
        <f t="shared" ref="Q20" si="12">Q21+Q23</f>
        <v>225.5</v>
      </c>
      <c r="R20" s="6">
        <f t="shared" ref="R20" si="13">S20</f>
        <v>741.9</v>
      </c>
      <c r="S20" s="6">
        <f t="shared" ref="S20" si="14">S21+S23</f>
        <v>741.9</v>
      </c>
      <c r="T20" s="6">
        <f t="shared" ref="T20" si="15">U20</f>
        <v>743.7</v>
      </c>
      <c r="U20" s="6">
        <f t="shared" ref="U20" si="16">U21+U23</f>
        <v>743.7</v>
      </c>
      <c r="V20" s="18">
        <f t="shared" si="0"/>
        <v>3253.5</v>
      </c>
      <c r="W20" s="18">
        <f>E20+G20+K20+M20+O20+Q20+S20+U20+I20</f>
        <v>3253.4999999999995</v>
      </c>
    </row>
    <row r="21" spans="2:23" ht="26.25" customHeight="1">
      <c r="B21" s="4" t="s">
        <v>10</v>
      </c>
      <c r="C21" s="5" t="s">
        <v>11</v>
      </c>
      <c r="D21" s="3"/>
      <c r="E21" s="52">
        <v>338.1</v>
      </c>
      <c r="F21" s="53"/>
      <c r="G21" s="52">
        <v>326.89999999999998</v>
      </c>
      <c r="H21" s="16"/>
      <c r="I21" s="52">
        <v>335.1</v>
      </c>
      <c r="J21" s="54"/>
      <c r="K21" s="52">
        <v>237</v>
      </c>
      <c r="L21" s="54"/>
      <c r="M21" s="52">
        <v>97.6</v>
      </c>
      <c r="N21" s="54"/>
      <c r="O21" s="52">
        <v>207.7</v>
      </c>
      <c r="P21" s="54"/>
      <c r="Q21" s="52">
        <v>225.5</v>
      </c>
      <c r="R21" s="54"/>
      <c r="S21" s="55">
        <v>741.9</v>
      </c>
      <c r="T21" s="54"/>
      <c r="U21" s="52">
        <v>743.7</v>
      </c>
      <c r="V21" s="18">
        <f t="shared" si="0"/>
        <v>0</v>
      </c>
      <c r="W21" s="18">
        <f t="shared" si="0"/>
        <v>3253.5</v>
      </c>
    </row>
    <row r="22" spans="2:23" ht="26.25" hidden="1" customHeight="1">
      <c r="B22" s="4"/>
      <c r="C22" s="5"/>
      <c r="D22" s="3"/>
      <c r="E22" s="38">
        <v>11.59</v>
      </c>
      <c r="F22" s="53"/>
      <c r="G22" s="38">
        <v>11.2</v>
      </c>
      <c r="H22" s="16"/>
      <c r="I22" s="38"/>
      <c r="J22" s="54"/>
      <c r="K22" s="38">
        <v>8.1199999999999992</v>
      </c>
      <c r="L22" s="54"/>
      <c r="M22" s="38">
        <v>3.34</v>
      </c>
      <c r="N22" s="54"/>
      <c r="O22" s="38">
        <v>7.12</v>
      </c>
      <c r="P22" s="54"/>
      <c r="Q22" s="38">
        <v>7.73</v>
      </c>
      <c r="R22" s="54"/>
      <c r="S22" s="38">
        <v>25.42</v>
      </c>
      <c r="T22" s="54"/>
      <c r="U22" s="38">
        <v>25.48</v>
      </c>
      <c r="V22" s="7"/>
      <c r="W22" s="45">
        <f t="shared" si="0"/>
        <v>100</v>
      </c>
    </row>
    <row r="23" spans="2:23">
      <c r="B23" s="4" t="s">
        <v>12</v>
      </c>
      <c r="C23" s="5" t="s">
        <v>13</v>
      </c>
      <c r="D23" s="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7"/>
      <c r="W23" s="18">
        <f t="shared" si="0"/>
        <v>0</v>
      </c>
    </row>
    <row r="24" spans="2:23" ht="45">
      <c r="B24" s="4">
        <v>7</v>
      </c>
      <c r="C24" s="56" t="s">
        <v>14</v>
      </c>
      <c r="D24" s="49" t="s">
        <v>3</v>
      </c>
      <c r="E24" s="52">
        <v>13.6</v>
      </c>
      <c r="F24" s="54" t="s">
        <v>3</v>
      </c>
      <c r="G24" s="52">
        <v>12.9</v>
      </c>
      <c r="H24" s="54" t="s">
        <v>3</v>
      </c>
      <c r="I24" s="52">
        <v>28.6</v>
      </c>
      <c r="J24" s="54" t="s">
        <v>3</v>
      </c>
      <c r="K24" s="54"/>
      <c r="L24" s="54" t="s">
        <v>3</v>
      </c>
      <c r="M24" s="54"/>
      <c r="N24" s="54" t="s">
        <v>3</v>
      </c>
      <c r="O24" s="52">
        <v>35</v>
      </c>
      <c r="P24" s="54" t="s">
        <v>3</v>
      </c>
      <c r="Q24" s="54"/>
      <c r="R24" s="54" t="s">
        <v>3</v>
      </c>
      <c r="S24" s="55">
        <v>103.8</v>
      </c>
      <c r="T24" s="54" t="s">
        <v>3</v>
      </c>
      <c r="U24" s="52">
        <v>103.7</v>
      </c>
      <c r="V24" s="7"/>
      <c r="W24" s="18">
        <f t="shared" si="0"/>
        <v>297.59999999999997</v>
      </c>
    </row>
    <row r="25" spans="2:23" s="61" customFormat="1" ht="30">
      <c r="B25" s="4">
        <v>8</v>
      </c>
      <c r="C25" s="57" t="s">
        <v>15</v>
      </c>
      <c r="D25" s="4" t="s">
        <v>3</v>
      </c>
      <c r="E25" s="58">
        <v>1500</v>
      </c>
      <c r="F25" s="59" t="s">
        <v>3</v>
      </c>
      <c r="G25" s="58">
        <v>924</v>
      </c>
      <c r="H25" s="59" t="s">
        <v>3</v>
      </c>
      <c r="I25" s="58">
        <v>2147</v>
      </c>
      <c r="J25" s="59" t="s">
        <v>3</v>
      </c>
      <c r="K25" s="58">
        <v>2300</v>
      </c>
      <c r="L25" s="59" t="s">
        <v>3</v>
      </c>
      <c r="M25" s="58">
        <v>1443</v>
      </c>
      <c r="N25" s="59" t="s">
        <v>3</v>
      </c>
      <c r="O25" s="58">
        <v>1320</v>
      </c>
      <c r="P25" s="59" t="s">
        <v>3</v>
      </c>
      <c r="Q25" s="58">
        <v>1320</v>
      </c>
      <c r="R25" s="59" t="s">
        <v>3</v>
      </c>
      <c r="S25" s="60">
        <v>3744</v>
      </c>
      <c r="T25" s="59" t="s">
        <v>3</v>
      </c>
      <c r="U25" s="58">
        <v>3588</v>
      </c>
      <c r="V25" s="7"/>
      <c r="W25" s="18">
        <f t="shared" si="0"/>
        <v>18286</v>
      </c>
    </row>
    <row r="26" spans="2:23" ht="30">
      <c r="B26" s="4">
        <v>9</v>
      </c>
      <c r="C26" s="5" t="s">
        <v>16</v>
      </c>
      <c r="D26" s="3" t="s">
        <v>3</v>
      </c>
      <c r="E26" s="4">
        <v>4</v>
      </c>
      <c r="F26" s="3" t="s">
        <v>3</v>
      </c>
      <c r="G26" s="4">
        <v>4</v>
      </c>
      <c r="H26" s="3" t="s">
        <v>3</v>
      </c>
      <c r="I26" s="4">
        <v>4</v>
      </c>
      <c r="J26" s="3" t="s">
        <v>3</v>
      </c>
      <c r="K26" s="4">
        <v>4</v>
      </c>
      <c r="L26" s="3" t="s">
        <v>3</v>
      </c>
      <c r="M26" s="4">
        <v>4</v>
      </c>
      <c r="N26" s="3" t="s">
        <v>3</v>
      </c>
      <c r="O26" s="4">
        <v>4</v>
      </c>
      <c r="P26" s="3"/>
      <c r="Q26" s="4">
        <v>4</v>
      </c>
      <c r="R26" s="3" t="s">
        <v>3</v>
      </c>
      <c r="S26" s="4">
        <v>4</v>
      </c>
      <c r="T26" s="3" t="s">
        <v>3</v>
      </c>
      <c r="U26" s="4">
        <v>4</v>
      </c>
      <c r="V26" s="7"/>
      <c r="W26" s="19"/>
    </row>
    <row r="27" spans="2:23" ht="72">
      <c r="B27" s="4" t="s">
        <v>17</v>
      </c>
      <c r="C27" s="9" t="s">
        <v>18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7">
        <f>D27+F27+H27+J27+L27+N27+P27+R27+T27</f>
        <v>0</v>
      </c>
      <c r="W27" s="7">
        <f>E27+G27+I27+K27+M27+O27+Q27+S27+U27</f>
        <v>0</v>
      </c>
    </row>
    <row r="28" spans="2:23" ht="45">
      <c r="B28" s="4">
        <v>10</v>
      </c>
      <c r="C28" s="5" t="s">
        <v>19</v>
      </c>
      <c r="D28" s="10"/>
      <c r="E28" s="10">
        <v>200.67195203999998</v>
      </c>
      <c r="F28" s="10"/>
      <c r="G28" s="10">
        <v>231.48560484000001</v>
      </c>
      <c r="H28" s="10"/>
      <c r="I28" s="10">
        <v>0</v>
      </c>
      <c r="J28" s="10"/>
      <c r="K28" s="10">
        <v>158.32378454999997</v>
      </c>
      <c r="L28" s="10"/>
      <c r="M28" s="10">
        <v>62.846292799999993</v>
      </c>
      <c r="N28" s="10"/>
      <c r="O28" s="10">
        <v>123.27584868</v>
      </c>
      <c r="P28" s="10"/>
      <c r="Q28" s="10">
        <v>135.66639239999998</v>
      </c>
      <c r="R28" s="10"/>
      <c r="S28" s="10">
        <v>474.06875832000003</v>
      </c>
      <c r="T28" s="10"/>
      <c r="U28" s="10">
        <v>473.23754868000003</v>
      </c>
      <c r="V28" s="7">
        <f t="shared" ref="V28:V90" si="17">D28+F28+H28+J28+L28+N28+P28+R28+T28</f>
        <v>0</v>
      </c>
      <c r="W28" s="7">
        <f t="shared" ref="W28:W90" si="18">E28+G28+I28+K28+M28+O28+Q28+S28+U28</f>
        <v>1859.5761823100001</v>
      </c>
    </row>
    <row r="29" spans="2:23" ht="28.5" customHeight="1">
      <c r="B29" s="4">
        <v>11</v>
      </c>
      <c r="C29" s="5" t="s">
        <v>20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7">
        <f t="shared" si="17"/>
        <v>0</v>
      </c>
      <c r="W29" s="7">
        <f t="shared" si="18"/>
        <v>0</v>
      </c>
    </row>
    <row r="30" spans="2:23" ht="47.25" customHeight="1">
      <c r="B30" s="4">
        <v>12</v>
      </c>
      <c r="C30" s="5" t="s">
        <v>21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7">
        <f t="shared" si="17"/>
        <v>0</v>
      </c>
      <c r="W30" s="7">
        <f t="shared" si="18"/>
        <v>0</v>
      </c>
    </row>
    <row r="31" spans="2:23" ht="30">
      <c r="B31" s="4">
        <v>13</v>
      </c>
      <c r="C31" s="5" t="s">
        <v>22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7">
        <f t="shared" si="17"/>
        <v>0</v>
      </c>
      <c r="W31" s="7">
        <f t="shared" si="18"/>
        <v>0</v>
      </c>
    </row>
    <row r="32" spans="2:23">
      <c r="B32" s="4">
        <v>14</v>
      </c>
      <c r="C32" s="5" t="s">
        <v>23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7">
        <f t="shared" si="17"/>
        <v>0</v>
      </c>
      <c r="W32" s="7">
        <f t="shared" si="18"/>
        <v>0</v>
      </c>
    </row>
    <row r="33" spans="2:23">
      <c r="B33" s="4">
        <v>15</v>
      </c>
      <c r="C33" s="5" t="s">
        <v>24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7">
        <f t="shared" si="17"/>
        <v>0</v>
      </c>
      <c r="W33" s="7">
        <f t="shared" si="18"/>
        <v>0</v>
      </c>
    </row>
    <row r="34" spans="2:23">
      <c r="B34" s="4"/>
      <c r="C34" s="9" t="s">
        <v>25</v>
      </c>
      <c r="D34" s="7">
        <f t="shared" ref="D34:Q34" si="19">SUM(D28:D33)</f>
        <v>0</v>
      </c>
      <c r="E34" s="7">
        <f>SUM(E28:E33)</f>
        <v>200.67195203999998</v>
      </c>
      <c r="F34" s="7">
        <f t="shared" si="19"/>
        <v>0</v>
      </c>
      <c r="G34" s="7">
        <f t="shared" si="19"/>
        <v>231.48560484000001</v>
      </c>
      <c r="H34" s="7">
        <f t="shared" si="19"/>
        <v>0</v>
      </c>
      <c r="I34" s="7">
        <f t="shared" si="19"/>
        <v>0</v>
      </c>
      <c r="J34" s="7">
        <f t="shared" si="19"/>
        <v>0</v>
      </c>
      <c r="K34" s="7">
        <f t="shared" si="19"/>
        <v>158.32378454999997</v>
      </c>
      <c r="L34" s="7">
        <f t="shared" si="19"/>
        <v>0</v>
      </c>
      <c r="M34" s="7">
        <f t="shared" si="19"/>
        <v>62.846292799999993</v>
      </c>
      <c r="N34" s="7">
        <f t="shared" si="19"/>
        <v>0</v>
      </c>
      <c r="O34" s="7">
        <f t="shared" si="19"/>
        <v>123.27584868</v>
      </c>
      <c r="P34" s="7">
        <f t="shared" si="19"/>
        <v>0</v>
      </c>
      <c r="Q34" s="7">
        <f t="shared" si="19"/>
        <v>135.66639239999998</v>
      </c>
      <c r="R34" s="7">
        <f t="shared" ref="R34:U34" si="20">SUM(R28:R33)</f>
        <v>0</v>
      </c>
      <c r="S34" s="7">
        <f t="shared" si="20"/>
        <v>474.06875832000003</v>
      </c>
      <c r="T34" s="7">
        <f t="shared" si="20"/>
        <v>0</v>
      </c>
      <c r="U34" s="7">
        <f t="shared" si="20"/>
        <v>473.23754868000003</v>
      </c>
      <c r="V34" s="7">
        <f t="shared" si="17"/>
        <v>0</v>
      </c>
      <c r="W34" s="7">
        <f t="shared" si="18"/>
        <v>1859.5761823100001</v>
      </c>
    </row>
    <row r="35" spans="2:23" ht="57.75">
      <c r="B35" s="4" t="s">
        <v>26</v>
      </c>
      <c r="C35" s="9" t="s">
        <v>27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7">
        <f t="shared" si="17"/>
        <v>0</v>
      </c>
      <c r="W35" s="7">
        <f t="shared" si="18"/>
        <v>0</v>
      </c>
    </row>
    <row r="36" spans="2:23" ht="30">
      <c r="B36" s="4">
        <v>16</v>
      </c>
      <c r="C36" s="5" t="s">
        <v>28</v>
      </c>
      <c r="D36" s="10"/>
      <c r="E36" s="6">
        <v>463.68</v>
      </c>
      <c r="F36" s="10"/>
      <c r="G36" s="6">
        <v>448.08</v>
      </c>
      <c r="H36" s="10"/>
      <c r="I36" s="6">
        <v>0</v>
      </c>
      <c r="J36" s="10"/>
      <c r="K36" s="6">
        <v>324.86</v>
      </c>
      <c r="L36" s="10"/>
      <c r="M36" s="6">
        <v>133.62</v>
      </c>
      <c r="N36" s="10"/>
      <c r="O36" s="6">
        <v>284.85000000000002</v>
      </c>
      <c r="P36" s="10"/>
      <c r="Q36" s="6">
        <v>309.27</v>
      </c>
      <c r="R36" s="10"/>
      <c r="S36" s="6">
        <v>1016.98</v>
      </c>
      <c r="T36" s="10"/>
      <c r="U36" s="6">
        <v>1019.38</v>
      </c>
      <c r="V36" s="7">
        <f t="shared" si="17"/>
        <v>0</v>
      </c>
      <c r="W36" s="7">
        <f t="shared" si="18"/>
        <v>4000.72</v>
      </c>
    </row>
    <row r="37" spans="2:23" ht="30">
      <c r="B37" s="4">
        <v>17</v>
      </c>
      <c r="C37" s="5" t="s">
        <v>29</v>
      </c>
      <c r="D37" s="6">
        <f t="shared" ref="D37:Q37" si="21">D38+D41+D43+D44+D45+D46+D47+D48+D49+D50+D51</f>
        <v>95.344200000000001</v>
      </c>
      <c r="E37" s="6">
        <f>E38+E41+E43+E44+E45+E46+E47+E48+E49+E50+E51</f>
        <v>219.88</v>
      </c>
      <c r="F37" s="6">
        <f t="shared" si="21"/>
        <v>92.1858</v>
      </c>
      <c r="G37" s="6">
        <f t="shared" si="21"/>
        <v>212.50000000000003</v>
      </c>
      <c r="H37" s="6">
        <f t="shared" si="21"/>
        <v>94.498199999999997</v>
      </c>
      <c r="I37" s="6">
        <f>I38+I41+I43+I44+I45+I46+I47+I48+I49+I50+I51</f>
        <v>0</v>
      </c>
      <c r="J37" s="6">
        <f t="shared" si="21"/>
        <v>66.834000000000003</v>
      </c>
      <c r="K37" s="6">
        <f t="shared" si="21"/>
        <v>154.04000000000002</v>
      </c>
      <c r="L37" s="6">
        <f t="shared" si="21"/>
        <v>27.523199999999999</v>
      </c>
      <c r="M37" s="6">
        <f t="shared" si="21"/>
        <v>63.36</v>
      </c>
      <c r="N37" s="6">
        <f t="shared" si="21"/>
        <v>58.571399999999997</v>
      </c>
      <c r="O37" s="6">
        <f t="shared" si="21"/>
        <v>135.07999999999998</v>
      </c>
      <c r="P37" s="6">
        <f t="shared" si="21"/>
        <v>63.591000000000001</v>
      </c>
      <c r="Q37" s="6">
        <f t="shared" si="21"/>
        <v>146.67000000000002</v>
      </c>
      <c r="R37" s="6">
        <f t="shared" ref="R37:U37" si="22">R38+R41+R43+R44+R45+R46+R47+R48+R49+R50+R51</f>
        <v>209.2158</v>
      </c>
      <c r="S37" s="6">
        <f t="shared" si="22"/>
        <v>482.27</v>
      </c>
      <c r="T37" s="6">
        <f t="shared" si="22"/>
        <v>209.7234</v>
      </c>
      <c r="U37" s="6">
        <f t="shared" si="22"/>
        <v>483.38000000000005</v>
      </c>
      <c r="V37" s="7">
        <f t="shared" si="17"/>
        <v>917.48699999999997</v>
      </c>
      <c r="W37" s="7">
        <f t="shared" si="18"/>
        <v>1897.1800000000003</v>
      </c>
    </row>
    <row r="38" spans="2:23" ht="30">
      <c r="B38" s="4" t="s">
        <v>30</v>
      </c>
      <c r="C38" s="5" t="s">
        <v>31</v>
      </c>
      <c r="D38" s="6">
        <v>66.700369999999992</v>
      </c>
      <c r="E38" s="6">
        <v>163.68</v>
      </c>
      <c r="F38" s="6">
        <v>64.490830000000003</v>
      </c>
      <c r="G38" s="6">
        <v>158.18</v>
      </c>
      <c r="H38" s="6">
        <v>66.108530000000002</v>
      </c>
      <c r="I38" s="6">
        <v>0</v>
      </c>
      <c r="J38" s="6">
        <v>46.755360000000003</v>
      </c>
      <c r="K38" s="6">
        <v>114.67</v>
      </c>
      <c r="L38" s="6">
        <v>19.254529999999999</v>
      </c>
      <c r="M38" s="6">
        <v>47.17</v>
      </c>
      <c r="N38" s="6">
        <v>40.975059999999999</v>
      </c>
      <c r="O38" s="6">
        <v>100.55</v>
      </c>
      <c r="P38" s="6">
        <v>44.486640000000001</v>
      </c>
      <c r="Q38" s="6">
        <v>109.19000000000001</v>
      </c>
      <c r="R38" s="6">
        <v>146.36203</v>
      </c>
      <c r="S38" s="6">
        <v>359</v>
      </c>
      <c r="T38" s="6">
        <v>146.71714</v>
      </c>
      <c r="U38" s="6">
        <v>359.83000000000004</v>
      </c>
      <c r="V38" s="7">
        <f t="shared" si="17"/>
        <v>641.85049000000004</v>
      </c>
      <c r="W38" s="7">
        <f t="shared" si="18"/>
        <v>1412.27</v>
      </c>
    </row>
    <row r="39" spans="2:23" ht="30">
      <c r="B39" s="4" t="s">
        <v>32</v>
      </c>
      <c r="C39" s="5" t="s">
        <v>33</v>
      </c>
      <c r="D39" s="10"/>
      <c r="E39" s="6">
        <v>163.4</v>
      </c>
      <c r="F39" s="10"/>
      <c r="G39" s="6">
        <v>157.91</v>
      </c>
      <c r="H39" s="10"/>
      <c r="I39" s="6">
        <v>0</v>
      </c>
      <c r="J39" s="10"/>
      <c r="K39" s="6">
        <v>114.48</v>
      </c>
      <c r="L39" s="10"/>
      <c r="M39" s="6">
        <v>47.09</v>
      </c>
      <c r="N39" s="10"/>
      <c r="O39" s="6">
        <v>100.38</v>
      </c>
      <c r="P39" s="10"/>
      <c r="Q39" s="6">
        <v>108.99000000000001</v>
      </c>
      <c r="R39" s="10"/>
      <c r="S39" s="6">
        <v>358.39</v>
      </c>
      <c r="T39" s="10"/>
      <c r="U39" s="6">
        <v>359.23</v>
      </c>
      <c r="V39" s="7">
        <f t="shared" si="17"/>
        <v>0</v>
      </c>
      <c r="W39" s="7">
        <f t="shared" si="18"/>
        <v>1409.87</v>
      </c>
    </row>
    <row r="40" spans="2:23">
      <c r="B40" s="4" t="s">
        <v>299</v>
      </c>
      <c r="C40" s="5" t="s">
        <v>298</v>
      </c>
      <c r="D40" s="10"/>
      <c r="E40" s="6">
        <v>0.28000000000000003</v>
      </c>
      <c r="F40" s="10"/>
      <c r="G40" s="6">
        <v>0.27</v>
      </c>
      <c r="H40" s="10"/>
      <c r="I40" s="6">
        <v>0</v>
      </c>
      <c r="J40" s="10"/>
      <c r="K40" s="6">
        <v>0.19</v>
      </c>
      <c r="L40" s="10"/>
      <c r="M40" s="6">
        <v>0.08</v>
      </c>
      <c r="N40" s="10"/>
      <c r="O40" s="6">
        <v>0.17</v>
      </c>
      <c r="P40" s="10"/>
      <c r="Q40" s="6">
        <v>0.2</v>
      </c>
      <c r="R40" s="10"/>
      <c r="S40" s="6">
        <v>0.61</v>
      </c>
      <c r="T40" s="10"/>
      <c r="U40" s="6">
        <v>0.6</v>
      </c>
      <c r="V40" s="7">
        <f t="shared" si="17"/>
        <v>0</v>
      </c>
      <c r="W40" s="7">
        <f t="shared" si="18"/>
        <v>2.4</v>
      </c>
    </row>
    <row r="41" spans="2:23" ht="30">
      <c r="B41" s="4" t="s">
        <v>34</v>
      </c>
      <c r="C41" s="5" t="s">
        <v>35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7">
        <f t="shared" si="17"/>
        <v>0</v>
      </c>
      <c r="W41" s="7">
        <f t="shared" si="18"/>
        <v>0</v>
      </c>
    </row>
    <row r="42" spans="2:23" ht="30">
      <c r="B42" s="4" t="s">
        <v>36</v>
      </c>
      <c r="C42" s="5" t="s">
        <v>33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7">
        <f t="shared" si="17"/>
        <v>0</v>
      </c>
      <c r="W42" s="7">
        <f t="shared" si="18"/>
        <v>0</v>
      </c>
    </row>
    <row r="43" spans="2:23" ht="30">
      <c r="B43" s="4" t="s">
        <v>37</v>
      </c>
      <c r="C43" s="5" t="s">
        <v>38</v>
      </c>
      <c r="D43" s="6">
        <v>19.920849999999998</v>
      </c>
      <c r="E43" s="6">
        <v>41.89</v>
      </c>
      <c r="F43" s="6">
        <v>19.260950000000001</v>
      </c>
      <c r="G43" s="6">
        <v>40.49</v>
      </c>
      <c r="H43" s="6">
        <v>19.74409</v>
      </c>
      <c r="I43" s="6">
        <v>0</v>
      </c>
      <c r="J43" s="6">
        <v>13.964040000000001</v>
      </c>
      <c r="K43" s="6">
        <v>29.35</v>
      </c>
      <c r="L43" s="6">
        <v>5.7505899999999999</v>
      </c>
      <c r="M43" s="6">
        <v>12.07</v>
      </c>
      <c r="N43" s="6">
        <v>12.237680000000001</v>
      </c>
      <c r="O43" s="6">
        <v>25.74</v>
      </c>
      <c r="P43" s="6">
        <v>13.28646</v>
      </c>
      <c r="Q43" s="6">
        <v>27.94</v>
      </c>
      <c r="R43" s="6">
        <v>43.71275</v>
      </c>
      <c r="S43" s="6">
        <v>91.89</v>
      </c>
      <c r="T43" s="6">
        <v>43.818800000000003</v>
      </c>
      <c r="U43" s="6">
        <v>92.1</v>
      </c>
      <c r="V43" s="7">
        <f t="shared" si="17"/>
        <v>191.69621000000001</v>
      </c>
      <c r="W43" s="7">
        <f t="shared" si="18"/>
        <v>361.47</v>
      </c>
    </row>
    <row r="44" spans="2:23" ht="30">
      <c r="B44" s="4" t="s">
        <v>39</v>
      </c>
      <c r="C44" s="5" t="s">
        <v>40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7">
        <f t="shared" si="17"/>
        <v>0</v>
      </c>
      <c r="W44" s="7">
        <f t="shared" si="18"/>
        <v>0</v>
      </c>
    </row>
    <row r="45" spans="2:23" ht="48" customHeight="1">
      <c r="B45" s="4" t="s">
        <v>41</v>
      </c>
      <c r="C45" s="5" t="s">
        <v>42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7">
        <f t="shared" si="17"/>
        <v>0</v>
      </c>
      <c r="W45" s="7">
        <f t="shared" si="18"/>
        <v>0</v>
      </c>
    </row>
    <row r="46" spans="2:23" ht="30">
      <c r="B46" s="4" t="s">
        <v>43</v>
      </c>
      <c r="C46" s="5" t="s">
        <v>44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7">
        <f t="shared" si="17"/>
        <v>0</v>
      </c>
      <c r="W46" s="7">
        <f t="shared" si="18"/>
        <v>0</v>
      </c>
    </row>
    <row r="47" spans="2:23" ht="30">
      <c r="B47" s="4" t="s">
        <v>45</v>
      </c>
      <c r="C47" s="5" t="s">
        <v>46</v>
      </c>
      <c r="D47" s="10"/>
      <c r="E47" s="6"/>
      <c r="F47" s="10"/>
      <c r="G47" s="6"/>
      <c r="H47" s="10"/>
      <c r="I47" s="6"/>
      <c r="J47" s="10"/>
      <c r="K47" s="6"/>
      <c r="L47" s="10"/>
      <c r="M47" s="6"/>
      <c r="N47" s="10"/>
      <c r="O47" s="6"/>
      <c r="P47" s="10"/>
      <c r="Q47" s="10"/>
      <c r="R47" s="10"/>
      <c r="S47" s="6"/>
      <c r="T47" s="10"/>
      <c r="U47" s="10"/>
      <c r="V47" s="7">
        <f t="shared" si="17"/>
        <v>0</v>
      </c>
      <c r="W47" s="7">
        <f t="shared" si="18"/>
        <v>0</v>
      </c>
    </row>
    <row r="48" spans="2:23" ht="30">
      <c r="B48" s="4" t="s">
        <v>47</v>
      </c>
      <c r="C48" s="5" t="s">
        <v>48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7">
        <f t="shared" si="17"/>
        <v>0</v>
      </c>
      <c r="W48" s="7">
        <f t="shared" si="18"/>
        <v>0</v>
      </c>
    </row>
    <row r="49" spans="2:23" ht="30">
      <c r="B49" s="4" t="s">
        <v>49</v>
      </c>
      <c r="C49" s="5" t="s">
        <v>50</v>
      </c>
      <c r="D49" s="6">
        <v>8.7229799999999997</v>
      </c>
      <c r="E49" s="6">
        <v>14.31</v>
      </c>
      <c r="F49" s="6">
        <v>8.4340200000000003</v>
      </c>
      <c r="G49" s="6">
        <v>13.83</v>
      </c>
      <c r="H49" s="6">
        <v>8.6455800000000007</v>
      </c>
      <c r="I49" s="6">
        <v>0</v>
      </c>
      <c r="J49" s="6">
        <v>6.1146000000000003</v>
      </c>
      <c r="K49" s="6">
        <v>10.02</v>
      </c>
      <c r="L49" s="6">
        <v>2.5180799999999999</v>
      </c>
      <c r="M49" s="6">
        <v>4.12</v>
      </c>
      <c r="N49" s="6">
        <v>5.3586599999999995</v>
      </c>
      <c r="O49" s="6">
        <v>8.7899999999999991</v>
      </c>
      <c r="P49" s="6">
        <v>5.8178999999999998</v>
      </c>
      <c r="Q49" s="6">
        <v>9.5399999999999991</v>
      </c>
      <c r="R49" s="6">
        <v>19.141020000000001</v>
      </c>
      <c r="S49" s="6">
        <v>31.38</v>
      </c>
      <c r="T49" s="6">
        <v>19.187459999999998</v>
      </c>
      <c r="U49" s="6">
        <v>31.45</v>
      </c>
      <c r="V49" s="7">
        <f>D49+F49+H49+J49+L49+N49+P49+R49+T49</f>
        <v>83.940300000000008</v>
      </c>
      <c r="W49" s="7">
        <f t="shared" si="18"/>
        <v>123.44</v>
      </c>
    </row>
    <row r="50" spans="2:23" ht="30">
      <c r="B50" s="4" t="s">
        <v>51</v>
      </c>
      <c r="C50" s="12" t="s">
        <v>52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7">
        <f t="shared" si="17"/>
        <v>0</v>
      </c>
      <c r="W50" s="7">
        <f t="shared" si="18"/>
        <v>0</v>
      </c>
    </row>
    <row r="51" spans="2:23" ht="30">
      <c r="B51" s="4" t="s">
        <v>53</v>
      </c>
      <c r="C51" s="5" t="s">
        <v>54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7">
        <f t="shared" si="17"/>
        <v>0</v>
      </c>
      <c r="W51" s="7">
        <f t="shared" si="18"/>
        <v>0</v>
      </c>
    </row>
    <row r="52" spans="2:23">
      <c r="B52" s="4">
        <v>18</v>
      </c>
      <c r="C52" s="9" t="s">
        <v>25</v>
      </c>
      <c r="D52" s="7">
        <f t="shared" ref="D52:Q52" si="23">D36+D37</f>
        <v>95.344200000000001</v>
      </c>
      <c r="E52" s="7">
        <f>E36+E37</f>
        <v>683.56</v>
      </c>
      <c r="F52" s="7">
        <f t="shared" si="23"/>
        <v>92.1858</v>
      </c>
      <c r="G52" s="7">
        <f t="shared" si="23"/>
        <v>660.58</v>
      </c>
      <c r="H52" s="7">
        <f t="shared" si="23"/>
        <v>94.498199999999997</v>
      </c>
      <c r="I52" s="7">
        <f t="shared" si="23"/>
        <v>0</v>
      </c>
      <c r="J52" s="7">
        <f t="shared" si="23"/>
        <v>66.834000000000003</v>
      </c>
      <c r="K52" s="7">
        <f t="shared" si="23"/>
        <v>478.90000000000003</v>
      </c>
      <c r="L52" s="7">
        <f t="shared" si="23"/>
        <v>27.523199999999999</v>
      </c>
      <c r="M52" s="7">
        <f t="shared" si="23"/>
        <v>196.98000000000002</v>
      </c>
      <c r="N52" s="7">
        <f t="shared" si="23"/>
        <v>58.571399999999997</v>
      </c>
      <c r="O52" s="7">
        <f t="shared" si="23"/>
        <v>419.93</v>
      </c>
      <c r="P52" s="7">
        <f t="shared" si="23"/>
        <v>63.591000000000001</v>
      </c>
      <c r="Q52" s="7">
        <f t="shared" si="23"/>
        <v>455.94</v>
      </c>
      <c r="R52" s="7">
        <f t="shared" ref="R52:U52" si="24">R36+R37</f>
        <v>209.2158</v>
      </c>
      <c r="S52" s="7">
        <f t="shared" si="24"/>
        <v>1499.25</v>
      </c>
      <c r="T52" s="7">
        <f t="shared" si="24"/>
        <v>209.7234</v>
      </c>
      <c r="U52" s="7">
        <f t="shared" si="24"/>
        <v>1502.76</v>
      </c>
      <c r="V52" s="7">
        <f t="shared" si="17"/>
        <v>917.48699999999997</v>
      </c>
      <c r="W52" s="7">
        <f t="shared" si="18"/>
        <v>5897.9</v>
      </c>
    </row>
    <row r="53" spans="2:23" ht="45" customHeight="1">
      <c r="B53" s="4">
        <v>19</v>
      </c>
      <c r="C53" s="5" t="s">
        <v>55</v>
      </c>
      <c r="D53" s="6">
        <v>83.091460000000012</v>
      </c>
      <c r="E53" s="6">
        <v>137.31</v>
      </c>
      <c r="F53" s="6">
        <v>80.338940000000008</v>
      </c>
      <c r="G53" s="6">
        <v>132.69</v>
      </c>
      <c r="H53" s="6">
        <v>82.354179999999999</v>
      </c>
      <c r="I53" s="6">
        <v>0</v>
      </c>
      <c r="J53" s="6">
        <v>58.24512</v>
      </c>
      <c r="K53" s="6">
        <v>96.199999999999989</v>
      </c>
      <c r="L53" s="6">
        <v>23.986180000000001</v>
      </c>
      <c r="M53" s="6">
        <v>39.57</v>
      </c>
      <c r="N53" s="6">
        <v>51.044350000000001</v>
      </c>
      <c r="O53" s="6">
        <v>84.36</v>
      </c>
      <c r="P53" s="6">
        <v>55.418879999999994</v>
      </c>
      <c r="Q53" s="6">
        <v>91.57</v>
      </c>
      <c r="R53" s="6">
        <v>182.32934</v>
      </c>
      <c r="S53" s="6">
        <v>301.15999999999997</v>
      </c>
      <c r="T53" s="6">
        <v>182.77170999999998</v>
      </c>
      <c r="U53" s="6">
        <v>301.88</v>
      </c>
      <c r="V53" s="7">
        <f t="shared" si="17"/>
        <v>799.58015999999998</v>
      </c>
      <c r="W53" s="7">
        <f t="shared" si="18"/>
        <v>1184.74</v>
      </c>
    </row>
    <row r="54" spans="2:23" ht="30">
      <c r="B54" s="4"/>
      <c r="C54" s="5" t="s">
        <v>33</v>
      </c>
      <c r="D54" s="10"/>
      <c r="E54" s="6">
        <v>135.43</v>
      </c>
      <c r="F54" s="10"/>
      <c r="G54" s="6">
        <v>130.87</v>
      </c>
      <c r="H54" s="10"/>
      <c r="I54" s="6">
        <v>0</v>
      </c>
      <c r="J54" s="10"/>
      <c r="K54" s="6">
        <v>94.88</v>
      </c>
      <c r="L54" s="10"/>
      <c r="M54" s="6">
        <v>39.03</v>
      </c>
      <c r="N54" s="10"/>
      <c r="O54" s="6">
        <v>83.2</v>
      </c>
      <c r="P54" s="10"/>
      <c r="Q54" s="6">
        <v>90.309999999999988</v>
      </c>
      <c r="R54" s="10"/>
      <c r="S54" s="6">
        <v>297.02999999999997</v>
      </c>
      <c r="T54" s="10"/>
      <c r="U54" s="6">
        <v>297.74</v>
      </c>
      <c r="V54" s="7">
        <f t="shared" si="17"/>
        <v>0</v>
      </c>
      <c r="W54" s="7">
        <f t="shared" si="18"/>
        <v>1168.49</v>
      </c>
    </row>
    <row r="55" spans="2:23">
      <c r="B55" s="4"/>
      <c r="C55" s="5" t="s">
        <v>285</v>
      </c>
      <c r="D55" s="6"/>
      <c r="E55" s="6">
        <v>1.88</v>
      </c>
      <c r="F55" s="6"/>
      <c r="G55" s="6">
        <v>1.82</v>
      </c>
      <c r="H55" s="6"/>
      <c r="I55" s="6">
        <v>0</v>
      </c>
      <c r="J55" s="6"/>
      <c r="K55" s="6">
        <v>1.32</v>
      </c>
      <c r="L55" s="6"/>
      <c r="M55" s="6">
        <v>0.54</v>
      </c>
      <c r="N55" s="6"/>
      <c r="O55" s="6">
        <v>1.1599999999999999</v>
      </c>
      <c r="P55" s="6"/>
      <c r="Q55" s="6">
        <v>1.26</v>
      </c>
      <c r="R55" s="6"/>
      <c r="S55" s="6">
        <v>4.13</v>
      </c>
      <c r="T55" s="6"/>
      <c r="U55" s="6">
        <v>4.1399999999999997</v>
      </c>
      <c r="V55" s="7">
        <f t="shared" si="17"/>
        <v>0</v>
      </c>
      <c r="W55" s="7">
        <f t="shared" si="18"/>
        <v>16.25</v>
      </c>
    </row>
    <row r="56" spans="2:23" ht="45">
      <c r="B56" s="4" t="s">
        <v>56</v>
      </c>
      <c r="C56" s="5" t="s">
        <v>57</v>
      </c>
      <c r="D56" s="10"/>
      <c r="E56" s="10"/>
      <c r="F56" s="10"/>
      <c r="G56" s="10"/>
      <c r="H56" s="10"/>
      <c r="I56" s="10"/>
      <c r="J56" s="10"/>
      <c r="K56" s="6"/>
      <c r="L56" s="10"/>
      <c r="M56" s="10"/>
      <c r="N56" s="10"/>
      <c r="O56" s="6"/>
      <c r="P56" s="10"/>
      <c r="Q56" s="10"/>
      <c r="R56" s="10"/>
      <c r="S56" s="6"/>
      <c r="T56" s="10"/>
      <c r="U56" s="10"/>
      <c r="V56" s="7">
        <f t="shared" si="17"/>
        <v>0</v>
      </c>
      <c r="W56" s="7">
        <f t="shared" si="18"/>
        <v>0</v>
      </c>
    </row>
    <row r="57" spans="2:23" ht="46.5" customHeight="1">
      <c r="B57" s="4" t="s">
        <v>58</v>
      </c>
      <c r="C57" s="5" t="s">
        <v>59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7">
        <f t="shared" si="17"/>
        <v>0</v>
      </c>
      <c r="W57" s="7">
        <f t="shared" si="18"/>
        <v>0</v>
      </c>
    </row>
    <row r="58" spans="2:23" ht="30">
      <c r="B58" s="4" t="s">
        <v>60</v>
      </c>
      <c r="C58" s="5" t="s">
        <v>61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7">
        <f t="shared" si="17"/>
        <v>0</v>
      </c>
      <c r="W58" s="7">
        <f t="shared" si="18"/>
        <v>0</v>
      </c>
    </row>
    <row r="59" spans="2:23" ht="45">
      <c r="B59" s="4" t="s">
        <v>62</v>
      </c>
      <c r="C59" s="5" t="s">
        <v>63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7">
        <f t="shared" si="17"/>
        <v>0</v>
      </c>
      <c r="W59" s="7">
        <f t="shared" si="18"/>
        <v>0</v>
      </c>
    </row>
    <row r="60" spans="2:23" ht="30">
      <c r="B60" s="4" t="s">
        <v>64</v>
      </c>
      <c r="C60" s="5" t="s">
        <v>65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7">
        <f t="shared" si="17"/>
        <v>0</v>
      </c>
      <c r="W60" s="7">
        <f t="shared" si="18"/>
        <v>0</v>
      </c>
    </row>
    <row r="61" spans="2:23" ht="30">
      <c r="B61" s="4" t="s">
        <v>66</v>
      </c>
      <c r="C61" s="5" t="s">
        <v>67</v>
      </c>
      <c r="D61" s="10"/>
      <c r="E61" s="10"/>
      <c r="F61" s="10"/>
      <c r="G61" s="10"/>
      <c r="H61" s="10"/>
      <c r="I61" s="10"/>
      <c r="J61" s="10"/>
      <c r="K61" s="6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7">
        <f t="shared" si="17"/>
        <v>0</v>
      </c>
      <c r="W61" s="7">
        <f t="shared" si="18"/>
        <v>0</v>
      </c>
    </row>
    <row r="62" spans="2:23" ht="30">
      <c r="B62" s="4" t="s">
        <v>68</v>
      </c>
      <c r="C62" s="5" t="s">
        <v>69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7">
        <f t="shared" si="17"/>
        <v>0</v>
      </c>
      <c r="W62" s="7">
        <f t="shared" si="18"/>
        <v>0</v>
      </c>
    </row>
    <row r="63" spans="2:23" ht="30">
      <c r="B63" s="4" t="s">
        <v>70</v>
      </c>
      <c r="C63" s="5" t="s">
        <v>71</v>
      </c>
      <c r="D63" s="10"/>
      <c r="E63" s="6"/>
      <c r="F63" s="10"/>
      <c r="G63" s="6"/>
      <c r="H63" s="10"/>
      <c r="I63" s="6"/>
      <c r="J63" s="10"/>
      <c r="K63" s="6"/>
      <c r="L63" s="10"/>
      <c r="M63" s="6"/>
      <c r="N63" s="10"/>
      <c r="O63" s="6"/>
      <c r="P63" s="10"/>
      <c r="Q63" s="6"/>
      <c r="R63" s="10"/>
      <c r="S63" s="6"/>
      <c r="T63" s="10"/>
      <c r="U63" s="6"/>
      <c r="V63" s="7">
        <f t="shared" si="17"/>
        <v>0</v>
      </c>
      <c r="W63" s="7">
        <f t="shared" si="18"/>
        <v>0</v>
      </c>
    </row>
    <row r="64" spans="2:23" ht="30">
      <c r="B64" s="4" t="s">
        <v>72</v>
      </c>
      <c r="C64" s="5" t="s">
        <v>73</v>
      </c>
      <c r="D64" s="10"/>
      <c r="E64" s="6"/>
      <c r="F64" s="10"/>
      <c r="G64" s="6"/>
      <c r="H64" s="10"/>
      <c r="I64" s="6"/>
      <c r="J64" s="10"/>
      <c r="K64" s="6"/>
      <c r="L64" s="10"/>
      <c r="M64" s="6"/>
      <c r="N64" s="10"/>
      <c r="O64" s="6"/>
      <c r="P64" s="10"/>
      <c r="Q64" s="6"/>
      <c r="R64" s="10"/>
      <c r="S64" s="6"/>
      <c r="T64" s="10"/>
      <c r="U64" s="6"/>
      <c r="V64" s="7">
        <f t="shared" si="17"/>
        <v>0</v>
      </c>
      <c r="W64" s="7">
        <f t="shared" si="18"/>
        <v>0</v>
      </c>
    </row>
    <row r="65" spans="2:23" ht="30">
      <c r="B65" s="4" t="s">
        <v>74</v>
      </c>
      <c r="C65" s="5" t="s">
        <v>75</v>
      </c>
      <c r="D65" s="10"/>
      <c r="E65" s="6"/>
      <c r="F65" s="10"/>
      <c r="G65" s="6"/>
      <c r="H65" s="10"/>
      <c r="I65" s="6"/>
      <c r="J65" s="10"/>
      <c r="K65" s="6"/>
      <c r="L65" s="10"/>
      <c r="M65" s="6"/>
      <c r="N65" s="10"/>
      <c r="O65" s="6"/>
      <c r="P65" s="10"/>
      <c r="Q65" s="6"/>
      <c r="R65" s="10"/>
      <c r="S65" s="6"/>
      <c r="T65" s="10"/>
      <c r="U65" s="6"/>
      <c r="V65" s="7">
        <f t="shared" si="17"/>
        <v>0</v>
      </c>
      <c r="W65" s="7">
        <f t="shared" si="18"/>
        <v>0</v>
      </c>
    </row>
    <row r="66" spans="2:23" ht="30">
      <c r="B66" s="4" t="s">
        <v>76</v>
      </c>
      <c r="C66" s="5" t="s">
        <v>77</v>
      </c>
      <c r="D66" s="10"/>
      <c r="E66" s="6"/>
      <c r="F66" s="10"/>
      <c r="G66" s="6"/>
      <c r="H66" s="10"/>
      <c r="I66" s="6"/>
      <c r="J66" s="10"/>
      <c r="K66" s="6"/>
      <c r="L66" s="10"/>
      <c r="M66" s="6"/>
      <c r="N66" s="10"/>
      <c r="O66" s="6"/>
      <c r="P66" s="10"/>
      <c r="Q66" s="6"/>
      <c r="R66" s="10"/>
      <c r="S66" s="6"/>
      <c r="T66" s="10"/>
      <c r="U66" s="6"/>
      <c r="V66" s="7">
        <f t="shared" si="17"/>
        <v>0</v>
      </c>
      <c r="W66" s="7">
        <f t="shared" si="18"/>
        <v>0</v>
      </c>
    </row>
    <row r="67" spans="2:23">
      <c r="B67" s="4" t="s">
        <v>78</v>
      </c>
      <c r="C67" s="5" t="s">
        <v>79</v>
      </c>
      <c r="D67" s="10"/>
      <c r="E67" s="6"/>
      <c r="F67" s="10"/>
      <c r="G67" s="6"/>
      <c r="H67" s="10"/>
      <c r="I67" s="6"/>
      <c r="J67" s="10"/>
      <c r="K67" s="6"/>
      <c r="L67" s="10"/>
      <c r="M67" s="6"/>
      <c r="N67" s="10"/>
      <c r="O67" s="6"/>
      <c r="P67" s="10"/>
      <c r="Q67" s="6"/>
      <c r="R67" s="10"/>
      <c r="S67" s="6"/>
      <c r="T67" s="10"/>
      <c r="U67" s="6"/>
      <c r="V67" s="7">
        <f t="shared" si="17"/>
        <v>0</v>
      </c>
      <c r="W67" s="7">
        <f t="shared" si="18"/>
        <v>0</v>
      </c>
    </row>
    <row r="68" spans="2:23" ht="30">
      <c r="B68" s="4" t="s">
        <v>80</v>
      </c>
      <c r="C68" s="5" t="s">
        <v>81</v>
      </c>
      <c r="D68" s="10"/>
      <c r="E68" s="6"/>
      <c r="F68" s="10"/>
      <c r="G68" s="6"/>
      <c r="H68" s="10"/>
      <c r="I68" s="6"/>
      <c r="J68" s="10"/>
      <c r="K68" s="6"/>
      <c r="L68" s="10"/>
      <c r="M68" s="6"/>
      <c r="N68" s="10"/>
      <c r="O68" s="6"/>
      <c r="P68" s="10"/>
      <c r="Q68" s="6"/>
      <c r="R68" s="10"/>
      <c r="S68" s="6"/>
      <c r="T68" s="10"/>
      <c r="U68" s="6"/>
      <c r="V68" s="7">
        <f t="shared" si="17"/>
        <v>0</v>
      </c>
      <c r="W68" s="7">
        <f t="shared" si="18"/>
        <v>0</v>
      </c>
    </row>
    <row r="69" spans="2:23">
      <c r="B69" s="4" t="s">
        <v>82</v>
      </c>
      <c r="C69" s="5" t="s">
        <v>83</v>
      </c>
      <c r="D69" s="10"/>
      <c r="E69" s="6"/>
      <c r="F69" s="10"/>
      <c r="G69" s="6"/>
      <c r="H69" s="10"/>
      <c r="I69" s="6"/>
      <c r="J69" s="10"/>
      <c r="K69" s="6"/>
      <c r="L69" s="10"/>
      <c r="M69" s="6"/>
      <c r="N69" s="10"/>
      <c r="O69" s="6"/>
      <c r="P69" s="10"/>
      <c r="Q69" s="6"/>
      <c r="R69" s="10"/>
      <c r="S69" s="6"/>
      <c r="T69" s="10"/>
      <c r="U69" s="6"/>
      <c r="V69" s="7">
        <f t="shared" si="17"/>
        <v>0</v>
      </c>
      <c r="W69" s="7">
        <f t="shared" si="18"/>
        <v>0</v>
      </c>
    </row>
    <row r="70" spans="2:23" ht="30">
      <c r="B70" s="4" t="s">
        <v>84</v>
      </c>
      <c r="C70" s="5" t="s">
        <v>85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7">
        <f t="shared" si="17"/>
        <v>0</v>
      </c>
      <c r="W70" s="7">
        <f t="shared" si="18"/>
        <v>0</v>
      </c>
    </row>
    <row r="71" spans="2:23">
      <c r="B71" s="4" t="s">
        <v>86</v>
      </c>
      <c r="C71" s="5" t="s">
        <v>87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7">
        <f t="shared" si="17"/>
        <v>0</v>
      </c>
      <c r="W71" s="7">
        <f t="shared" si="18"/>
        <v>0</v>
      </c>
    </row>
    <row r="72" spans="2:23" ht="30">
      <c r="B72" s="4" t="s">
        <v>88</v>
      </c>
      <c r="C72" s="5" t="s">
        <v>89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7">
        <f t="shared" si="17"/>
        <v>0</v>
      </c>
      <c r="W72" s="7">
        <f t="shared" si="18"/>
        <v>0</v>
      </c>
    </row>
    <row r="73" spans="2:23" ht="30">
      <c r="B73" s="4" t="s">
        <v>90</v>
      </c>
      <c r="C73" s="5" t="s">
        <v>91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7">
        <f t="shared" si="17"/>
        <v>0</v>
      </c>
      <c r="W73" s="7">
        <f t="shared" si="18"/>
        <v>0</v>
      </c>
    </row>
    <row r="74" spans="2:23" ht="45">
      <c r="B74" s="4" t="s">
        <v>92</v>
      </c>
      <c r="C74" s="5" t="s">
        <v>93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7">
        <f t="shared" si="17"/>
        <v>0</v>
      </c>
      <c r="W74" s="7">
        <f t="shared" si="18"/>
        <v>0</v>
      </c>
    </row>
    <row r="75" spans="2:23" ht="44.25" customHeight="1">
      <c r="B75" s="4" t="s">
        <v>94</v>
      </c>
      <c r="C75" s="5" t="s">
        <v>95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7">
        <f t="shared" si="17"/>
        <v>0</v>
      </c>
      <c r="W75" s="7">
        <f t="shared" si="18"/>
        <v>0</v>
      </c>
    </row>
    <row r="76" spans="2:23" ht="60">
      <c r="B76" s="4" t="s">
        <v>96</v>
      </c>
      <c r="C76" s="5" t="s">
        <v>97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7">
        <f t="shared" si="17"/>
        <v>0</v>
      </c>
      <c r="W76" s="7">
        <f t="shared" si="18"/>
        <v>0</v>
      </c>
    </row>
    <row r="77" spans="2:23" ht="30">
      <c r="B77" s="4" t="s">
        <v>98</v>
      </c>
      <c r="C77" s="5" t="s">
        <v>99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7">
        <f t="shared" si="17"/>
        <v>0</v>
      </c>
      <c r="W77" s="7">
        <f t="shared" si="18"/>
        <v>0</v>
      </c>
    </row>
    <row r="78" spans="2:23" ht="30">
      <c r="B78" s="4" t="s">
        <v>100</v>
      </c>
      <c r="C78" s="5" t="s">
        <v>101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7">
        <f t="shared" si="17"/>
        <v>0</v>
      </c>
      <c r="W78" s="7">
        <f t="shared" si="18"/>
        <v>0</v>
      </c>
    </row>
    <row r="79" spans="2:23">
      <c r="B79" s="4">
        <v>20</v>
      </c>
      <c r="C79" s="9" t="s">
        <v>25</v>
      </c>
      <c r="D79" s="7">
        <f t="shared" ref="D79:Q79" si="25">D53</f>
        <v>83.091460000000012</v>
      </c>
      <c r="E79" s="7">
        <f t="shared" si="25"/>
        <v>137.31</v>
      </c>
      <c r="F79" s="7">
        <f t="shared" si="25"/>
        <v>80.338940000000008</v>
      </c>
      <c r="G79" s="7">
        <f t="shared" si="25"/>
        <v>132.69</v>
      </c>
      <c r="H79" s="7">
        <f t="shared" si="25"/>
        <v>82.354179999999999</v>
      </c>
      <c r="I79" s="7">
        <f t="shared" si="25"/>
        <v>0</v>
      </c>
      <c r="J79" s="7">
        <f t="shared" si="25"/>
        <v>58.24512</v>
      </c>
      <c r="K79" s="7">
        <f t="shared" si="25"/>
        <v>96.199999999999989</v>
      </c>
      <c r="L79" s="7">
        <f t="shared" si="25"/>
        <v>23.986180000000001</v>
      </c>
      <c r="M79" s="7">
        <f t="shared" si="25"/>
        <v>39.57</v>
      </c>
      <c r="N79" s="7">
        <f t="shared" si="25"/>
        <v>51.044350000000001</v>
      </c>
      <c r="O79" s="7">
        <f t="shared" si="25"/>
        <v>84.36</v>
      </c>
      <c r="P79" s="7">
        <f t="shared" si="25"/>
        <v>55.418879999999994</v>
      </c>
      <c r="Q79" s="7">
        <f t="shared" si="25"/>
        <v>91.57</v>
      </c>
      <c r="R79" s="7">
        <f t="shared" ref="R79:U79" si="26">R53</f>
        <v>182.32934</v>
      </c>
      <c r="S79" s="7">
        <f t="shared" si="26"/>
        <v>301.15999999999997</v>
      </c>
      <c r="T79" s="7">
        <f t="shared" si="26"/>
        <v>182.77170999999998</v>
      </c>
      <c r="U79" s="7">
        <f t="shared" si="26"/>
        <v>301.88</v>
      </c>
      <c r="V79" s="7">
        <f t="shared" si="17"/>
        <v>799.58015999999998</v>
      </c>
      <c r="W79" s="7">
        <f t="shared" si="18"/>
        <v>1184.74</v>
      </c>
    </row>
    <row r="80" spans="2:23">
      <c r="B80" s="4">
        <v>21</v>
      </c>
      <c r="C80" s="9" t="s">
        <v>102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7">
        <f t="shared" si="17"/>
        <v>0</v>
      </c>
      <c r="W80" s="7">
        <f t="shared" si="18"/>
        <v>0</v>
      </c>
    </row>
    <row r="81" spans="2:23" ht="30">
      <c r="B81" s="4" t="s">
        <v>103</v>
      </c>
      <c r="C81" s="5" t="s">
        <v>104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7">
        <f t="shared" si="17"/>
        <v>0</v>
      </c>
      <c r="W81" s="7">
        <f t="shared" si="18"/>
        <v>0</v>
      </c>
    </row>
    <row r="82" spans="2:23" ht="30">
      <c r="B82" s="4" t="s">
        <v>105</v>
      </c>
      <c r="C82" s="5" t="s">
        <v>106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7">
        <f t="shared" si="17"/>
        <v>0</v>
      </c>
      <c r="W82" s="7">
        <f t="shared" si="18"/>
        <v>0</v>
      </c>
    </row>
    <row r="83" spans="2:23" ht="30">
      <c r="B83" s="4" t="s">
        <v>107</v>
      </c>
      <c r="C83" s="5" t="s">
        <v>108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7">
        <f t="shared" si="17"/>
        <v>0</v>
      </c>
      <c r="W83" s="7">
        <f t="shared" si="18"/>
        <v>0</v>
      </c>
    </row>
    <row r="84" spans="2:23" ht="60">
      <c r="B84" s="4" t="s">
        <v>109</v>
      </c>
      <c r="C84" s="5" t="s">
        <v>110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7">
        <f t="shared" si="17"/>
        <v>0</v>
      </c>
      <c r="W84" s="7">
        <f t="shared" si="18"/>
        <v>0</v>
      </c>
    </row>
    <row r="85" spans="2:23" ht="30">
      <c r="B85" s="4" t="s">
        <v>111</v>
      </c>
      <c r="C85" s="5" t="s">
        <v>112</v>
      </c>
      <c r="D85" s="10"/>
      <c r="E85" s="6">
        <v>0.02</v>
      </c>
      <c r="F85" s="10"/>
      <c r="G85" s="6">
        <v>0.02</v>
      </c>
      <c r="H85" s="10"/>
      <c r="I85" s="6">
        <v>0</v>
      </c>
      <c r="J85" s="10"/>
      <c r="K85" s="6">
        <v>0.01</v>
      </c>
      <c r="L85" s="10"/>
      <c r="M85" s="6">
        <v>0.01</v>
      </c>
      <c r="N85" s="10"/>
      <c r="O85" s="6">
        <v>0.01</v>
      </c>
      <c r="P85" s="10"/>
      <c r="Q85" s="6">
        <v>0.01</v>
      </c>
      <c r="R85" s="10"/>
      <c r="S85" s="6">
        <v>0.04</v>
      </c>
      <c r="T85" s="10"/>
      <c r="U85" s="6">
        <v>0.04</v>
      </c>
      <c r="V85" s="7">
        <f t="shared" si="17"/>
        <v>0</v>
      </c>
      <c r="W85" s="7">
        <f t="shared" si="18"/>
        <v>0.16</v>
      </c>
    </row>
    <row r="86" spans="2:23" ht="18" customHeight="1">
      <c r="B86" s="4" t="s">
        <v>113</v>
      </c>
      <c r="C86" s="5" t="s">
        <v>114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7">
        <f t="shared" si="17"/>
        <v>0</v>
      </c>
      <c r="W86" s="7">
        <f t="shared" si="18"/>
        <v>0</v>
      </c>
    </row>
    <row r="87" spans="2:23">
      <c r="B87" s="4" t="s">
        <v>115</v>
      </c>
      <c r="C87" s="5" t="s">
        <v>116</v>
      </c>
      <c r="D87" s="10"/>
      <c r="E87" s="6">
        <v>0.5</v>
      </c>
      <c r="F87" s="10"/>
      <c r="G87" s="6">
        <v>0.48</v>
      </c>
      <c r="H87" s="10"/>
      <c r="I87" s="6">
        <v>0</v>
      </c>
      <c r="J87" s="10"/>
      <c r="K87" s="6">
        <v>0.35</v>
      </c>
      <c r="L87" s="10"/>
      <c r="M87" s="6">
        <v>0.14000000000000001</v>
      </c>
      <c r="N87" s="10"/>
      <c r="O87" s="6">
        <v>0.31</v>
      </c>
      <c r="P87" s="10"/>
      <c r="Q87" s="6">
        <v>0.33</v>
      </c>
      <c r="R87" s="10"/>
      <c r="S87" s="6">
        <v>1.0900000000000001</v>
      </c>
      <c r="T87" s="10"/>
      <c r="U87" s="6">
        <v>1.1000000000000001</v>
      </c>
      <c r="V87" s="7">
        <f t="shared" si="17"/>
        <v>0</v>
      </c>
      <c r="W87" s="7">
        <f t="shared" si="18"/>
        <v>4.3000000000000007</v>
      </c>
    </row>
    <row r="88" spans="2:23">
      <c r="B88" s="4" t="s">
        <v>117</v>
      </c>
      <c r="C88" s="5" t="s">
        <v>118</v>
      </c>
      <c r="D88" s="10"/>
      <c r="E88" s="6">
        <v>6.74</v>
      </c>
      <c r="F88" s="10"/>
      <c r="G88" s="6">
        <v>6.51</v>
      </c>
      <c r="H88" s="10"/>
      <c r="I88" s="6">
        <v>0</v>
      </c>
      <c r="J88" s="10"/>
      <c r="K88" s="6">
        <v>4.72</v>
      </c>
      <c r="L88" s="10"/>
      <c r="M88" s="6">
        <v>1.94</v>
      </c>
      <c r="N88" s="10"/>
      <c r="O88" s="6">
        <v>4.1399999999999997</v>
      </c>
      <c r="P88" s="10"/>
      <c r="Q88" s="6">
        <v>4.5</v>
      </c>
      <c r="R88" s="10"/>
      <c r="S88" s="6">
        <v>14.78</v>
      </c>
      <c r="T88" s="10"/>
      <c r="U88" s="6">
        <v>14.83</v>
      </c>
      <c r="V88" s="7">
        <f t="shared" si="17"/>
        <v>0</v>
      </c>
      <c r="W88" s="7">
        <f t="shared" si="18"/>
        <v>58.16</v>
      </c>
    </row>
    <row r="89" spans="2:23">
      <c r="B89" s="4">
        <v>22</v>
      </c>
      <c r="C89" s="9" t="s">
        <v>25</v>
      </c>
      <c r="D89" s="7">
        <f t="shared" ref="D89:Q89" si="27">SUM(D81:D88)</f>
        <v>0</v>
      </c>
      <c r="E89" s="7">
        <f t="shared" si="27"/>
        <v>7.26</v>
      </c>
      <c r="F89" s="7">
        <f t="shared" si="27"/>
        <v>0</v>
      </c>
      <c r="G89" s="7">
        <f t="shared" si="27"/>
        <v>7.01</v>
      </c>
      <c r="H89" s="7">
        <f t="shared" si="27"/>
        <v>0</v>
      </c>
      <c r="I89" s="7">
        <f t="shared" si="27"/>
        <v>0</v>
      </c>
      <c r="J89" s="7">
        <f t="shared" si="27"/>
        <v>0</v>
      </c>
      <c r="K89" s="7">
        <f t="shared" si="27"/>
        <v>5.08</v>
      </c>
      <c r="L89" s="7">
        <f t="shared" si="27"/>
        <v>0</v>
      </c>
      <c r="M89" s="7">
        <f t="shared" si="27"/>
        <v>2.09</v>
      </c>
      <c r="N89" s="7">
        <f t="shared" si="27"/>
        <v>0</v>
      </c>
      <c r="O89" s="7">
        <f t="shared" si="27"/>
        <v>4.46</v>
      </c>
      <c r="P89" s="7">
        <f t="shared" si="27"/>
        <v>0</v>
      </c>
      <c r="Q89" s="7">
        <f t="shared" si="27"/>
        <v>4.84</v>
      </c>
      <c r="R89" s="7">
        <f t="shared" ref="R89:U89" si="28">SUM(R81:R88)</f>
        <v>0</v>
      </c>
      <c r="S89" s="7">
        <f t="shared" si="28"/>
        <v>15.91</v>
      </c>
      <c r="T89" s="7">
        <f t="shared" si="28"/>
        <v>0</v>
      </c>
      <c r="U89" s="7">
        <f t="shared" si="28"/>
        <v>15.97</v>
      </c>
      <c r="V89" s="7">
        <f t="shared" si="17"/>
        <v>0</v>
      </c>
      <c r="W89" s="7">
        <f t="shared" si="18"/>
        <v>62.620000000000005</v>
      </c>
    </row>
    <row r="90" spans="2:23" ht="72">
      <c r="B90" s="4" t="s">
        <v>119</v>
      </c>
      <c r="C90" s="9" t="s">
        <v>120</v>
      </c>
      <c r="D90" s="7">
        <f t="shared" ref="D90:Q90" si="29">D52+D79+D89</f>
        <v>178.43566000000001</v>
      </c>
      <c r="E90" s="7">
        <f>E52+E79+E89</f>
        <v>828.12999999999988</v>
      </c>
      <c r="F90" s="7">
        <f t="shared" si="29"/>
        <v>172.52474000000001</v>
      </c>
      <c r="G90" s="7">
        <f t="shared" si="29"/>
        <v>800.28</v>
      </c>
      <c r="H90" s="7">
        <f t="shared" si="29"/>
        <v>176.85237999999998</v>
      </c>
      <c r="I90" s="7">
        <f t="shared" si="29"/>
        <v>0</v>
      </c>
      <c r="J90" s="7">
        <f t="shared" si="29"/>
        <v>125.07912</v>
      </c>
      <c r="K90" s="7">
        <f t="shared" si="29"/>
        <v>580.18000000000006</v>
      </c>
      <c r="L90" s="7">
        <f t="shared" si="29"/>
        <v>51.50938</v>
      </c>
      <c r="M90" s="7">
        <f t="shared" si="29"/>
        <v>238.64000000000001</v>
      </c>
      <c r="N90" s="7">
        <f t="shared" si="29"/>
        <v>109.61574999999999</v>
      </c>
      <c r="O90" s="7">
        <f t="shared" si="29"/>
        <v>508.75</v>
      </c>
      <c r="P90" s="7">
        <f t="shared" si="29"/>
        <v>119.00988</v>
      </c>
      <c r="Q90" s="7">
        <f t="shared" si="29"/>
        <v>552.35</v>
      </c>
      <c r="R90" s="7">
        <f t="shared" ref="R90:U90" si="30">R52+R79+R89</f>
        <v>391.54514</v>
      </c>
      <c r="S90" s="7">
        <f t="shared" si="30"/>
        <v>1816.32</v>
      </c>
      <c r="T90" s="7">
        <f t="shared" si="30"/>
        <v>392.49510999999995</v>
      </c>
      <c r="U90" s="7">
        <f t="shared" si="30"/>
        <v>1820.61</v>
      </c>
      <c r="V90" s="7">
        <f t="shared" si="17"/>
        <v>1717.0671600000001</v>
      </c>
      <c r="W90" s="7">
        <f t="shared" si="18"/>
        <v>7145.2599999999993</v>
      </c>
    </row>
    <row r="91" spans="2:23" ht="93.75" customHeight="1">
      <c r="B91" s="4" t="s">
        <v>121</v>
      </c>
      <c r="C91" s="9" t="s">
        <v>300</v>
      </c>
      <c r="D91" s="7">
        <f>ROUND(D90*1000/D20/12,2)</f>
        <v>43.98</v>
      </c>
      <c r="E91" s="7">
        <f>ROUND(E90*1000/E20/12,2)</f>
        <v>204.11</v>
      </c>
      <c r="F91" s="7">
        <f t="shared" ref="F91:W91" si="31">ROUND(F90*1000/F20/12,2)</f>
        <v>43.98</v>
      </c>
      <c r="G91" s="7">
        <f t="shared" si="31"/>
        <v>204.01</v>
      </c>
      <c r="H91" s="7">
        <f t="shared" si="31"/>
        <v>43.98</v>
      </c>
      <c r="I91" s="7">
        <f t="shared" si="31"/>
        <v>0</v>
      </c>
      <c r="J91" s="7">
        <f t="shared" si="31"/>
        <v>43.98</v>
      </c>
      <c r="K91" s="7">
        <f t="shared" si="31"/>
        <v>204</v>
      </c>
      <c r="L91" s="7">
        <f t="shared" si="31"/>
        <v>43.98</v>
      </c>
      <c r="M91" s="7">
        <f t="shared" si="31"/>
        <v>203.76</v>
      </c>
      <c r="N91" s="7">
        <f t="shared" si="31"/>
        <v>43.98</v>
      </c>
      <c r="O91" s="7">
        <f t="shared" si="31"/>
        <v>204.12</v>
      </c>
      <c r="P91" s="7">
        <f t="shared" si="31"/>
        <v>43.98</v>
      </c>
      <c r="Q91" s="7">
        <f t="shared" si="31"/>
        <v>204.12</v>
      </c>
      <c r="R91" s="7">
        <f t="shared" si="31"/>
        <v>43.98</v>
      </c>
      <c r="S91" s="7">
        <f t="shared" si="31"/>
        <v>204.02</v>
      </c>
      <c r="T91" s="7">
        <f t="shared" si="31"/>
        <v>43.98</v>
      </c>
      <c r="U91" s="7">
        <f t="shared" si="31"/>
        <v>204</v>
      </c>
      <c r="V91" s="7">
        <f t="shared" si="31"/>
        <v>43.98</v>
      </c>
      <c r="W91" s="7">
        <f t="shared" si="31"/>
        <v>183.01</v>
      </c>
    </row>
    <row r="92" spans="2:23" ht="105">
      <c r="B92" s="4" t="s">
        <v>122</v>
      </c>
      <c r="C92" s="5" t="s">
        <v>123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7">
        <f t="shared" ref="V92:V120" si="32">D92+F92+H92+J92+L92+N92+P92+R92+T92</f>
        <v>0</v>
      </c>
      <c r="W92" s="7">
        <f t="shared" ref="W92:W121" si="33">E92+G92+I92+K92+M92+O92+Q92+S92+U92</f>
        <v>0</v>
      </c>
    </row>
    <row r="93" spans="2:23" ht="33" customHeight="1">
      <c r="B93" s="4" t="s">
        <v>124</v>
      </c>
      <c r="C93" s="9" t="s">
        <v>125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7">
        <f t="shared" si="32"/>
        <v>0</v>
      </c>
      <c r="W93" s="7">
        <f t="shared" si="33"/>
        <v>0</v>
      </c>
    </row>
    <row r="94" spans="2:23" s="24" customFormat="1" ht="33" hidden="1" customHeight="1">
      <c r="B94" s="20"/>
      <c r="C94" s="21" t="s">
        <v>301</v>
      </c>
      <c r="D94" s="22"/>
      <c r="E94" s="22">
        <v>95.3</v>
      </c>
      <c r="F94" s="22"/>
      <c r="G94" s="22">
        <v>113.7</v>
      </c>
      <c r="H94" s="22"/>
      <c r="I94" s="22"/>
      <c r="J94" s="22"/>
      <c r="K94" s="22">
        <v>125.5</v>
      </c>
      <c r="L94" s="22"/>
      <c r="M94" s="22">
        <v>110.3</v>
      </c>
      <c r="N94" s="22"/>
      <c r="O94" s="22">
        <v>95.3</v>
      </c>
      <c r="P94" s="22"/>
      <c r="Q94" s="22">
        <v>96.6</v>
      </c>
      <c r="R94" s="22"/>
      <c r="S94" s="22">
        <v>102.6</v>
      </c>
      <c r="T94" s="22"/>
      <c r="U94" s="22">
        <v>102.8</v>
      </c>
      <c r="V94" s="7">
        <f t="shared" si="32"/>
        <v>0</v>
      </c>
      <c r="W94" s="7">
        <f t="shared" si="33"/>
        <v>842.1</v>
      </c>
    </row>
    <row r="95" spans="2:23">
      <c r="B95" s="4">
        <v>23</v>
      </c>
      <c r="C95" s="5" t="s">
        <v>126</v>
      </c>
      <c r="D95" s="10"/>
      <c r="E95" s="10">
        <v>41.673355799999996</v>
      </c>
      <c r="F95" s="10"/>
      <c r="G95" s="10">
        <v>48.07251918</v>
      </c>
      <c r="H95" s="10"/>
      <c r="I95" s="10">
        <v>0</v>
      </c>
      <c r="J95" s="10"/>
      <c r="K95" s="10">
        <v>35.296021600000003</v>
      </c>
      <c r="L95" s="10"/>
      <c r="M95" s="10">
        <v>13.917720179999998</v>
      </c>
      <c r="N95" s="10"/>
      <c r="O95" s="10">
        <v>25.600629600000001</v>
      </c>
      <c r="P95" s="10"/>
      <c r="Q95" s="10">
        <v>28.173776399999998</v>
      </c>
      <c r="R95" s="10"/>
      <c r="S95" s="10">
        <v>98.449706880000008</v>
      </c>
      <c r="T95" s="10"/>
      <c r="U95" s="10">
        <v>98.880873359999995</v>
      </c>
      <c r="V95" s="7">
        <f t="shared" si="32"/>
        <v>0</v>
      </c>
      <c r="W95" s="7">
        <f t="shared" si="33"/>
        <v>390.06460300000003</v>
      </c>
    </row>
    <row r="96" spans="2:23" ht="30">
      <c r="B96" s="4">
        <v>24</v>
      </c>
      <c r="C96" s="5" t="s">
        <v>127</v>
      </c>
      <c r="D96" s="10"/>
      <c r="E96" s="10">
        <v>35.163041129999996</v>
      </c>
      <c r="F96" s="10"/>
      <c r="G96" s="10">
        <v>35.576980139999996</v>
      </c>
      <c r="H96" s="10"/>
      <c r="I96" s="10">
        <v>0</v>
      </c>
      <c r="J96" s="10"/>
      <c r="K96" s="10">
        <v>17.10483425</v>
      </c>
      <c r="L96" s="10"/>
      <c r="M96" s="10">
        <v>9.1564662599999984</v>
      </c>
      <c r="N96" s="10"/>
      <c r="O96" s="10">
        <v>13.789557389999999</v>
      </c>
      <c r="P96" s="10"/>
      <c r="Q96" s="10">
        <v>9.3284494800000015</v>
      </c>
      <c r="R96" s="10"/>
      <c r="S96" s="10">
        <v>28.077023520000001</v>
      </c>
      <c r="T96" s="10"/>
      <c r="U96" s="10">
        <v>16.615358400000002</v>
      </c>
      <c r="V96" s="7">
        <f t="shared" si="32"/>
        <v>0</v>
      </c>
      <c r="W96" s="7">
        <f t="shared" si="33"/>
        <v>164.81171057</v>
      </c>
    </row>
    <row r="97" spans="2:23">
      <c r="B97" s="4"/>
      <c r="C97" s="5" t="s">
        <v>128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7">
        <f t="shared" si="32"/>
        <v>0</v>
      </c>
      <c r="W97" s="7">
        <f t="shared" si="33"/>
        <v>0</v>
      </c>
    </row>
    <row r="98" spans="2:23">
      <c r="B98" s="4"/>
      <c r="C98" s="5" t="s">
        <v>129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7">
        <f t="shared" si="32"/>
        <v>0</v>
      </c>
      <c r="W98" s="7">
        <f t="shared" si="33"/>
        <v>0</v>
      </c>
    </row>
    <row r="99" spans="2:23" ht="30">
      <c r="B99" s="4">
        <v>25</v>
      </c>
      <c r="C99" s="5" t="s">
        <v>130</v>
      </c>
      <c r="D99" s="10"/>
      <c r="E99" s="10">
        <v>1.1502710000000001E-2</v>
      </c>
      <c r="F99" s="10"/>
      <c r="G99" s="10">
        <v>4.1159400000000006E-2</v>
      </c>
      <c r="H99" s="10"/>
      <c r="I99" s="10">
        <v>0</v>
      </c>
      <c r="J99" s="10"/>
      <c r="K99" s="10">
        <v>0</v>
      </c>
      <c r="L99" s="10"/>
      <c r="M99" s="10">
        <v>0</v>
      </c>
      <c r="N99" s="10"/>
      <c r="O99" s="10">
        <v>0</v>
      </c>
      <c r="P99" s="10"/>
      <c r="Q99" s="10">
        <v>1.49287572</v>
      </c>
      <c r="R99" s="10"/>
      <c r="S99" s="10">
        <v>18.42703182</v>
      </c>
      <c r="T99" s="10"/>
      <c r="U99" s="10">
        <v>11.49985564</v>
      </c>
      <c r="V99" s="7">
        <f t="shared" si="32"/>
        <v>0</v>
      </c>
      <c r="W99" s="7">
        <f t="shared" si="33"/>
        <v>31.47242529</v>
      </c>
    </row>
    <row r="100" spans="2:23" ht="30">
      <c r="B100" s="4">
        <v>26</v>
      </c>
      <c r="C100" s="5" t="s">
        <v>297</v>
      </c>
      <c r="D100" s="10"/>
      <c r="E100" s="10">
        <v>8.7891568600000003</v>
      </c>
      <c r="F100" s="10"/>
      <c r="G100" s="10">
        <v>10.06000545</v>
      </c>
      <c r="H100" s="10"/>
      <c r="I100" s="10">
        <v>0</v>
      </c>
      <c r="J100" s="10"/>
      <c r="K100" s="10">
        <v>0</v>
      </c>
      <c r="L100" s="10"/>
      <c r="M100" s="10">
        <v>3.1633047299999997</v>
      </c>
      <c r="N100" s="10"/>
      <c r="O100" s="10">
        <v>5.3498370400000006</v>
      </c>
      <c r="P100" s="10"/>
      <c r="Q100" s="10">
        <v>3.7505529599999998</v>
      </c>
      <c r="R100" s="10"/>
      <c r="S100" s="10">
        <v>19.66048902</v>
      </c>
      <c r="T100" s="10"/>
      <c r="U100" s="10">
        <v>12.875843919999999</v>
      </c>
      <c r="V100" s="7">
        <f t="shared" si="32"/>
        <v>0</v>
      </c>
      <c r="W100" s="7">
        <f t="shared" si="33"/>
        <v>63.649189980000003</v>
      </c>
    </row>
    <row r="101" spans="2:23" s="24" customFormat="1" ht="30" hidden="1">
      <c r="B101" s="20"/>
      <c r="C101" s="25" t="s">
        <v>302</v>
      </c>
      <c r="D101" s="22"/>
      <c r="E101" s="22">
        <v>5.2910399999999997</v>
      </c>
      <c r="F101" s="22"/>
      <c r="G101" s="22">
        <v>4.2123999999999997</v>
      </c>
      <c r="H101" s="22"/>
      <c r="I101" s="22"/>
      <c r="J101" s="22"/>
      <c r="K101" s="22"/>
      <c r="L101" s="22"/>
      <c r="M101" s="22">
        <v>1.1271800000000001</v>
      </c>
      <c r="N101" s="22"/>
      <c r="O101" s="22">
        <v>2.0817299999999999</v>
      </c>
      <c r="P101" s="22"/>
      <c r="Q101" s="22">
        <v>1.77976</v>
      </c>
      <c r="R101" s="22"/>
      <c r="S101" s="22">
        <v>9.1353899999999992</v>
      </c>
      <c r="T101" s="22"/>
      <c r="U101" s="22">
        <v>5.5860200000000004</v>
      </c>
      <c r="V101" s="7">
        <f t="shared" si="32"/>
        <v>0</v>
      </c>
      <c r="W101" s="7">
        <f t="shared" si="33"/>
        <v>29.213519999999999</v>
      </c>
    </row>
    <row r="102" spans="2:23" ht="30">
      <c r="B102" s="4">
        <v>27</v>
      </c>
      <c r="C102" s="5" t="s">
        <v>132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7">
        <f t="shared" si="32"/>
        <v>0</v>
      </c>
      <c r="W102" s="7">
        <f t="shared" si="33"/>
        <v>0</v>
      </c>
    </row>
    <row r="103" spans="2:23" ht="30">
      <c r="B103" s="4">
        <v>28</v>
      </c>
      <c r="C103" s="5" t="s">
        <v>133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7">
        <f t="shared" si="32"/>
        <v>0</v>
      </c>
      <c r="W103" s="7">
        <f t="shared" si="33"/>
        <v>0</v>
      </c>
    </row>
    <row r="104" spans="2:23" ht="45">
      <c r="B104" s="4">
        <v>29</v>
      </c>
      <c r="C104" s="5" t="s">
        <v>134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7">
        <f t="shared" si="32"/>
        <v>0</v>
      </c>
      <c r="W104" s="7">
        <f t="shared" si="33"/>
        <v>0</v>
      </c>
    </row>
    <row r="105" spans="2:23" ht="90">
      <c r="B105" s="4">
        <v>30</v>
      </c>
      <c r="C105" s="5" t="s">
        <v>135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7">
        <f t="shared" si="32"/>
        <v>0</v>
      </c>
      <c r="W105" s="7">
        <f t="shared" si="33"/>
        <v>0</v>
      </c>
    </row>
    <row r="106" spans="2:23" ht="60">
      <c r="B106" s="4">
        <v>31</v>
      </c>
      <c r="C106" s="5" t="s">
        <v>136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7">
        <f t="shared" si="32"/>
        <v>0</v>
      </c>
      <c r="W106" s="7">
        <f t="shared" si="33"/>
        <v>0</v>
      </c>
    </row>
    <row r="107" spans="2:23" ht="60">
      <c r="B107" s="4">
        <v>33</v>
      </c>
      <c r="C107" s="5" t="s">
        <v>137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7">
        <f t="shared" si="32"/>
        <v>0</v>
      </c>
      <c r="W107" s="7">
        <f t="shared" si="33"/>
        <v>0</v>
      </c>
    </row>
    <row r="108" spans="2:23" s="11" customFormat="1">
      <c r="B108" s="78">
        <v>34</v>
      </c>
      <c r="C108" s="9" t="s">
        <v>25</v>
      </c>
      <c r="D108" s="7"/>
      <c r="E108" s="7">
        <f>SUM(E95:E100)</f>
        <v>85.6370565</v>
      </c>
      <c r="F108" s="7"/>
      <c r="G108" s="7">
        <f t="shared" ref="G108" si="34">SUM(G95:G100)</f>
        <v>93.750664169999993</v>
      </c>
      <c r="H108" s="7"/>
      <c r="I108" s="7">
        <f t="shared" ref="I108" si="35">SUM(I95:I100)</f>
        <v>0</v>
      </c>
      <c r="J108" s="7"/>
      <c r="K108" s="7">
        <f t="shared" ref="K108" si="36">SUM(K95:K100)</f>
        <v>52.400855849999999</v>
      </c>
      <c r="L108" s="7"/>
      <c r="M108" s="7">
        <f t="shared" ref="M108" si="37">SUM(M95:M100)</f>
        <v>26.237491169999998</v>
      </c>
      <c r="N108" s="7"/>
      <c r="O108" s="7">
        <f t="shared" ref="O108" si="38">SUM(O95:O100)</f>
        <v>44.740024030000001</v>
      </c>
      <c r="P108" s="7"/>
      <c r="Q108" s="7">
        <f>SUM(Q95:Q100)</f>
        <v>42.745654559999998</v>
      </c>
      <c r="R108" s="7"/>
      <c r="S108" s="7">
        <f t="shared" ref="S108" si="39">SUM(S95:S100)</f>
        <v>164.61425124000002</v>
      </c>
      <c r="T108" s="7"/>
      <c r="U108" s="7">
        <f>SUM(U95:U100)</f>
        <v>139.87193131999999</v>
      </c>
      <c r="V108" s="7">
        <f t="shared" si="32"/>
        <v>0</v>
      </c>
      <c r="W108" s="7">
        <f t="shared" si="33"/>
        <v>649.99792883999999</v>
      </c>
    </row>
    <row r="109" spans="2:23" ht="29.25">
      <c r="B109" s="4" t="s">
        <v>138</v>
      </c>
      <c r="C109" s="9" t="s">
        <v>139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7">
        <f t="shared" si="32"/>
        <v>0</v>
      </c>
      <c r="W109" s="7">
        <f t="shared" si="33"/>
        <v>0</v>
      </c>
    </row>
    <row r="110" spans="2:23" ht="30">
      <c r="B110" s="4">
        <v>35</v>
      </c>
      <c r="C110" s="5" t="s">
        <v>287</v>
      </c>
      <c r="D110" s="6"/>
      <c r="E110" s="6">
        <v>104.49</v>
      </c>
      <c r="F110" s="6"/>
      <c r="G110" s="6">
        <v>101.03</v>
      </c>
      <c r="H110" s="6"/>
      <c r="I110" s="6"/>
      <c r="J110" s="6"/>
      <c r="K110" s="6">
        <v>67.2</v>
      </c>
      <c r="L110" s="6"/>
      <c r="M110" s="6">
        <v>30.15</v>
      </c>
      <c r="N110" s="6"/>
      <c r="O110" s="6">
        <v>64.19</v>
      </c>
      <c r="P110" s="6"/>
      <c r="Q110" s="6">
        <v>69.69</v>
      </c>
      <c r="R110" s="6"/>
      <c r="S110" s="6">
        <v>229.28</v>
      </c>
      <c r="T110" s="6"/>
      <c r="U110" s="6">
        <v>229.84</v>
      </c>
      <c r="V110" s="7">
        <f t="shared" si="32"/>
        <v>0</v>
      </c>
      <c r="W110" s="7">
        <f t="shared" si="33"/>
        <v>895.87</v>
      </c>
    </row>
    <row r="111" spans="2:23" ht="36.75" customHeight="1">
      <c r="B111" s="4">
        <v>36</v>
      </c>
      <c r="C111" s="5" t="s">
        <v>288</v>
      </c>
      <c r="D111" s="6"/>
      <c r="E111" s="13">
        <v>273.92099999999999</v>
      </c>
      <c r="F111" s="6"/>
      <c r="G111" s="13">
        <v>232.29599999999999</v>
      </c>
      <c r="H111" s="6"/>
      <c r="I111" s="13"/>
      <c r="J111" s="6"/>
      <c r="K111" s="13">
        <v>101.18300000000001</v>
      </c>
      <c r="L111" s="6"/>
      <c r="M111" s="13">
        <v>61.628999999999998</v>
      </c>
      <c r="N111" s="6"/>
      <c r="O111" s="13">
        <v>107.42100000000001</v>
      </c>
      <c r="P111" s="6"/>
      <c r="Q111" s="13">
        <v>71.691000000000003</v>
      </c>
      <c r="R111" s="6"/>
      <c r="S111" s="13">
        <v>203.15899999999999</v>
      </c>
      <c r="T111" s="6"/>
      <c r="U111" s="13">
        <v>119.991</v>
      </c>
      <c r="V111" s="7">
        <f t="shared" si="32"/>
        <v>0</v>
      </c>
      <c r="W111" s="7">
        <f t="shared" si="33"/>
        <v>1171.2910000000002</v>
      </c>
    </row>
    <row r="112" spans="2:23">
      <c r="B112" s="4" t="s">
        <v>140</v>
      </c>
      <c r="C112" s="5" t="s">
        <v>128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7">
        <f t="shared" si="32"/>
        <v>0</v>
      </c>
      <c r="W112" s="7">
        <f t="shared" si="33"/>
        <v>0</v>
      </c>
    </row>
    <row r="113" spans="2:23">
      <c r="B113" s="4" t="s">
        <v>141</v>
      </c>
      <c r="C113" s="5" t="s">
        <v>142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7">
        <f t="shared" si="32"/>
        <v>0</v>
      </c>
      <c r="W113" s="7">
        <f t="shared" si="33"/>
        <v>0</v>
      </c>
    </row>
    <row r="114" spans="2:23" ht="34.5" customHeight="1">
      <c r="B114" s="4">
        <v>37</v>
      </c>
      <c r="C114" s="5" t="s">
        <v>289</v>
      </c>
      <c r="D114" s="6"/>
      <c r="E114" s="13">
        <v>0.2</v>
      </c>
      <c r="F114" s="6"/>
      <c r="G114" s="13">
        <v>0.6</v>
      </c>
      <c r="H114" s="6"/>
      <c r="I114" s="13"/>
      <c r="J114" s="6"/>
      <c r="K114" s="13">
        <v>0</v>
      </c>
      <c r="L114" s="6"/>
      <c r="M114" s="13">
        <v>0</v>
      </c>
      <c r="N114" s="6"/>
      <c r="O114" s="13">
        <v>0</v>
      </c>
      <c r="P114" s="6"/>
      <c r="Q114" s="13">
        <v>25.616</v>
      </c>
      <c r="R114" s="6"/>
      <c r="S114" s="13">
        <v>297.697</v>
      </c>
      <c r="T114" s="6"/>
      <c r="U114" s="13">
        <v>185.42400000000001</v>
      </c>
      <c r="V114" s="7">
        <f t="shared" si="32"/>
        <v>0</v>
      </c>
      <c r="W114" s="7">
        <f t="shared" si="33"/>
        <v>509.53700000000003</v>
      </c>
    </row>
    <row r="115" spans="2:23" ht="33" customHeight="1">
      <c r="B115" s="4">
        <v>38</v>
      </c>
      <c r="C115" s="5" t="s">
        <v>290</v>
      </c>
      <c r="D115" s="6"/>
      <c r="E115" s="13">
        <v>481.25799999999998</v>
      </c>
      <c r="F115" s="6"/>
      <c r="G115" s="13">
        <v>456.65199999999999</v>
      </c>
      <c r="H115" s="6"/>
      <c r="I115" s="13"/>
      <c r="J115" s="6"/>
      <c r="K115" s="13">
        <v>0</v>
      </c>
      <c r="L115" s="6"/>
      <c r="M115" s="13">
        <v>146.625</v>
      </c>
      <c r="N115" s="6"/>
      <c r="O115" s="13">
        <v>286.27600000000001</v>
      </c>
      <c r="P115" s="6"/>
      <c r="Q115" s="13">
        <v>199.98400000000001</v>
      </c>
      <c r="R115" s="6"/>
      <c r="S115" s="13">
        <v>989.06799999999998</v>
      </c>
      <c r="T115" s="6"/>
      <c r="U115" s="13">
        <v>644.23800000000006</v>
      </c>
      <c r="V115" s="7">
        <f t="shared" si="32"/>
        <v>0</v>
      </c>
      <c r="W115" s="7">
        <f t="shared" si="33"/>
        <v>3204.1009999999997</v>
      </c>
    </row>
    <row r="116" spans="2:23" ht="125.25">
      <c r="B116" s="4" t="s">
        <v>143</v>
      </c>
      <c r="C116" s="5" t="s">
        <v>291</v>
      </c>
      <c r="D116" s="10"/>
      <c r="E116" s="10">
        <v>-2.06</v>
      </c>
      <c r="F116" s="10"/>
      <c r="G116" s="10">
        <v>5.79</v>
      </c>
      <c r="H116" s="10"/>
      <c r="I116" s="10"/>
      <c r="J116" s="10"/>
      <c r="K116" s="10">
        <v>7.17</v>
      </c>
      <c r="L116" s="10"/>
      <c r="M116" s="10">
        <v>1.3</v>
      </c>
      <c r="N116" s="10"/>
      <c r="O116" s="10">
        <v>-1.26</v>
      </c>
      <c r="P116" s="10"/>
      <c r="Q116" s="10">
        <v>-0.99</v>
      </c>
      <c r="R116" s="10"/>
      <c r="S116" s="10">
        <v>2.4900000000000002</v>
      </c>
      <c r="T116" s="10"/>
      <c r="U116" s="10">
        <v>2.69</v>
      </c>
      <c r="V116" s="7">
        <f t="shared" si="32"/>
        <v>0</v>
      </c>
      <c r="W116" s="7">
        <f t="shared" si="33"/>
        <v>15.13</v>
      </c>
    </row>
    <row r="117" spans="2:23" ht="138" customHeight="1">
      <c r="B117" s="4" t="s">
        <v>144</v>
      </c>
      <c r="C117" s="5" t="s">
        <v>292</v>
      </c>
      <c r="D117" s="10"/>
      <c r="E117" s="10">
        <v>-1.73</v>
      </c>
      <c r="F117" s="10"/>
      <c r="G117" s="10">
        <v>4.29</v>
      </c>
      <c r="H117" s="10"/>
      <c r="I117" s="10"/>
      <c r="J117" s="10"/>
      <c r="K117" s="10">
        <v>3.48</v>
      </c>
      <c r="L117" s="10"/>
      <c r="M117" s="10">
        <v>0.86</v>
      </c>
      <c r="N117" s="10"/>
      <c r="O117" s="10">
        <v>-0.68</v>
      </c>
      <c r="P117" s="10"/>
      <c r="Q117" s="10">
        <v>-0.33</v>
      </c>
      <c r="R117" s="10"/>
      <c r="S117" s="10">
        <v>0.71</v>
      </c>
      <c r="T117" s="10"/>
      <c r="U117" s="10">
        <v>0.45</v>
      </c>
      <c r="V117" s="7">
        <f t="shared" si="32"/>
        <v>0</v>
      </c>
      <c r="W117" s="7">
        <f t="shared" si="33"/>
        <v>7.0500000000000007</v>
      </c>
    </row>
    <row r="118" spans="2:23">
      <c r="B118" s="4" t="s">
        <v>145</v>
      </c>
      <c r="C118" s="5" t="s">
        <v>128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7">
        <f t="shared" si="32"/>
        <v>0</v>
      </c>
      <c r="W118" s="7">
        <f t="shared" si="33"/>
        <v>0</v>
      </c>
    </row>
    <row r="119" spans="2:23">
      <c r="B119" s="4" t="s">
        <v>146</v>
      </c>
      <c r="C119" s="5" t="s">
        <v>142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7">
        <f t="shared" si="32"/>
        <v>0</v>
      </c>
      <c r="W119" s="7">
        <f t="shared" si="33"/>
        <v>0</v>
      </c>
    </row>
    <row r="120" spans="2:23" ht="142.5">
      <c r="B120" s="4" t="s">
        <v>147</v>
      </c>
      <c r="C120" s="5" t="s">
        <v>293</v>
      </c>
      <c r="D120" s="10"/>
      <c r="E120" s="10">
        <v>0</v>
      </c>
      <c r="F120" s="10"/>
      <c r="G120" s="10">
        <v>0</v>
      </c>
      <c r="H120" s="10"/>
      <c r="I120" s="10"/>
      <c r="J120" s="10"/>
      <c r="K120" s="10">
        <v>0</v>
      </c>
      <c r="L120" s="10"/>
      <c r="M120" s="10">
        <v>0</v>
      </c>
      <c r="N120" s="10"/>
      <c r="O120" s="10">
        <v>0</v>
      </c>
      <c r="P120" s="10"/>
      <c r="Q120" s="10">
        <v>-0.05</v>
      </c>
      <c r="R120" s="10"/>
      <c r="S120" s="10">
        <v>0.47</v>
      </c>
      <c r="T120" s="10"/>
      <c r="U120" s="10">
        <v>0.31</v>
      </c>
      <c r="V120" s="7">
        <f t="shared" si="32"/>
        <v>0</v>
      </c>
      <c r="W120" s="7">
        <f t="shared" si="33"/>
        <v>0.73</v>
      </c>
    </row>
    <row r="121" spans="2:23" ht="129" customHeight="1">
      <c r="B121" s="4" t="s">
        <v>148</v>
      </c>
      <c r="C121" s="5" t="s">
        <v>294</v>
      </c>
      <c r="D121" s="10"/>
      <c r="E121" s="10">
        <v>-0.25</v>
      </c>
      <c r="F121" s="10"/>
      <c r="G121" s="10">
        <v>0.57999999999999996</v>
      </c>
      <c r="H121" s="10"/>
      <c r="I121" s="10"/>
      <c r="J121" s="10"/>
      <c r="K121" s="10">
        <v>0</v>
      </c>
      <c r="L121" s="10"/>
      <c r="M121" s="10">
        <v>0.12</v>
      </c>
      <c r="N121" s="10"/>
      <c r="O121" s="10">
        <v>-0.1</v>
      </c>
      <c r="P121" s="10"/>
      <c r="Q121" s="10">
        <v>-0.06</v>
      </c>
      <c r="R121" s="10"/>
      <c r="S121" s="10">
        <v>0.24</v>
      </c>
      <c r="T121" s="10"/>
      <c r="U121" s="10">
        <v>0.16</v>
      </c>
      <c r="V121" s="7">
        <f>D121+F121+H121+J121+L121+N121+P121+R121+T121</f>
        <v>0</v>
      </c>
      <c r="W121" s="7">
        <f t="shared" si="33"/>
        <v>0.69000000000000006</v>
      </c>
    </row>
    <row r="123" spans="2:23">
      <c r="B123" s="14" t="s">
        <v>320</v>
      </c>
      <c r="C123" s="14"/>
    </row>
    <row r="124" spans="2:23">
      <c r="C124" s="15"/>
    </row>
    <row r="125" spans="2:23">
      <c r="B125" s="14" t="s">
        <v>149</v>
      </c>
      <c r="C125" s="14"/>
    </row>
  </sheetData>
  <mergeCells count="12">
    <mergeCell ref="B7:E7"/>
    <mergeCell ref="B8:E8"/>
    <mergeCell ref="T12:U12"/>
    <mergeCell ref="V12:W12"/>
    <mergeCell ref="D12:E12"/>
    <mergeCell ref="F12:G12"/>
    <mergeCell ref="H12:I12"/>
    <mergeCell ref="J12:K12"/>
    <mergeCell ref="L12:M12"/>
    <mergeCell ref="N12:O12"/>
    <mergeCell ref="P12:Q12"/>
    <mergeCell ref="R12:S1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25"/>
  <sheetViews>
    <sheetView zoomScale="75" zoomScaleNormal="7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101" sqref="A101:XFD101"/>
    </sheetView>
  </sheetViews>
  <sheetFormatPr defaultRowHeight="15"/>
  <cols>
    <col min="1" max="2" width="9.140625" style="8"/>
    <col min="3" max="3" width="43.7109375" style="8" customWidth="1"/>
    <col min="4" max="4" width="16.5703125" style="8" customWidth="1"/>
    <col min="5" max="5" width="12.28515625" style="8" customWidth="1"/>
    <col min="6" max="6" width="16.5703125" style="8" customWidth="1"/>
    <col min="7" max="7" width="11.140625" style="8" customWidth="1"/>
    <col min="8" max="8" width="14.42578125" style="8" customWidth="1"/>
    <col min="9" max="9" width="12.85546875" style="8" customWidth="1"/>
    <col min="10" max="10" width="16.28515625" style="8" customWidth="1"/>
    <col min="11" max="11" width="11.28515625" style="8" customWidth="1"/>
    <col min="12" max="12" width="15.5703125" style="8" customWidth="1"/>
    <col min="13" max="13" width="18.140625" style="8" customWidth="1"/>
    <col min="14" max="16384" width="9.140625" style="8"/>
  </cols>
  <sheetData>
    <row r="2" spans="2:13" ht="15.75">
      <c r="E2" s="63" t="s">
        <v>150</v>
      </c>
    </row>
    <row r="3" spans="2:13" ht="15.75">
      <c r="E3" s="63" t="s">
        <v>307</v>
      </c>
    </row>
    <row r="4" spans="2:13" ht="15.75">
      <c r="D4" s="63"/>
    </row>
    <row r="5" spans="2:13" ht="18.75">
      <c r="B5" s="26"/>
    </row>
    <row r="6" spans="2:13" ht="18.75">
      <c r="B6" s="26"/>
    </row>
    <row r="7" spans="2:13" ht="18.75">
      <c r="B7" s="74" t="s">
        <v>151</v>
      </c>
      <c r="C7" s="74"/>
      <c r="D7" s="74"/>
      <c r="E7" s="74"/>
      <c r="F7" s="64"/>
      <c r="G7" s="64"/>
    </row>
    <row r="8" spans="2:13" ht="88.5" customHeight="1">
      <c r="B8" s="75" t="s">
        <v>315</v>
      </c>
      <c r="C8" s="75"/>
      <c r="D8" s="75"/>
      <c r="E8" s="75"/>
      <c r="F8" s="65"/>
      <c r="G8" s="65"/>
    </row>
    <row r="9" spans="2:13">
      <c r="B9" s="27" t="s">
        <v>3</v>
      </c>
      <c r="C9" s="14" t="s">
        <v>318</v>
      </c>
      <c r="D9" s="41"/>
      <c r="E9" s="29"/>
      <c r="F9" s="29"/>
      <c r="G9" s="29"/>
    </row>
    <row r="10" spans="2:13">
      <c r="B10" s="27" t="s">
        <v>3</v>
      </c>
      <c r="C10" s="42" t="s">
        <v>313</v>
      </c>
      <c r="D10" s="42"/>
      <c r="E10" s="42"/>
      <c r="F10" s="42"/>
      <c r="G10" s="42"/>
      <c r="H10" s="42"/>
    </row>
    <row r="11" spans="2:13">
      <c r="B11" s="27"/>
      <c r="C11" s="28"/>
    </row>
    <row r="12" spans="2:13" s="44" customFormat="1">
      <c r="B12" s="43"/>
      <c r="C12" s="43"/>
      <c r="D12" s="68" t="s">
        <v>252</v>
      </c>
      <c r="E12" s="69"/>
      <c r="F12" s="68" t="s">
        <v>253</v>
      </c>
      <c r="G12" s="69"/>
      <c r="H12" s="68" t="s">
        <v>254</v>
      </c>
      <c r="I12" s="69"/>
      <c r="J12" s="68" t="s">
        <v>255</v>
      </c>
      <c r="K12" s="69"/>
      <c r="L12" s="66" t="s">
        <v>284</v>
      </c>
      <c r="M12" s="67"/>
    </row>
    <row r="13" spans="2:13" ht="45.75" customHeight="1">
      <c r="B13" s="3"/>
      <c r="C13" s="5"/>
      <c r="D13" s="2" t="s">
        <v>0</v>
      </c>
      <c r="E13" s="2" t="s">
        <v>172</v>
      </c>
      <c r="F13" s="2" t="s">
        <v>0</v>
      </c>
      <c r="G13" s="2" t="s">
        <v>172</v>
      </c>
      <c r="H13" s="2" t="s">
        <v>0</v>
      </c>
      <c r="I13" s="2" t="s">
        <v>172</v>
      </c>
      <c r="J13" s="2" t="s">
        <v>0</v>
      </c>
      <c r="K13" s="2" t="s">
        <v>172</v>
      </c>
      <c r="L13" s="30" t="s">
        <v>0</v>
      </c>
      <c r="M13" s="30" t="s">
        <v>172</v>
      </c>
    </row>
    <row r="14" spans="2:13">
      <c r="B14" s="4" t="s">
        <v>1</v>
      </c>
      <c r="C14" s="9" t="s">
        <v>2</v>
      </c>
      <c r="D14" s="3" t="s">
        <v>3</v>
      </c>
      <c r="E14" s="3" t="s">
        <v>3</v>
      </c>
      <c r="F14" s="3" t="s">
        <v>3</v>
      </c>
      <c r="G14" s="3" t="s">
        <v>3</v>
      </c>
      <c r="H14" s="3" t="s">
        <v>3</v>
      </c>
      <c r="I14" s="3" t="s">
        <v>3</v>
      </c>
      <c r="J14" s="3" t="s">
        <v>3</v>
      </c>
      <c r="K14" s="3" t="s">
        <v>3</v>
      </c>
      <c r="L14" s="31"/>
      <c r="M14" s="31"/>
    </row>
    <row r="15" spans="2:13">
      <c r="B15" s="4">
        <v>1</v>
      </c>
      <c r="C15" s="5" t="s">
        <v>4</v>
      </c>
      <c r="D15" s="3" t="s">
        <v>3</v>
      </c>
      <c r="E15" s="3" t="s">
        <v>256</v>
      </c>
      <c r="F15" s="3" t="s">
        <v>3</v>
      </c>
      <c r="G15" s="3" t="s">
        <v>256</v>
      </c>
      <c r="H15" s="3" t="s">
        <v>3</v>
      </c>
      <c r="I15" s="3" t="s">
        <v>256</v>
      </c>
      <c r="J15" s="3" t="s">
        <v>3</v>
      </c>
      <c r="K15" s="3" t="s">
        <v>256</v>
      </c>
      <c r="L15" s="31"/>
      <c r="M15" s="33"/>
    </row>
    <row r="16" spans="2:13">
      <c r="B16" s="4">
        <v>2</v>
      </c>
      <c r="C16" s="5" t="s">
        <v>5</v>
      </c>
      <c r="D16" s="3" t="s">
        <v>3</v>
      </c>
      <c r="E16" s="3">
        <v>4</v>
      </c>
      <c r="F16" s="3" t="s">
        <v>3</v>
      </c>
      <c r="G16" s="3">
        <v>4</v>
      </c>
      <c r="H16" s="3" t="s">
        <v>3</v>
      </c>
      <c r="I16" s="3">
        <v>4</v>
      </c>
      <c r="J16" s="3" t="s">
        <v>3</v>
      </c>
      <c r="K16" s="3">
        <v>4</v>
      </c>
      <c r="L16" s="19"/>
      <c r="M16" s="19">
        <f>E16+G16+I16+K16</f>
        <v>16</v>
      </c>
    </row>
    <row r="17" spans="2:13">
      <c r="B17" s="4">
        <v>3</v>
      </c>
      <c r="C17" s="5" t="s">
        <v>6</v>
      </c>
      <c r="D17" s="3" t="s">
        <v>3</v>
      </c>
      <c r="E17" s="3">
        <v>2</v>
      </c>
      <c r="F17" s="3" t="s">
        <v>3</v>
      </c>
      <c r="G17" s="3">
        <v>3</v>
      </c>
      <c r="H17" s="3" t="s">
        <v>3</v>
      </c>
      <c r="I17" s="3">
        <v>4</v>
      </c>
      <c r="J17" s="3" t="s">
        <v>3</v>
      </c>
      <c r="K17" s="3">
        <v>4</v>
      </c>
      <c r="L17" s="18"/>
      <c r="M17" s="19">
        <f t="shared" ref="M17:M25" si="0">E17+G17+I17+K17</f>
        <v>13</v>
      </c>
    </row>
    <row r="18" spans="2:13">
      <c r="B18" s="4">
        <v>4</v>
      </c>
      <c r="C18" s="5" t="s">
        <v>7</v>
      </c>
      <c r="D18" s="3" t="s">
        <v>3</v>
      </c>
      <c r="E18" s="3">
        <v>24</v>
      </c>
      <c r="F18" s="3" t="s">
        <v>3</v>
      </c>
      <c r="G18" s="3">
        <v>41</v>
      </c>
      <c r="H18" s="3" t="s">
        <v>3</v>
      </c>
      <c r="I18" s="3">
        <v>59</v>
      </c>
      <c r="J18" s="3" t="s">
        <v>3</v>
      </c>
      <c r="K18" s="3">
        <v>48</v>
      </c>
      <c r="L18" s="18"/>
      <c r="M18" s="19">
        <f t="shared" si="0"/>
        <v>172</v>
      </c>
    </row>
    <row r="19" spans="2:13">
      <c r="B19" s="4">
        <v>5</v>
      </c>
      <c r="C19" s="5" t="s">
        <v>8</v>
      </c>
      <c r="D19" s="3" t="s">
        <v>3</v>
      </c>
      <c r="E19" s="3" t="s">
        <v>3</v>
      </c>
      <c r="F19" s="3" t="s">
        <v>3</v>
      </c>
      <c r="G19" s="3" t="s">
        <v>3</v>
      </c>
      <c r="H19" s="3" t="s">
        <v>3</v>
      </c>
      <c r="I19" s="3" t="s">
        <v>3</v>
      </c>
      <c r="J19" s="3" t="s">
        <v>3</v>
      </c>
      <c r="K19" s="3" t="s">
        <v>3</v>
      </c>
      <c r="L19" s="18"/>
      <c r="M19" s="19"/>
    </row>
    <row r="20" spans="2:13" ht="45">
      <c r="B20" s="4">
        <v>6</v>
      </c>
      <c r="C20" s="5" t="s">
        <v>9</v>
      </c>
      <c r="D20" s="62">
        <f>E20</f>
        <v>1219.2</v>
      </c>
      <c r="E20" s="6">
        <f>E21+E23</f>
        <v>1219.2</v>
      </c>
      <c r="F20" s="62">
        <f t="shared" ref="F20" si="1">G20</f>
        <v>1997.8</v>
      </c>
      <c r="G20" s="6">
        <f t="shared" ref="G20" si="2">G21+G23</f>
        <v>1997.8</v>
      </c>
      <c r="H20" s="62">
        <f t="shared" ref="H20" si="3">I20</f>
        <v>2558.8000000000002</v>
      </c>
      <c r="I20" s="6">
        <f t="shared" ref="I20" si="4">I21+I23</f>
        <v>2558.8000000000002</v>
      </c>
      <c r="J20" s="62">
        <f t="shared" ref="J20" si="5">K20</f>
        <v>2486.1999999999998</v>
      </c>
      <c r="K20" s="6">
        <f t="shared" ref="K20" si="6">K21+K23</f>
        <v>2486.1999999999998</v>
      </c>
      <c r="L20" s="7">
        <f>D20+F20+H20+J20</f>
        <v>8262</v>
      </c>
      <c r="M20" s="18">
        <f>E20+I20+K20+G20</f>
        <v>8262</v>
      </c>
    </row>
    <row r="21" spans="2:13" ht="34.5" customHeight="1">
      <c r="B21" s="4" t="s">
        <v>10</v>
      </c>
      <c r="C21" s="5" t="s">
        <v>11</v>
      </c>
      <c r="D21" s="3"/>
      <c r="E21" s="16">
        <v>1219.2</v>
      </c>
      <c r="F21" s="16"/>
      <c r="G21" s="16">
        <v>1706.5</v>
      </c>
      <c r="H21" s="16"/>
      <c r="I21" s="16">
        <v>2558.8000000000002</v>
      </c>
      <c r="J21" s="16"/>
      <c r="K21" s="16">
        <v>1906</v>
      </c>
      <c r="L21" s="7">
        <f>D21+F21+H21+J21</f>
        <v>0</v>
      </c>
      <c r="M21" s="18">
        <f t="shared" si="0"/>
        <v>7390.5</v>
      </c>
    </row>
    <row r="22" spans="2:13" ht="20.25" hidden="1" customHeight="1">
      <c r="B22" s="4"/>
      <c r="C22" s="5"/>
      <c r="D22" s="3"/>
      <c r="E22" s="38">
        <v>19.46</v>
      </c>
      <c r="F22" s="3"/>
      <c r="G22" s="38"/>
      <c r="H22" s="3"/>
      <c r="I22" s="38">
        <v>40.85</v>
      </c>
      <c r="J22" s="3"/>
      <c r="K22" s="38">
        <v>39.69</v>
      </c>
      <c r="L22" s="7"/>
      <c r="M22" s="45">
        <f>E22+I22+K22</f>
        <v>100</v>
      </c>
    </row>
    <row r="23" spans="2:13">
      <c r="B23" s="4" t="s">
        <v>12</v>
      </c>
      <c r="C23" s="5" t="s">
        <v>13</v>
      </c>
      <c r="D23" s="3" t="s">
        <v>3</v>
      </c>
      <c r="E23" s="3"/>
      <c r="F23" s="3" t="s">
        <v>3</v>
      </c>
      <c r="G23" s="16">
        <v>291.3</v>
      </c>
      <c r="H23" s="3" t="s">
        <v>3</v>
      </c>
      <c r="I23" s="3"/>
      <c r="J23" s="3" t="s">
        <v>3</v>
      </c>
      <c r="K23" s="16">
        <v>580.20000000000005</v>
      </c>
      <c r="L23" s="17"/>
      <c r="M23" s="18">
        <f t="shared" si="0"/>
        <v>871.5</v>
      </c>
    </row>
    <row r="24" spans="2:13" ht="45">
      <c r="B24" s="4">
        <v>7</v>
      </c>
      <c r="C24" s="5" t="s">
        <v>14</v>
      </c>
      <c r="D24" s="3" t="s">
        <v>3</v>
      </c>
      <c r="E24" s="16">
        <v>122.8</v>
      </c>
      <c r="F24" s="3" t="s">
        <v>3</v>
      </c>
      <c r="G24" s="16">
        <v>175.7</v>
      </c>
      <c r="H24" s="3" t="s">
        <v>3</v>
      </c>
      <c r="I24" s="16">
        <v>316.8</v>
      </c>
      <c r="J24" s="3" t="s">
        <v>3</v>
      </c>
      <c r="K24" s="16">
        <v>405.7</v>
      </c>
      <c r="L24" s="7"/>
      <c r="M24" s="18">
        <f t="shared" si="0"/>
        <v>1021</v>
      </c>
    </row>
    <row r="25" spans="2:13" ht="30">
      <c r="B25" s="4">
        <v>8</v>
      </c>
      <c r="C25" s="5" t="s">
        <v>15</v>
      </c>
      <c r="D25" s="3" t="s">
        <v>3</v>
      </c>
      <c r="E25" s="16">
        <v>1700</v>
      </c>
      <c r="F25" s="3" t="s">
        <v>3</v>
      </c>
      <c r="G25" s="16">
        <v>2803</v>
      </c>
      <c r="H25" s="3" t="s">
        <v>3</v>
      </c>
      <c r="I25" s="16">
        <v>2975</v>
      </c>
      <c r="J25" s="3" t="s">
        <v>3</v>
      </c>
      <c r="K25" s="16">
        <v>2244</v>
      </c>
      <c r="L25" s="7"/>
      <c r="M25" s="18">
        <f t="shared" si="0"/>
        <v>9722</v>
      </c>
    </row>
    <row r="26" spans="2:13" ht="30">
      <c r="B26" s="4">
        <v>9</v>
      </c>
      <c r="C26" s="5" t="s">
        <v>16</v>
      </c>
      <c r="D26" s="3" t="s">
        <v>3</v>
      </c>
      <c r="E26" s="3">
        <v>3</v>
      </c>
      <c r="F26" s="3" t="s">
        <v>3</v>
      </c>
      <c r="G26" s="3">
        <v>3</v>
      </c>
      <c r="H26" s="3" t="s">
        <v>3</v>
      </c>
      <c r="I26" s="3">
        <v>3</v>
      </c>
      <c r="J26" s="3" t="s">
        <v>3</v>
      </c>
      <c r="K26" s="3">
        <v>3</v>
      </c>
      <c r="L26" s="7"/>
      <c r="M26" s="19"/>
    </row>
    <row r="27" spans="2:13" ht="72">
      <c r="B27" s="4" t="s">
        <v>17</v>
      </c>
      <c r="C27" s="9" t="s">
        <v>18</v>
      </c>
      <c r="D27" s="10"/>
      <c r="E27" s="10"/>
      <c r="F27" s="10"/>
      <c r="G27" s="10"/>
      <c r="H27" s="10"/>
      <c r="I27" s="10"/>
      <c r="J27" s="10"/>
      <c r="K27" s="10"/>
      <c r="L27" s="7">
        <f>D27+F27+H27+J27</f>
        <v>0</v>
      </c>
      <c r="M27" s="7">
        <f>E27+G27+I27+K27</f>
        <v>0</v>
      </c>
    </row>
    <row r="28" spans="2:13" ht="45">
      <c r="B28" s="4">
        <v>10</v>
      </c>
      <c r="C28" s="5" t="s">
        <v>19</v>
      </c>
      <c r="D28" s="10"/>
      <c r="E28" s="10">
        <v>649.83891060000008</v>
      </c>
      <c r="F28" s="10"/>
      <c r="G28" s="10">
        <v>0</v>
      </c>
      <c r="H28" s="10"/>
      <c r="I28" s="10">
        <v>1190.10510318</v>
      </c>
      <c r="J28" s="10"/>
      <c r="K28" s="10">
        <v>838.72567884000011</v>
      </c>
      <c r="L28" s="7">
        <f t="shared" ref="L28:L90" si="7">D28+F28+H28+J28</f>
        <v>0</v>
      </c>
      <c r="M28" s="7">
        <f t="shared" ref="M28:M90" si="8">E28+G28+I28+K28</f>
        <v>2678.6696926200002</v>
      </c>
    </row>
    <row r="29" spans="2:13" ht="28.5" customHeight="1">
      <c r="B29" s="4">
        <v>11</v>
      </c>
      <c r="C29" s="5" t="s">
        <v>20</v>
      </c>
      <c r="D29" s="10"/>
      <c r="E29" s="10"/>
      <c r="F29" s="10"/>
      <c r="G29" s="10"/>
      <c r="H29" s="10"/>
      <c r="I29" s="10"/>
      <c r="J29" s="10"/>
      <c r="K29" s="10"/>
      <c r="L29" s="7">
        <f t="shared" si="7"/>
        <v>0</v>
      </c>
      <c r="M29" s="7">
        <f t="shared" si="8"/>
        <v>0</v>
      </c>
    </row>
    <row r="30" spans="2:13" ht="47.25" customHeight="1">
      <c r="B30" s="4">
        <v>12</v>
      </c>
      <c r="C30" s="5" t="s">
        <v>21</v>
      </c>
      <c r="D30" s="10"/>
      <c r="E30" s="10"/>
      <c r="F30" s="10"/>
      <c r="G30" s="10"/>
      <c r="H30" s="10"/>
      <c r="I30" s="10"/>
      <c r="J30" s="10"/>
      <c r="K30" s="10"/>
      <c r="L30" s="7">
        <f t="shared" si="7"/>
        <v>0</v>
      </c>
      <c r="M30" s="7">
        <f t="shared" si="8"/>
        <v>0</v>
      </c>
    </row>
    <row r="31" spans="2:13" ht="30">
      <c r="B31" s="4">
        <v>13</v>
      </c>
      <c r="C31" s="5" t="s">
        <v>22</v>
      </c>
      <c r="D31" s="10"/>
      <c r="E31" s="10"/>
      <c r="F31" s="10"/>
      <c r="G31" s="10"/>
      <c r="H31" s="10"/>
      <c r="I31" s="10"/>
      <c r="J31" s="10"/>
      <c r="K31" s="10"/>
      <c r="L31" s="7">
        <f t="shared" si="7"/>
        <v>0</v>
      </c>
      <c r="M31" s="7">
        <f t="shared" si="8"/>
        <v>0</v>
      </c>
    </row>
    <row r="32" spans="2:13">
      <c r="B32" s="4">
        <v>14</v>
      </c>
      <c r="C32" s="5" t="s">
        <v>23</v>
      </c>
      <c r="D32" s="10"/>
      <c r="E32" s="10"/>
      <c r="F32" s="10"/>
      <c r="G32" s="10"/>
      <c r="H32" s="10"/>
      <c r="I32" s="10"/>
      <c r="J32" s="10"/>
      <c r="K32" s="10"/>
      <c r="L32" s="7">
        <f t="shared" si="7"/>
        <v>0</v>
      </c>
      <c r="M32" s="7">
        <f t="shared" si="8"/>
        <v>0</v>
      </c>
    </row>
    <row r="33" spans="2:13">
      <c r="B33" s="4">
        <v>15</v>
      </c>
      <c r="C33" s="5" t="s">
        <v>24</v>
      </c>
      <c r="D33" s="10"/>
      <c r="E33" s="10"/>
      <c r="F33" s="10"/>
      <c r="G33" s="10"/>
      <c r="H33" s="10"/>
      <c r="I33" s="10"/>
      <c r="J33" s="10"/>
      <c r="K33" s="10"/>
      <c r="L33" s="7">
        <f t="shared" si="7"/>
        <v>0</v>
      </c>
      <c r="M33" s="7">
        <f t="shared" si="8"/>
        <v>0</v>
      </c>
    </row>
    <row r="34" spans="2:13">
      <c r="B34" s="4"/>
      <c r="C34" s="9" t="s">
        <v>25</v>
      </c>
      <c r="D34" s="7">
        <f t="shared" ref="D34:K34" si="9">SUM(D28:D33)</f>
        <v>0</v>
      </c>
      <c r="E34" s="7">
        <f>SUM(E28:E33)</f>
        <v>649.83891060000008</v>
      </c>
      <c r="F34" s="7">
        <f t="shared" si="9"/>
        <v>0</v>
      </c>
      <c r="G34" s="7">
        <f t="shared" si="9"/>
        <v>0</v>
      </c>
      <c r="H34" s="7">
        <f t="shared" si="9"/>
        <v>0</v>
      </c>
      <c r="I34" s="7">
        <f t="shared" si="9"/>
        <v>1190.10510318</v>
      </c>
      <c r="J34" s="7">
        <f t="shared" si="9"/>
        <v>0</v>
      </c>
      <c r="K34" s="7">
        <f t="shared" si="9"/>
        <v>838.72567884000011</v>
      </c>
      <c r="L34" s="7">
        <f t="shared" si="7"/>
        <v>0</v>
      </c>
      <c r="M34" s="7">
        <f t="shared" si="8"/>
        <v>2678.6696926200002</v>
      </c>
    </row>
    <row r="35" spans="2:13" ht="57.75">
      <c r="B35" s="4" t="s">
        <v>26</v>
      </c>
      <c r="C35" s="9" t="s">
        <v>27</v>
      </c>
      <c r="D35" s="10"/>
      <c r="E35" s="10"/>
      <c r="F35" s="10"/>
      <c r="G35" s="10"/>
      <c r="H35" s="10"/>
      <c r="I35" s="10"/>
      <c r="J35" s="10"/>
      <c r="K35" s="10"/>
      <c r="L35" s="7">
        <f t="shared" si="7"/>
        <v>0</v>
      </c>
      <c r="M35" s="7">
        <f t="shared" si="8"/>
        <v>0</v>
      </c>
    </row>
    <row r="36" spans="2:13" ht="30">
      <c r="B36" s="4">
        <v>16</v>
      </c>
      <c r="C36" s="5" t="s">
        <v>28</v>
      </c>
      <c r="D36" s="10"/>
      <c r="E36" s="6">
        <v>1046</v>
      </c>
      <c r="F36" s="10"/>
      <c r="G36" s="6">
        <v>0</v>
      </c>
      <c r="H36" s="10"/>
      <c r="I36" s="6">
        <v>2195.7399999999998</v>
      </c>
      <c r="J36" s="10"/>
      <c r="K36" s="6">
        <v>2133.39</v>
      </c>
      <c r="L36" s="7">
        <f t="shared" si="7"/>
        <v>0</v>
      </c>
      <c r="M36" s="7">
        <f t="shared" si="8"/>
        <v>5375.1299999999992</v>
      </c>
    </row>
    <row r="37" spans="2:13" ht="30">
      <c r="B37" s="4">
        <v>17</v>
      </c>
      <c r="C37" s="5" t="s">
        <v>29</v>
      </c>
      <c r="D37" s="6">
        <f t="shared" ref="D37:K37" si="10">D38+D41+D43+D44+D45+D46+D47+D48+D49+D50+D51</f>
        <v>176.88154</v>
      </c>
      <c r="E37" s="6">
        <f>E38+E41+E43+E44+E45+E46+E47+E48+E49+E50+E51</f>
        <v>325.59000000000003</v>
      </c>
      <c r="F37" s="6">
        <f t="shared" si="10"/>
        <v>289.84082000000001</v>
      </c>
      <c r="G37" s="6">
        <f t="shared" si="10"/>
        <v>0</v>
      </c>
      <c r="H37" s="6">
        <f t="shared" si="10"/>
        <v>371.23069999999996</v>
      </c>
      <c r="I37" s="6">
        <f>I38+I41+I43+I44+I45+I46+I47+I48+I49+I50+I51</f>
        <v>683.4799999999999</v>
      </c>
      <c r="J37" s="6">
        <f t="shared" si="10"/>
        <v>360.6979</v>
      </c>
      <c r="K37" s="6">
        <f t="shared" si="10"/>
        <v>664.05</v>
      </c>
      <c r="L37" s="7">
        <f t="shared" si="7"/>
        <v>1198.6509599999999</v>
      </c>
      <c r="M37" s="7">
        <f t="shared" si="8"/>
        <v>1673.12</v>
      </c>
    </row>
    <row r="38" spans="2:13" ht="30">
      <c r="B38" s="4" t="s">
        <v>30</v>
      </c>
      <c r="C38" s="5" t="s">
        <v>31</v>
      </c>
      <c r="D38" s="6">
        <v>109.5817</v>
      </c>
      <c r="E38" s="6">
        <v>230.9</v>
      </c>
      <c r="F38" s="6">
        <v>179.56226000000001</v>
      </c>
      <c r="G38" s="6">
        <v>0</v>
      </c>
      <c r="H38" s="6">
        <v>229.98493999999999</v>
      </c>
      <c r="I38" s="6">
        <v>484.7</v>
      </c>
      <c r="J38" s="6">
        <v>223.45966000000001</v>
      </c>
      <c r="K38" s="6">
        <v>470.92</v>
      </c>
      <c r="L38" s="7">
        <f t="shared" si="7"/>
        <v>742.58855999999992</v>
      </c>
      <c r="M38" s="7">
        <f t="shared" si="8"/>
        <v>1186.52</v>
      </c>
    </row>
    <row r="39" spans="2:13" ht="30">
      <c r="B39" s="4" t="s">
        <v>32</v>
      </c>
      <c r="C39" s="5" t="s">
        <v>33</v>
      </c>
      <c r="D39" s="10"/>
      <c r="E39" s="6">
        <v>230.53</v>
      </c>
      <c r="F39" s="10"/>
      <c r="G39" s="6">
        <v>0</v>
      </c>
      <c r="H39" s="10"/>
      <c r="I39" s="6">
        <v>483.92</v>
      </c>
      <c r="J39" s="10"/>
      <c r="K39" s="6">
        <v>470.17</v>
      </c>
      <c r="L39" s="7">
        <f t="shared" si="7"/>
        <v>0</v>
      </c>
      <c r="M39" s="7">
        <f t="shared" si="8"/>
        <v>1184.6200000000001</v>
      </c>
    </row>
    <row r="40" spans="2:13">
      <c r="B40" s="4" t="s">
        <v>299</v>
      </c>
      <c r="C40" s="5" t="s">
        <v>298</v>
      </c>
      <c r="D40" s="10"/>
      <c r="E40" s="6">
        <v>0.37</v>
      </c>
      <c r="F40" s="10"/>
      <c r="G40" s="6">
        <v>0</v>
      </c>
      <c r="H40" s="10"/>
      <c r="I40" s="6">
        <v>0.78</v>
      </c>
      <c r="J40" s="10"/>
      <c r="K40" s="6">
        <v>0.75</v>
      </c>
      <c r="L40" s="7">
        <f t="shared" si="7"/>
        <v>0</v>
      </c>
      <c r="M40" s="7">
        <f t="shared" si="8"/>
        <v>1.9</v>
      </c>
    </row>
    <row r="41" spans="2:13" ht="30">
      <c r="B41" s="4" t="s">
        <v>34</v>
      </c>
      <c r="C41" s="5" t="s">
        <v>35</v>
      </c>
      <c r="D41" s="10"/>
      <c r="E41" s="10"/>
      <c r="F41" s="10"/>
      <c r="G41" s="10"/>
      <c r="H41" s="10"/>
      <c r="I41" s="10"/>
      <c r="J41" s="10"/>
      <c r="K41" s="10"/>
      <c r="L41" s="7">
        <f t="shared" si="7"/>
        <v>0</v>
      </c>
      <c r="M41" s="7">
        <f t="shared" si="8"/>
        <v>0</v>
      </c>
    </row>
    <row r="42" spans="2:13" ht="30">
      <c r="B42" s="4" t="s">
        <v>36</v>
      </c>
      <c r="C42" s="5" t="s">
        <v>33</v>
      </c>
      <c r="D42" s="10"/>
      <c r="E42" s="10"/>
      <c r="F42" s="10"/>
      <c r="G42" s="10"/>
      <c r="H42" s="10"/>
      <c r="I42" s="10"/>
      <c r="J42" s="10"/>
      <c r="K42" s="10"/>
      <c r="L42" s="7">
        <f t="shared" si="7"/>
        <v>0</v>
      </c>
      <c r="M42" s="7">
        <f t="shared" si="8"/>
        <v>0</v>
      </c>
    </row>
    <row r="43" spans="2:13" ht="30">
      <c r="B43" s="4" t="s">
        <v>37</v>
      </c>
      <c r="C43" s="5" t="s">
        <v>38</v>
      </c>
      <c r="D43" s="6">
        <v>33.796219999999998</v>
      </c>
      <c r="E43" s="6">
        <v>75.44</v>
      </c>
      <c r="F43" s="6">
        <v>55.379019999999997</v>
      </c>
      <c r="G43" s="6">
        <v>0</v>
      </c>
      <c r="H43" s="6">
        <v>70.929940000000002</v>
      </c>
      <c r="I43" s="6">
        <v>158.36000000000001</v>
      </c>
      <c r="J43" s="6">
        <v>68.917460000000005</v>
      </c>
      <c r="K43" s="6">
        <v>153.86000000000001</v>
      </c>
      <c r="L43" s="7">
        <f t="shared" si="7"/>
        <v>229.02264000000002</v>
      </c>
      <c r="M43" s="7">
        <f t="shared" si="8"/>
        <v>387.66</v>
      </c>
    </row>
    <row r="44" spans="2:13" ht="30">
      <c r="B44" s="4" t="s">
        <v>39</v>
      </c>
      <c r="C44" s="5" t="s">
        <v>40</v>
      </c>
      <c r="D44" s="10"/>
      <c r="E44" s="10"/>
      <c r="F44" s="10"/>
      <c r="G44" s="10"/>
      <c r="H44" s="10"/>
      <c r="I44" s="10"/>
      <c r="J44" s="10"/>
      <c r="K44" s="10"/>
      <c r="L44" s="7">
        <f t="shared" si="7"/>
        <v>0</v>
      </c>
      <c r="M44" s="7">
        <f t="shared" si="8"/>
        <v>0</v>
      </c>
    </row>
    <row r="45" spans="2:13" ht="48" customHeight="1">
      <c r="B45" s="4" t="s">
        <v>41</v>
      </c>
      <c r="C45" s="5" t="s">
        <v>42</v>
      </c>
      <c r="D45" s="10"/>
      <c r="E45" s="10"/>
      <c r="F45" s="10"/>
      <c r="G45" s="10"/>
      <c r="H45" s="10"/>
      <c r="I45" s="10"/>
      <c r="J45" s="10"/>
      <c r="K45" s="10"/>
      <c r="L45" s="7">
        <f t="shared" si="7"/>
        <v>0</v>
      </c>
      <c r="M45" s="7">
        <f t="shared" si="8"/>
        <v>0</v>
      </c>
    </row>
    <row r="46" spans="2:13" ht="30">
      <c r="B46" s="4" t="s">
        <v>43</v>
      </c>
      <c r="C46" s="5" t="s">
        <v>44</v>
      </c>
      <c r="D46" s="10"/>
      <c r="E46" s="10"/>
      <c r="F46" s="10"/>
      <c r="G46" s="10"/>
      <c r="H46" s="10"/>
      <c r="I46" s="10"/>
      <c r="J46" s="10"/>
      <c r="K46" s="10"/>
      <c r="L46" s="7">
        <f t="shared" si="7"/>
        <v>0</v>
      </c>
      <c r="M46" s="7">
        <f t="shared" si="8"/>
        <v>0</v>
      </c>
    </row>
    <row r="47" spans="2:13" ht="30">
      <c r="B47" s="4" t="s">
        <v>45</v>
      </c>
      <c r="C47" s="5" t="s">
        <v>46</v>
      </c>
      <c r="D47" s="10"/>
      <c r="E47" s="6"/>
      <c r="F47" s="10"/>
      <c r="G47" s="6"/>
      <c r="H47" s="10"/>
      <c r="I47" s="6"/>
      <c r="J47" s="10"/>
      <c r="K47" s="6"/>
      <c r="L47" s="7">
        <f t="shared" si="7"/>
        <v>0</v>
      </c>
      <c r="M47" s="7">
        <f t="shared" si="8"/>
        <v>0</v>
      </c>
    </row>
    <row r="48" spans="2:13" ht="30">
      <c r="B48" s="4" t="s">
        <v>47</v>
      </c>
      <c r="C48" s="5" t="s">
        <v>48</v>
      </c>
      <c r="D48" s="10"/>
      <c r="E48" s="10"/>
      <c r="F48" s="10"/>
      <c r="G48" s="10"/>
      <c r="H48" s="10"/>
      <c r="I48" s="10"/>
      <c r="J48" s="10"/>
      <c r="K48" s="10"/>
      <c r="L48" s="7">
        <f t="shared" si="7"/>
        <v>0</v>
      </c>
      <c r="M48" s="7">
        <f t="shared" si="8"/>
        <v>0</v>
      </c>
    </row>
    <row r="49" spans="2:13" ht="30">
      <c r="B49" s="4" t="s">
        <v>49</v>
      </c>
      <c r="C49" s="5" t="s">
        <v>50</v>
      </c>
      <c r="D49" s="6">
        <v>33.503620000000005</v>
      </c>
      <c r="E49" s="6">
        <v>19.25</v>
      </c>
      <c r="F49" s="6">
        <v>54.899540000000002</v>
      </c>
      <c r="G49" s="6">
        <v>0</v>
      </c>
      <c r="H49" s="6">
        <v>70.315820000000002</v>
      </c>
      <c r="I49" s="6">
        <v>40.42</v>
      </c>
      <c r="J49" s="6">
        <v>68.320779999999999</v>
      </c>
      <c r="K49" s="6">
        <v>39.270000000000003</v>
      </c>
      <c r="L49" s="7">
        <f t="shared" si="7"/>
        <v>227.03976</v>
      </c>
      <c r="M49" s="7">
        <f t="shared" si="8"/>
        <v>98.94</v>
      </c>
    </row>
    <row r="50" spans="2:13" ht="30">
      <c r="B50" s="4" t="s">
        <v>51</v>
      </c>
      <c r="C50" s="12" t="s">
        <v>52</v>
      </c>
      <c r="D50" s="10"/>
      <c r="E50" s="10"/>
      <c r="F50" s="10"/>
      <c r="G50" s="10"/>
      <c r="H50" s="10"/>
      <c r="I50" s="10"/>
      <c r="J50" s="10"/>
      <c r="K50" s="10"/>
      <c r="L50" s="7">
        <f t="shared" si="7"/>
        <v>0</v>
      </c>
      <c r="M50" s="7">
        <f t="shared" si="8"/>
        <v>0</v>
      </c>
    </row>
    <row r="51" spans="2:13" ht="30">
      <c r="B51" s="4" t="s">
        <v>53</v>
      </c>
      <c r="C51" s="5" t="s">
        <v>54</v>
      </c>
      <c r="D51" s="10"/>
      <c r="E51" s="10"/>
      <c r="F51" s="10"/>
      <c r="G51" s="10"/>
      <c r="H51" s="10"/>
      <c r="I51" s="10"/>
      <c r="J51" s="10"/>
      <c r="K51" s="10"/>
      <c r="L51" s="7">
        <f t="shared" si="7"/>
        <v>0</v>
      </c>
      <c r="M51" s="7">
        <f t="shared" si="8"/>
        <v>0</v>
      </c>
    </row>
    <row r="52" spans="2:13">
      <c r="B52" s="4">
        <v>18</v>
      </c>
      <c r="C52" s="9" t="s">
        <v>25</v>
      </c>
      <c r="D52" s="7">
        <f t="shared" ref="D52:K52" si="11">D36+D37</f>
        <v>176.88154</v>
      </c>
      <c r="E52" s="7">
        <f>E36+E37</f>
        <v>1371.5900000000001</v>
      </c>
      <c r="F52" s="7">
        <f t="shared" si="11"/>
        <v>289.84082000000001</v>
      </c>
      <c r="G52" s="7">
        <f t="shared" si="11"/>
        <v>0</v>
      </c>
      <c r="H52" s="7">
        <f t="shared" si="11"/>
        <v>371.23069999999996</v>
      </c>
      <c r="I52" s="7">
        <f t="shared" si="11"/>
        <v>2879.22</v>
      </c>
      <c r="J52" s="7">
        <f t="shared" si="11"/>
        <v>360.6979</v>
      </c>
      <c r="K52" s="7">
        <f t="shared" si="11"/>
        <v>2797.4399999999996</v>
      </c>
      <c r="L52" s="7">
        <f t="shared" si="7"/>
        <v>1198.6509599999999</v>
      </c>
      <c r="M52" s="7">
        <f t="shared" si="8"/>
        <v>7048.2499999999991</v>
      </c>
    </row>
    <row r="53" spans="2:13" ht="45" customHeight="1">
      <c r="B53" s="4">
        <v>19</v>
      </c>
      <c r="C53" s="5" t="s">
        <v>55</v>
      </c>
      <c r="D53" s="6">
        <v>448.56806</v>
      </c>
      <c r="E53" s="6">
        <v>172.52999999999997</v>
      </c>
      <c r="F53" s="6">
        <v>735.03057999999999</v>
      </c>
      <c r="G53" s="6">
        <v>0</v>
      </c>
      <c r="H53" s="6">
        <v>941.43369999999993</v>
      </c>
      <c r="I53" s="6">
        <v>362.15999999999997</v>
      </c>
      <c r="J53" s="6">
        <v>914.72269999999992</v>
      </c>
      <c r="K53" s="6">
        <v>351.87</v>
      </c>
      <c r="L53" s="7">
        <f t="shared" si="7"/>
        <v>3039.7550399999996</v>
      </c>
      <c r="M53" s="7">
        <f t="shared" si="8"/>
        <v>886.56</v>
      </c>
    </row>
    <row r="54" spans="2:13" ht="30">
      <c r="B54" s="4"/>
      <c r="C54" s="5" t="s">
        <v>33</v>
      </c>
      <c r="D54" s="10"/>
      <c r="E54" s="6">
        <v>156.13999999999999</v>
      </c>
      <c r="F54" s="10"/>
      <c r="G54" s="6">
        <v>0</v>
      </c>
      <c r="H54" s="10"/>
      <c r="I54" s="6">
        <v>327.76</v>
      </c>
      <c r="J54" s="10"/>
      <c r="K54" s="6">
        <v>318.44</v>
      </c>
      <c r="L54" s="7">
        <f t="shared" si="7"/>
        <v>0</v>
      </c>
      <c r="M54" s="7">
        <f t="shared" si="8"/>
        <v>802.33999999999992</v>
      </c>
    </row>
    <row r="55" spans="2:13">
      <c r="B55" s="4"/>
      <c r="C55" s="5" t="s">
        <v>285</v>
      </c>
      <c r="D55" s="6"/>
      <c r="E55" s="6">
        <v>16.39</v>
      </c>
      <c r="F55" s="6"/>
      <c r="G55" s="6">
        <v>0</v>
      </c>
      <c r="H55" s="6"/>
      <c r="I55" s="6">
        <v>34.4</v>
      </c>
      <c r="J55" s="6"/>
      <c r="K55" s="6">
        <v>33.43</v>
      </c>
      <c r="L55" s="7">
        <f t="shared" si="7"/>
        <v>0</v>
      </c>
      <c r="M55" s="7">
        <f t="shared" si="8"/>
        <v>84.22</v>
      </c>
    </row>
    <row r="56" spans="2:13" ht="45">
      <c r="B56" s="4" t="s">
        <v>56</v>
      </c>
      <c r="C56" s="5" t="s">
        <v>57</v>
      </c>
      <c r="D56" s="10"/>
      <c r="E56" s="10"/>
      <c r="F56" s="10"/>
      <c r="G56" s="10"/>
      <c r="H56" s="10"/>
      <c r="I56" s="10"/>
      <c r="J56" s="10"/>
      <c r="K56" s="6"/>
      <c r="L56" s="7">
        <f t="shared" si="7"/>
        <v>0</v>
      </c>
      <c r="M56" s="7">
        <f t="shared" si="8"/>
        <v>0</v>
      </c>
    </row>
    <row r="57" spans="2:13" ht="46.5" customHeight="1">
      <c r="B57" s="4" t="s">
        <v>58</v>
      </c>
      <c r="C57" s="5" t="s">
        <v>59</v>
      </c>
      <c r="D57" s="10"/>
      <c r="E57" s="10"/>
      <c r="F57" s="10"/>
      <c r="G57" s="10"/>
      <c r="H57" s="10"/>
      <c r="I57" s="10"/>
      <c r="J57" s="10"/>
      <c r="K57" s="10"/>
      <c r="L57" s="7">
        <f t="shared" si="7"/>
        <v>0</v>
      </c>
      <c r="M57" s="7">
        <f t="shared" si="8"/>
        <v>0</v>
      </c>
    </row>
    <row r="58" spans="2:13" ht="30">
      <c r="B58" s="4" t="s">
        <v>60</v>
      </c>
      <c r="C58" s="5" t="s">
        <v>61</v>
      </c>
      <c r="D58" s="10"/>
      <c r="E58" s="10"/>
      <c r="F58" s="10"/>
      <c r="G58" s="10"/>
      <c r="H58" s="10"/>
      <c r="I58" s="10"/>
      <c r="J58" s="10"/>
      <c r="K58" s="10"/>
      <c r="L58" s="7">
        <f t="shared" si="7"/>
        <v>0</v>
      </c>
      <c r="M58" s="7">
        <f t="shared" si="8"/>
        <v>0</v>
      </c>
    </row>
    <row r="59" spans="2:13" ht="45">
      <c r="B59" s="4" t="s">
        <v>62</v>
      </c>
      <c r="C59" s="5" t="s">
        <v>63</v>
      </c>
      <c r="D59" s="10"/>
      <c r="E59" s="10"/>
      <c r="F59" s="10"/>
      <c r="G59" s="10"/>
      <c r="H59" s="10"/>
      <c r="I59" s="10"/>
      <c r="J59" s="10"/>
      <c r="K59" s="10"/>
      <c r="L59" s="7">
        <f t="shared" si="7"/>
        <v>0</v>
      </c>
      <c r="M59" s="7">
        <f t="shared" si="8"/>
        <v>0</v>
      </c>
    </row>
    <row r="60" spans="2:13" ht="30">
      <c r="B60" s="4" t="s">
        <v>64</v>
      </c>
      <c r="C60" s="5" t="s">
        <v>65</v>
      </c>
      <c r="D60" s="10"/>
      <c r="E60" s="10"/>
      <c r="F60" s="10"/>
      <c r="G60" s="10"/>
      <c r="H60" s="10"/>
      <c r="I60" s="10"/>
      <c r="J60" s="10"/>
      <c r="K60" s="10"/>
      <c r="L60" s="7">
        <f t="shared" si="7"/>
        <v>0</v>
      </c>
      <c r="M60" s="7">
        <f t="shared" si="8"/>
        <v>0</v>
      </c>
    </row>
    <row r="61" spans="2:13" ht="30">
      <c r="B61" s="4" t="s">
        <v>66</v>
      </c>
      <c r="C61" s="5" t="s">
        <v>67</v>
      </c>
      <c r="D61" s="10"/>
      <c r="E61" s="10"/>
      <c r="F61" s="10"/>
      <c r="G61" s="10"/>
      <c r="H61" s="10"/>
      <c r="I61" s="10"/>
      <c r="J61" s="10"/>
      <c r="K61" s="6"/>
      <c r="L61" s="7">
        <f t="shared" si="7"/>
        <v>0</v>
      </c>
      <c r="M61" s="7">
        <f t="shared" si="8"/>
        <v>0</v>
      </c>
    </row>
    <row r="62" spans="2:13" ht="30">
      <c r="B62" s="4" t="s">
        <v>68</v>
      </c>
      <c r="C62" s="5" t="s">
        <v>69</v>
      </c>
      <c r="D62" s="10"/>
      <c r="E62" s="10"/>
      <c r="F62" s="10"/>
      <c r="G62" s="10"/>
      <c r="H62" s="10"/>
      <c r="I62" s="10"/>
      <c r="J62" s="10"/>
      <c r="K62" s="10"/>
      <c r="L62" s="7">
        <f t="shared" si="7"/>
        <v>0</v>
      </c>
      <c r="M62" s="7">
        <f t="shared" si="8"/>
        <v>0</v>
      </c>
    </row>
    <row r="63" spans="2:13" ht="30">
      <c r="B63" s="4" t="s">
        <v>70</v>
      </c>
      <c r="C63" s="5" t="s">
        <v>71</v>
      </c>
      <c r="D63" s="10"/>
      <c r="E63" s="6"/>
      <c r="F63" s="10"/>
      <c r="G63" s="6"/>
      <c r="H63" s="10"/>
      <c r="I63" s="6"/>
      <c r="J63" s="10"/>
      <c r="K63" s="6"/>
      <c r="L63" s="7">
        <f t="shared" si="7"/>
        <v>0</v>
      </c>
      <c r="M63" s="7">
        <f t="shared" si="8"/>
        <v>0</v>
      </c>
    </row>
    <row r="64" spans="2:13" ht="30">
      <c r="B64" s="4" t="s">
        <v>72</v>
      </c>
      <c r="C64" s="5" t="s">
        <v>73</v>
      </c>
      <c r="D64" s="10"/>
      <c r="E64" s="6"/>
      <c r="F64" s="10"/>
      <c r="G64" s="6"/>
      <c r="H64" s="10"/>
      <c r="I64" s="6"/>
      <c r="J64" s="10"/>
      <c r="K64" s="6"/>
      <c r="L64" s="7">
        <f t="shared" si="7"/>
        <v>0</v>
      </c>
      <c r="M64" s="7">
        <f t="shared" si="8"/>
        <v>0</v>
      </c>
    </row>
    <row r="65" spans="2:13" ht="30">
      <c r="B65" s="4" t="s">
        <v>74</v>
      </c>
      <c r="C65" s="5" t="s">
        <v>75</v>
      </c>
      <c r="D65" s="10"/>
      <c r="E65" s="6"/>
      <c r="F65" s="10"/>
      <c r="G65" s="6"/>
      <c r="H65" s="10"/>
      <c r="I65" s="6"/>
      <c r="J65" s="10"/>
      <c r="K65" s="6"/>
      <c r="L65" s="7">
        <f t="shared" si="7"/>
        <v>0</v>
      </c>
      <c r="M65" s="7">
        <f t="shared" si="8"/>
        <v>0</v>
      </c>
    </row>
    <row r="66" spans="2:13" ht="30">
      <c r="B66" s="4" t="s">
        <v>76</v>
      </c>
      <c r="C66" s="5" t="s">
        <v>77</v>
      </c>
      <c r="D66" s="10"/>
      <c r="E66" s="6"/>
      <c r="F66" s="10"/>
      <c r="G66" s="6"/>
      <c r="H66" s="10"/>
      <c r="I66" s="6"/>
      <c r="J66" s="10"/>
      <c r="K66" s="6"/>
      <c r="L66" s="7">
        <f t="shared" si="7"/>
        <v>0</v>
      </c>
      <c r="M66" s="7">
        <f t="shared" si="8"/>
        <v>0</v>
      </c>
    </row>
    <row r="67" spans="2:13">
      <c r="B67" s="4" t="s">
        <v>78</v>
      </c>
      <c r="C67" s="5" t="s">
        <v>79</v>
      </c>
      <c r="D67" s="10"/>
      <c r="E67" s="6"/>
      <c r="F67" s="10"/>
      <c r="G67" s="6"/>
      <c r="H67" s="10"/>
      <c r="I67" s="6"/>
      <c r="J67" s="10"/>
      <c r="K67" s="6"/>
      <c r="L67" s="7">
        <f t="shared" si="7"/>
        <v>0</v>
      </c>
      <c r="M67" s="7">
        <f t="shared" si="8"/>
        <v>0</v>
      </c>
    </row>
    <row r="68" spans="2:13" ht="30">
      <c r="B68" s="4" t="s">
        <v>80</v>
      </c>
      <c r="C68" s="5" t="s">
        <v>81</v>
      </c>
      <c r="D68" s="10"/>
      <c r="E68" s="6"/>
      <c r="F68" s="10"/>
      <c r="G68" s="6"/>
      <c r="H68" s="10"/>
      <c r="I68" s="6"/>
      <c r="J68" s="10"/>
      <c r="K68" s="6"/>
      <c r="L68" s="7">
        <f t="shared" si="7"/>
        <v>0</v>
      </c>
      <c r="M68" s="7">
        <f t="shared" si="8"/>
        <v>0</v>
      </c>
    </row>
    <row r="69" spans="2:13">
      <c r="B69" s="4" t="s">
        <v>82</v>
      </c>
      <c r="C69" s="5" t="s">
        <v>83</v>
      </c>
      <c r="D69" s="10"/>
      <c r="E69" s="6"/>
      <c r="F69" s="10"/>
      <c r="G69" s="6"/>
      <c r="H69" s="10"/>
      <c r="I69" s="6"/>
      <c r="J69" s="10"/>
      <c r="K69" s="6"/>
      <c r="L69" s="7">
        <f t="shared" si="7"/>
        <v>0</v>
      </c>
      <c r="M69" s="7">
        <f t="shared" si="8"/>
        <v>0</v>
      </c>
    </row>
    <row r="70" spans="2:13" ht="30">
      <c r="B70" s="4" t="s">
        <v>84</v>
      </c>
      <c r="C70" s="5" t="s">
        <v>85</v>
      </c>
      <c r="D70" s="10"/>
      <c r="E70" s="10"/>
      <c r="F70" s="10"/>
      <c r="G70" s="10"/>
      <c r="H70" s="10"/>
      <c r="I70" s="10"/>
      <c r="J70" s="10"/>
      <c r="K70" s="10"/>
      <c r="L70" s="7">
        <f t="shared" si="7"/>
        <v>0</v>
      </c>
      <c r="M70" s="7">
        <f t="shared" si="8"/>
        <v>0</v>
      </c>
    </row>
    <row r="71" spans="2:13">
      <c r="B71" s="4" t="s">
        <v>86</v>
      </c>
      <c r="C71" s="5" t="s">
        <v>87</v>
      </c>
      <c r="D71" s="10"/>
      <c r="E71" s="10"/>
      <c r="F71" s="10"/>
      <c r="G71" s="10"/>
      <c r="H71" s="10"/>
      <c r="I71" s="10"/>
      <c r="J71" s="10"/>
      <c r="K71" s="10"/>
      <c r="L71" s="7">
        <f t="shared" si="7"/>
        <v>0</v>
      </c>
      <c r="M71" s="7">
        <f t="shared" si="8"/>
        <v>0</v>
      </c>
    </row>
    <row r="72" spans="2:13" ht="30">
      <c r="B72" s="4" t="s">
        <v>88</v>
      </c>
      <c r="C72" s="5" t="s">
        <v>89</v>
      </c>
      <c r="D72" s="10"/>
      <c r="E72" s="10"/>
      <c r="F72" s="10"/>
      <c r="G72" s="10"/>
      <c r="H72" s="10"/>
      <c r="I72" s="10"/>
      <c r="J72" s="10"/>
      <c r="K72" s="10"/>
      <c r="L72" s="7">
        <f t="shared" si="7"/>
        <v>0</v>
      </c>
      <c r="M72" s="7">
        <f t="shared" si="8"/>
        <v>0</v>
      </c>
    </row>
    <row r="73" spans="2:13" ht="30">
      <c r="B73" s="4" t="s">
        <v>90</v>
      </c>
      <c r="C73" s="5" t="s">
        <v>91</v>
      </c>
      <c r="D73" s="10"/>
      <c r="E73" s="10"/>
      <c r="F73" s="10"/>
      <c r="G73" s="10"/>
      <c r="H73" s="10"/>
      <c r="I73" s="10"/>
      <c r="J73" s="10"/>
      <c r="K73" s="10"/>
      <c r="L73" s="7">
        <f t="shared" si="7"/>
        <v>0</v>
      </c>
      <c r="M73" s="7">
        <f t="shared" si="8"/>
        <v>0</v>
      </c>
    </row>
    <row r="74" spans="2:13" ht="45">
      <c r="B74" s="4" t="s">
        <v>92</v>
      </c>
      <c r="C74" s="5" t="s">
        <v>93</v>
      </c>
      <c r="D74" s="10"/>
      <c r="E74" s="10"/>
      <c r="F74" s="10"/>
      <c r="G74" s="10"/>
      <c r="H74" s="10"/>
      <c r="I74" s="10"/>
      <c r="J74" s="10"/>
      <c r="K74" s="10"/>
      <c r="L74" s="7">
        <f t="shared" si="7"/>
        <v>0</v>
      </c>
      <c r="M74" s="7">
        <f t="shared" si="8"/>
        <v>0</v>
      </c>
    </row>
    <row r="75" spans="2:13" ht="44.25" customHeight="1">
      <c r="B75" s="4" t="s">
        <v>94</v>
      </c>
      <c r="C75" s="5" t="s">
        <v>95</v>
      </c>
      <c r="D75" s="10"/>
      <c r="E75" s="10"/>
      <c r="F75" s="10"/>
      <c r="G75" s="10"/>
      <c r="H75" s="10"/>
      <c r="I75" s="10"/>
      <c r="J75" s="10"/>
      <c r="K75" s="10"/>
      <c r="L75" s="7">
        <f t="shared" si="7"/>
        <v>0</v>
      </c>
      <c r="M75" s="7">
        <f t="shared" si="8"/>
        <v>0</v>
      </c>
    </row>
    <row r="76" spans="2:13" ht="60">
      <c r="B76" s="4" t="s">
        <v>96</v>
      </c>
      <c r="C76" s="5" t="s">
        <v>97</v>
      </c>
      <c r="D76" s="10"/>
      <c r="E76" s="10"/>
      <c r="F76" s="10"/>
      <c r="G76" s="10"/>
      <c r="H76" s="10"/>
      <c r="I76" s="10"/>
      <c r="J76" s="10"/>
      <c r="K76" s="10"/>
      <c r="L76" s="7">
        <f t="shared" si="7"/>
        <v>0</v>
      </c>
      <c r="M76" s="7">
        <f t="shared" si="8"/>
        <v>0</v>
      </c>
    </row>
    <row r="77" spans="2:13" ht="30">
      <c r="B77" s="4" t="s">
        <v>98</v>
      </c>
      <c r="C77" s="5" t="s">
        <v>99</v>
      </c>
      <c r="D77" s="10"/>
      <c r="E77" s="10"/>
      <c r="F77" s="10"/>
      <c r="G77" s="10"/>
      <c r="H77" s="10"/>
      <c r="I77" s="10"/>
      <c r="J77" s="10"/>
      <c r="K77" s="10"/>
      <c r="L77" s="7">
        <f t="shared" si="7"/>
        <v>0</v>
      </c>
      <c r="M77" s="7">
        <f t="shared" si="8"/>
        <v>0</v>
      </c>
    </row>
    <row r="78" spans="2:13" ht="30">
      <c r="B78" s="4" t="s">
        <v>100</v>
      </c>
      <c r="C78" s="5" t="s">
        <v>101</v>
      </c>
      <c r="D78" s="10"/>
      <c r="E78" s="10"/>
      <c r="F78" s="10"/>
      <c r="G78" s="10"/>
      <c r="H78" s="10"/>
      <c r="I78" s="10"/>
      <c r="J78" s="10"/>
      <c r="K78" s="10"/>
      <c r="L78" s="7">
        <f t="shared" si="7"/>
        <v>0</v>
      </c>
      <c r="M78" s="7">
        <f t="shared" si="8"/>
        <v>0</v>
      </c>
    </row>
    <row r="79" spans="2:13">
      <c r="B79" s="4">
        <v>20</v>
      </c>
      <c r="C79" s="9" t="s">
        <v>25</v>
      </c>
      <c r="D79" s="7">
        <f t="shared" ref="D79:K79" si="12">D53</f>
        <v>448.56806</v>
      </c>
      <c r="E79" s="7">
        <f t="shared" si="12"/>
        <v>172.52999999999997</v>
      </c>
      <c r="F79" s="7">
        <f t="shared" si="12"/>
        <v>735.03057999999999</v>
      </c>
      <c r="G79" s="7">
        <f t="shared" si="12"/>
        <v>0</v>
      </c>
      <c r="H79" s="7">
        <f t="shared" si="12"/>
        <v>941.43369999999993</v>
      </c>
      <c r="I79" s="7">
        <f t="shared" si="12"/>
        <v>362.15999999999997</v>
      </c>
      <c r="J79" s="7">
        <f t="shared" si="12"/>
        <v>914.72269999999992</v>
      </c>
      <c r="K79" s="7">
        <f t="shared" si="12"/>
        <v>351.87</v>
      </c>
      <c r="L79" s="7">
        <f t="shared" si="7"/>
        <v>3039.7550399999996</v>
      </c>
      <c r="M79" s="7">
        <f t="shared" si="8"/>
        <v>886.56</v>
      </c>
    </row>
    <row r="80" spans="2:13">
      <c r="B80" s="4">
        <v>21</v>
      </c>
      <c r="C80" s="9" t="s">
        <v>102</v>
      </c>
      <c r="D80" s="10"/>
      <c r="E80" s="10"/>
      <c r="F80" s="10"/>
      <c r="G80" s="10"/>
      <c r="H80" s="10"/>
      <c r="I80" s="10"/>
      <c r="J80" s="10"/>
      <c r="K80" s="10"/>
      <c r="L80" s="7">
        <f t="shared" si="7"/>
        <v>0</v>
      </c>
      <c r="M80" s="7">
        <f t="shared" si="8"/>
        <v>0</v>
      </c>
    </row>
    <row r="81" spans="2:13" ht="30">
      <c r="B81" s="4" t="s">
        <v>103</v>
      </c>
      <c r="C81" s="5" t="s">
        <v>104</v>
      </c>
      <c r="D81" s="10"/>
      <c r="E81" s="10"/>
      <c r="F81" s="10"/>
      <c r="G81" s="10"/>
      <c r="H81" s="10"/>
      <c r="I81" s="10"/>
      <c r="J81" s="10"/>
      <c r="K81" s="10"/>
      <c r="L81" s="7">
        <f t="shared" si="7"/>
        <v>0</v>
      </c>
      <c r="M81" s="7">
        <f t="shared" si="8"/>
        <v>0</v>
      </c>
    </row>
    <row r="82" spans="2:13" ht="30">
      <c r="B82" s="4" t="s">
        <v>105</v>
      </c>
      <c r="C82" s="5" t="s">
        <v>106</v>
      </c>
      <c r="D82" s="10"/>
      <c r="E82" s="10"/>
      <c r="F82" s="10"/>
      <c r="G82" s="10"/>
      <c r="H82" s="10"/>
      <c r="I82" s="10"/>
      <c r="J82" s="10"/>
      <c r="K82" s="10"/>
      <c r="L82" s="7">
        <f t="shared" si="7"/>
        <v>0</v>
      </c>
      <c r="M82" s="7">
        <f t="shared" si="8"/>
        <v>0</v>
      </c>
    </row>
    <row r="83" spans="2:13" ht="30">
      <c r="B83" s="4" t="s">
        <v>107</v>
      </c>
      <c r="C83" s="5" t="s">
        <v>108</v>
      </c>
      <c r="D83" s="10"/>
      <c r="E83" s="10"/>
      <c r="F83" s="10"/>
      <c r="G83" s="10"/>
      <c r="H83" s="10"/>
      <c r="I83" s="10"/>
      <c r="J83" s="10"/>
      <c r="K83" s="10"/>
      <c r="L83" s="7">
        <f t="shared" si="7"/>
        <v>0</v>
      </c>
      <c r="M83" s="7">
        <f t="shared" si="8"/>
        <v>0</v>
      </c>
    </row>
    <row r="84" spans="2:13" ht="60">
      <c r="B84" s="4" t="s">
        <v>109</v>
      </c>
      <c r="C84" s="5" t="s">
        <v>110</v>
      </c>
      <c r="D84" s="10"/>
      <c r="E84" s="10"/>
      <c r="F84" s="10"/>
      <c r="G84" s="10"/>
      <c r="H84" s="10"/>
      <c r="I84" s="10"/>
      <c r="J84" s="10"/>
      <c r="K84" s="10"/>
      <c r="L84" s="7">
        <f t="shared" si="7"/>
        <v>0</v>
      </c>
      <c r="M84" s="7">
        <f t="shared" si="8"/>
        <v>0</v>
      </c>
    </row>
    <row r="85" spans="2:13" ht="30">
      <c r="B85" s="4" t="s">
        <v>111</v>
      </c>
      <c r="C85" s="5" t="s">
        <v>112</v>
      </c>
      <c r="D85" s="10"/>
      <c r="E85" s="6">
        <v>0.83</v>
      </c>
      <c r="F85" s="10"/>
      <c r="G85" s="6">
        <v>0</v>
      </c>
      <c r="H85" s="10"/>
      <c r="I85" s="6">
        <v>1.75</v>
      </c>
      <c r="J85" s="10"/>
      <c r="K85" s="6">
        <v>1.7</v>
      </c>
      <c r="L85" s="7">
        <f t="shared" si="7"/>
        <v>0</v>
      </c>
      <c r="M85" s="7">
        <f t="shared" si="8"/>
        <v>4.28</v>
      </c>
    </row>
    <row r="86" spans="2:13" ht="18" customHeight="1">
      <c r="B86" s="4" t="s">
        <v>113</v>
      </c>
      <c r="C86" s="5" t="s">
        <v>114</v>
      </c>
      <c r="D86" s="10"/>
      <c r="E86" s="10"/>
      <c r="F86" s="10"/>
      <c r="G86" s="10"/>
      <c r="H86" s="10"/>
      <c r="I86" s="10"/>
      <c r="J86" s="10"/>
      <c r="K86" s="10"/>
      <c r="L86" s="7">
        <f t="shared" si="7"/>
        <v>0</v>
      </c>
      <c r="M86" s="7">
        <f t="shared" si="8"/>
        <v>0</v>
      </c>
    </row>
    <row r="87" spans="2:13">
      <c r="B87" s="4" t="s">
        <v>115</v>
      </c>
      <c r="C87" s="5" t="s">
        <v>116</v>
      </c>
      <c r="D87" s="10"/>
      <c r="E87" s="6">
        <v>1.01</v>
      </c>
      <c r="F87" s="10"/>
      <c r="G87" s="6">
        <v>0</v>
      </c>
      <c r="H87" s="10"/>
      <c r="I87" s="6">
        <v>2.12</v>
      </c>
      <c r="J87" s="10"/>
      <c r="K87" s="6">
        <v>2.06</v>
      </c>
      <c r="L87" s="7">
        <f t="shared" si="7"/>
        <v>0</v>
      </c>
      <c r="M87" s="7">
        <f t="shared" si="8"/>
        <v>5.1899999999999995</v>
      </c>
    </row>
    <row r="88" spans="2:13">
      <c r="B88" s="4" t="s">
        <v>117</v>
      </c>
      <c r="C88" s="5" t="s">
        <v>118</v>
      </c>
      <c r="D88" s="10"/>
      <c r="E88" s="6">
        <v>68.63</v>
      </c>
      <c r="F88" s="10"/>
      <c r="G88" s="6">
        <v>0</v>
      </c>
      <c r="H88" s="10"/>
      <c r="I88" s="6">
        <v>144.07</v>
      </c>
      <c r="J88" s="10"/>
      <c r="K88" s="6">
        <v>139.97999999999999</v>
      </c>
      <c r="L88" s="7">
        <f t="shared" si="7"/>
        <v>0</v>
      </c>
      <c r="M88" s="7">
        <f t="shared" si="8"/>
        <v>352.67999999999995</v>
      </c>
    </row>
    <row r="89" spans="2:13">
      <c r="B89" s="4">
        <v>22</v>
      </c>
      <c r="C89" s="9" t="s">
        <v>25</v>
      </c>
      <c r="D89" s="7">
        <f t="shared" ref="D89:K89" si="13">SUM(D81:D88)</f>
        <v>0</v>
      </c>
      <c r="E89" s="7">
        <f t="shared" si="13"/>
        <v>70.47</v>
      </c>
      <c r="F89" s="7">
        <f t="shared" si="13"/>
        <v>0</v>
      </c>
      <c r="G89" s="7">
        <f t="shared" si="13"/>
        <v>0</v>
      </c>
      <c r="H89" s="7">
        <f t="shared" si="13"/>
        <v>0</v>
      </c>
      <c r="I89" s="7">
        <f t="shared" si="13"/>
        <v>147.94</v>
      </c>
      <c r="J89" s="7">
        <f t="shared" si="13"/>
        <v>0</v>
      </c>
      <c r="K89" s="7">
        <f t="shared" si="13"/>
        <v>143.73999999999998</v>
      </c>
      <c r="L89" s="7">
        <f t="shared" si="7"/>
        <v>0</v>
      </c>
      <c r="M89" s="7">
        <f t="shared" si="8"/>
        <v>362.15</v>
      </c>
    </row>
    <row r="90" spans="2:13" ht="72">
      <c r="B90" s="4" t="s">
        <v>119</v>
      </c>
      <c r="C90" s="9" t="s">
        <v>120</v>
      </c>
      <c r="D90" s="7">
        <f t="shared" ref="D90:K90" si="14">D52+D79+D89</f>
        <v>625.44960000000003</v>
      </c>
      <c r="E90" s="7">
        <f>E52+E79+E89</f>
        <v>1614.5900000000001</v>
      </c>
      <c r="F90" s="7">
        <f t="shared" si="14"/>
        <v>1024.8714</v>
      </c>
      <c r="G90" s="7">
        <f t="shared" si="14"/>
        <v>0</v>
      </c>
      <c r="H90" s="7">
        <f t="shared" si="14"/>
        <v>1312.6643999999999</v>
      </c>
      <c r="I90" s="7">
        <f t="shared" si="14"/>
        <v>3389.3199999999997</v>
      </c>
      <c r="J90" s="7">
        <f t="shared" si="14"/>
        <v>1275.4205999999999</v>
      </c>
      <c r="K90" s="7">
        <f t="shared" si="14"/>
        <v>3293.0499999999993</v>
      </c>
      <c r="L90" s="7">
        <f t="shared" si="7"/>
        <v>4238.405999999999</v>
      </c>
      <c r="M90" s="7">
        <f t="shared" si="8"/>
        <v>8296.9599999999991</v>
      </c>
    </row>
    <row r="91" spans="2:13" ht="79.5" customHeight="1">
      <c r="B91" s="4" t="s">
        <v>121</v>
      </c>
      <c r="C91" s="9" t="s">
        <v>300</v>
      </c>
      <c r="D91" s="7">
        <f>ROUND(D90*1000/D20/12,2)</f>
        <v>42.75</v>
      </c>
      <c r="E91" s="7">
        <f>ROUND(E90*1000/E20/12,2)</f>
        <v>110.36</v>
      </c>
      <c r="F91" s="7">
        <f t="shared" ref="F91:K91" si="15">ROUND(F90*1000/F20/12,2)</f>
        <v>42.75</v>
      </c>
      <c r="G91" s="7">
        <f t="shared" si="15"/>
        <v>0</v>
      </c>
      <c r="H91" s="7">
        <f t="shared" si="15"/>
        <v>42.75</v>
      </c>
      <c r="I91" s="7">
        <f t="shared" si="15"/>
        <v>110.38</v>
      </c>
      <c r="J91" s="7">
        <f t="shared" si="15"/>
        <v>42.75</v>
      </c>
      <c r="K91" s="7">
        <f t="shared" si="15"/>
        <v>110.38</v>
      </c>
      <c r="L91" s="7">
        <f t="shared" ref="L91" si="16">ROUND(L90*1000/L20/12,2)</f>
        <v>42.75</v>
      </c>
      <c r="M91" s="7">
        <f t="shared" ref="M91" si="17">ROUND(M90*1000/M20/12,2)</f>
        <v>83.69</v>
      </c>
    </row>
    <row r="92" spans="2:13" ht="105">
      <c r="B92" s="4" t="s">
        <v>122</v>
      </c>
      <c r="C92" s="5" t="s">
        <v>123</v>
      </c>
      <c r="D92" s="10"/>
      <c r="E92" s="10"/>
      <c r="F92" s="10"/>
      <c r="G92" s="10"/>
      <c r="H92" s="10"/>
      <c r="I92" s="10"/>
      <c r="J92" s="10"/>
      <c r="K92" s="10"/>
      <c r="L92" s="7">
        <f t="shared" ref="L92:L121" si="18">D92+F92+H92+J92</f>
        <v>0</v>
      </c>
      <c r="M92" s="7">
        <f t="shared" ref="M92:M121" si="19">E92+G92+I92+K92</f>
        <v>0</v>
      </c>
    </row>
    <row r="93" spans="2:13" ht="33" customHeight="1">
      <c r="B93" s="4" t="s">
        <v>124</v>
      </c>
      <c r="C93" s="9" t="s">
        <v>125</v>
      </c>
      <c r="D93" s="10"/>
      <c r="E93" s="10"/>
      <c r="F93" s="10"/>
      <c r="G93" s="10"/>
      <c r="H93" s="10"/>
      <c r="I93" s="10"/>
      <c r="J93" s="10"/>
      <c r="K93" s="10"/>
      <c r="L93" s="7">
        <f t="shared" si="18"/>
        <v>0</v>
      </c>
      <c r="M93" s="7">
        <f t="shared" si="19"/>
        <v>0</v>
      </c>
    </row>
    <row r="94" spans="2:13" s="24" customFormat="1" ht="33" hidden="1" customHeight="1">
      <c r="B94" s="20"/>
      <c r="C94" s="21" t="s">
        <v>301</v>
      </c>
      <c r="D94" s="22"/>
      <c r="E94" s="22">
        <v>99.9</v>
      </c>
      <c r="F94" s="22"/>
      <c r="G94" s="22"/>
      <c r="H94" s="22"/>
      <c r="I94" s="22">
        <v>91.7</v>
      </c>
      <c r="J94" s="22"/>
      <c r="K94" s="22">
        <v>97.4</v>
      </c>
      <c r="L94" s="7">
        <f t="shared" si="18"/>
        <v>0</v>
      </c>
      <c r="M94" s="7">
        <f t="shared" si="19"/>
        <v>289</v>
      </c>
    </row>
    <row r="95" spans="2:13">
      <c r="B95" s="4">
        <v>23</v>
      </c>
      <c r="C95" s="5" t="s">
        <v>126</v>
      </c>
      <c r="D95" s="10"/>
      <c r="E95" s="10">
        <v>130.21509456000001</v>
      </c>
      <c r="F95" s="10"/>
      <c r="G95" s="10">
        <v>0</v>
      </c>
      <c r="H95" s="10"/>
      <c r="I95" s="10">
        <v>225.18879040000002</v>
      </c>
      <c r="J95" s="10"/>
      <c r="K95" s="10">
        <v>167.66956116</v>
      </c>
      <c r="L95" s="7">
        <f t="shared" si="18"/>
        <v>0</v>
      </c>
      <c r="M95" s="7">
        <f t="shared" si="19"/>
        <v>523.07344611999997</v>
      </c>
    </row>
    <row r="96" spans="2:13" ht="30">
      <c r="B96" s="4">
        <v>24</v>
      </c>
      <c r="C96" s="5" t="s">
        <v>127</v>
      </c>
      <c r="D96" s="10"/>
      <c r="E96" s="10">
        <v>90.661178070000005</v>
      </c>
      <c r="F96" s="10"/>
      <c r="G96" s="10">
        <v>0</v>
      </c>
      <c r="H96" s="10"/>
      <c r="I96" s="10">
        <v>148.62489327</v>
      </c>
      <c r="J96" s="10"/>
      <c r="K96" s="10">
        <v>45.710579719999998</v>
      </c>
      <c r="L96" s="7">
        <f t="shared" si="18"/>
        <v>0</v>
      </c>
      <c r="M96" s="7">
        <f t="shared" si="19"/>
        <v>284.99665105999998</v>
      </c>
    </row>
    <row r="97" spans="2:13">
      <c r="B97" s="4"/>
      <c r="C97" s="5" t="s">
        <v>128</v>
      </c>
      <c r="D97" s="10"/>
      <c r="E97" s="10"/>
      <c r="F97" s="10"/>
      <c r="G97" s="10"/>
      <c r="H97" s="10"/>
      <c r="I97" s="10"/>
      <c r="J97" s="10"/>
      <c r="K97" s="10"/>
      <c r="L97" s="7">
        <f t="shared" si="18"/>
        <v>0</v>
      </c>
      <c r="M97" s="7">
        <f t="shared" si="19"/>
        <v>0</v>
      </c>
    </row>
    <row r="98" spans="2:13">
      <c r="B98" s="4"/>
      <c r="C98" s="5" t="s">
        <v>129</v>
      </c>
      <c r="D98" s="10"/>
      <c r="E98" s="10"/>
      <c r="F98" s="10"/>
      <c r="G98" s="10"/>
      <c r="H98" s="10"/>
      <c r="I98" s="10"/>
      <c r="J98" s="10"/>
      <c r="K98" s="10"/>
      <c r="L98" s="7">
        <f t="shared" si="18"/>
        <v>0</v>
      </c>
      <c r="M98" s="7">
        <f t="shared" si="19"/>
        <v>0</v>
      </c>
    </row>
    <row r="99" spans="2:13" ht="30">
      <c r="B99" s="4">
        <v>25</v>
      </c>
      <c r="C99" s="5" t="s">
        <v>130</v>
      </c>
      <c r="D99" s="10"/>
      <c r="E99" s="10">
        <v>60.410489040000009</v>
      </c>
      <c r="F99" s="10"/>
      <c r="G99" s="10">
        <v>0</v>
      </c>
      <c r="H99" s="10"/>
      <c r="I99" s="10">
        <v>98.249443250000013</v>
      </c>
      <c r="J99" s="10"/>
      <c r="K99" s="10">
        <v>58.991585940000007</v>
      </c>
      <c r="L99" s="7">
        <f t="shared" si="18"/>
        <v>0</v>
      </c>
      <c r="M99" s="7">
        <f t="shared" si="19"/>
        <v>217.65151823000002</v>
      </c>
    </row>
    <row r="100" spans="2:13" ht="30">
      <c r="B100" s="4">
        <v>26</v>
      </c>
      <c r="C100" s="5" t="s">
        <v>297</v>
      </c>
      <c r="D100" s="10"/>
      <c r="E100" s="10">
        <v>24.274740960000003</v>
      </c>
      <c r="F100" s="10"/>
      <c r="G100" s="10">
        <v>0</v>
      </c>
      <c r="H100" s="10"/>
      <c r="I100" s="10">
        <v>39.525075029999996</v>
      </c>
      <c r="J100" s="10"/>
      <c r="K100" s="10">
        <v>19.599577980000003</v>
      </c>
      <c r="L100" s="7">
        <f t="shared" si="18"/>
        <v>0</v>
      </c>
      <c r="M100" s="7">
        <f t="shared" si="19"/>
        <v>83.399393970000006</v>
      </c>
    </row>
    <row r="101" spans="2:13" s="24" customFormat="1" ht="30" hidden="1">
      <c r="B101" s="20"/>
      <c r="C101" s="25" t="s">
        <v>302</v>
      </c>
      <c r="D101" s="22"/>
      <c r="E101" s="22">
        <v>24.299040000000002</v>
      </c>
      <c r="F101" s="22"/>
      <c r="G101" s="22"/>
      <c r="H101" s="22"/>
      <c r="I101" s="22">
        <v>43.102589999999999</v>
      </c>
      <c r="J101" s="22"/>
      <c r="K101" s="22">
        <v>20.122769999999999</v>
      </c>
      <c r="L101" s="7">
        <f t="shared" si="18"/>
        <v>0</v>
      </c>
      <c r="M101" s="7">
        <f t="shared" si="19"/>
        <v>87.5244</v>
      </c>
    </row>
    <row r="102" spans="2:13" ht="30">
      <c r="B102" s="4">
        <v>27</v>
      </c>
      <c r="C102" s="5" t="s">
        <v>132</v>
      </c>
      <c r="D102" s="10"/>
      <c r="E102" s="10"/>
      <c r="F102" s="10"/>
      <c r="G102" s="10"/>
      <c r="H102" s="10"/>
      <c r="I102" s="10"/>
      <c r="J102" s="10"/>
      <c r="K102" s="10"/>
      <c r="L102" s="7">
        <f t="shared" si="18"/>
        <v>0</v>
      </c>
      <c r="M102" s="7">
        <f t="shared" si="19"/>
        <v>0</v>
      </c>
    </row>
    <row r="103" spans="2:13" ht="30">
      <c r="B103" s="4">
        <v>28</v>
      </c>
      <c r="C103" s="5" t="s">
        <v>133</v>
      </c>
      <c r="D103" s="10"/>
      <c r="E103" s="10"/>
      <c r="F103" s="10"/>
      <c r="G103" s="10"/>
      <c r="H103" s="10"/>
      <c r="I103" s="10"/>
      <c r="J103" s="10"/>
      <c r="K103" s="10"/>
      <c r="L103" s="7">
        <f t="shared" si="18"/>
        <v>0</v>
      </c>
      <c r="M103" s="7">
        <f t="shared" si="19"/>
        <v>0</v>
      </c>
    </row>
    <row r="104" spans="2:13" ht="45">
      <c r="B104" s="4">
        <v>29</v>
      </c>
      <c r="C104" s="5" t="s">
        <v>134</v>
      </c>
      <c r="D104" s="10"/>
      <c r="E104" s="10"/>
      <c r="F104" s="10"/>
      <c r="G104" s="10"/>
      <c r="H104" s="10"/>
      <c r="I104" s="10"/>
      <c r="J104" s="10"/>
      <c r="K104" s="10"/>
      <c r="L104" s="7">
        <f t="shared" si="18"/>
        <v>0</v>
      </c>
      <c r="M104" s="7">
        <f t="shared" si="19"/>
        <v>0</v>
      </c>
    </row>
    <row r="105" spans="2:13" ht="90">
      <c r="B105" s="4">
        <v>30</v>
      </c>
      <c r="C105" s="5" t="s">
        <v>135</v>
      </c>
      <c r="D105" s="10"/>
      <c r="E105" s="10"/>
      <c r="F105" s="10"/>
      <c r="G105" s="10"/>
      <c r="H105" s="10"/>
      <c r="I105" s="10"/>
      <c r="J105" s="10"/>
      <c r="K105" s="10"/>
      <c r="L105" s="7">
        <f t="shared" si="18"/>
        <v>0</v>
      </c>
      <c r="M105" s="7">
        <f t="shared" si="19"/>
        <v>0</v>
      </c>
    </row>
    <row r="106" spans="2:13" ht="60">
      <c r="B106" s="4">
        <v>31</v>
      </c>
      <c r="C106" s="5" t="s">
        <v>136</v>
      </c>
      <c r="D106" s="10"/>
      <c r="E106" s="10"/>
      <c r="F106" s="10"/>
      <c r="G106" s="10"/>
      <c r="H106" s="10"/>
      <c r="I106" s="10"/>
      <c r="J106" s="10"/>
      <c r="K106" s="10"/>
      <c r="L106" s="7">
        <f t="shared" si="18"/>
        <v>0</v>
      </c>
      <c r="M106" s="7">
        <f t="shared" si="19"/>
        <v>0</v>
      </c>
    </row>
    <row r="107" spans="2:13" ht="60">
      <c r="B107" s="4">
        <v>33</v>
      </c>
      <c r="C107" s="5" t="s">
        <v>137</v>
      </c>
      <c r="D107" s="10"/>
      <c r="E107" s="10"/>
      <c r="F107" s="10"/>
      <c r="G107" s="10"/>
      <c r="H107" s="10"/>
      <c r="I107" s="10"/>
      <c r="J107" s="10"/>
      <c r="K107" s="10"/>
      <c r="L107" s="7">
        <f t="shared" si="18"/>
        <v>0</v>
      </c>
      <c r="M107" s="7">
        <f t="shared" si="19"/>
        <v>0</v>
      </c>
    </row>
    <row r="108" spans="2:13" s="11" customFormat="1">
      <c r="B108" s="78">
        <v>34</v>
      </c>
      <c r="C108" s="9" t="s">
        <v>25</v>
      </c>
      <c r="D108" s="7"/>
      <c r="E108" s="7">
        <f>SUM(E95:E100)</f>
        <v>305.56150263000006</v>
      </c>
      <c r="F108" s="7"/>
      <c r="G108" s="7">
        <f t="shared" ref="G108" si="20">SUM(G95:G100)</f>
        <v>0</v>
      </c>
      <c r="H108" s="7"/>
      <c r="I108" s="7">
        <f t="shared" ref="I108" si="21">SUM(I95:I100)</f>
        <v>511.58820195000004</v>
      </c>
      <c r="J108" s="7"/>
      <c r="K108" s="7">
        <f t="shared" ref="K108" si="22">SUM(K95:K100)</f>
        <v>291.97130479999998</v>
      </c>
      <c r="L108" s="7">
        <f t="shared" si="18"/>
        <v>0</v>
      </c>
      <c r="M108" s="7">
        <f t="shared" si="19"/>
        <v>1109.12100938</v>
      </c>
    </row>
    <row r="109" spans="2:13" ht="29.25">
      <c r="B109" s="4" t="s">
        <v>138</v>
      </c>
      <c r="C109" s="9" t="s">
        <v>139</v>
      </c>
      <c r="D109" s="10"/>
      <c r="E109" s="10"/>
      <c r="F109" s="10"/>
      <c r="G109" s="10"/>
      <c r="H109" s="10"/>
      <c r="I109" s="10"/>
      <c r="J109" s="10"/>
      <c r="K109" s="10"/>
      <c r="L109" s="7">
        <f t="shared" si="18"/>
        <v>0</v>
      </c>
      <c r="M109" s="7">
        <f t="shared" si="19"/>
        <v>0</v>
      </c>
    </row>
    <row r="110" spans="2:13" ht="30">
      <c r="B110" s="4">
        <v>35</v>
      </c>
      <c r="C110" s="5" t="s">
        <v>287</v>
      </c>
      <c r="D110" s="6"/>
      <c r="E110" s="6">
        <v>318.06</v>
      </c>
      <c r="F110" s="6"/>
      <c r="G110" s="6"/>
      <c r="H110" s="6"/>
      <c r="I110" s="6">
        <v>599.23</v>
      </c>
      <c r="J110" s="6"/>
      <c r="K110" s="6">
        <v>420.06</v>
      </c>
      <c r="L110" s="7">
        <f t="shared" si="18"/>
        <v>0</v>
      </c>
      <c r="M110" s="7">
        <f t="shared" si="19"/>
        <v>1337.35</v>
      </c>
    </row>
    <row r="111" spans="2:13" ht="36.75" customHeight="1">
      <c r="B111" s="4">
        <v>36</v>
      </c>
      <c r="C111" s="5" t="s">
        <v>288</v>
      </c>
      <c r="D111" s="6"/>
      <c r="E111" s="13">
        <v>668.76900000000001</v>
      </c>
      <c r="F111" s="6"/>
      <c r="G111" s="13"/>
      <c r="H111" s="6"/>
      <c r="I111" s="13">
        <v>1194.3800000000001</v>
      </c>
      <c r="J111" s="6"/>
      <c r="K111" s="13">
        <v>345.84199999999998</v>
      </c>
      <c r="L111" s="7">
        <f t="shared" si="18"/>
        <v>0</v>
      </c>
      <c r="M111" s="7">
        <f t="shared" si="19"/>
        <v>2208.991</v>
      </c>
    </row>
    <row r="112" spans="2:13">
      <c r="B112" s="4" t="s">
        <v>140</v>
      </c>
      <c r="C112" s="5" t="s">
        <v>128</v>
      </c>
      <c r="D112" s="10"/>
      <c r="E112" s="10"/>
      <c r="F112" s="10"/>
      <c r="G112" s="10"/>
      <c r="H112" s="10"/>
      <c r="I112" s="10"/>
      <c r="J112" s="10"/>
      <c r="K112" s="10"/>
      <c r="L112" s="7">
        <f t="shared" si="18"/>
        <v>0</v>
      </c>
      <c r="M112" s="7">
        <f t="shared" si="19"/>
        <v>0</v>
      </c>
    </row>
    <row r="113" spans="2:13">
      <c r="B113" s="4" t="s">
        <v>141</v>
      </c>
      <c r="C113" s="5" t="s">
        <v>142</v>
      </c>
      <c r="D113" s="10"/>
      <c r="E113" s="10"/>
      <c r="F113" s="10"/>
      <c r="G113" s="10"/>
      <c r="H113" s="10"/>
      <c r="I113" s="10"/>
      <c r="J113" s="10"/>
      <c r="K113" s="10"/>
      <c r="L113" s="7">
        <f t="shared" si="18"/>
        <v>0</v>
      </c>
      <c r="M113" s="7">
        <f t="shared" si="19"/>
        <v>0</v>
      </c>
    </row>
    <row r="114" spans="2:13" ht="34.5" customHeight="1">
      <c r="B114" s="4">
        <v>37</v>
      </c>
      <c r="C114" s="5" t="s">
        <v>289</v>
      </c>
      <c r="D114" s="6"/>
      <c r="E114" s="13">
        <v>1213.058</v>
      </c>
      <c r="F114" s="6"/>
      <c r="G114" s="13"/>
      <c r="H114" s="6"/>
      <c r="I114" s="13">
        <v>2149.2930000000001</v>
      </c>
      <c r="J114" s="6"/>
      <c r="K114" s="13">
        <v>1214.971</v>
      </c>
      <c r="L114" s="7">
        <f t="shared" si="18"/>
        <v>0</v>
      </c>
      <c r="M114" s="7">
        <f t="shared" si="19"/>
        <v>4577.3220000000001</v>
      </c>
    </row>
    <row r="115" spans="2:13" ht="33" customHeight="1">
      <c r="B115" s="4">
        <v>38</v>
      </c>
      <c r="C115" s="5" t="s">
        <v>290</v>
      </c>
      <c r="D115" s="6"/>
      <c r="E115" s="13">
        <v>1338.0530000000001</v>
      </c>
      <c r="F115" s="6"/>
      <c r="G115" s="13"/>
      <c r="H115" s="6"/>
      <c r="I115" s="13">
        <v>2373.491</v>
      </c>
      <c r="J115" s="6"/>
      <c r="K115" s="13">
        <v>1108.0820000000001</v>
      </c>
      <c r="L115" s="7">
        <f t="shared" si="18"/>
        <v>0</v>
      </c>
      <c r="M115" s="7">
        <f t="shared" si="19"/>
        <v>4819.6260000000002</v>
      </c>
    </row>
    <row r="116" spans="2:13" ht="125.25">
      <c r="B116" s="4" t="s">
        <v>143</v>
      </c>
      <c r="C116" s="5" t="s">
        <v>291</v>
      </c>
      <c r="D116" s="10"/>
      <c r="E116" s="10">
        <v>-0.13</v>
      </c>
      <c r="F116" s="10"/>
      <c r="G116" s="10"/>
      <c r="H116" s="10"/>
      <c r="I116" s="10">
        <v>-20.38</v>
      </c>
      <c r="J116" s="10"/>
      <c r="K116" s="10">
        <v>-4.4800000000000004</v>
      </c>
      <c r="L116" s="7">
        <f t="shared" si="18"/>
        <v>0</v>
      </c>
      <c r="M116" s="7">
        <f t="shared" si="19"/>
        <v>-24.99</v>
      </c>
    </row>
    <row r="117" spans="2:13" ht="138" customHeight="1">
      <c r="B117" s="4" t="s">
        <v>144</v>
      </c>
      <c r="C117" s="5" t="s">
        <v>292</v>
      </c>
      <c r="D117" s="10"/>
      <c r="E117" s="10">
        <v>-0.09</v>
      </c>
      <c r="F117" s="10"/>
      <c r="G117" s="10"/>
      <c r="H117" s="10"/>
      <c r="I117" s="10">
        <v>-13.45</v>
      </c>
      <c r="J117" s="10"/>
      <c r="K117" s="10">
        <v>-1.22</v>
      </c>
      <c r="L117" s="7">
        <f t="shared" si="18"/>
        <v>0</v>
      </c>
      <c r="M117" s="7">
        <f t="shared" si="19"/>
        <v>-14.76</v>
      </c>
    </row>
    <row r="118" spans="2:13">
      <c r="B118" s="4" t="s">
        <v>145</v>
      </c>
      <c r="C118" s="5" t="s">
        <v>128</v>
      </c>
      <c r="D118" s="10"/>
      <c r="E118" s="10"/>
      <c r="F118" s="10"/>
      <c r="G118" s="10"/>
      <c r="H118" s="10"/>
      <c r="I118" s="10"/>
      <c r="J118" s="10"/>
      <c r="K118" s="10"/>
      <c r="L118" s="7">
        <f t="shared" si="18"/>
        <v>0</v>
      </c>
      <c r="M118" s="7">
        <f t="shared" si="19"/>
        <v>0</v>
      </c>
    </row>
    <row r="119" spans="2:13">
      <c r="B119" s="4" t="s">
        <v>146</v>
      </c>
      <c r="C119" s="5" t="s">
        <v>142</v>
      </c>
      <c r="D119" s="10"/>
      <c r="E119" s="10"/>
      <c r="F119" s="10"/>
      <c r="G119" s="10"/>
      <c r="H119" s="10"/>
      <c r="I119" s="10"/>
      <c r="J119" s="10"/>
      <c r="K119" s="10"/>
      <c r="L119" s="7">
        <f t="shared" si="18"/>
        <v>0</v>
      </c>
      <c r="M119" s="7">
        <f t="shared" si="19"/>
        <v>0</v>
      </c>
    </row>
    <row r="120" spans="2:13" ht="142.5">
      <c r="B120" s="4" t="s">
        <v>147</v>
      </c>
      <c r="C120" s="5" t="s">
        <v>293</v>
      </c>
      <c r="D120" s="10"/>
      <c r="E120" s="10">
        <v>-0.06</v>
      </c>
      <c r="F120" s="10"/>
      <c r="G120" s="10"/>
      <c r="H120" s="10"/>
      <c r="I120" s="10">
        <v>-8.89</v>
      </c>
      <c r="J120" s="10"/>
      <c r="K120" s="10">
        <v>-1.57</v>
      </c>
      <c r="L120" s="7">
        <f t="shared" si="18"/>
        <v>0</v>
      </c>
      <c r="M120" s="7">
        <f t="shared" si="19"/>
        <v>-10.520000000000001</v>
      </c>
    </row>
    <row r="121" spans="2:13" ht="129" customHeight="1">
      <c r="B121" s="4" t="s">
        <v>148</v>
      </c>
      <c r="C121" s="5" t="s">
        <v>294</v>
      </c>
      <c r="D121" s="10"/>
      <c r="E121" s="10">
        <v>-0.02</v>
      </c>
      <c r="F121" s="10"/>
      <c r="G121" s="10">
        <v>0</v>
      </c>
      <c r="H121" s="10"/>
      <c r="I121" s="10">
        <v>-3.58</v>
      </c>
      <c r="J121" s="10"/>
      <c r="K121" s="10">
        <v>-0.52</v>
      </c>
      <c r="L121" s="7">
        <f t="shared" si="18"/>
        <v>0</v>
      </c>
      <c r="M121" s="7">
        <f t="shared" si="19"/>
        <v>-4.12</v>
      </c>
    </row>
    <row r="123" spans="2:13">
      <c r="B123" s="14" t="s">
        <v>320</v>
      </c>
      <c r="C123" s="14"/>
    </row>
    <row r="124" spans="2:13">
      <c r="C124" s="15"/>
    </row>
    <row r="125" spans="2:13">
      <c r="B125" s="14" t="s">
        <v>149</v>
      </c>
      <c r="C125" s="14"/>
    </row>
  </sheetData>
  <mergeCells count="7">
    <mergeCell ref="B7:E7"/>
    <mergeCell ref="B8:E8"/>
    <mergeCell ref="L12:M12"/>
    <mergeCell ref="J12:K12"/>
    <mergeCell ref="D12:E12"/>
    <mergeCell ref="F12:G12"/>
    <mergeCell ref="H12:I12"/>
  </mergeCells>
  <pageMargins left="0.7" right="0.7" top="0.75" bottom="0.75" header="0.3" footer="0.3"/>
  <pageSetup paperSize="9" scale="38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A125"/>
  <sheetViews>
    <sheetView zoomScale="80" zoomScaleNormal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101" sqref="A101:XFD101"/>
    </sheetView>
  </sheetViews>
  <sheetFormatPr defaultRowHeight="15"/>
  <cols>
    <col min="1" max="2" width="9.140625" style="8"/>
    <col min="3" max="3" width="43.7109375" style="8" customWidth="1"/>
    <col min="4" max="4" width="16.5703125" style="8" customWidth="1"/>
    <col min="5" max="5" width="10.5703125" style="8" customWidth="1"/>
    <col min="6" max="6" width="12.5703125" style="8" customWidth="1"/>
    <col min="7" max="7" width="10.7109375" style="8" customWidth="1"/>
    <col min="8" max="8" width="12.7109375" style="8" customWidth="1"/>
    <col min="9" max="9" width="11" style="8" customWidth="1"/>
    <col min="10" max="10" width="14" style="8" customWidth="1"/>
    <col min="11" max="11" width="11.85546875" style="8" customWidth="1"/>
    <col min="12" max="12" width="13.42578125" style="8" customWidth="1"/>
    <col min="13" max="13" width="10.85546875" style="8" customWidth="1"/>
    <col min="14" max="14" width="12.28515625" style="8" customWidth="1"/>
    <col min="15" max="15" width="12.5703125" style="8" customWidth="1"/>
    <col min="16" max="16" width="12.85546875" style="8" customWidth="1"/>
    <col min="17" max="17" width="11.7109375" style="8" customWidth="1"/>
    <col min="18" max="18" width="12.5703125" style="8" customWidth="1"/>
    <col min="19" max="19" width="11.42578125" style="8" customWidth="1"/>
    <col min="20" max="20" width="13.140625" style="8" customWidth="1"/>
    <col min="21" max="21" width="11.7109375" style="8" customWidth="1"/>
    <col min="22" max="22" width="12.7109375" style="8" customWidth="1"/>
    <col min="23" max="23" width="11.42578125" style="8" customWidth="1"/>
    <col min="24" max="24" width="12.7109375" style="8" customWidth="1"/>
    <col min="25" max="25" width="11.42578125" style="8" customWidth="1"/>
    <col min="26" max="26" width="13.5703125" style="8" customWidth="1"/>
    <col min="27" max="27" width="10.85546875" style="8" customWidth="1"/>
    <col min="28" max="28" width="12.85546875" style="8" customWidth="1"/>
    <col min="29" max="29" width="10.85546875" style="8" customWidth="1"/>
    <col min="30" max="30" width="15.140625" style="8" customWidth="1"/>
    <col min="31" max="31" width="10.85546875" style="8" customWidth="1"/>
    <col min="32" max="32" width="13.42578125" style="8" customWidth="1"/>
    <col min="33" max="33" width="11" style="8" customWidth="1"/>
    <col min="34" max="34" width="13.140625" style="8" customWidth="1"/>
    <col min="35" max="35" width="12.140625" style="8" customWidth="1"/>
    <col min="36" max="36" width="13.5703125" style="8" customWidth="1"/>
    <col min="37" max="37" width="11.42578125" style="8" customWidth="1"/>
    <col min="38" max="38" width="14.140625" style="8" customWidth="1"/>
    <col min="39" max="39" width="10.5703125" style="8" customWidth="1"/>
    <col min="40" max="40" width="12.42578125" style="8" customWidth="1"/>
    <col min="41" max="41" width="10.85546875" style="8" customWidth="1"/>
    <col min="42" max="42" width="13" style="8" customWidth="1"/>
    <col min="43" max="43" width="11" style="8" customWidth="1"/>
    <col min="44" max="44" width="13.42578125" style="8" customWidth="1"/>
    <col min="45" max="45" width="11.85546875" style="8" customWidth="1"/>
    <col min="46" max="46" width="13.28515625" style="8" customWidth="1"/>
    <col min="47" max="47" width="11.42578125" style="8" customWidth="1"/>
    <col min="48" max="48" width="13.42578125" style="8" customWidth="1"/>
    <col min="49" max="49" width="12.85546875" style="8" customWidth="1"/>
    <col min="50" max="50" width="14.42578125" style="8" customWidth="1"/>
    <col min="51" max="51" width="10.7109375" style="8" customWidth="1"/>
    <col min="52" max="52" width="12.85546875" style="8" customWidth="1"/>
    <col min="53" max="53" width="16.42578125" style="8" customWidth="1"/>
    <col min="54" max="16384" width="9.140625" style="8"/>
  </cols>
  <sheetData>
    <row r="2" spans="2:53" ht="15.75">
      <c r="E2" s="63" t="s">
        <v>150</v>
      </c>
    </row>
    <row r="3" spans="2:53" ht="15.75">
      <c r="E3" s="63" t="s">
        <v>308</v>
      </c>
    </row>
    <row r="4" spans="2:53" ht="15.75">
      <c r="D4" s="63"/>
    </row>
    <row r="5" spans="2:53" ht="18.75">
      <c r="B5" s="26"/>
    </row>
    <row r="6" spans="2:53" ht="18.75">
      <c r="B6" s="26"/>
    </row>
    <row r="7" spans="2:53" ht="18.75">
      <c r="B7" s="74" t="s">
        <v>151</v>
      </c>
      <c r="C7" s="74"/>
      <c r="D7" s="74"/>
      <c r="E7" s="74"/>
      <c r="F7" s="64"/>
      <c r="G7" s="64"/>
    </row>
    <row r="8" spans="2:53" ht="88.5" customHeight="1">
      <c r="B8" s="75" t="s">
        <v>315</v>
      </c>
      <c r="C8" s="75"/>
      <c r="D8" s="75"/>
      <c r="E8" s="75"/>
      <c r="F8" s="65"/>
      <c r="G8" s="65"/>
    </row>
    <row r="9" spans="2:53">
      <c r="B9" s="27" t="s">
        <v>3</v>
      </c>
      <c r="C9" s="14" t="s">
        <v>319</v>
      </c>
      <c r="D9" s="41"/>
      <c r="E9" s="29"/>
      <c r="F9" s="29"/>
      <c r="G9" s="29"/>
    </row>
    <row r="10" spans="2:53">
      <c r="B10" s="27" t="s">
        <v>3</v>
      </c>
      <c r="C10" s="42" t="s">
        <v>313</v>
      </c>
      <c r="D10" s="42"/>
      <c r="E10" s="42"/>
      <c r="F10" s="42"/>
      <c r="G10" s="42"/>
      <c r="H10" s="42"/>
    </row>
    <row r="11" spans="2:53" ht="33.75" customHeight="1">
      <c r="B11" s="27"/>
      <c r="C11" s="28"/>
    </row>
    <row r="12" spans="2:53" s="44" customFormat="1">
      <c r="B12" s="43"/>
      <c r="C12" s="43"/>
      <c r="D12" s="68" t="s">
        <v>258</v>
      </c>
      <c r="E12" s="69"/>
      <c r="F12" s="68" t="s">
        <v>259</v>
      </c>
      <c r="G12" s="69"/>
      <c r="H12" s="68" t="s">
        <v>260</v>
      </c>
      <c r="I12" s="69"/>
      <c r="J12" s="68" t="s">
        <v>261</v>
      </c>
      <c r="K12" s="69"/>
      <c r="L12" s="68" t="s">
        <v>262</v>
      </c>
      <c r="M12" s="69"/>
      <c r="N12" s="68" t="s">
        <v>263</v>
      </c>
      <c r="O12" s="69"/>
      <c r="P12" s="68" t="s">
        <v>264</v>
      </c>
      <c r="Q12" s="69"/>
      <c r="R12" s="68" t="s">
        <v>265</v>
      </c>
      <c r="S12" s="69"/>
      <c r="T12" s="68" t="s">
        <v>255</v>
      </c>
      <c r="U12" s="69"/>
      <c r="V12" s="68" t="s">
        <v>266</v>
      </c>
      <c r="W12" s="69"/>
      <c r="X12" s="68" t="s">
        <v>267</v>
      </c>
      <c r="Y12" s="69"/>
      <c r="Z12" s="68" t="s">
        <v>268</v>
      </c>
      <c r="AA12" s="69"/>
      <c r="AB12" s="68" t="s">
        <v>269</v>
      </c>
      <c r="AC12" s="69"/>
      <c r="AD12" s="68" t="s">
        <v>270</v>
      </c>
      <c r="AE12" s="69"/>
      <c r="AF12" s="68" t="s">
        <v>271</v>
      </c>
      <c r="AG12" s="69"/>
      <c r="AH12" s="68" t="s">
        <v>272</v>
      </c>
      <c r="AI12" s="69"/>
      <c r="AJ12" s="68" t="s">
        <v>273</v>
      </c>
      <c r="AK12" s="69"/>
      <c r="AL12" s="68" t="s">
        <v>274</v>
      </c>
      <c r="AM12" s="69"/>
      <c r="AN12" s="68" t="s">
        <v>275</v>
      </c>
      <c r="AO12" s="69"/>
      <c r="AP12" s="68" t="s">
        <v>276</v>
      </c>
      <c r="AQ12" s="69"/>
      <c r="AR12" s="68" t="s">
        <v>277</v>
      </c>
      <c r="AS12" s="69"/>
      <c r="AT12" s="68" t="s">
        <v>278</v>
      </c>
      <c r="AU12" s="69"/>
      <c r="AV12" s="68" t="s">
        <v>279</v>
      </c>
      <c r="AW12" s="69"/>
      <c r="AX12" s="68" t="s">
        <v>280</v>
      </c>
      <c r="AY12" s="69"/>
      <c r="AZ12" s="66" t="s">
        <v>284</v>
      </c>
      <c r="BA12" s="67"/>
    </row>
    <row r="13" spans="2:53" ht="60">
      <c r="B13" s="3"/>
      <c r="C13" s="5"/>
      <c r="D13" s="2" t="s">
        <v>0</v>
      </c>
      <c r="E13" s="2" t="s">
        <v>257</v>
      </c>
      <c r="F13" s="2" t="s">
        <v>0</v>
      </c>
      <c r="G13" s="2" t="s">
        <v>257</v>
      </c>
      <c r="H13" s="2" t="s">
        <v>0</v>
      </c>
      <c r="I13" s="2" t="s">
        <v>257</v>
      </c>
      <c r="J13" s="2" t="s">
        <v>0</v>
      </c>
      <c r="K13" s="2" t="s">
        <v>257</v>
      </c>
      <c r="L13" s="2" t="s">
        <v>0</v>
      </c>
      <c r="M13" s="2" t="s">
        <v>257</v>
      </c>
      <c r="N13" s="2" t="s">
        <v>0</v>
      </c>
      <c r="O13" s="2" t="s">
        <v>257</v>
      </c>
      <c r="P13" s="2" t="s">
        <v>0</v>
      </c>
      <c r="Q13" s="2" t="s">
        <v>257</v>
      </c>
      <c r="R13" s="2" t="s">
        <v>0</v>
      </c>
      <c r="S13" s="2" t="s">
        <v>257</v>
      </c>
      <c r="T13" s="2" t="s">
        <v>0</v>
      </c>
      <c r="U13" s="2" t="s">
        <v>257</v>
      </c>
      <c r="V13" s="2" t="s">
        <v>0</v>
      </c>
      <c r="W13" s="2" t="s">
        <v>257</v>
      </c>
      <c r="X13" s="2" t="s">
        <v>0</v>
      </c>
      <c r="Y13" s="2" t="s">
        <v>257</v>
      </c>
      <c r="Z13" s="2" t="s">
        <v>0</v>
      </c>
      <c r="AA13" s="2" t="s">
        <v>257</v>
      </c>
      <c r="AB13" s="2" t="s">
        <v>0</v>
      </c>
      <c r="AC13" s="2" t="s">
        <v>257</v>
      </c>
      <c r="AD13" s="2" t="s">
        <v>0</v>
      </c>
      <c r="AE13" s="2" t="s">
        <v>257</v>
      </c>
      <c r="AF13" s="2" t="s">
        <v>0</v>
      </c>
      <c r="AG13" s="2" t="s">
        <v>257</v>
      </c>
      <c r="AH13" s="2" t="s">
        <v>0</v>
      </c>
      <c r="AI13" s="2" t="s">
        <v>257</v>
      </c>
      <c r="AJ13" s="2" t="s">
        <v>0</v>
      </c>
      <c r="AK13" s="2" t="s">
        <v>257</v>
      </c>
      <c r="AL13" s="2" t="s">
        <v>0</v>
      </c>
      <c r="AM13" s="2" t="s">
        <v>257</v>
      </c>
      <c r="AN13" s="2" t="s">
        <v>0</v>
      </c>
      <c r="AO13" s="2" t="s">
        <v>257</v>
      </c>
      <c r="AP13" s="2" t="s">
        <v>0</v>
      </c>
      <c r="AQ13" s="2" t="s">
        <v>257</v>
      </c>
      <c r="AR13" s="2" t="s">
        <v>0</v>
      </c>
      <c r="AS13" s="2" t="s">
        <v>257</v>
      </c>
      <c r="AT13" s="2" t="s">
        <v>0</v>
      </c>
      <c r="AU13" s="2" t="s">
        <v>257</v>
      </c>
      <c r="AV13" s="2" t="s">
        <v>0</v>
      </c>
      <c r="AW13" s="2" t="s">
        <v>257</v>
      </c>
      <c r="AX13" s="2" t="s">
        <v>0</v>
      </c>
      <c r="AY13" s="2" t="s">
        <v>257</v>
      </c>
      <c r="AZ13" s="30" t="s">
        <v>0</v>
      </c>
      <c r="BA13" s="30" t="s">
        <v>172</v>
      </c>
    </row>
    <row r="14" spans="2:53">
      <c r="B14" s="4" t="s">
        <v>1</v>
      </c>
      <c r="C14" s="9" t="s">
        <v>2</v>
      </c>
      <c r="D14" s="3" t="s">
        <v>3</v>
      </c>
      <c r="E14" s="3" t="s">
        <v>3</v>
      </c>
      <c r="F14" s="3" t="s">
        <v>3</v>
      </c>
      <c r="G14" s="3" t="s">
        <v>3</v>
      </c>
      <c r="H14" s="3" t="s">
        <v>3</v>
      </c>
      <c r="I14" s="3" t="s">
        <v>3</v>
      </c>
      <c r="J14" s="3" t="s">
        <v>3</v>
      </c>
      <c r="K14" s="3" t="s">
        <v>3</v>
      </c>
      <c r="L14" s="3" t="s">
        <v>3</v>
      </c>
      <c r="M14" s="3" t="s">
        <v>3</v>
      </c>
      <c r="N14" s="3" t="s">
        <v>3</v>
      </c>
      <c r="O14" s="3" t="s">
        <v>3</v>
      </c>
      <c r="P14" s="3" t="s">
        <v>3</v>
      </c>
      <c r="Q14" s="3" t="s">
        <v>3</v>
      </c>
      <c r="R14" s="3" t="s">
        <v>3</v>
      </c>
      <c r="S14" s="3" t="s">
        <v>3</v>
      </c>
      <c r="T14" s="3" t="s">
        <v>3</v>
      </c>
      <c r="U14" s="3" t="s">
        <v>3</v>
      </c>
      <c r="V14" s="3" t="s">
        <v>3</v>
      </c>
      <c r="W14" s="3" t="s">
        <v>3</v>
      </c>
      <c r="X14" s="3" t="s">
        <v>3</v>
      </c>
      <c r="Y14" s="3" t="s">
        <v>3</v>
      </c>
      <c r="Z14" s="3" t="s">
        <v>3</v>
      </c>
      <c r="AA14" s="3" t="s">
        <v>3</v>
      </c>
      <c r="AB14" s="3" t="s">
        <v>3</v>
      </c>
      <c r="AC14" s="3" t="s">
        <v>3</v>
      </c>
      <c r="AD14" s="3" t="s">
        <v>3</v>
      </c>
      <c r="AE14" s="3" t="s">
        <v>3</v>
      </c>
      <c r="AF14" s="3" t="s">
        <v>3</v>
      </c>
      <c r="AG14" s="3" t="s">
        <v>3</v>
      </c>
      <c r="AH14" s="3" t="s">
        <v>3</v>
      </c>
      <c r="AI14" s="3" t="s">
        <v>3</v>
      </c>
      <c r="AJ14" s="3" t="s">
        <v>3</v>
      </c>
      <c r="AK14" s="3" t="s">
        <v>3</v>
      </c>
      <c r="AL14" s="3" t="s">
        <v>3</v>
      </c>
      <c r="AM14" s="3" t="s">
        <v>3</v>
      </c>
      <c r="AN14" s="3" t="s">
        <v>3</v>
      </c>
      <c r="AO14" s="3" t="s">
        <v>3</v>
      </c>
      <c r="AP14" s="3" t="s">
        <v>3</v>
      </c>
      <c r="AQ14" s="3" t="s">
        <v>3</v>
      </c>
      <c r="AR14" s="3" t="s">
        <v>3</v>
      </c>
      <c r="AS14" s="3" t="s">
        <v>3</v>
      </c>
      <c r="AT14" s="3" t="s">
        <v>3</v>
      </c>
      <c r="AU14" s="3" t="s">
        <v>3</v>
      </c>
      <c r="AV14" s="3" t="s">
        <v>3</v>
      </c>
      <c r="AW14" s="3" t="s">
        <v>3</v>
      </c>
      <c r="AX14" s="3" t="s">
        <v>3</v>
      </c>
      <c r="AY14" s="3" t="s">
        <v>3</v>
      </c>
      <c r="AZ14" s="31"/>
      <c r="BA14" s="31"/>
    </row>
    <row r="15" spans="2:53">
      <c r="B15" s="4">
        <v>1</v>
      </c>
      <c r="C15" s="5" t="s">
        <v>4</v>
      </c>
      <c r="D15" s="3"/>
      <c r="E15" s="3" t="s">
        <v>281</v>
      </c>
      <c r="F15" s="3"/>
      <c r="G15" s="3" t="s">
        <v>281</v>
      </c>
      <c r="H15" s="3"/>
      <c r="I15" s="3" t="s">
        <v>281</v>
      </c>
      <c r="J15" s="3"/>
      <c r="K15" s="3" t="s">
        <v>281</v>
      </c>
      <c r="L15" s="3"/>
      <c r="M15" s="3" t="s">
        <v>281</v>
      </c>
      <c r="N15" s="3"/>
      <c r="O15" s="3" t="s">
        <v>281</v>
      </c>
      <c r="P15" s="3"/>
      <c r="Q15" s="3" t="s">
        <v>282</v>
      </c>
      <c r="R15" s="3"/>
      <c r="S15" s="3" t="s">
        <v>281</v>
      </c>
      <c r="T15" s="3"/>
      <c r="U15" s="3" t="s">
        <v>281</v>
      </c>
      <c r="V15" s="3"/>
      <c r="W15" s="3" t="s">
        <v>281</v>
      </c>
      <c r="X15" s="3"/>
      <c r="Y15" s="3" t="s">
        <v>281</v>
      </c>
      <c r="Z15" s="3"/>
      <c r="AA15" s="3" t="s">
        <v>281</v>
      </c>
      <c r="AB15" s="3"/>
      <c r="AC15" s="3" t="s">
        <v>281</v>
      </c>
      <c r="AD15" s="3"/>
      <c r="AE15" s="3" t="s">
        <v>281</v>
      </c>
      <c r="AF15" s="3"/>
      <c r="AG15" s="3" t="s">
        <v>281</v>
      </c>
      <c r="AH15" s="3"/>
      <c r="AI15" s="3" t="s">
        <v>281</v>
      </c>
      <c r="AJ15" s="3"/>
      <c r="AK15" s="3" t="s">
        <v>281</v>
      </c>
      <c r="AL15" s="3"/>
      <c r="AM15" s="3" t="s">
        <v>281</v>
      </c>
      <c r="AN15" s="3"/>
      <c r="AO15" s="3" t="s">
        <v>281</v>
      </c>
      <c r="AP15" s="3"/>
      <c r="AQ15" s="3" t="s">
        <v>281</v>
      </c>
      <c r="AR15" s="3"/>
      <c r="AS15" s="3" t="s">
        <v>281</v>
      </c>
      <c r="AT15" s="3"/>
      <c r="AU15" s="3" t="s">
        <v>281</v>
      </c>
      <c r="AV15" s="3"/>
      <c r="AW15" s="3" t="s">
        <v>281</v>
      </c>
      <c r="AX15" s="3"/>
      <c r="AY15" s="3" t="s">
        <v>281</v>
      </c>
      <c r="AZ15" s="31"/>
      <c r="BA15" s="33"/>
    </row>
    <row r="16" spans="2:53">
      <c r="B16" s="4">
        <v>2</v>
      </c>
      <c r="C16" s="5" t="s">
        <v>5</v>
      </c>
      <c r="D16" s="3"/>
      <c r="E16" s="3">
        <v>2</v>
      </c>
      <c r="F16" s="3"/>
      <c r="G16" s="3">
        <v>2</v>
      </c>
      <c r="H16" s="3"/>
      <c r="I16" s="3">
        <v>2</v>
      </c>
      <c r="J16" s="3"/>
      <c r="K16" s="3">
        <v>2</v>
      </c>
      <c r="L16" s="3"/>
      <c r="M16" s="3">
        <v>2</v>
      </c>
      <c r="N16" s="3"/>
      <c r="O16" s="3">
        <v>2</v>
      </c>
      <c r="P16" s="3"/>
      <c r="Q16" s="3">
        <v>2</v>
      </c>
      <c r="R16" s="3"/>
      <c r="S16" s="3">
        <v>2</v>
      </c>
      <c r="T16" s="3"/>
      <c r="U16" s="3">
        <v>2</v>
      </c>
      <c r="V16" s="3"/>
      <c r="W16" s="3">
        <v>2</v>
      </c>
      <c r="X16" s="3"/>
      <c r="Y16" s="3">
        <v>2</v>
      </c>
      <c r="Z16" s="3"/>
      <c r="AA16" s="3">
        <v>2</v>
      </c>
      <c r="AB16" s="3"/>
      <c r="AC16" s="3">
        <v>2</v>
      </c>
      <c r="AD16" s="3"/>
      <c r="AE16" s="3">
        <v>2</v>
      </c>
      <c r="AF16" s="3"/>
      <c r="AG16" s="3">
        <v>2</v>
      </c>
      <c r="AH16" s="3"/>
      <c r="AI16" s="3">
        <v>2</v>
      </c>
      <c r="AJ16" s="3"/>
      <c r="AK16" s="3">
        <v>2</v>
      </c>
      <c r="AL16" s="3"/>
      <c r="AM16" s="3">
        <v>2</v>
      </c>
      <c r="AN16" s="3"/>
      <c r="AO16" s="3">
        <v>2</v>
      </c>
      <c r="AP16" s="3"/>
      <c r="AQ16" s="3">
        <v>2</v>
      </c>
      <c r="AR16" s="3"/>
      <c r="AS16" s="3">
        <v>2</v>
      </c>
      <c r="AT16" s="3"/>
      <c r="AU16" s="3">
        <v>2</v>
      </c>
      <c r="AV16" s="3"/>
      <c r="AW16" s="3">
        <v>2</v>
      </c>
      <c r="AX16" s="3"/>
      <c r="AY16" s="3">
        <v>2</v>
      </c>
      <c r="AZ16" s="19"/>
      <c r="BA16" s="19">
        <f>E16+G16+I16+K16+M16+O16+Q16+S16+U16+W16+Y16+AA16+AC16+AE16+AG16+AI16+AK16+AM16+AO16+AQ16+AS16+AU16+AW16+AY16</f>
        <v>48</v>
      </c>
    </row>
    <row r="17" spans="2:53">
      <c r="B17" s="4">
        <v>3</v>
      </c>
      <c r="C17" s="5" t="s">
        <v>6</v>
      </c>
      <c r="D17" s="3"/>
      <c r="E17" s="3">
        <v>3</v>
      </c>
      <c r="F17" s="3"/>
      <c r="G17" s="3">
        <v>3</v>
      </c>
      <c r="H17" s="3"/>
      <c r="I17" s="3">
        <v>3</v>
      </c>
      <c r="J17" s="3"/>
      <c r="K17" s="3">
        <v>3</v>
      </c>
      <c r="L17" s="3"/>
      <c r="M17" s="3">
        <v>3</v>
      </c>
      <c r="N17" s="3"/>
      <c r="O17" s="3">
        <v>2</v>
      </c>
      <c r="P17" s="3"/>
      <c r="Q17" s="3">
        <v>2</v>
      </c>
      <c r="R17" s="3"/>
      <c r="S17" s="3">
        <v>3</v>
      </c>
      <c r="T17" s="3"/>
      <c r="U17" s="3">
        <v>3</v>
      </c>
      <c r="V17" s="3"/>
      <c r="W17" s="3">
        <v>3</v>
      </c>
      <c r="X17" s="3"/>
      <c r="Y17" s="3">
        <v>3</v>
      </c>
      <c r="Z17" s="3"/>
      <c r="AA17" s="3">
        <v>2</v>
      </c>
      <c r="AB17" s="3"/>
      <c r="AC17" s="3">
        <v>2</v>
      </c>
      <c r="AD17" s="3"/>
      <c r="AE17" s="3">
        <v>2</v>
      </c>
      <c r="AF17" s="3"/>
      <c r="AG17" s="3">
        <v>3</v>
      </c>
      <c r="AH17" s="3"/>
      <c r="AI17" s="3">
        <v>3</v>
      </c>
      <c r="AJ17" s="3"/>
      <c r="AK17" s="3">
        <v>3</v>
      </c>
      <c r="AL17" s="3"/>
      <c r="AM17" s="3">
        <v>1</v>
      </c>
      <c r="AN17" s="3"/>
      <c r="AO17" s="3">
        <v>2</v>
      </c>
      <c r="AP17" s="3"/>
      <c r="AQ17" s="3">
        <v>2</v>
      </c>
      <c r="AR17" s="3"/>
      <c r="AS17" s="3">
        <v>2</v>
      </c>
      <c r="AT17" s="3"/>
      <c r="AU17" s="3">
        <v>2</v>
      </c>
      <c r="AV17" s="3"/>
      <c r="AW17" s="3">
        <v>2</v>
      </c>
      <c r="AX17" s="3"/>
      <c r="AY17" s="3">
        <v>2</v>
      </c>
      <c r="AZ17" s="18"/>
      <c r="BA17" s="19">
        <f t="shared" ref="AZ17:BA24" si="0">E17+G17+I17+K17+M17+O17+Q17+S17+U17+W17+Y17+AA17+AC17+AE17+AG17+AI17+AK17+AM17+AO17+AQ17+AS17+AU17+AW17+AY17</f>
        <v>59</v>
      </c>
    </row>
    <row r="18" spans="2:53">
      <c r="B18" s="4">
        <v>4</v>
      </c>
      <c r="C18" s="5" t="s">
        <v>7</v>
      </c>
      <c r="D18" s="3"/>
      <c r="E18" s="3">
        <v>16</v>
      </c>
      <c r="F18" s="3"/>
      <c r="G18" s="3">
        <v>12</v>
      </c>
      <c r="H18" s="3"/>
      <c r="I18" s="3">
        <v>16</v>
      </c>
      <c r="J18" s="3"/>
      <c r="K18" s="3">
        <v>12</v>
      </c>
      <c r="L18" s="3"/>
      <c r="M18" s="3">
        <v>12</v>
      </c>
      <c r="N18" s="3"/>
      <c r="O18" s="3">
        <v>16</v>
      </c>
      <c r="P18" s="3"/>
      <c r="Q18" s="3">
        <v>10</v>
      </c>
      <c r="R18" s="3"/>
      <c r="S18" s="3">
        <v>12</v>
      </c>
      <c r="T18" s="3"/>
      <c r="U18" s="3">
        <v>11</v>
      </c>
      <c r="V18" s="3"/>
      <c r="W18" s="3">
        <v>12</v>
      </c>
      <c r="X18" s="3"/>
      <c r="Y18" s="3">
        <v>11</v>
      </c>
      <c r="Z18" s="3"/>
      <c r="AA18" s="3">
        <v>16</v>
      </c>
      <c r="AB18" s="3"/>
      <c r="AC18" s="3">
        <v>16</v>
      </c>
      <c r="AD18" s="3"/>
      <c r="AE18" s="3">
        <v>16</v>
      </c>
      <c r="AF18" s="3"/>
      <c r="AG18" s="3">
        <v>12</v>
      </c>
      <c r="AH18" s="3"/>
      <c r="AI18" s="3">
        <v>21</v>
      </c>
      <c r="AJ18" s="3"/>
      <c r="AK18" s="3">
        <v>12</v>
      </c>
      <c r="AL18" s="3"/>
      <c r="AM18" s="3">
        <v>16</v>
      </c>
      <c r="AN18" s="3"/>
      <c r="AO18" s="3">
        <v>16</v>
      </c>
      <c r="AP18" s="3"/>
      <c r="AQ18" s="3">
        <v>12</v>
      </c>
      <c r="AR18" s="3"/>
      <c r="AS18" s="3">
        <v>12</v>
      </c>
      <c r="AT18" s="3"/>
      <c r="AU18" s="3">
        <v>16</v>
      </c>
      <c r="AV18" s="3"/>
      <c r="AW18" s="3">
        <v>16</v>
      </c>
      <c r="AX18" s="3"/>
      <c r="AY18" s="3">
        <v>16</v>
      </c>
      <c r="AZ18" s="18"/>
      <c r="BA18" s="19">
        <f t="shared" si="0"/>
        <v>337</v>
      </c>
    </row>
    <row r="19" spans="2:53">
      <c r="B19" s="4">
        <v>5</v>
      </c>
      <c r="C19" s="5" t="s">
        <v>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18"/>
      <c r="BA19" s="19">
        <f t="shared" si="0"/>
        <v>0</v>
      </c>
    </row>
    <row r="20" spans="2:53" ht="45">
      <c r="B20" s="4">
        <v>6</v>
      </c>
      <c r="C20" s="5" t="s">
        <v>9</v>
      </c>
      <c r="D20" s="62">
        <f>E20</f>
        <v>788.8</v>
      </c>
      <c r="E20" s="6">
        <f>E21+E23</f>
        <v>788.8</v>
      </c>
      <c r="F20" s="62">
        <f t="shared" ref="F20" si="1">G20</f>
        <v>769.9</v>
      </c>
      <c r="G20" s="6">
        <f t="shared" ref="G20" si="2">G21+G23</f>
        <v>769.9</v>
      </c>
      <c r="H20" s="62">
        <f t="shared" ref="H20" si="3">I20</f>
        <v>804.5</v>
      </c>
      <c r="I20" s="6">
        <f t="shared" ref="I20" si="4">I21+I23</f>
        <v>804.5</v>
      </c>
      <c r="J20" s="62">
        <f t="shared" ref="J20" si="5">K20</f>
        <v>752.4</v>
      </c>
      <c r="K20" s="6">
        <f t="shared" ref="K20" si="6">K21+K23</f>
        <v>752.4</v>
      </c>
      <c r="L20" s="62">
        <f t="shared" ref="L20" si="7">M20</f>
        <v>760</v>
      </c>
      <c r="M20" s="6">
        <f t="shared" ref="M20" si="8">M21+M23</f>
        <v>760</v>
      </c>
      <c r="N20" s="62">
        <f t="shared" ref="N20" si="9">O20</f>
        <v>786.4</v>
      </c>
      <c r="O20" s="6">
        <f t="shared" ref="O20" si="10">O21+O23</f>
        <v>786.4</v>
      </c>
      <c r="P20" s="62">
        <f t="shared" ref="P20" si="11">Q20</f>
        <v>632.9</v>
      </c>
      <c r="Q20" s="6">
        <f t="shared" ref="Q20" si="12">Q21+Q23</f>
        <v>632.9</v>
      </c>
      <c r="R20" s="62">
        <f t="shared" ref="R20" si="13">S20</f>
        <v>749</v>
      </c>
      <c r="S20" s="6">
        <f t="shared" ref="S20" si="14">S21+S23</f>
        <v>749</v>
      </c>
      <c r="T20" s="62">
        <f t="shared" ref="T20" si="15">U20</f>
        <v>756.6</v>
      </c>
      <c r="U20" s="6">
        <f t="shared" ref="U20" si="16">U21+U23</f>
        <v>756.6</v>
      </c>
      <c r="V20" s="62">
        <f t="shared" ref="V20" si="17">W20</f>
        <v>734.3</v>
      </c>
      <c r="W20" s="6">
        <f t="shared" ref="W20" si="18">W21+W23</f>
        <v>734.3</v>
      </c>
      <c r="X20" s="62">
        <f t="shared" ref="X20" si="19">Y20</f>
        <v>728.9</v>
      </c>
      <c r="Y20" s="6">
        <f t="shared" ref="Y20" si="20">Y21+Y23</f>
        <v>728.9</v>
      </c>
      <c r="Z20" s="62">
        <f t="shared" ref="Z20" si="21">AA20</f>
        <v>802.2</v>
      </c>
      <c r="AA20" s="6">
        <f t="shared" ref="AA20" si="22">AA21+AA23</f>
        <v>802.2</v>
      </c>
      <c r="AB20" s="62">
        <f t="shared" ref="AB20" si="23">AC20</f>
        <v>817.2</v>
      </c>
      <c r="AC20" s="6">
        <f t="shared" ref="AC20" si="24">AC21+AC23</f>
        <v>817.2</v>
      </c>
      <c r="AD20" s="62">
        <f t="shared" ref="AD20" si="25">AE20</f>
        <v>796.5</v>
      </c>
      <c r="AE20" s="6">
        <f t="shared" ref="AE20" si="26">AE21+AE23</f>
        <v>796.5</v>
      </c>
      <c r="AF20" s="62">
        <f t="shared" ref="AF20" si="27">AG20</f>
        <v>779</v>
      </c>
      <c r="AG20" s="6">
        <f t="shared" ref="AG20" si="28">AG21+AG23</f>
        <v>779</v>
      </c>
      <c r="AH20" s="62">
        <f t="shared" ref="AH20" si="29">AI20</f>
        <v>1007.5</v>
      </c>
      <c r="AI20" s="6">
        <f t="shared" ref="AI20" si="30">AI21+AI23</f>
        <v>1007.5</v>
      </c>
      <c r="AJ20" s="62">
        <f t="shared" ref="AJ20" si="31">AK20</f>
        <v>753.2</v>
      </c>
      <c r="AK20" s="6">
        <f t="shared" ref="AK20" si="32">AK21+AK23</f>
        <v>753.2</v>
      </c>
      <c r="AL20" s="62">
        <f t="shared" ref="AL20" si="33">AM20</f>
        <v>911.2</v>
      </c>
      <c r="AM20" s="6">
        <f t="shared" ref="AM20" si="34">AM21+AM23</f>
        <v>911.2</v>
      </c>
      <c r="AN20" s="62">
        <f t="shared" ref="AN20" si="35">AO20</f>
        <v>791.9</v>
      </c>
      <c r="AO20" s="6">
        <f t="shared" ref="AO20" si="36">AO21+AO23</f>
        <v>791.9</v>
      </c>
      <c r="AP20" s="62">
        <f t="shared" ref="AP20" si="37">AQ20</f>
        <v>500.8</v>
      </c>
      <c r="AQ20" s="6">
        <f t="shared" ref="AQ20" si="38">AQ21+AQ23</f>
        <v>500.8</v>
      </c>
      <c r="AR20" s="62">
        <f t="shared" ref="AR20" si="39">AS20</f>
        <v>503.3</v>
      </c>
      <c r="AS20" s="6">
        <f t="shared" ref="AS20" si="40">AS21+AS23</f>
        <v>503.3</v>
      </c>
      <c r="AT20" s="62">
        <f t="shared" ref="AT20" si="41">AU20</f>
        <v>800.6</v>
      </c>
      <c r="AU20" s="6">
        <f t="shared" ref="AU20" si="42">AU21+AU23</f>
        <v>800.6</v>
      </c>
      <c r="AV20" s="62">
        <f t="shared" ref="AV20" si="43">AW20</f>
        <v>797.6</v>
      </c>
      <c r="AW20" s="6">
        <f t="shared" ref="AW20" si="44">AW21+AW23</f>
        <v>797.6</v>
      </c>
      <c r="AX20" s="62">
        <f t="shared" ref="AX20" si="45">AY20</f>
        <v>810.2</v>
      </c>
      <c r="AY20" s="6">
        <f t="shared" ref="AY20" si="46">AY21+AY23</f>
        <v>810.2</v>
      </c>
      <c r="AZ20" s="18">
        <f>D20+F20+H20+J20+L20+N20+P20+R20+T20+V20+X20+Z20+AB20+AD20+AF20+AH20+AJ20+AL20+AN20+AP20+AR20+AT20+AV20+AX20</f>
        <v>18334.900000000001</v>
      </c>
      <c r="BA20" s="18">
        <f t="shared" si="0"/>
        <v>18334.900000000001</v>
      </c>
    </row>
    <row r="21" spans="2:53" ht="32.25" customHeight="1">
      <c r="B21" s="4" t="s">
        <v>10</v>
      </c>
      <c r="C21" s="5" t="s">
        <v>11</v>
      </c>
      <c r="D21" s="3"/>
      <c r="E21" s="16">
        <v>788.8</v>
      </c>
      <c r="F21" s="16"/>
      <c r="G21" s="16">
        <v>769.9</v>
      </c>
      <c r="H21" s="16"/>
      <c r="I21" s="16">
        <v>804.5</v>
      </c>
      <c r="J21" s="16"/>
      <c r="K21" s="16">
        <v>752.4</v>
      </c>
      <c r="L21" s="16"/>
      <c r="M21" s="16">
        <v>760</v>
      </c>
      <c r="N21" s="16"/>
      <c r="O21" s="16">
        <v>786.4</v>
      </c>
      <c r="P21" s="16"/>
      <c r="Q21" s="16">
        <v>632.9</v>
      </c>
      <c r="R21" s="16"/>
      <c r="S21" s="16">
        <v>749</v>
      </c>
      <c r="T21" s="16"/>
      <c r="U21" s="16">
        <v>687.1</v>
      </c>
      <c r="V21" s="16"/>
      <c r="W21" s="16">
        <v>734.3</v>
      </c>
      <c r="X21" s="16"/>
      <c r="Y21" s="16">
        <v>661.4</v>
      </c>
      <c r="Z21" s="16"/>
      <c r="AA21" s="16">
        <v>802.2</v>
      </c>
      <c r="AB21" s="16"/>
      <c r="AC21" s="16">
        <v>817.2</v>
      </c>
      <c r="AD21" s="16"/>
      <c r="AE21" s="16">
        <v>796.5</v>
      </c>
      <c r="AF21" s="16"/>
      <c r="AG21" s="16">
        <v>779</v>
      </c>
      <c r="AH21" s="16"/>
      <c r="AI21" s="16">
        <v>1007.5</v>
      </c>
      <c r="AJ21" s="16"/>
      <c r="AK21" s="16">
        <v>753.2</v>
      </c>
      <c r="AL21" s="16"/>
      <c r="AM21" s="16">
        <v>911.2</v>
      </c>
      <c r="AN21" s="16"/>
      <c r="AO21" s="16">
        <v>791.9</v>
      </c>
      <c r="AP21" s="16"/>
      <c r="AQ21" s="16">
        <v>500.8</v>
      </c>
      <c r="AR21" s="16"/>
      <c r="AS21" s="16">
        <v>503.3</v>
      </c>
      <c r="AT21" s="16"/>
      <c r="AU21" s="16">
        <v>800.6</v>
      </c>
      <c r="AV21" s="16"/>
      <c r="AW21" s="16">
        <v>797.6</v>
      </c>
      <c r="AX21" s="16"/>
      <c r="AY21" s="16">
        <v>810.2</v>
      </c>
      <c r="AZ21" s="18">
        <f t="shared" si="0"/>
        <v>0</v>
      </c>
      <c r="BA21" s="18">
        <f t="shared" si="0"/>
        <v>18197.899999999998</v>
      </c>
    </row>
    <row r="22" spans="2:53" ht="32.25" hidden="1" customHeight="1">
      <c r="B22" s="4"/>
      <c r="C22" s="5"/>
      <c r="D22" s="3"/>
      <c r="E22" s="38">
        <v>4.3</v>
      </c>
      <c r="F22" s="3"/>
      <c r="G22" s="38">
        <v>4.2</v>
      </c>
      <c r="H22" s="3"/>
      <c r="I22" s="38">
        <v>4.3899999999999997</v>
      </c>
      <c r="J22" s="3"/>
      <c r="K22" s="38">
        <v>4.0999999999999996</v>
      </c>
      <c r="L22" s="3"/>
      <c r="M22" s="38">
        <v>4.1500000000000004</v>
      </c>
      <c r="N22" s="3"/>
      <c r="O22" s="38">
        <v>4.29</v>
      </c>
      <c r="P22" s="3"/>
      <c r="Q22" s="38">
        <v>3.45</v>
      </c>
      <c r="R22" s="3"/>
      <c r="S22" s="38">
        <v>4.09</v>
      </c>
      <c r="T22" s="3"/>
      <c r="U22" s="38">
        <v>4.13</v>
      </c>
      <c r="V22" s="3"/>
      <c r="W22" s="38">
        <v>4</v>
      </c>
      <c r="X22" s="3"/>
      <c r="Y22" s="38">
        <v>3.98</v>
      </c>
      <c r="Z22" s="3"/>
      <c r="AA22" s="38">
        <v>4.38</v>
      </c>
      <c r="AB22" s="3"/>
      <c r="AC22" s="38">
        <v>4.46</v>
      </c>
      <c r="AD22" s="3"/>
      <c r="AE22" s="38">
        <v>4.34</v>
      </c>
      <c r="AF22" s="3"/>
      <c r="AG22" s="38">
        <v>4.25</v>
      </c>
      <c r="AH22" s="3"/>
      <c r="AI22" s="38">
        <v>5.49</v>
      </c>
      <c r="AJ22" s="3"/>
      <c r="AK22" s="38">
        <v>4.1100000000000003</v>
      </c>
      <c r="AL22" s="3"/>
      <c r="AM22" s="38">
        <v>4.97</v>
      </c>
      <c r="AN22" s="3"/>
      <c r="AO22" s="38">
        <v>4.32</v>
      </c>
      <c r="AP22" s="3"/>
      <c r="AQ22" s="38">
        <v>2.73</v>
      </c>
      <c r="AR22" s="3"/>
      <c r="AS22" s="38">
        <v>2.75</v>
      </c>
      <c r="AT22" s="3"/>
      <c r="AU22" s="38">
        <v>4.37</v>
      </c>
      <c r="AV22" s="3"/>
      <c r="AW22" s="38">
        <v>4.3499999999999996</v>
      </c>
      <c r="AX22" s="3"/>
      <c r="AY22" s="38">
        <v>4.4000000000000004</v>
      </c>
      <c r="AZ22" s="7"/>
      <c r="BA22" s="18">
        <f t="shared" si="0"/>
        <v>100.00000000000001</v>
      </c>
    </row>
    <row r="23" spans="2:53">
      <c r="B23" s="4" t="s">
        <v>12</v>
      </c>
      <c r="C23" s="5" t="s">
        <v>13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6">
        <v>69.5</v>
      </c>
      <c r="V23" s="3"/>
      <c r="W23" s="3"/>
      <c r="X23" s="3"/>
      <c r="Y23" s="3">
        <v>67.5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17"/>
      <c r="BA23" s="18">
        <f t="shared" si="0"/>
        <v>137</v>
      </c>
    </row>
    <row r="24" spans="2:53" ht="45">
      <c r="B24" s="4">
        <v>7</v>
      </c>
      <c r="C24" s="5" t="s">
        <v>14</v>
      </c>
      <c r="D24" s="3"/>
      <c r="E24" s="16">
        <v>145.80000000000001</v>
      </c>
      <c r="F24" s="16"/>
      <c r="G24" s="16">
        <v>91.5</v>
      </c>
      <c r="H24" s="16"/>
      <c r="I24" s="16">
        <v>117.9</v>
      </c>
      <c r="J24" s="16"/>
      <c r="K24" s="16">
        <v>91.6</v>
      </c>
      <c r="L24" s="16"/>
      <c r="M24" s="16">
        <v>93.9</v>
      </c>
      <c r="N24" s="16"/>
      <c r="O24" s="16">
        <v>149.69999999999999</v>
      </c>
      <c r="P24" s="16"/>
      <c r="Q24" s="16">
        <v>63.2</v>
      </c>
      <c r="R24" s="16"/>
      <c r="S24" s="16">
        <v>86.3</v>
      </c>
      <c r="T24" s="16"/>
      <c r="U24" s="16">
        <v>92.7</v>
      </c>
      <c r="V24" s="16"/>
      <c r="W24" s="16">
        <v>92.9</v>
      </c>
      <c r="X24" s="16"/>
      <c r="Y24" s="16">
        <v>86.5</v>
      </c>
      <c r="Z24" s="16"/>
      <c r="AA24" s="16">
        <v>138.6</v>
      </c>
      <c r="AB24" s="16"/>
      <c r="AC24" s="16">
        <v>126.2</v>
      </c>
      <c r="AD24" s="16"/>
      <c r="AE24" s="16">
        <v>148.19999999999999</v>
      </c>
      <c r="AF24" s="16"/>
      <c r="AG24" s="16">
        <v>142.69999999999999</v>
      </c>
      <c r="AH24" s="16"/>
      <c r="AI24" s="16">
        <v>231.4</v>
      </c>
      <c r="AJ24" s="16"/>
      <c r="AK24" s="16">
        <v>93.5</v>
      </c>
      <c r="AL24" s="16"/>
      <c r="AM24" s="16">
        <v>265.10000000000002</v>
      </c>
      <c r="AN24" s="16"/>
      <c r="AO24" s="16">
        <v>137.9</v>
      </c>
      <c r="AP24" s="16"/>
      <c r="AQ24" s="16">
        <v>42.3</v>
      </c>
      <c r="AR24" s="16"/>
      <c r="AS24" s="16">
        <v>42.8</v>
      </c>
      <c r="AT24" s="16"/>
      <c r="AU24" s="16">
        <v>115.1</v>
      </c>
      <c r="AV24" s="16"/>
      <c r="AW24" s="16">
        <v>151.5</v>
      </c>
      <c r="AX24" s="16"/>
      <c r="AY24" s="16">
        <v>135.6</v>
      </c>
      <c r="AZ24" s="7"/>
      <c r="BA24" s="18">
        <f t="shared" si="0"/>
        <v>2882.9000000000005</v>
      </c>
    </row>
    <row r="25" spans="2:53" ht="30">
      <c r="B25" s="4">
        <v>8</v>
      </c>
      <c r="C25" s="5" t="s">
        <v>15</v>
      </c>
      <c r="D25" s="3" t="s">
        <v>3</v>
      </c>
      <c r="E25" s="16">
        <v>2020</v>
      </c>
      <c r="F25" s="16" t="s">
        <v>3</v>
      </c>
      <c r="G25" s="16">
        <v>1800</v>
      </c>
      <c r="H25" s="16" t="s">
        <v>3</v>
      </c>
      <c r="I25" s="16">
        <v>2166</v>
      </c>
      <c r="J25" s="16" t="s">
        <v>3</v>
      </c>
      <c r="K25" s="16">
        <v>2080</v>
      </c>
      <c r="L25" s="16" t="s">
        <v>3</v>
      </c>
      <c r="M25" s="16">
        <v>2059</v>
      </c>
      <c r="N25" s="16" t="s">
        <v>3</v>
      </c>
      <c r="O25" s="16">
        <v>2046</v>
      </c>
      <c r="P25" s="16" t="s">
        <v>3</v>
      </c>
      <c r="Q25" s="16"/>
      <c r="R25" s="16" t="s">
        <v>3</v>
      </c>
      <c r="S25" s="16">
        <v>1950</v>
      </c>
      <c r="T25" s="16" t="s">
        <v>3</v>
      </c>
      <c r="U25" s="16">
        <v>2450</v>
      </c>
      <c r="V25" s="16" t="s">
        <v>3</v>
      </c>
      <c r="W25" s="16">
        <v>2002</v>
      </c>
      <c r="X25" s="16" t="s">
        <v>3</v>
      </c>
      <c r="Y25" s="16">
        <v>2220</v>
      </c>
      <c r="Z25" s="16" t="s">
        <v>3</v>
      </c>
      <c r="AA25" s="16">
        <v>1690</v>
      </c>
      <c r="AB25" s="16" t="s">
        <v>3</v>
      </c>
      <c r="AC25" s="16">
        <v>2079</v>
      </c>
      <c r="AD25" s="16" t="s">
        <v>3</v>
      </c>
      <c r="AE25" s="16">
        <v>2272</v>
      </c>
      <c r="AF25" s="16" t="s">
        <v>3</v>
      </c>
      <c r="AG25" s="16">
        <v>2166</v>
      </c>
      <c r="AH25" s="16" t="s">
        <v>3</v>
      </c>
      <c r="AI25" s="16">
        <v>4000</v>
      </c>
      <c r="AJ25" s="16" t="s">
        <v>3</v>
      </c>
      <c r="AK25" s="16">
        <v>1944</v>
      </c>
      <c r="AL25" s="16" t="s">
        <v>3</v>
      </c>
      <c r="AM25" s="16">
        <v>1895</v>
      </c>
      <c r="AN25" s="16" t="s">
        <v>3</v>
      </c>
      <c r="AO25" s="16">
        <v>1180</v>
      </c>
      <c r="AP25" s="16" t="s">
        <v>3</v>
      </c>
      <c r="AQ25" s="16">
        <v>1650</v>
      </c>
      <c r="AR25" s="16" t="s">
        <v>3</v>
      </c>
      <c r="AS25" s="16">
        <v>1650</v>
      </c>
      <c r="AT25" s="16" t="s">
        <v>3</v>
      </c>
      <c r="AU25" s="16">
        <v>2046</v>
      </c>
      <c r="AV25" s="16" t="s">
        <v>3</v>
      </c>
      <c r="AW25" s="16"/>
      <c r="AX25" s="16"/>
      <c r="AY25" s="16"/>
      <c r="AZ25" s="7"/>
      <c r="BA25" s="18">
        <f>E25+G25+I25+K25+M25+O25+Q25+S25+U25+W25+Y25+AA25+AC25+AE25+AG25+AI25+AK25+AM25+AO25+AQ25+AS25+AU25+AW25+AY25</f>
        <v>43365</v>
      </c>
    </row>
    <row r="26" spans="2:53" ht="30">
      <c r="B26" s="4">
        <v>9</v>
      </c>
      <c r="C26" s="5" t="s">
        <v>16</v>
      </c>
      <c r="D26" s="3"/>
      <c r="E26" s="3">
        <v>4</v>
      </c>
      <c r="F26" s="3"/>
      <c r="G26" s="3">
        <v>4</v>
      </c>
      <c r="H26" s="3"/>
      <c r="I26" s="3">
        <v>4</v>
      </c>
      <c r="J26" s="3"/>
      <c r="K26" s="3">
        <v>4</v>
      </c>
      <c r="L26" s="3"/>
      <c r="M26" s="3">
        <v>4</v>
      </c>
      <c r="N26" s="3"/>
      <c r="O26" s="3">
        <v>4</v>
      </c>
      <c r="P26" s="3"/>
      <c r="Q26" s="3">
        <v>3</v>
      </c>
      <c r="R26" s="3"/>
      <c r="S26" s="3">
        <v>4</v>
      </c>
      <c r="T26" s="3"/>
      <c r="U26" s="3">
        <v>4</v>
      </c>
      <c r="V26" s="3"/>
      <c r="W26" s="3">
        <v>4</v>
      </c>
      <c r="X26" s="3"/>
      <c r="Y26" s="3">
        <v>4</v>
      </c>
      <c r="Z26" s="3"/>
      <c r="AA26" s="3">
        <v>4</v>
      </c>
      <c r="AB26" s="3"/>
      <c r="AC26" s="3">
        <v>4</v>
      </c>
      <c r="AD26" s="3"/>
      <c r="AE26" s="3">
        <v>4</v>
      </c>
      <c r="AF26" s="3"/>
      <c r="AG26" s="3">
        <v>4</v>
      </c>
      <c r="AH26" s="3"/>
      <c r="AI26" s="3">
        <v>4</v>
      </c>
      <c r="AJ26" s="3"/>
      <c r="AK26" s="3">
        <v>4</v>
      </c>
      <c r="AL26" s="3"/>
      <c r="AM26" s="3">
        <v>4</v>
      </c>
      <c r="AN26" s="3"/>
      <c r="AO26" s="3">
        <v>4</v>
      </c>
      <c r="AP26" s="3"/>
      <c r="AQ26" s="3">
        <v>4</v>
      </c>
      <c r="AR26" s="3"/>
      <c r="AS26" s="3">
        <v>4</v>
      </c>
      <c r="AT26" s="3"/>
      <c r="AU26" s="3">
        <v>4</v>
      </c>
      <c r="AV26" s="3"/>
      <c r="AW26" s="3">
        <v>4</v>
      </c>
      <c r="AX26" s="3"/>
      <c r="AY26" s="3">
        <v>4</v>
      </c>
      <c r="AZ26" s="7"/>
      <c r="BA26" s="19"/>
    </row>
    <row r="27" spans="2:53" ht="72">
      <c r="B27" s="4" t="s">
        <v>17</v>
      </c>
      <c r="C27" s="9" t="s">
        <v>18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7"/>
      <c r="BA27" s="7"/>
    </row>
    <row r="28" spans="2:53" ht="45">
      <c r="B28" s="4">
        <v>10</v>
      </c>
      <c r="C28" s="5" t="s">
        <v>19</v>
      </c>
      <c r="D28" s="10"/>
      <c r="E28" s="10">
        <v>386.23752882000002</v>
      </c>
      <c r="F28" s="10"/>
      <c r="G28" s="10">
        <v>418.85234927999994</v>
      </c>
      <c r="H28" s="10"/>
      <c r="I28" s="10">
        <v>391.92459729999996</v>
      </c>
      <c r="J28" s="10"/>
      <c r="K28" s="10">
        <v>412.6832776</v>
      </c>
      <c r="L28" s="10"/>
      <c r="M28" s="10">
        <v>326.24362848000004</v>
      </c>
      <c r="N28" s="10"/>
      <c r="O28" s="10">
        <v>359.09799504</v>
      </c>
      <c r="P28" s="10"/>
      <c r="Q28" s="10">
        <v>265.64262450000001</v>
      </c>
      <c r="R28" s="10"/>
      <c r="S28" s="10">
        <v>391.84517064000005</v>
      </c>
      <c r="T28" s="10"/>
      <c r="U28" s="10">
        <v>384.06194868000006</v>
      </c>
      <c r="V28" s="10"/>
      <c r="W28" s="10">
        <v>302.03538875999999</v>
      </c>
      <c r="X28" s="10"/>
      <c r="Y28" s="10">
        <v>314.04641149999998</v>
      </c>
      <c r="Z28" s="10"/>
      <c r="AA28" s="10">
        <v>409.64890659000002</v>
      </c>
      <c r="AB28" s="10"/>
      <c r="AC28" s="10">
        <v>438.55204751999997</v>
      </c>
      <c r="AD28" s="10"/>
      <c r="AE28" s="10">
        <v>254.10804744000004</v>
      </c>
      <c r="AF28" s="10"/>
      <c r="AG28" s="10">
        <v>425.52597836000001</v>
      </c>
      <c r="AH28" s="10"/>
      <c r="AI28" s="10">
        <v>436.73062239999996</v>
      </c>
      <c r="AJ28" s="10"/>
      <c r="AK28" s="10">
        <v>468.88162848000002</v>
      </c>
      <c r="AL28" s="10"/>
      <c r="AM28" s="10">
        <v>540.51691824</v>
      </c>
      <c r="AN28" s="10"/>
      <c r="AO28" s="10">
        <v>389.99003160000001</v>
      </c>
      <c r="AP28" s="10"/>
      <c r="AQ28" s="10">
        <v>286.06505712000001</v>
      </c>
      <c r="AR28" s="10"/>
      <c r="AS28" s="10">
        <v>244.05774664</v>
      </c>
      <c r="AT28" s="10"/>
      <c r="AU28" s="10">
        <v>429.92998272</v>
      </c>
      <c r="AV28" s="10"/>
      <c r="AW28" s="10">
        <v>422.69394455999998</v>
      </c>
      <c r="AX28" s="10"/>
      <c r="AY28" s="10">
        <v>417.94448628000004</v>
      </c>
      <c r="AZ28" s="7">
        <f>D28+F28+H28+J28+L28+N28+P28+R28+T28+V28+X28+Z28+AB28+AD28+AF28+AH28+AJ28+AL28+AN28+AP28+AR28+AT28+AV28+AX28</f>
        <v>0</v>
      </c>
      <c r="BA28" s="7">
        <f>E28+G28+I28+K28+M28+O28+Q28+S28+U28+W28+Y28+AA28+AC28+AE28+AG28+AI28+AK28+AM28+AO28+AQ28+AS28+AU28+AW28+AY28</f>
        <v>9117.3163185500016</v>
      </c>
    </row>
    <row r="29" spans="2:53" ht="28.5" customHeight="1">
      <c r="B29" s="4">
        <v>11</v>
      </c>
      <c r="C29" s="5" t="s">
        <v>20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7">
        <f t="shared" ref="AZ29:AZ92" si="47">D29+F29+H29+J29+L29+N29+P29+R29+T29+V29+X29+Z29+AB29+AD29+AF29+AH29+AJ29+AL29+AN29+AP29+AR29+AT29+AV29+AX29</f>
        <v>0</v>
      </c>
      <c r="BA29" s="7">
        <f t="shared" ref="BA29:BA92" si="48">E29+G29+I29+K29+M29+O29+Q29+S29+U29+W29+Y29+AA29+AC29+AE29+AG29+AI29+AK29+AM29+AO29+AQ29+AS29+AU29+AW29+AY29</f>
        <v>0</v>
      </c>
    </row>
    <row r="30" spans="2:53" ht="47.25" customHeight="1">
      <c r="B30" s="4">
        <v>12</v>
      </c>
      <c r="C30" s="5" t="s">
        <v>21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7">
        <f t="shared" si="47"/>
        <v>0</v>
      </c>
      <c r="BA30" s="7">
        <f t="shared" si="48"/>
        <v>0</v>
      </c>
    </row>
    <row r="31" spans="2:53" ht="30">
      <c r="B31" s="4">
        <v>13</v>
      </c>
      <c r="C31" s="5" t="s">
        <v>22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7">
        <f t="shared" si="47"/>
        <v>0</v>
      </c>
      <c r="BA31" s="7">
        <f t="shared" si="48"/>
        <v>0</v>
      </c>
    </row>
    <row r="32" spans="2:53">
      <c r="B32" s="4">
        <v>14</v>
      </c>
      <c r="C32" s="5" t="s">
        <v>23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7">
        <f t="shared" si="47"/>
        <v>0</v>
      </c>
      <c r="BA32" s="7">
        <f t="shared" si="48"/>
        <v>0</v>
      </c>
    </row>
    <row r="33" spans="2:53">
      <c r="B33" s="4">
        <v>15</v>
      </c>
      <c r="C33" s="5" t="s">
        <v>24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7">
        <f t="shared" si="47"/>
        <v>0</v>
      </c>
      <c r="BA33" s="7">
        <f t="shared" si="48"/>
        <v>0</v>
      </c>
    </row>
    <row r="34" spans="2:53">
      <c r="B34" s="4"/>
      <c r="C34" s="9" t="s">
        <v>25</v>
      </c>
      <c r="D34" s="7">
        <f t="shared" ref="D34:K34" si="49">SUM(D28:D33)</f>
        <v>0</v>
      </c>
      <c r="E34" s="7">
        <f>SUM(E28:E33)</f>
        <v>386.23752882000002</v>
      </c>
      <c r="F34" s="7">
        <f t="shared" si="49"/>
        <v>0</v>
      </c>
      <c r="G34" s="7">
        <f t="shared" si="49"/>
        <v>418.85234927999994</v>
      </c>
      <c r="H34" s="7">
        <f t="shared" si="49"/>
        <v>0</v>
      </c>
      <c r="I34" s="7">
        <f t="shared" si="49"/>
        <v>391.92459729999996</v>
      </c>
      <c r="J34" s="7">
        <f t="shared" si="49"/>
        <v>0</v>
      </c>
      <c r="K34" s="7">
        <f t="shared" si="49"/>
        <v>412.6832776</v>
      </c>
      <c r="L34" s="7">
        <f t="shared" ref="L34" si="50">SUM(L28:L33)</f>
        <v>0</v>
      </c>
      <c r="M34" s="7">
        <f>SUM(M28:M33)</f>
        <v>326.24362848000004</v>
      </c>
      <c r="N34" s="7">
        <f t="shared" ref="N34:T34" si="51">SUM(N28:N33)</f>
        <v>0</v>
      </c>
      <c r="O34" s="7">
        <f t="shared" si="51"/>
        <v>359.09799504</v>
      </c>
      <c r="P34" s="7">
        <f t="shared" si="51"/>
        <v>0</v>
      </c>
      <c r="Q34" s="7">
        <f t="shared" si="51"/>
        <v>265.64262450000001</v>
      </c>
      <c r="R34" s="7">
        <f t="shared" si="51"/>
        <v>0</v>
      </c>
      <c r="S34" s="7">
        <f t="shared" si="51"/>
        <v>391.84517064000005</v>
      </c>
      <c r="T34" s="7">
        <f t="shared" si="51"/>
        <v>0</v>
      </c>
      <c r="U34" s="7">
        <f>SUM(U28:U33)</f>
        <v>384.06194868000006</v>
      </c>
      <c r="V34" s="7">
        <f t="shared" ref="V34:AB34" si="52">SUM(V28:V33)</f>
        <v>0</v>
      </c>
      <c r="W34" s="7">
        <f t="shared" si="52"/>
        <v>302.03538875999999</v>
      </c>
      <c r="X34" s="7">
        <f t="shared" si="52"/>
        <v>0</v>
      </c>
      <c r="Y34" s="7">
        <f t="shared" si="52"/>
        <v>314.04641149999998</v>
      </c>
      <c r="Z34" s="7">
        <f t="shared" si="52"/>
        <v>0</v>
      </c>
      <c r="AA34" s="7">
        <f t="shared" si="52"/>
        <v>409.64890659000002</v>
      </c>
      <c r="AB34" s="7">
        <f t="shared" si="52"/>
        <v>0</v>
      </c>
      <c r="AC34" s="7">
        <f>SUM(AC28:AC33)</f>
        <v>438.55204751999997</v>
      </c>
      <c r="AD34" s="7">
        <f t="shared" ref="AD34:AJ34" si="53">SUM(AD28:AD33)</f>
        <v>0</v>
      </c>
      <c r="AE34" s="7">
        <f t="shared" si="53"/>
        <v>254.10804744000004</v>
      </c>
      <c r="AF34" s="7">
        <f t="shared" si="53"/>
        <v>0</v>
      </c>
      <c r="AG34" s="7">
        <f t="shared" si="53"/>
        <v>425.52597836000001</v>
      </c>
      <c r="AH34" s="7">
        <f t="shared" si="53"/>
        <v>0</v>
      </c>
      <c r="AI34" s="7">
        <f t="shared" si="53"/>
        <v>436.73062239999996</v>
      </c>
      <c r="AJ34" s="7">
        <f t="shared" si="53"/>
        <v>0</v>
      </c>
      <c r="AK34" s="7">
        <f>SUM(AK28:AK33)</f>
        <v>468.88162848000002</v>
      </c>
      <c r="AL34" s="7">
        <f t="shared" ref="AL34:AR34" si="54">SUM(AL28:AL33)</f>
        <v>0</v>
      </c>
      <c r="AM34" s="7">
        <f t="shared" si="54"/>
        <v>540.51691824</v>
      </c>
      <c r="AN34" s="7">
        <f t="shared" si="54"/>
        <v>0</v>
      </c>
      <c r="AO34" s="7">
        <f t="shared" si="54"/>
        <v>389.99003160000001</v>
      </c>
      <c r="AP34" s="7">
        <f t="shared" si="54"/>
        <v>0</v>
      </c>
      <c r="AQ34" s="7">
        <f t="shared" si="54"/>
        <v>286.06505712000001</v>
      </c>
      <c r="AR34" s="7">
        <f t="shared" si="54"/>
        <v>0</v>
      </c>
      <c r="AS34" s="7">
        <f>SUM(AS28:AS33)</f>
        <v>244.05774664</v>
      </c>
      <c r="AT34" s="7">
        <f t="shared" ref="AT34:AY34" si="55">SUM(AT28:AT33)</f>
        <v>0</v>
      </c>
      <c r="AU34" s="7">
        <f t="shared" si="55"/>
        <v>429.92998272</v>
      </c>
      <c r="AV34" s="7">
        <f t="shared" si="55"/>
        <v>0</v>
      </c>
      <c r="AW34" s="7">
        <f t="shared" si="55"/>
        <v>422.69394455999998</v>
      </c>
      <c r="AX34" s="7">
        <f t="shared" si="55"/>
        <v>0</v>
      </c>
      <c r="AY34" s="7">
        <f t="shared" si="55"/>
        <v>417.94448628000004</v>
      </c>
      <c r="AZ34" s="7">
        <f t="shared" si="47"/>
        <v>0</v>
      </c>
      <c r="BA34" s="7">
        <f t="shared" si="48"/>
        <v>9117.3163185500016</v>
      </c>
    </row>
    <row r="35" spans="2:53" ht="57.75">
      <c r="B35" s="4" t="s">
        <v>26</v>
      </c>
      <c r="C35" s="9" t="s">
        <v>27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7">
        <f t="shared" si="47"/>
        <v>0</v>
      </c>
      <c r="BA35" s="7">
        <f t="shared" si="48"/>
        <v>0</v>
      </c>
    </row>
    <row r="36" spans="2:53" ht="30">
      <c r="B36" s="4">
        <v>16</v>
      </c>
      <c r="C36" s="5" t="s">
        <v>28</v>
      </c>
      <c r="D36" s="10"/>
      <c r="E36" s="6">
        <v>512.91999999999996</v>
      </c>
      <c r="F36" s="10"/>
      <c r="G36" s="6">
        <v>500.99</v>
      </c>
      <c r="H36" s="10"/>
      <c r="I36" s="6">
        <v>523.66</v>
      </c>
      <c r="J36" s="10"/>
      <c r="K36" s="6">
        <v>489.06</v>
      </c>
      <c r="L36" s="10"/>
      <c r="M36" s="6">
        <v>495.03</v>
      </c>
      <c r="N36" s="10"/>
      <c r="O36" s="6">
        <v>511.73</v>
      </c>
      <c r="P36" s="10"/>
      <c r="Q36" s="6">
        <v>411.53</v>
      </c>
      <c r="R36" s="10"/>
      <c r="S36" s="6">
        <v>487.87</v>
      </c>
      <c r="T36" s="10"/>
      <c r="U36" s="6">
        <v>492.64</v>
      </c>
      <c r="V36" s="10"/>
      <c r="W36" s="6">
        <v>477.14</v>
      </c>
      <c r="X36" s="10"/>
      <c r="Y36" s="6">
        <v>474.75</v>
      </c>
      <c r="Z36" s="10"/>
      <c r="AA36" s="6">
        <v>522.46</v>
      </c>
      <c r="AB36" s="10"/>
      <c r="AC36" s="6">
        <v>532.01</v>
      </c>
      <c r="AD36" s="10"/>
      <c r="AE36" s="6">
        <v>517.69000000000005</v>
      </c>
      <c r="AF36" s="10"/>
      <c r="AG36" s="6">
        <v>506.96</v>
      </c>
      <c r="AH36" s="10"/>
      <c r="AI36" s="6">
        <v>654.87</v>
      </c>
      <c r="AJ36" s="10"/>
      <c r="AK36" s="6">
        <v>490.26</v>
      </c>
      <c r="AL36" s="10"/>
      <c r="AM36" s="6">
        <v>592.84</v>
      </c>
      <c r="AN36" s="10"/>
      <c r="AO36" s="6">
        <v>515.30999999999995</v>
      </c>
      <c r="AP36" s="10"/>
      <c r="AQ36" s="6">
        <v>325.64999999999998</v>
      </c>
      <c r="AR36" s="10"/>
      <c r="AS36" s="6">
        <v>328.03</v>
      </c>
      <c r="AT36" s="10"/>
      <c r="AU36" s="6">
        <v>521.27</v>
      </c>
      <c r="AV36" s="10"/>
      <c r="AW36" s="6">
        <v>518.89</v>
      </c>
      <c r="AX36" s="10"/>
      <c r="AY36" s="6">
        <v>524.86</v>
      </c>
      <c r="AZ36" s="7">
        <f t="shared" si="47"/>
        <v>0</v>
      </c>
      <c r="BA36" s="7">
        <f t="shared" si="48"/>
        <v>11928.420000000002</v>
      </c>
    </row>
    <row r="37" spans="2:53" ht="30">
      <c r="B37" s="4">
        <v>17</v>
      </c>
      <c r="C37" s="5" t="s">
        <v>29</v>
      </c>
      <c r="D37" s="6">
        <f t="shared" ref="D37:K37" si="56">D38+D41+D43+D44+D45+D46+D47+D48+D49+D50+D51</f>
        <v>111.31546</v>
      </c>
      <c r="E37" s="6">
        <f>E38+E41+E43+E44+E45+E46+E47+E48+E49+E50+E51</f>
        <v>182.31</v>
      </c>
      <c r="F37" s="6">
        <f t="shared" si="56"/>
        <v>108.64828</v>
      </c>
      <c r="G37" s="6">
        <f t="shared" si="56"/>
        <v>178.07</v>
      </c>
      <c r="H37" s="6">
        <f t="shared" si="56"/>
        <v>113.53104</v>
      </c>
      <c r="I37" s="6">
        <f>I38+I41+I43+I44+I45+I46+I47+I48+I49+I50+I51</f>
        <v>186.13</v>
      </c>
      <c r="J37" s="6">
        <f t="shared" si="56"/>
        <v>106.17868000000001</v>
      </c>
      <c r="K37" s="6">
        <f t="shared" si="56"/>
        <v>173.81</v>
      </c>
      <c r="L37" s="6">
        <f t="shared" ref="L37" si="57">L38+L41+L43+L44+L45+L46+L47+L48+L49+L50+L51</f>
        <v>107.2512</v>
      </c>
      <c r="M37" s="6">
        <f>M38+M41+M43+M44+M45+M46+M47+M48+M49+M50+M51</f>
        <v>175.96</v>
      </c>
      <c r="N37" s="6">
        <f t="shared" ref="N37:P37" si="58">N38+N41+N43+N44+N45+N46+N47+N48+N49+N50+N51</f>
        <v>110.97676</v>
      </c>
      <c r="O37" s="6">
        <f t="shared" si="58"/>
        <v>181.89000000000001</v>
      </c>
      <c r="P37" s="6">
        <f t="shared" si="58"/>
        <v>89.314840000000004</v>
      </c>
      <c r="Q37" s="6">
        <f>Q38+Q41+Q43+Q44+Q45+Q46+Q47+Q48+Q49+Q50+Q51</f>
        <v>146.28</v>
      </c>
      <c r="R37" s="6">
        <f t="shared" ref="R37:T37" si="59">R38+R41+R43+R44+R45+R46+R47+R48+R49+R50+R51</f>
        <v>105.69888</v>
      </c>
      <c r="S37" s="6">
        <f t="shared" si="59"/>
        <v>173.4</v>
      </c>
      <c r="T37" s="6">
        <f t="shared" si="59"/>
        <v>106.7714</v>
      </c>
      <c r="U37" s="6">
        <f>U38+U41+U43+U44+U45+U46+U47+U48+U49+U50+U51</f>
        <v>175.11</v>
      </c>
      <c r="V37" s="6">
        <f t="shared" ref="V37:X37" si="60">V38+V41+V43+V44+V45+V46+V47+V48+V49+V50+V51</f>
        <v>103.62441999999999</v>
      </c>
      <c r="W37" s="6">
        <f t="shared" si="60"/>
        <v>169.61</v>
      </c>
      <c r="X37" s="6">
        <f t="shared" si="60"/>
        <v>102.86236</v>
      </c>
      <c r="Y37" s="6">
        <f>Y38+Y41+Y43+Y44+Y45+Y46+Y47+Y48+Y49+Y50+Y51</f>
        <v>168.75</v>
      </c>
      <c r="Z37" s="6">
        <f t="shared" ref="Z37:AB37" si="61">Z38+Z41+Z43+Z44+Z45+Z46+Z47+Z48+Z49+Z50+Z51</f>
        <v>113.20646000000001</v>
      </c>
      <c r="AA37" s="6">
        <f t="shared" si="61"/>
        <v>185.70000000000002</v>
      </c>
      <c r="AB37" s="6">
        <f t="shared" si="61"/>
        <v>115.32326</v>
      </c>
      <c r="AC37" s="6">
        <f>AC38+AC41+AC43+AC44+AC45+AC46+AC47+AC48+AC49+AC50+AC51</f>
        <v>189.1</v>
      </c>
      <c r="AD37" s="6">
        <f t="shared" ref="AD37:AF37" si="62">AD38+AD41+AD43+AD44+AD45+AD46+AD47+AD48+AD49+AD50+AD51</f>
        <v>112.40208</v>
      </c>
      <c r="AE37" s="6">
        <f t="shared" si="62"/>
        <v>184</v>
      </c>
      <c r="AF37" s="6">
        <f t="shared" si="62"/>
        <v>109.93248000000001</v>
      </c>
      <c r="AG37" s="6">
        <f>AG38+AG41+AG43+AG44+AG45+AG46+AG47+AG48+AG49+AG50+AG51</f>
        <v>180.20000000000002</v>
      </c>
      <c r="AH37" s="6">
        <f t="shared" ref="AH37:AJ37" si="63">AH38+AH41+AH43+AH44+AH45+AH46+AH47+AH48+AH49+AH50+AH51</f>
        <v>142.17839999999998</v>
      </c>
      <c r="AI37" s="6">
        <f t="shared" si="63"/>
        <v>232.76000000000002</v>
      </c>
      <c r="AJ37" s="6">
        <f t="shared" si="63"/>
        <v>106.29158</v>
      </c>
      <c r="AK37" s="6">
        <f>AK38+AK41+AK43+AK44+AK45+AK46+AK47+AK48+AK49+AK50+AK51</f>
        <v>174.26</v>
      </c>
      <c r="AL37" s="6">
        <f t="shared" ref="AL37:AN37" si="64">AL38+AL41+AL43+AL44+AL45+AL46+AL47+AL48+AL49+AL50+AL51</f>
        <v>128.58853999999999</v>
      </c>
      <c r="AM37" s="6">
        <f t="shared" si="64"/>
        <v>210.73000000000002</v>
      </c>
      <c r="AN37" s="6">
        <f t="shared" si="64"/>
        <v>111.75291999999999</v>
      </c>
      <c r="AO37" s="6">
        <f>AO38+AO41+AO43+AO44+AO45+AO46+AO47+AO48+AO49+AO50+AO51</f>
        <v>183.17</v>
      </c>
      <c r="AP37" s="6">
        <f t="shared" ref="AP37:AR37" si="65">AP38+AP41+AP43+AP44+AP45+AP46+AP47+AP48+AP49+AP50+AP51</f>
        <v>70.672899999999998</v>
      </c>
      <c r="AQ37" s="6">
        <f t="shared" si="65"/>
        <v>115.74</v>
      </c>
      <c r="AR37" s="6">
        <f t="shared" si="65"/>
        <v>71.025700000000001</v>
      </c>
      <c r="AS37" s="6">
        <f>AS38+AS41+AS43+AS44+AS45+AS46+AS47+AS48+AS49+AS50+AS51</f>
        <v>116.60000000000001</v>
      </c>
      <c r="AT37" s="6">
        <f t="shared" ref="AT37:AV37" si="66">AT38+AT41+AT43+AT44+AT45+AT46+AT47+AT48+AT49+AT50+AT51</f>
        <v>112.98068000000001</v>
      </c>
      <c r="AU37" s="6">
        <f t="shared" si="66"/>
        <v>185.29</v>
      </c>
      <c r="AV37" s="6">
        <f t="shared" si="66"/>
        <v>112.55731999999999</v>
      </c>
      <c r="AW37" s="6">
        <f>AW38+AW41+AW43+AW44+AW45+AW46+AW47+AW48+AW49+AW50+AW51</f>
        <v>184.43</v>
      </c>
      <c r="AX37" s="6">
        <f t="shared" ref="AX37:AY37" si="67">AX38+AX41+AX43+AX44+AX45+AX46+AX47+AX48+AX49+AX50+AX51</f>
        <v>112.62542000000001</v>
      </c>
      <c r="AY37" s="6">
        <f t="shared" si="67"/>
        <v>186.62</v>
      </c>
      <c r="AZ37" s="7">
        <f t="shared" si="47"/>
        <v>2585.7110600000005</v>
      </c>
      <c r="BA37" s="7">
        <f t="shared" si="48"/>
        <v>4239.92</v>
      </c>
    </row>
    <row r="38" spans="2:53" ht="30">
      <c r="B38" s="4" t="s">
        <v>30</v>
      </c>
      <c r="C38" s="5" t="s">
        <v>31</v>
      </c>
      <c r="D38" s="6">
        <v>68.909570000000002</v>
      </c>
      <c r="E38" s="6">
        <v>113.22000000000001</v>
      </c>
      <c r="F38" s="6">
        <v>67.258459999999999</v>
      </c>
      <c r="G38" s="6">
        <v>110.59</v>
      </c>
      <c r="H38" s="6">
        <v>70.281120000000001</v>
      </c>
      <c r="I38" s="6">
        <v>115.6</v>
      </c>
      <c r="J38" s="6">
        <v>65.72966000000001</v>
      </c>
      <c r="K38" s="6">
        <v>107.94</v>
      </c>
      <c r="L38" s="6">
        <v>66.393600000000006</v>
      </c>
      <c r="M38" s="6">
        <v>109.28</v>
      </c>
      <c r="N38" s="6">
        <v>68.6999</v>
      </c>
      <c r="O38" s="6">
        <v>112.96000000000001</v>
      </c>
      <c r="P38" s="6">
        <v>55.290140000000001</v>
      </c>
      <c r="Q38" s="6">
        <v>90.850000000000009</v>
      </c>
      <c r="R38" s="6">
        <v>65.432640000000006</v>
      </c>
      <c r="S38" s="6">
        <v>107.67999999999999</v>
      </c>
      <c r="T38" s="6">
        <v>66.096580000000003</v>
      </c>
      <c r="U38" s="6">
        <v>108.75</v>
      </c>
      <c r="V38" s="6">
        <v>64.148449999999997</v>
      </c>
      <c r="W38" s="6">
        <v>105.33</v>
      </c>
      <c r="X38" s="6">
        <v>63.676699999999997</v>
      </c>
      <c r="Y38" s="6">
        <v>104.8</v>
      </c>
      <c r="Z38" s="6">
        <v>70.080190000000002</v>
      </c>
      <c r="AA38" s="6">
        <v>115.32000000000001</v>
      </c>
      <c r="AB38" s="6">
        <v>71.390590000000003</v>
      </c>
      <c r="AC38" s="6">
        <v>117.44</v>
      </c>
      <c r="AD38" s="6">
        <v>69.582239999999999</v>
      </c>
      <c r="AE38" s="6">
        <v>114.27000000000001</v>
      </c>
      <c r="AF38" s="6">
        <v>68.053440000000009</v>
      </c>
      <c r="AG38" s="6">
        <v>111.91000000000001</v>
      </c>
      <c r="AH38" s="6">
        <v>88.015199999999993</v>
      </c>
      <c r="AI38" s="6">
        <v>144.55000000000001</v>
      </c>
      <c r="AJ38" s="6">
        <v>65.799549999999996</v>
      </c>
      <c r="AK38" s="6">
        <v>108.22</v>
      </c>
      <c r="AL38" s="6">
        <v>79.602429999999998</v>
      </c>
      <c r="AM38" s="6">
        <v>130.87</v>
      </c>
      <c r="AN38" s="6">
        <v>69.18038</v>
      </c>
      <c r="AO38" s="6">
        <v>113.75</v>
      </c>
      <c r="AP38" s="6">
        <v>43.749890000000001</v>
      </c>
      <c r="AQ38" s="6">
        <v>71.88</v>
      </c>
      <c r="AR38" s="6">
        <v>43.968290000000003</v>
      </c>
      <c r="AS38" s="6">
        <v>72.410000000000011</v>
      </c>
      <c r="AT38" s="6">
        <v>69.940420000000003</v>
      </c>
      <c r="AU38" s="6">
        <v>115.07</v>
      </c>
      <c r="AV38" s="6">
        <v>69.678339999999992</v>
      </c>
      <c r="AW38" s="6">
        <v>114.54</v>
      </c>
      <c r="AX38" s="6">
        <v>70.779070000000004</v>
      </c>
      <c r="AY38" s="6">
        <v>115.92</v>
      </c>
      <c r="AZ38" s="7">
        <f t="shared" si="47"/>
        <v>1601.7368499999998</v>
      </c>
      <c r="BA38" s="7">
        <f t="shared" si="48"/>
        <v>2633.15</v>
      </c>
    </row>
    <row r="39" spans="2:53" ht="30">
      <c r="B39" s="4" t="s">
        <v>32</v>
      </c>
      <c r="C39" s="5" t="s">
        <v>33</v>
      </c>
      <c r="D39" s="10"/>
      <c r="E39" s="6">
        <v>113.04</v>
      </c>
      <c r="F39" s="10"/>
      <c r="G39" s="6">
        <v>110.41</v>
      </c>
      <c r="H39" s="10"/>
      <c r="I39" s="6">
        <v>115.41</v>
      </c>
      <c r="J39" s="10"/>
      <c r="K39" s="6">
        <v>107.78</v>
      </c>
      <c r="L39" s="10"/>
      <c r="M39" s="6">
        <v>109.1</v>
      </c>
      <c r="N39" s="10"/>
      <c r="O39" s="6">
        <v>112.78</v>
      </c>
      <c r="P39" s="10"/>
      <c r="Q39" s="6">
        <v>90.7</v>
      </c>
      <c r="R39" s="10"/>
      <c r="S39" s="6">
        <v>107.52</v>
      </c>
      <c r="T39" s="10"/>
      <c r="U39" s="6">
        <v>108.57</v>
      </c>
      <c r="V39" s="10"/>
      <c r="W39" s="6">
        <v>105.16</v>
      </c>
      <c r="X39" s="10"/>
      <c r="Y39" s="6">
        <v>104.63</v>
      </c>
      <c r="Z39" s="10"/>
      <c r="AA39" s="6">
        <v>115.14</v>
      </c>
      <c r="AB39" s="10"/>
      <c r="AC39" s="6">
        <v>117.25</v>
      </c>
      <c r="AD39" s="10"/>
      <c r="AE39" s="6">
        <v>114.09</v>
      </c>
      <c r="AF39" s="10"/>
      <c r="AG39" s="6">
        <v>111.73</v>
      </c>
      <c r="AH39" s="10"/>
      <c r="AI39" s="6">
        <v>144.33000000000001</v>
      </c>
      <c r="AJ39" s="10"/>
      <c r="AK39" s="6">
        <v>108.05</v>
      </c>
      <c r="AL39" s="10"/>
      <c r="AM39" s="6">
        <v>130.66</v>
      </c>
      <c r="AN39" s="10"/>
      <c r="AO39" s="6">
        <v>113.57</v>
      </c>
      <c r="AP39" s="10"/>
      <c r="AQ39" s="6">
        <v>71.77</v>
      </c>
      <c r="AR39" s="10"/>
      <c r="AS39" s="6">
        <v>72.290000000000006</v>
      </c>
      <c r="AT39" s="10"/>
      <c r="AU39" s="6">
        <v>114.88</v>
      </c>
      <c r="AV39" s="10"/>
      <c r="AW39" s="6">
        <v>114.36</v>
      </c>
      <c r="AX39" s="10"/>
      <c r="AY39" s="6">
        <v>115.68</v>
      </c>
      <c r="AZ39" s="7">
        <f t="shared" si="47"/>
        <v>0</v>
      </c>
      <c r="BA39" s="7">
        <f t="shared" si="48"/>
        <v>2628.9</v>
      </c>
    </row>
    <row r="40" spans="2:53">
      <c r="B40" s="4" t="s">
        <v>299</v>
      </c>
      <c r="C40" s="5" t="s">
        <v>298</v>
      </c>
      <c r="D40" s="10"/>
      <c r="E40" s="6">
        <v>0.18</v>
      </c>
      <c r="F40" s="10"/>
      <c r="G40" s="6">
        <v>0.18</v>
      </c>
      <c r="H40" s="10"/>
      <c r="I40" s="6">
        <v>0.19</v>
      </c>
      <c r="J40" s="10"/>
      <c r="K40" s="6">
        <v>0.16</v>
      </c>
      <c r="L40" s="10"/>
      <c r="M40" s="6">
        <v>0.18</v>
      </c>
      <c r="N40" s="10"/>
      <c r="O40" s="6">
        <v>0.18</v>
      </c>
      <c r="P40" s="10"/>
      <c r="Q40" s="6">
        <v>0.15</v>
      </c>
      <c r="R40" s="10"/>
      <c r="S40" s="6">
        <v>0.16</v>
      </c>
      <c r="T40" s="10"/>
      <c r="U40" s="6">
        <v>0.18</v>
      </c>
      <c r="V40" s="10"/>
      <c r="W40" s="6">
        <v>0.17</v>
      </c>
      <c r="X40" s="10"/>
      <c r="Y40" s="6">
        <v>0.17</v>
      </c>
      <c r="Z40" s="10"/>
      <c r="AA40" s="6">
        <v>0.18</v>
      </c>
      <c r="AB40" s="10"/>
      <c r="AC40" s="6">
        <v>0.19</v>
      </c>
      <c r="AD40" s="10"/>
      <c r="AE40" s="6">
        <v>0.18</v>
      </c>
      <c r="AF40" s="10"/>
      <c r="AG40" s="6">
        <v>0.18</v>
      </c>
      <c r="AH40" s="10"/>
      <c r="AI40" s="6">
        <v>0.22</v>
      </c>
      <c r="AJ40" s="10"/>
      <c r="AK40" s="6">
        <v>0.17</v>
      </c>
      <c r="AL40" s="10"/>
      <c r="AM40" s="6">
        <v>0.21</v>
      </c>
      <c r="AN40" s="10"/>
      <c r="AO40" s="6">
        <v>0.18</v>
      </c>
      <c r="AP40" s="10"/>
      <c r="AQ40" s="6">
        <v>0.11</v>
      </c>
      <c r="AR40" s="10"/>
      <c r="AS40" s="6">
        <v>0.12</v>
      </c>
      <c r="AT40" s="10"/>
      <c r="AU40" s="6">
        <v>0.19</v>
      </c>
      <c r="AV40" s="10"/>
      <c r="AW40" s="6">
        <v>0.18</v>
      </c>
      <c r="AX40" s="10"/>
      <c r="AY40" s="6">
        <v>0.24</v>
      </c>
      <c r="AZ40" s="7">
        <f t="shared" si="47"/>
        <v>0</v>
      </c>
      <c r="BA40" s="7">
        <f t="shared" si="48"/>
        <v>4.25</v>
      </c>
    </row>
    <row r="41" spans="2:53" ht="30">
      <c r="B41" s="4" t="s">
        <v>34</v>
      </c>
      <c r="C41" s="5" t="s">
        <v>35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7">
        <f t="shared" si="47"/>
        <v>0</v>
      </c>
      <c r="BA41" s="7">
        <f t="shared" si="48"/>
        <v>0</v>
      </c>
    </row>
    <row r="42" spans="2:53" ht="30">
      <c r="B42" s="4" t="s">
        <v>36</v>
      </c>
      <c r="C42" s="5" t="s">
        <v>33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7">
        <f t="shared" si="47"/>
        <v>0</v>
      </c>
      <c r="BA42" s="7">
        <f t="shared" si="48"/>
        <v>0</v>
      </c>
    </row>
    <row r="43" spans="2:53" ht="30">
      <c r="B43" s="4" t="s">
        <v>37</v>
      </c>
      <c r="C43" s="5" t="s">
        <v>38</v>
      </c>
      <c r="D43" s="6">
        <v>21.297599999999999</v>
      </c>
      <c r="E43" s="6">
        <v>42.09</v>
      </c>
      <c r="F43" s="6">
        <v>20.787299999999998</v>
      </c>
      <c r="G43" s="6">
        <v>41.11</v>
      </c>
      <c r="H43" s="6">
        <v>21.721499999999999</v>
      </c>
      <c r="I43" s="6">
        <v>42.97</v>
      </c>
      <c r="J43" s="6">
        <v>20.314799999999998</v>
      </c>
      <c r="K43" s="6">
        <v>40.130000000000003</v>
      </c>
      <c r="L43" s="6">
        <v>20.52</v>
      </c>
      <c r="M43" s="6">
        <v>40.619999999999997</v>
      </c>
      <c r="N43" s="6">
        <v>21.232800000000001</v>
      </c>
      <c r="O43" s="6">
        <v>41.99</v>
      </c>
      <c r="P43" s="6">
        <v>17.0883</v>
      </c>
      <c r="Q43" s="6">
        <v>33.770000000000003</v>
      </c>
      <c r="R43" s="6">
        <v>20.222999999999999</v>
      </c>
      <c r="S43" s="6">
        <v>40.04</v>
      </c>
      <c r="T43" s="6">
        <v>20.4282</v>
      </c>
      <c r="U43" s="6">
        <v>40.43</v>
      </c>
      <c r="V43" s="6">
        <v>19.8261</v>
      </c>
      <c r="W43" s="6">
        <v>39.159999999999997</v>
      </c>
      <c r="X43" s="6">
        <v>19.680299999999999</v>
      </c>
      <c r="Y43" s="6">
        <v>38.96</v>
      </c>
      <c r="Z43" s="6">
        <v>21.659400000000002</v>
      </c>
      <c r="AA43" s="6">
        <v>42.88</v>
      </c>
      <c r="AB43" s="6">
        <v>22.064400000000003</v>
      </c>
      <c r="AC43" s="6">
        <v>43.66</v>
      </c>
      <c r="AD43" s="6">
        <v>21.505500000000001</v>
      </c>
      <c r="AE43" s="6">
        <v>42.48</v>
      </c>
      <c r="AF43" s="6">
        <v>21.033000000000001</v>
      </c>
      <c r="AG43" s="6">
        <v>41.6</v>
      </c>
      <c r="AH43" s="6">
        <v>27.202500000000001</v>
      </c>
      <c r="AI43" s="6">
        <v>53.74</v>
      </c>
      <c r="AJ43" s="6">
        <v>20.336400000000001</v>
      </c>
      <c r="AK43" s="6">
        <v>40.229999999999997</v>
      </c>
      <c r="AL43" s="6">
        <v>24.602400000000003</v>
      </c>
      <c r="AM43" s="6">
        <v>48.65</v>
      </c>
      <c r="AN43" s="6">
        <v>21.3813</v>
      </c>
      <c r="AO43" s="6">
        <v>42.29</v>
      </c>
      <c r="AP43" s="6">
        <v>13.521600000000001</v>
      </c>
      <c r="AQ43" s="6">
        <v>26.72</v>
      </c>
      <c r="AR43" s="6">
        <v>13.5891</v>
      </c>
      <c r="AS43" s="6">
        <v>26.92</v>
      </c>
      <c r="AT43" s="6">
        <v>21.616199999999999</v>
      </c>
      <c r="AU43" s="6">
        <v>42.78</v>
      </c>
      <c r="AV43" s="6">
        <v>21.5352</v>
      </c>
      <c r="AW43" s="6">
        <v>42.58</v>
      </c>
      <c r="AX43" s="6">
        <v>21.105400000000003</v>
      </c>
      <c r="AY43" s="6">
        <v>43.07</v>
      </c>
      <c r="AZ43" s="7">
        <f t="shared" si="47"/>
        <v>494.27229999999986</v>
      </c>
      <c r="BA43" s="7">
        <f t="shared" si="48"/>
        <v>978.87000000000012</v>
      </c>
    </row>
    <row r="44" spans="2:53" ht="30">
      <c r="B44" s="4" t="s">
        <v>39</v>
      </c>
      <c r="C44" s="5" t="s">
        <v>40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7">
        <f t="shared" si="47"/>
        <v>0</v>
      </c>
      <c r="BA44" s="7">
        <f t="shared" si="48"/>
        <v>0</v>
      </c>
    </row>
    <row r="45" spans="2:53" ht="48" customHeight="1">
      <c r="B45" s="4" t="s">
        <v>41</v>
      </c>
      <c r="C45" s="5" t="s">
        <v>42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7">
        <f t="shared" si="47"/>
        <v>0</v>
      </c>
      <c r="BA45" s="7">
        <f t="shared" si="48"/>
        <v>0</v>
      </c>
    </row>
    <row r="46" spans="2:53" ht="30">
      <c r="B46" s="4" t="s">
        <v>43</v>
      </c>
      <c r="C46" s="5" t="s">
        <v>44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7">
        <f t="shared" si="47"/>
        <v>0</v>
      </c>
      <c r="BA46" s="7">
        <f t="shared" si="48"/>
        <v>0</v>
      </c>
    </row>
    <row r="47" spans="2:53" ht="30">
      <c r="B47" s="4" t="s">
        <v>45</v>
      </c>
      <c r="C47" s="5" t="s">
        <v>46</v>
      </c>
      <c r="D47" s="10"/>
      <c r="E47" s="6"/>
      <c r="F47" s="10"/>
      <c r="G47" s="6"/>
      <c r="H47" s="10"/>
      <c r="I47" s="6"/>
      <c r="J47" s="10"/>
      <c r="K47" s="6"/>
      <c r="L47" s="10"/>
      <c r="M47" s="6"/>
      <c r="N47" s="10"/>
      <c r="O47" s="6"/>
      <c r="P47" s="10"/>
      <c r="Q47" s="6"/>
      <c r="R47" s="10"/>
      <c r="S47" s="6"/>
      <c r="T47" s="10"/>
      <c r="U47" s="6"/>
      <c r="V47" s="10"/>
      <c r="W47" s="6"/>
      <c r="X47" s="10"/>
      <c r="Y47" s="6"/>
      <c r="Z47" s="10"/>
      <c r="AA47" s="6"/>
      <c r="AB47" s="10"/>
      <c r="AC47" s="6"/>
      <c r="AD47" s="10"/>
      <c r="AE47" s="6"/>
      <c r="AF47" s="10"/>
      <c r="AG47" s="6"/>
      <c r="AH47" s="10"/>
      <c r="AI47" s="6"/>
      <c r="AJ47" s="10"/>
      <c r="AK47" s="6"/>
      <c r="AL47" s="10"/>
      <c r="AM47" s="6"/>
      <c r="AN47" s="10"/>
      <c r="AO47" s="6"/>
      <c r="AP47" s="10"/>
      <c r="AQ47" s="6"/>
      <c r="AR47" s="10"/>
      <c r="AS47" s="6"/>
      <c r="AT47" s="10"/>
      <c r="AU47" s="6"/>
      <c r="AV47" s="10"/>
      <c r="AW47" s="6"/>
      <c r="AX47" s="10"/>
      <c r="AY47" s="6"/>
      <c r="AZ47" s="7">
        <f t="shared" si="47"/>
        <v>0</v>
      </c>
      <c r="BA47" s="7">
        <f t="shared" si="48"/>
        <v>0</v>
      </c>
    </row>
    <row r="48" spans="2:53" ht="30">
      <c r="B48" s="4" t="s">
        <v>47</v>
      </c>
      <c r="C48" s="5" t="s">
        <v>48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7">
        <f t="shared" si="47"/>
        <v>0</v>
      </c>
      <c r="BA48" s="7">
        <f t="shared" si="48"/>
        <v>0</v>
      </c>
    </row>
    <row r="49" spans="2:53" ht="30">
      <c r="B49" s="4" t="s">
        <v>49</v>
      </c>
      <c r="C49" s="5" t="s">
        <v>50</v>
      </c>
      <c r="D49" s="6">
        <v>21.10829</v>
      </c>
      <c r="E49" s="6">
        <v>27</v>
      </c>
      <c r="F49" s="6">
        <v>20.602520000000002</v>
      </c>
      <c r="G49" s="6">
        <v>26.37</v>
      </c>
      <c r="H49" s="6">
        <v>21.528419999999997</v>
      </c>
      <c r="I49" s="6">
        <v>27.56</v>
      </c>
      <c r="J49" s="6">
        <v>20.134220000000003</v>
      </c>
      <c r="K49" s="6">
        <v>25.74</v>
      </c>
      <c r="L49" s="6">
        <v>20.337599999999998</v>
      </c>
      <c r="M49" s="6">
        <v>26.06</v>
      </c>
      <c r="N49" s="6">
        <v>21.044060000000002</v>
      </c>
      <c r="O49" s="6">
        <v>26.94</v>
      </c>
      <c r="P49" s="6">
        <v>16.936400000000003</v>
      </c>
      <c r="Q49" s="6">
        <v>21.66</v>
      </c>
      <c r="R49" s="6">
        <v>20.043240000000001</v>
      </c>
      <c r="S49" s="6">
        <v>25.68</v>
      </c>
      <c r="T49" s="6">
        <v>20.24662</v>
      </c>
      <c r="U49" s="6">
        <v>25.93</v>
      </c>
      <c r="V49" s="6">
        <v>19.64987</v>
      </c>
      <c r="W49" s="6">
        <v>25.12</v>
      </c>
      <c r="X49" s="6">
        <v>19.50536</v>
      </c>
      <c r="Y49" s="6">
        <v>24.99</v>
      </c>
      <c r="Z49" s="6">
        <v>21.46687</v>
      </c>
      <c r="AA49" s="6">
        <v>27.5</v>
      </c>
      <c r="AB49" s="6">
        <v>21.868269999999999</v>
      </c>
      <c r="AC49" s="6">
        <v>28</v>
      </c>
      <c r="AD49" s="6">
        <v>21.314340000000001</v>
      </c>
      <c r="AE49" s="6">
        <v>27.25</v>
      </c>
      <c r="AF49" s="6">
        <v>20.846040000000002</v>
      </c>
      <c r="AG49" s="6">
        <v>26.69</v>
      </c>
      <c r="AH49" s="6">
        <v>26.960699999999999</v>
      </c>
      <c r="AI49" s="6">
        <v>34.47</v>
      </c>
      <c r="AJ49" s="6">
        <v>20.155630000000002</v>
      </c>
      <c r="AK49" s="6">
        <v>25.81</v>
      </c>
      <c r="AL49" s="6">
        <v>24.383710000000001</v>
      </c>
      <c r="AM49" s="6">
        <v>31.21</v>
      </c>
      <c r="AN49" s="6">
        <v>21.191240000000001</v>
      </c>
      <c r="AO49" s="6">
        <v>27.13</v>
      </c>
      <c r="AP49" s="6">
        <v>13.40141</v>
      </c>
      <c r="AQ49" s="6">
        <v>17.14</v>
      </c>
      <c r="AR49" s="6">
        <v>13.468309999999999</v>
      </c>
      <c r="AS49" s="6">
        <v>17.27</v>
      </c>
      <c r="AT49" s="6">
        <v>21.424060000000001</v>
      </c>
      <c r="AU49" s="6">
        <v>27.44</v>
      </c>
      <c r="AV49" s="6">
        <v>21.343779999999999</v>
      </c>
      <c r="AW49" s="6">
        <v>27.31</v>
      </c>
      <c r="AX49" s="6">
        <v>20.740949999999998</v>
      </c>
      <c r="AY49" s="6">
        <v>27.63</v>
      </c>
      <c r="AZ49" s="7">
        <f t="shared" si="47"/>
        <v>489.70191</v>
      </c>
      <c r="BA49" s="7">
        <f t="shared" si="48"/>
        <v>627.9</v>
      </c>
    </row>
    <row r="50" spans="2:53" ht="30">
      <c r="B50" s="4" t="s">
        <v>51</v>
      </c>
      <c r="C50" s="12" t="s">
        <v>52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7">
        <f t="shared" si="47"/>
        <v>0</v>
      </c>
      <c r="BA50" s="7">
        <f t="shared" si="48"/>
        <v>0</v>
      </c>
    </row>
    <row r="51" spans="2:53" ht="30">
      <c r="B51" s="4" t="s">
        <v>53</v>
      </c>
      <c r="C51" s="5" t="s">
        <v>54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7">
        <f t="shared" si="47"/>
        <v>0</v>
      </c>
      <c r="BA51" s="7">
        <f t="shared" si="48"/>
        <v>0</v>
      </c>
    </row>
    <row r="52" spans="2:53">
      <c r="B52" s="4">
        <v>18</v>
      </c>
      <c r="C52" s="9" t="s">
        <v>25</v>
      </c>
      <c r="D52" s="7">
        <f t="shared" ref="D52:K52" si="68">D36+D37</f>
        <v>111.31546</v>
      </c>
      <c r="E52" s="7">
        <f>E36+E37</f>
        <v>695.23</v>
      </c>
      <c r="F52" s="7">
        <f t="shared" si="68"/>
        <v>108.64828</v>
      </c>
      <c r="G52" s="7">
        <f t="shared" si="68"/>
        <v>679.06</v>
      </c>
      <c r="H52" s="7">
        <f t="shared" si="68"/>
        <v>113.53104</v>
      </c>
      <c r="I52" s="7">
        <f t="shared" si="68"/>
        <v>709.79</v>
      </c>
      <c r="J52" s="7">
        <f t="shared" si="68"/>
        <v>106.17868000000001</v>
      </c>
      <c r="K52" s="7">
        <f t="shared" si="68"/>
        <v>662.87</v>
      </c>
      <c r="L52" s="7">
        <f t="shared" ref="L52" si="69">L36+L37</f>
        <v>107.2512</v>
      </c>
      <c r="M52" s="7">
        <f>M36+M37</f>
        <v>670.99</v>
      </c>
      <c r="N52" s="7">
        <f t="shared" ref="N52:T52" si="70">N36+N37</f>
        <v>110.97676</v>
      </c>
      <c r="O52" s="7">
        <f t="shared" si="70"/>
        <v>693.62</v>
      </c>
      <c r="P52" s="7">
        <f t="shared" si="70"/>
        <v>89.314840000000004</v>
      </c>
      <c r="Q52" s="7">
        <f t="shared" si="70"/>
        <v>557.80999999999995</v>
      </c>
      <c r="R52" s="7">
        <f t="shared" si="70"/>
        <v>105.69888</v>
      </c>
      <c r="S52" s="7">
        <f t="shared" si="70"/>
        <v>661.27</v>
      </c>
      <c r="T52" s="7">
        <f t="shared" si="70"/>
        <v>106.7714</v>
      </c>
      <c r="U52" s="7">
        <f>U36+U37</f>
        <v>667.75</v>
      </c>
      <c r="V52" s="7">
        <f t="shared" ref="V52:AB52" si="71">V36+V37</f>
        <v>103.62441999999999</v>
      </c>
      <c r="W52" s="7">
        <f t="shared" si="71"/>
        <v>646.75</v>
      </c>
      <c r="X52" s="7">
        <f t="shared" si="71"/>
        <v>102.86236</v>
      </c>
      <c r="Y52" s="7">
        <f t="shared" si="71"/>
        <v>643.5</v>
      </c>
      <c r="Z52" s="7">
        <f t="shared" si="71"/>
        <v>113.20646000000001</v>
      </c>
      <c r="AA52" s="7">
        <f t="shared" si="71"/>
        <v>708.16000000000008</v>
      </c>
      <c r="AB52" s="7">
        <f t="shared" si="71"/>
        <v>115.32326</v>
      </c>
      <c r="AC52" s="7">
        <f>AC36+AC37</f>
        <v>721.11</v>
      </c>
      <c r="AD52" s="7">
        <f t="shared" ref="AD52:AJ52" si="72">AD36+AD37</f>
        <v>112.40208</v>
      </c>
      <c r="AE52" s="7">
        <f t="shared" si="72"/>
        <v>701.69</v>
      </c>
      <c r="AF52" s="7">
        <f t="shared" si="72"/>
        <v>109.93248000000001</v>
      </c>
      <c r="AG52" s="7">
        <f t="shared" si="72"/>
        <v>687.16</v>
      </c>
      <c r="AH52" s="7">
        <f t="shared" si="72"/>
        <v>142.17839999999998</v>
      </c>
      <c r="AI52" s="7">
        <f t="shared" si="72"/>
        <v>887.63</v>
      </c>
      <c r="AJ52" s="7">
        <f t="shared" si="72"/>
        <v>106.29158</v>
      </c>
      <c r="AK52" s="7">
        <f>AK36+AK37</f>
        <v>664.52</v>
      </c>
      <c r="AL52" s="7">
        <f t="shared" ref="AL52:AR52" si="73">AL36+AL37</f>
        <v>128.58853999999999</v>
      </c>
      <c r="AM52" s="7">
        <f t="shared" si="73"/>
        <v>803.57</v>
      </c>
      <c r="AN52" s="7">
        <f t="shared" si="73"/>
        <v>111.75291999999999</v>
      </c>
      <c r="AO52" s="7">
        <f t="shared" si="73"/>
        <v>698.4799999999999</v>
      </c>
      <c r="AP52" s="7">
        <f t="shared" si="73"/>
        <v>70.672899999999998</v>
      </c>
      <c r="AQ52" s="7">
        <f t="shared" si="73"/>
        <v>441.39</v>
      </c>
      <c r="AR52" s="7">
        <f t="shared" si="73"/>
        <v>71.025700000000001</v>
      </c>
      <c r="AS52" s="7">
        <f>AS36+AS37</f>
        <v>444.63</v>
      </c>
      <c r="AT52" s="7">
        <f t="shared" ref="AT52:AY52" si="74">AT36+AT37</f>
        <v>112.98068000000001</v>
      </c>
      <c r="AU52" s="7">
        <f t="shared" si="74"/>
        <v>706.56</v>
      </c>
      <c r="AV52" s="7">
        <f t="shared" si="74"/>
        <v>112.55731999999999</v>
      </c>
      <c r="AW52" s="7">
        <f t="shared" si="74"/>
        <v>703.31999999999994</v>
      </c>
      <c r="AX52" s="7">
        <f t="shared" si="74"/>
        <v>112.62542000000001</v>
      </c>
      <c r="AY52" s="7">
        <f t="shared" si="74"/>
        <v>711.48</v>
      </c>
      <c r="AZ52" s="7">
        <f t="shared" si="47"/>
        <v>2585.7110600000005</v>
      </c>
      <c r="BA52" s="7">
        <f t="shared" si="48"/>
        <v>16168.339999999997</v>
      </c>
    </row>
    <row r="53" spans="2:53" ht="45" customHeight="1">
      <c r="B53" s="4">
        <v>19</v>
      </c>
      <c r="C53" s="5" t="s">
        <v>55</v>
      </c>
      <c r="D53" s="6">
        <v>282.07488000000001</v>
      </c>
      <c r="E53" s="6">
        <v>84.6</v>
      </c>
      <c r="F53" s="6">
        <v>275.31623999999999</v>
      </c>
      <c r="G53" s="6">
        <v>82.63</v>
      </c>
      <c r="H53" s="6">
        <v>287.68920000000003</v>
      </c>
      <c r="I53" s="6">
        <v>86.37</v>
      </c>
      <c r="J53" s="6">
        <v>269.05824000000001</v>
      </c>
      <c r="K53" s="6">
        <v>80.66</v>
      </c>
      <c r="L53" s="6">
        <v>271.77600000000001</v>
      </c>
      <c r="M53" s="6">
        <v>81.650000000000006</v>
      </c>
      <c r="N53" s="6">
        <v>281.21664000000004</v>
      </c>
      <c r="O53" s="6">
        <v>84.41</v>
      </c>
      <c r="P53" s="6">
        <v>226.32504</v>
      </c>
      <c r="Q53" s="6">
        <v>67.88</v>
      </c>
      <c r="R53" s="6">
        <v>267.8424</v>
      </c>
      <c r="S53" s="6">
        <v>80.459999999999994</v>
      </c>
      <c r="T53" s="6">
        <v>270.56016</v>
      </c>
      <c r="U53" s="6">
        <v>81.260000000000005</v>
      </c>
      <c r="V53" s="6">
        <v>262.58567999999997</v>
      </c>
      <c r="W53" s="6">
        <v>78.69</v>
      </c>
      <c r="X53" s="6">
        <v>260.65464000000003</v>
      </c>
      <c r="Y53" s="6">
        <v>78.31</v>
      </c>
      <c r="Z53" s="6">
        <v>286.86671999999999</v>
      </c>
      <c r="AA53" s="6">
        <v>86.179999999999993</v>
      </c>
      <c r="AB53" s="6">
        <v>292.23071999999996</v>
      </c>
      <c r="AC53" s="6">
        <v>87.74</v>
      </c>
      <c r="AD53" s="6">
        <v>284.82840000000004</v>
      </c>
      <c r="AE53" s="6">
        <v>85.39</v>
      </c>
      <c r="AF53" s="6">
        <v>278.57040000000001</v>
      </c>
      <c r="AG53" s="6">
        <v>83.61</v>
      </c>
      <c r="AH53" s="6">
        <v>360.28199999999998</v>
      </c>
      <c r="AI53" s="6">
        <v>108.00999999999999</v>
      </c>
      <c r="AJ53" s="6">
        <v>269.34431999999998</v>
      </c>
      <c r="AK53" s="6">
        <v>80.860000000000014</v>
      </c>
      <c r="AL53" s="6">
        <v>325.84512000000001</v>
      </c>
      <c r="AM53" s="6">
        <v>97.78</v>
      </c>
      <c r="AN53" s="6">
        <v>283.18344000000002</v>
      </c>
      <c r="AO53" s="6">
        <v>84.990000000000009</v>
      </c>
      <c r="AP53" s="6">
        <v>179.08607999999998</v>
      </c>
      <c r="AQ53" s="6">
        <v>53.71</v>
      </c>
      <c r="AR53" s="6">
        <v>179.98007999999999</v>
      </c>
      <c r="AS53" s="6">
        <v>54.1</v>
      </c>
      <c r="AT53" s="6">
        <v>286.29455999999999</v>
      </c>
      <c r="AU53" s="6">
        <v>85.98</v>
      </c>
      <c r="AV53" s="6">
        <v>285.22176000000002</v>
      </c>
      <c r="AW53" s="6">
        <v>85.58</v>
      </c>
      <c r="AX53" s="6">
        <v>289.16752000000002</v>
      </c>
      <c r="AY53" s="6">
        <v>86.56</v>
      </c>
      <c r="AZ53" s="7">
        <f t="shared" si="47"/>
        <v>6556.0002400000012</v>
      </c>
      <c r="BA53" s="7">
        <f t="shared" si="48"/>
        <v>1967.4099999999994</v>
      </c>
    </row>
    <row r="54" spans="2:53" ht="30">
      <c r="B54" s="4"/>
      <c r="C54" s="5" t="s">
        <v>33</v>
      </c>
      <c r="D54" s="10"/>
      <c r="E54" s="6">
        <v>76.56</v>
      </c>
      <c r="F54" s="10"/>
      <c r="G54" s="6">
        <v>74.78</v>
      </c>
      <c r="H54" s="10"/>
      <c r="I54" s="6">
        <v>78.17</v>
      </c>
      <c r="J54" s="10"/>
      <c r="K54" s="6">
        <v>72.989999999999995</v>
      </c>
      <c r="L54" s="10"/>
      <c r="M54" s="6">
        <v>73.89</v>
      </c>
      <c r="N54" s="10"/>
      <c r="O54" s="6">
        <v>76.39</v>
      </c>
      <c r="P54" s="10"/>
      <c r="Q54" s="6">
        <v>61.43</v>
      </c>
      <c r="R54" s="10"/>
      <c r="S54" s="6">
        <v>72.809999999999988</v>
      </c>
      <c r="T54" s="10"/>
      <c r="U54" s="6">
        <v>73.540000000000006</v>
      </c>
      <c r="V54" s="10"/>
      <c r="W54" s="6">
        <v>71.22</v>
      </c>
      <c r="X54" s="10"/>
      <c r="Y54" s="6">
        <v>70.87</v>
      </c>
      <c r="Z54" s="10"/>
      <c r="AA54" s="6">
        <v>77.97999999999999</v>
      </c>
      <c r="AB54" s="10"/>
      <c r="AC54" s="6">
        <v>79.41</v>
      </c>
      <c r="AD54" s="10"/>
      <c r="AE54" s="6">
        <v>77.28</v>
      </c>
      <c r="AF54" s="10"/>
      <c r="AG54" s="6">
        <v>75.67</v>
      </c>
      <c r="AH54" s="10"/>
      <c r="AI54" s="6">
        <v>97.74</v>
      </c>
      <c r="AJ54" s="10"/>
      <c r="AK54" s="6">
        <v>73.180000000000007</v>
      </c>
      <c r="AL54" s="10"/>
      <c r="AM54" s="6">
        <v>88.49</v>
      </c>
      <c r="AN54" s="10"/>
      <c r="AO54" s="6">
        <v>76.92</v>
      </c>
      <c r="AP54" s="10"/>
      <c r="AQ54" s="6">
        <v>48.6</v>
      </c>
      <c r="AR54" s="10"/>
      <c r="AS54" s="6">
        <v>48.96</v>
      </c>
      <c r="AT54" s="10"/>
      <c r="AU54" s="6">
        <v>77.81</v>
      </c>
      <c r="AV54" s="10"/>
      <c r="AW54" s="6">
        <v>77.45</v>
      </c>
      <c r="AX54" s="10"/>
      <c r="AY54" s="6">
        <v>78.33</v>
      </c>
      <c r="AZ54" s="7">
        <f t="shared" si="47"/>
        <v>0</v>
      </c>
      <c r="BA54" s="7">
        <f t="shared" si="48"/>
        <v>1780.47</v>
      </c>
    </row>
    <row r="55" spans="2:53">
      <c r="B55" s="4"/>
      <c r="C55" s="5" t="s">
        <v>285</v>
      </c>
      <c r="D55" s="6"/>
      <c r="E55" s="6">
        <v>8.0399999999999991</v>
      </c>
      <c r="F55" s="6"/>
      <c r="G55" s="6">
        <v>7.85</v>
      </c>
      <c r="H55" s="6"/>
      <c r="I55" s="6">
        <v>8.1999999999999993</v>
      </c>
      <c r="J55" s="6"/>
      <c r="K55" s="6">
        <v>7.67</v>
      </c>
      <c r="L55" s="6"/>
      <c r="M55" s="6">
        <v>7.76</v>
      </c>
      <c r="N55" s="6"/>
      <c r="O55" s="6">
        <v>8.02</v>
      </c>
      <c r="P55" s="6"/>
      <c r="Q55" s="6">
        <v>6.45</v>
      </c>
      <c r="R55" s="6"/>
      <c r="S55" s="6">
        <v>7.6499999999999995</v>
      </c>
      <c r="T55" s="6"/>
      <c r="U55" s="6">
        <v>7.72</v>
      </c>
      <c r="V55" s="6"/>
      <c r="W55" s="6">
        <v>7.47</v>
      </c>
      <c r="X55" s="6"/>
      <c r="Y55" s="6">
        <v>7.44</v>
      </c>
      <c r="Z55" s="6"/>
      <c r="AA55" s="6">
        <v>8.1999999999999993</v>
      </c>
      <c r="AB55" s="6"/>
      <c r="AC55" s="6">
        <v>8.33</v>
      </c>
      <c r="AD55" s="6"/>
      <c r="AE55" s="6">
        <v>8.11</v>
      </c>
      <c r="AF55" s="6"/>
      <c r="AG55" s="6">
        <v>7.94</v>
      </c>
      <c r="AH55" s="6"/>
      <c r="AI55" s="6">
        <v>10.27</v>
      </c>
      <c r="AJ55" s="6"/>
      <c r="AK55" s="6">
        <v>7.68</v>
      </c>
      <c r="AL55" s="6"/>
      <c r="AM55" s="6">
        <v>9.2899999999999991</v>
      </c>
      <c r="AN55" s="6"/>
      <c r="AO55" s="6">
        <v>8.07</v>
      </c>
      <c r="AP55" s="6"/>
      <c r="AQ55" s="6">
        <v>5.1099999999999994</v>
      </c>
      <c r="AR55" s="6"/>
      <c r="AS55" s="6">
        <v>5.14</v>
      </c>
      <c r="AT55" s="6"/>
      <c r="AU55" s="6">
        <v>8.17</v>
      </c>
      <c r="AV55" s="6"/>
      <c r="AW55" s="6">
        <v>8.1300000000000008</v>
      </c>
      <c r="AX55" s="6"/>
      <c r="AY55" s="6">
        <v>8.23</v>
      </c>
      <c r="AZ55" s="7">
        <f t="shared" si="47"/>
        <v>0</v>
      </c>
      <c r="BA55" s="7">
        <f t="shared" si="48"/>
        <v>186.93999999999994</v>
      </c>
    </row>
    <row r="56" spans="2:53" ht="45">
      <c r="B56" s="4" t="s">
        <v>56</v>
      </c>
      <c r="C56" s="5" t="s">
        <v>57</v>
      </c>
      <c r="D56" s="10"/>
      <c r="E56" s="10"/>
      <c r="F56" s="10"/>
      <c r="G56" s="10"/>
      <c r="H56" s="10"/>
      <c r="I56" s="10"/>
      <c r="J56" s="10"/>
      <c r="K56" s="6"/>
      <c r="L56" s="10"/>
      <c r="M56" s="10"/>
      <c r="N56" s="10"/>
      <c r="O56" s="10"/>
      <c r="P56" s="10"/>
      <c r="Q56" s="10"/>
      <c r="R56" s="10"/>
      <c r="S56" s="6"/>
      <c r="T56" s="10"/>
      <c r="U56" s="10"/>
      <c r="V56" s="10"/>
      <c r="W56" s="10"/>
      <c r="X56" s="10"/>
      <c r="Y56" s="10"/>
      <c r="Z56" s="10"/>
      <c r="AA56" s="6"/>
      <c r="AB56" s="10"/>
      <c r="AC56" s="10"/>
      <c r="AD56" s="10"/>
      <c r="AE56" s="10"/>
      <c r="AF56" s="10"/>
      <c r="AG56" s="10"/>
      <c r="AH56" s="10"/>
      <c r="AI56" s="6"/>
      <c r="AJ56" s="10"/>
      <c r="AK56" s="10"/>
      <c r="AL56" s="10"/>
      <c r="AM56" s="10"/>
      <c r="AN56" s="10"/>
      <c r="AO56" s="10"/>
      <c r="AP56" s="10"/>
      <c r="AQ56" s="6"/>
      <c r="AR56" s="10"/>
      <c r="AS56" s="10"/>
      <c r="AT56" s="10"/>
      <c r="AU56" s="10"/>
      <c r="AV56" s="10"/>
      <c r="AW56" s="10"/>
      <c r="AX56" s="10"/>
      <c r="AY56" s="6"/>
      <c r="AZ56" s="7">
        <f t="shared" si="47"/>
        <v>0</v>
      </c>
      <c r="BA56" s="7">
        <f t="shared" si="48"/>
        <v>0</v>
      </c>
    </row>
    <row r="57" spans="2:53" ht="46.5" customHeight="1">
      <c r="B57" s="4" t="s">
        <v>58</v>
      </c>
      <c r="C57" s="5" t="s">
        <v>59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7">
        <f t="shared" si="47"/>
        <v>0</v>
      </c>
      <c r="BA57" s="7">
        <f t="shared" si="48"/>
        <v>0</v>
      </c>
    </row>
    <row r="58" spans="2:53" ht="30">
      <c r="B58" s="4" t="s">
        <v>60</v>
      </c>
      <c r="C58" s="5" t="s">
        <v>61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7">
        <f t="shared" si="47"/>
        <v>0</v>
      </c>
      <c r="BA58" s="7">
        <f t="shared" si="48"/>
        <v>0</v>
      </c>
    </row>
    <row r="59" spans="2:53" ht="45">
      <c r="B59" s="4" t="s">
        <v>62</v>
      </c>
      <c r="C59" s="5" t="s">
        <v>63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7">
        <f t="shared" si="47"/>
        <v>0</v>
      </c>
      <c r="BA59" s="7">
        <f t="shared" si="48"/>
        <v>0</v>
      </c>
    </row>
    <row r="60" spans="2:53" ht="30">
      <c r="B60" s="4" t="s">
        <v>64</v>
      </c>
      <c r="C60" s="5" t="s">
        <v>65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7">
        <f t="shared" si="47"/>
        <v>0</v>
      </c>
      <c r="BA60" s="7">
        <f t="shared" si="48"/>
        <v>0</v>
      </c>
    </row>
    <row r="61" spans="2:53" ht="30">
      <c r="B61" s="4" t="s">
        <v>66</v>
      </c>
      <c r="C61" s="5" t="s">
        <v>67</v>
      </c>
      <c r="D61" s="10"/>
      <c r="E61" s="10"/>
      <c r="F61" s="10"/>
      <c r="G61" s="10"/>
      <c r="H61" s="10"/>
      <c r="I61" s="10"/>
      <c r="J61" s="10"/>
      <c r="K61" s="6"/>
      <c r="L61" s="10"/>
      <c r="M61" s="10"/>
      <c r="N61" s="10"/>
      <c r="O61" s="10"/>
      <c r="P61" s="10"/>
      <c r="Q61" s="10"/>
      <c r="R61" s="10"/>
      <c r="S61" s="6"/>
      <c r="T61" s="10"/>
      <c r="U61" s="10"/>
      <c r="V61" s="10"/>
      <c r="W61" s="10"/>
      <c r="X61" s="10"/>
      <c r="Y61" s="10"/>
      <c r="Z61" s="10"/>
      <c r="AA61" s="6"/>
      <c r="AB61" s="10"/>
      <c r="AC61" s="10"/>
      <c r="AD61" s="10"/>
      <c r="AE61" s="10"/>
      <c r="AF61" s="10"/>
      <c r="AG61" s="10"/>
      <c r="AH61" s="10"/>
      <c r="AI61" s="6"/>
      <c r="AJ61" s="10"/>
      <c r="AK61" s="10"/>
      <c r="AL61" s="10"/>
      <c r="AM61" s="10"/>
      <c r="AN61" s="10"/>
      <c r="AO61" s="10"/>
      <c r="AP61" s="10"/>
      <c r="AQ61" s="6"/>
      <c r="AR61" s="10"/>
      <c r="AS61" s="10"/>
      <c r="AT61" s="10"/>
      <c r="AU61" s="10"/>
      <c r="AV61" s="10"/>
      <c r="AW61" s="10"/>
      <c r="AX61" s="10"/>
      <c r="AY61" s="6"/>
      <c r="AZ61" s="7">
        <f t="shared" si="47"/>
        <v>0</v>
      </c>
      <c r="BA61" s="7">
        <f t="shared" si="48"/>
        <v>0</v>
      </c>
    </row>
    <row r="62" spans="2:53" ht="30">
      <c r="B62" s="4" t="s">
        <v>68</v>
      </c>
      <c r="C62" s="5" t="s">
        <v>69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7">
        <f t="shared" si="47"/>
        <v>0</v>
      </c>
      <c r="BA62" s="7">
        <f t="shared" si="48"/>
        <v>0</v>
      </c>
    </row>
    <row r="63" spans="2:53" ht="30">
      <c r="B63" s="4" t="s">
        <v>70</v>
      </c>
      <c r="C63" s="5" t="s">
        <v>71</v>
      </c>
      <c r="D63" s="10"/>
      <c r="E63" s="6"/>
      <c r="F63" s="10"/>
      <c r="G63" s="6"/>
      <c r="H63" s="10"/>
      <c r="I63" s="6"/>
      <c r="J63" s="10"/>
      <c r="K63" s="6"/>
      <c r="L63" s="10"/>
      <c r="M63" s="6"/>
      <c r="N63" s="10"/>
      <c r="O63" s="6"/>
      <c r="P63" s="10"/>
      <c r="Q63" s="6"/>
      <c r="R63" s="10"/>
      <c r="S63" s="6"/>
      <c r="T63" s="10"/>
      <c r="U63" s="6"/>
      <c r="V63" s="10"/>
      <c r="W63" s="6"/>
      <c r="X63" s="10"/>
      <c r="Y63" s="6"/>
      <c r="Z63" s="10"/>
      <c r="AA63" s="6"/>
      <c r="AB63" s="10"/>
      <c r="AC63" s="6"/>
      <c r="AD63" s="10"/>
      <c r="AE63" s="6"/>
      <c r="AF63" s="10"/>
      <c r="AG63" s="6"/>
      <c r="AH63" s="10"/>
      <c r="AI63" s="6"/>
      <c r="AJ63" s="10"/>
      <c r="AK63" s="6"/>
      <c r="AL63" s="10"/>
      <c r="AM63" s="6"/>
      <c r="AN63" s="10"/>
      <c r="AO63" s="6"/>
      <c r="AP63" s="10"/>
      <c r="AQ63" s="6"/>
      <c r="AR63" s="10"/>
      <c r="AS63" s="6"/>
      <c r="AT63" s="10"/>
      <c r="AU63" s="6"/>
      <c r="AV63" s="10"/>
      <c r="AW63" s="6"/>
      <c r="AX63" s="10"/>
      <c r="AY63" s="6"/>
      <c r="AZ63" s="7">
        <f t="shared" si="47"/>
        <v>0</v>
      </c>
      <c r="BA63" s="7">
        <f t="shared" si="48"/>
        <v>0</v>
      </c>
    </row>
    <row r="64" spans="2:53" ht="30">
      <c r="B64" s="4" t="s">
        <v>72</v>
      </c>
      <c r="C64" s="5" t="s">
        <v>73</v>
      </c>
      <c r="D64" s="10"/>
      <c r="E64" s="6"/>
      <c r="F64" s="10"/>
      <c r="G64" s="6"/>
      <c r="H64" s="10"/>
      <c r="I64" s="6"/>
      <c r="J64" s="10"/>
      <c r="K64" s="6"/>
      <c r="L64" s="10"/>
      <c r="M64" s="6"/>
      <c r="N64" s="10"/>
      <c r="O64" s="6"/>
      <c r="P64" s="10"/>
      <c r="Q64" s="6"/>
      <c r="R64" s="10"/>
      <c r="S64" s="6"/>
      <c r="T64" s="10"/>
      <c r="U64" s="6"/>
      <c r="V64" s="10"/>
      <c r="W64" s="6"/>
      <c r="X64" s="10"/>
      <c r="Y64" s="6"/>
      <c r="Z64" s="10"/>
      <c r="AA64" s="6"/>
      <c r="AB64" s="10"/>
      <c r="AC64" s="6"/>
      <c r="AD64" s="10"/>
      <c r="AE64" s="6"/>
      <c r="AF64" s="10"/>
      <c r="AG64" s="6"/>
      <c r="AH64" s="10"/>
      <c r="AI64" s="6"/>
      <c r="AJ64" s="10"/>
      <c r="AK64" s="6"/>
      <c r="AL64" s="10"/>
      <c r="AM64" s="6"/>
      <c r="AN64" s="10"/>
      <c r="AO64" s="6"/>
      <c r="AP64" s="10"/>
      <c r="AQ64" s="6"/>
      <c r="AR64" s="10"/>
      <c r="AS64" s="6"/>
      <c r="AT64" s="10"/>
      <c r="AU64" s="6"/>
      <c r="AV64" s="10"/>
      <c r="AW64" s="6"/>
      <c r="AX64" s="10"/>
      <c r="AY64" s="6"/>
      <c r="AZ64" s="7">
        <f t="shared" si="47"/>
        <v>0</v>
      </c>
      <c r="BA64" s="7">
        <f t="shared" si="48"/>
        <v>0</v>
      </c>
    </row>
    <row r="65" spans="2:53" ht="30">
      <c r="B65" s="4" t="s">
        <v>74</v>
      </c>
      <c r="C65" s="5" t="s">
        <v>75</v>
      </c>
      <c r="D65" s="10"/>
      <c r="E65" s="6"/>
      <c r="F65" s="10"/>
      <c r="G65" s="6"/>
      <c r="H65" s="10"/>
      <c r="I65" s="6"/>
      <c r="J65" s="10"/>
      <c r="K65" s="6"/>
      <c r="L65" s="10"/>
      <c r="M65" s="6"/>
      <c r="N65" s="10"/>
      <c r="O65" s="6"/>
      <c r="P65" s="10"/>
      <c r="Q65" s="6"/>
      <c r="R65" s="10"/>
      <c r="S65" s="6"/>
      <c r="T65" s="10"/>
      <c r="U65" s="6"/>
      <c r="V65" s="10"/>
      <c r="W65" s="6"/>
      <c r="X65" s="10"/>
      <c r="Y65" s="6"/>
      <c r="Z65" s="10"/>
      <c r="AA65" s="6"/>
      <c r="AB65" s="10"/>
      <c r="AC65" s="6"/>
      <c r="AD65" s="10"/>
      <c r="AE65" s="6"/>
      <c r="AF65" s="10"/>
      <c r="AG65" s="6"/>
      <c r="AH65" s="10"/>
      <c r="AI65" s="6"/>
      <c r="AJ65" s="10"/>
      <c r="AK65" s="6"/>
      <c r="AL65" s="10"/>
      <c r="AM65" s="6"/>
      <c r="AN65" s="10"/>
      <c r="AO65" s="6"/>
      <c r="AP65" s="10"/>
      <c r="AQ65" s="6"/>
      <c r="AR65" s="10"/>
      <c r="AS65" s="6"/>
      <c r="AT65" s="10"/>
      <c r="AU65" s="6"/>
      <c r="AV65" s="10"/>
      <c r="AW65" s="6"/>
      <c r="AX65" s="10"/>
      <c r="AY65" s="6"/>
      <c r="AZ65" s="7">
        <f t="shared" si="47"/>
        <v>0</v>
      </c>
      <c r="BA65" s="7">
        <f t="shared" si="48"/>
        <v>0</v>
      </c>
    </row>
    <row r="66" spans="2:53" ht="30">
      <c r="B66" s="4" t="s">
        <v>76</v>
      </c>
      <c r="C66" s="5" t="s">
        <v>77</v>
      </c>
      <c r="D66" s="10"/>
      <c r="E66" s="6"/>
      <c r="F66" s="10"/>
      <c r="G66" s="6"/>
      <c r="H66" s="10"/>
      <c r="I66" s="6"/>
      <c r="J66" s="10"/>
      <c r="K66" s="6"/>
      <c r="L66" s="10"/>
      <c r="M66" s="6"/>
      <c r="N66" s="10"/>
      <c r="O66" s="6"/>
      <c r="P66" s="10"/>
      <c r="Q66" s="6"/>
      <c r="R66" s="10"/>
      <c r="S66" s="6"/>
      <c r="T66" s="10"/>
      <c r="U66" s="6"/>
      <c r="V66" s="10"/>
      <c r="W66" s="6"/>
      <c r="X66" s="10"/>
      <c r="Y66" s="6"/>
      <c r="Z66" s="10"/>
      <c r="AA66" s="6"/>
      <c r="AB66" s="10"/>
      <c r="AC66" s="6"/>
      <c r="AD66" s="10"/>
      <c r="AE66" s="6"/>
      <c r="AF66" s="10"/>
      <c r="AG66" s="6"/>
      <c r="AH66" s="10"/>
      <c r="AI66" s="6"/>
      <c r="AJ66" s="10"/>
      <c r="AK66" s="6"/>
      <c r="AL66" s="10"/>
      <c r="AM66" s="6"/>
      <c r="AN66" s="10"/>
      <c r="AO66" s="6"/>
      <c r="AP66" s="10"/>
      <c r="AQ66" s="6"/>
      <c r="AR66" s="10"/>
      <c r="AS66" s="6"/>
      <c r="AT66" s="10"/>
      <c r="AU66" s="6"/>
      <c r="AV66" s="10"/>
      <c r="AW66" s="6"/>
      <c r="AX66" s="10"/>
      <c r="AY66" s="6"/>
      <c r="AZ66" s="7">
        <f t="shared" si="47"/>
        <v>0</v>
      </c>
      <c r="BA66" s="7">
        <f t="shared" si="48"/>
        <v>0</v>
      </c>
    </row>
    <row r="67" spans="2:53">
      <c r="B67" s="4" t="s">
        <v>78</v>
      </c>
      <c r="C67" s="5" t="s">
        <v>79</v>
      </c>
      <c r="D67" s="10"/>
      <c r="E67" s="6"/>
      <c r="F67" s="10"/>
      <c r="G67" s="6"/>
      <c r="H67" s="10"/>
      <c r="I67" s="6"/>
      <c r="J67" s="10"/>
      <c r="K67" s="6"/>
      <c r="L67" s="10"/>
      <c r="M67" s="6"/>
      <c r="N67" s="10"/>
      <c r="O67" s="6"/>
      <c r="P67" s="10"/>
      <c r="Q67" s="6"/>
      <c r="R67" s="10"/>
      <c r="S67" s="6"/>
      <c r="T67" s="10"/>
      <c r="U67" s="6"/>
      <c r="V67" s="10"/>
      <c r="W67" s="6"/>
      <c r="X67" s="10"/>
      <c r="Y67" s="6"/>
      <c r="Z67" s="10"/>
      <c r="AA67" s="6"/>
      <c r="AB67" s="10"/>
      <c r="AC67" s="6"/>
      <c r="AD67" s="10"/>
      <c r="AE67" s="6"/>
      <c r="AF67" s="10"/>
      <c r="AG67" s="6"/>
      <c r="AH67" s="10"/>
      <c r="AI67" s="6"/>
      <c r="AJ67" s="10"/>
      <c r="AK67" s="6"/>
      <c r="AL67" s="10"/>
      <c r="AM67" s="6"/>
      <c r="AN67" s="10"/>
      <c r="AO67" s="6"/>
      <c r="AP67" s="10"/>
      <c r="AQ67" s="6"/>
      <c r="AR67" s="10"/>
      <c r="AS67" s="6"/>
      <c r="AT67" s="10"/>
      <c r="AU67" s="6"/>
      <c r="AV67" s="10"/>
      <c r="AW67" s="6"/>
      <c r="AX67" s="10"/>
      <c r="AY67" s="6"/>
      <c r="AZ67" s="7">
        <f t="shared" si="47"/>
        <v>0</v>
      </c>
      <c r="BA67" s="7">
        <f t="shared" si="48"/>
        <v>0</v>
      </c>
    </row>
    <row r="68" spans="2:53" ht="30">
      <c r="B68" s="4" t="s">
        <v>80</v>
      </c>
      <c r="C68" s="5" t="s">
        <v>81</v>
      </c>
      <c r="D68" s="10"/>
      <c r="E68" s="6"/>
      <c r="F68" s="10"/>
      <c r="G68" s="6"/>
      <c r="H68" s="10"/>
      <c r="I68" s="6"/>
      <c r="J68" s="10"/>
      <c r="K68" s="6"/>
      <c r="L68" s="10"/>
      <c r="M68" s="6"/>
      <c r="N68" s="10"/>
      <c r="O68" s="6"/>
      <c r="P68" s="10"/>
      <c r="Q68" s="6"/>
      <c r="R68" s="10"/>
      <c r="S68" s="6"/>
      <c r="T68" s="10"/>
      <c r="U68" s="6"/>
      <c r="V68" s="10"/>
      <c r="W68" s="6"/>
      <c r="X68" s="10"/>
      <c r="Y68" s="6"/>
      <c r="Z68" s="10"/>
      <c r="AA68" s="6"/>
      <c r="AB68" s="10"/>
      <c r="AC68" s="6"/>
      <c r="AD68" s="10"/>
      <c r="AE68" s="6"/>
      <c r="AF68" s="10"/>
      <c r="AG68" s="6"/>
      <c r="AH68" s="10"/>
      <c r="AI68" s="6"/>
      <c r="AJ68" s="10"/>
      <c r="AK68" s="6"/>
      <c r="AL68" s="10"/>
      <c r="AM68" s="6"/>
      <c r="AN68" s="10"/>
      <c r="AO68" s="6"/>
      <c r="AP68" s="10"/>
      <c r="AQ68" s="6"/>
      <c r="AR68" s="10"/>
      <c r="AS68" s="6"/>
      <c r="AT68" s="10"/>
      <c r="AU68" s="6"/>
      <c r="AV68" s="10"/>
      <c r="AW68" s="6"/>
      <c r="AX68" s="10"/>
      <c r="AY68" s="6"/>
      <c r="AZ68" s="7">
        <f t="shared" si="47"/>
        <v>0</v>
      </c>
      <c r="BA68" s="7">
        <f t="shared" si="48"/>
        <v>0</v>
      </c>
    </row>
    <row r="69" spans="2:53">
      <c r="B69" s="4" t="s">
        <v>82</v>
      </c>
      <c r="C69" s="5" t="s">
        <v>83</v>
      </c>
      <c r="D69" s="10"/>
      <c r="E69" s="6"/>
      <c r="F69" s="10"/>
      <c r="G69" s="6"/>
      <c r="H69" s="10"/>
      <c r="I69" s="6"/>
      <c r="J69" s="10"/>
      <c r="K69" s="6"/>
      <c r="L69" s="10"/>
      <c r="M69" s="6"/>
      <c r="N69" s="10"/>
      <c r="O69" s="6"/>
      <c r="P69" s="10"/>
      <c r="Q69" s="6"/>
      <c r="R69" s="10"/>
      <c r="S69" s="6"/>
      <c r="T69" s="10"/>
      <c r="U69" s="6"/>
      <c r="V69" s="10"/>
      <c r="W69" s="6"/>
      <c r="X69" s="10"/>
      <c r="Y69" s="6"/>
      <c r="Z69" s="10"/>
      <c r="AA69" s="6"/>
      <c r="AB69" s="10"/>
      <c r="AC69" s="6"/>
      <c r="AD69" s="10"/>
      <c r="AE69" s="6"/>
      <c r="AF69" s="10"/>
      <c r="AG69" s="6"/>
      <c r="AH69" s="10"/>
      <c r="AI69" s="6"/>
      <c r="AJ69" s="10"/>
      <c r="AK69" s="6"/>
      <c r="AL69" s="10"/>
      <c r="AM69" s="6"/>
      <c r="AN69" s="10"/>
      <c r="AO69" s="6"/>
      <c r="AP69" s="10"/>
      <c r="AQ69" s="6"/>
      <c r="AR69" s="10"/>
      <c r="AS69" s="6"/>
      <c r="AT69" s="10"/>
      <c r="AU69" s="6"/>
      <c r="AV69" s="10"/>
      <c r="AW69" s="6"/>
      <c r="AX69" s="10"/>
      <c r="AY69" s="6"/>
      <c r="AZ69" s="7">
        <f t="shared" si="47"/>
        <v>0</v>
      </c>
      <c r="BA69" s="7">
        <f t="shared" si="48"/>
        <v>0</v>
      </c>
    </row>
    <row r="70" spans="2:53" ht="30">
      <c r="B70" s="4" t="s">
        <v>84</v>
      </c>
      <c r="C70" s="5" t="s">
        <v>85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7">
        <f t="shared" si="47"/>
        <v>0</v>
      </c>
      <c r="BA70" s="7">
        <f t="shared" si="48"/>
        <v>0</v>
      </c>
    </row>
    <row r="71" spans="2:53">
      <c r="B71" s="4" t="s">
        <v>86</v>
      </c>
      <c r="C71" s="5" t="s">
        <v>87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7">
        <f t="shared" si="47"/>
        <v>0</v>
      </c>
      <c r="BA71" s="7">
        <f t="shared" si="48"/>
        <v>0</v>
      </c>
    </row>
    <row r="72" spans="2:53" ht="30">
      <c r="B72" s="4" t="s">
        <v>88</v>
      </c>
      <c r="C72" s="5" t="s">
        <v>89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7">
        <f t="shared" si="47"/>
        <v>0</v>
      </c>
      <c r="BA72" s="7">
        <f t="shared" si="48"/>
        <v>0</v>
      </c>
    </row>
    <row r="73" spans="2:53" ht="30">
      <c r="B73" s="4" t="s">
        <v>90</v>
      </c>
      <c r="C73" s="5" t="s">
        <v>91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7">
        <f t="shared" si="47"/>
        <v>0</v>
      </c>
      <c r="BA73" s="7">
        <f t="shared" si="48"/>
        <v>0</v>
      </c>
    </row>
    <row r="74" spans="2:53" ht="45">
      <c r="B74" s="4" t="s">
        <v>92</v>
      </c>
      <c r="C74" s="5" t="s">
        <v>93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7">
        <f t="shared" si="47"/>
        <v>0</v>
      </c>
      <c r="BA74" s="7">
        <f t="shared" si="48"/>
        <v>0</v>
      </c>
    </row>
    <row r="75" spans="2:53" ht="44.25" customHeight="1">
      <c r="B75" s="4" t="s">
        <v>94</v>
      </c>
      <c r="C75" s="5" t="s">
        <v>95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7">
        <f t="shared" si="47"/>
        <v>0</v>
      </c>
      <c r="BA75" s="7">
        <f t="shared" si="48"/>
        <v>0</v>
      </c>
    </row>
    <row r="76" spans="2:53" ht="60">
      <c r="B76" s="4" t="s">
        <v>96</v>
      </c>
      <c r="C76" s="5" t="s">
        <v>97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7">
        <f t="shared" si="47"/>
        <v>0</v>
      </c>
      <c r="BA76" s="7">
        <f t="shared" si="48"/>
        <v>0</v>
      </c>
    </row>
    <row r="77" spans="2:53" ht="30">
      <c r="B77" s="4" t="s">
        <v>98</v>
      </c>
      <c r="C77" s="5" t="s">
        <v>99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7">
        <f t="shared" si="47"/>
        <v>0</v>
      </c>
      <c r="BA77" s="7">
        <f t="shared" si="48"/>
        <v>0</v>
      </c>
    </row>
    <row r="78" spans="2:53" ht="30">
      <c r="B78" s="4" t="s">
        <v>100</v>
      </c>
      <c r="C78" s="5" t="s">
        <v>101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7">
        <f t="shared" si="47"/>
        <v>0</v>
      </c>
      <c r="BA78" s="7">
        <f t="shared" si="48"/>
        <v>0</v>
      </c>
    </row>
    <row r="79" spans="2:53">
      <c r="B79" s="4">
        <v>20</v>
      </c>
      <c r="C79" s="9" t="s">
        <v>25</v>
      </c>
      <c r="D79" s="7">
        <f t="shared" ref="D79:K79" si="75">D53</f>
        <v>282.07488000000001</v>
      </c>
      <c r="E79" s="7">
        <f t="shared" si="75"/>
        <v>84.6</v>
      </c>
      <c r="F79" s="7">
        <f t="shared" si="75"/>
        <v>275.31623999999999</v>
      </c>
      <c r="G79" s="7">
        <f t="shared" si="75"/>
        <v>82.63</v>
      </c>
      <c r="H79" s="7">
        <f t="shared" si="75"/>
        <v>287.68920000000003</v>
      </c>
      <c r="I79" s="7">
        <f t="shared" si="75"/>
        <v>86.37</v>
      </c>
      <c r="J79" s="7">
        <f t="shared" si="75"/>
        <v>269.05824000000001</v>
      </c>
      <c r="K79" s="7">
        <f t="shared" si="75"/>
        <v>80.66</v>
      </c>
      <c r="L79" s="7">
        <f t="shared" ref="L79:AY79" si="76">L53</f>
        <v>271.77600000000001</v>
      </c>
      <c r="M79" s="7">
        <f t="shared" si="76"/>
        <v>81.650000000000006</v>
      </c>
      <c r="N79" s="7">
        <f t="shared" si="76"/>
        <v>281.21664000000004</v>
      </c>
      <c r="O79" s="7">
        <f t="shared" si="76"/>
        <v>84.41</v>
      </c>
      <c r="P79" s="7">
        <f t="shared" si="76"/>
        <v>226.32504</v>
      </c>
      <c r="Q79" s="7">
        <f t="shared" si="76"/>
        <v>67.88</v>
      </c>
      <c r="R79" s="7">
        <f t="shared" si="76"/>
        <v>267.8424</v>
      </c>
      <c r="S79" s="7">
        <f t="shared" si="76"/>
        <v>80.459999999999994</v>
      </c>
      <c r="T79" s="7">
        <f t="shared" si="76"/>
        <v>270.56016</v>
      </c>
      <c r="U79" s="7">
        <f t="shared" si="76"/>
        <v>81.260000000000005</v>
      </c>
      <c r="V79" s="7">
        <f t="shared" si="76"/>
        <v>262.58567999999997</v>
      </c>
      <c r="W79" s="7">
        <f t="shared" si="76"/>
        <v>78.69</v>
      </c>
      <c r="X79" s="7">
        <f t="shared" si="76"/>
        <v>260.65464000000003</v>
      </c>
      <c r="Y79" s="7">
        <f t="shared" si="76"/>
        <v>78.31</v>
      </c>
      <c r="Z79" s="7">
        <f t="shared" si="76"/>
        <v>286.86671999999999</v>
      </c>
      <c r="AA79" s="7">
        <f t="shared" si="76"/>
        <v>86.179999999999993</v>
      </c>
      <c r="AB79" s="7">
        <f t="shared" si="76"/>
        <v>292.23071999999996</v>
      </c>
      <c r="AC79" s="7">
        <f t="shared" si="76"/>
        <v>87.74</v>
      </c>
      <c r="AD79" s="7">
        <f t="shared" si="76"/>
        <v>284.82840000000004</v>
      </c>
      <c r="AE79" s="7">
        <f t="shared" si="76"/>
        <v>85.39</v>
      </c>
      <c r="AF79" s="7">
        <f t="shared" si="76"/>
        <v>278.57040000000001</v>
      </c>
      <c r="AG79" s="7">
        <f t="shared" si="76"/>
        <v>83.61</v>
      </c>
      <c r="AH79" s="7">
        <f t="shared" si="76"/>
        <v>360.28199999999998</v>
      </c>
      <c r="AI79" s="7">
        <f t="shared" si="76"/>
        <v>108.00999999999999</v>
      </c>
      <c r="AJ79" s="7">
        <f t="shared" si="76"/>
        <v>269.34431999999998</v>
      </c>
      <c r="AK79" s="7">
        <f t="shared" si="76"/>
        <v>80.860000000000014</v>
      </c>
      <c r="AL79" s="7">
        <f t="shared" si="76"/>
        <v>325.84512000000001</v>
      </c>
      <c r="AM79" s="7">
        <f t="shared" si="76"/>
        <v>97.78</v>
      </c>
      <c r="AN79" s="7">
        <f t="shared" si="76"/>
        <v>283.18344000000002</v>
      </c>
      <c r="AO79" s="7">
        <f t="shared" si="76"/>
        <v>84.990000000000009</v>
      </c>
      <c r="AP79" s="7">
        <f t="shared" si="76"/>
        <v>179.08607999999998</v>
      </c>
      <c r="AQ79" s="7">
        <f t="shared" si="76"/>
        <v>53.71</v>
      </c>
      <c r="AR79" s="7">
        <f t="shared" si="76"/>
        <v>179.98007999999999</v>
      </c>
      <c r="AS79" s="7">
        <f t="shared" si="76"/>
        <v>54.1</v>
      </c>
      <c r="AT79" s="7">
        <f t="shared" si="76"/>
        <v>286.29455999999999</v>
      </c>
      <c r="AU79" s="7">
        <f t="shared" si="76"/>
        <v>85.98</v>
      </c>
      <c r="AV79" s="7">
        <f t="shared" si="76"/>
        <v>285.22176000000002</v>
      </c>
      <c r="AW79" s="7">
        <f t="shared" si="76"/>
        <v>85.58</v>
      </c>
      <c r="AX79" s="7">
        <f t="shared" si="76"/>
        <v>289.16752000000002</v>
      </c>
      <c r="AY79" s="7">
        <f t="shared" si="76"/>
        <v>86.56</v>
      </c>
      <c r="AZ79" s="7">
        <f t="shared" si="47"/>
        <v>6556.0002400000012</v>
      </c>
      <c r="BA79" s="7">
        <f t="shared" si="48"/>
        <v>1967.4099999999994</v>
      </c>
    </row>
    <row r="80" spans="2:53">
      <c r="B80" s="4">
        <v>21</v>
      </c>
      <c r="C80" s="9" t="s">
        <v>102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7">
        <f t="shared" si="47"/>
        <v>0</v>
      </c>
      <c r="BA80" s="7">
        <f t="shared" si="48"/>
        <v>0</v>
      </c>
    </row>
    <row r="81" spans="2:53" ht="30">
      <c r="B81" s="4" t="s">
        <v>103</v>
      </c>
      <c r="C81" s="5" t="s">
        <v>104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7">
        <f t="shared" si="47"/>
        <v>0</v>
      </c>
      <c r="BA81" s="7">
        <f t="shared" si="48"/>
        <v>0</v>
      </c>
    </row>
    <row r="82" spans="2:53" ht="30">
      <c r="B82" s="4" t="s">
        <v>105</v>
      </c>
      <c r="C82" s="5" t="s">
        <v>106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7">
        <f t="shared" si="47"/>
        <v>0</v>
      </c>
      <c r="BA82" s="7">
        <f t="shared" si="48"/>
        <v>0</v>
      </c>
    </row>
    <row r="83" spans="2:53" ht="30">
      <c r="B83" s="4" t="s">
        <v>107</v>
      </c>
      <c r="C83" s="5" t="s">
        <v>108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7">
        <f t="shared" si="47"/>
        <v>0</v>
      </c>
      <c r="BA83" s="7">
        <f t="shared" si="48"/>
        <v>0</v>
      </c>
    </row>
    <row r="84" spans="2:53" ht="60">
      <c r="B84" s="4" t="s">
        <v>109</v>
      </c>
      <c r="C84" s="5" t="s">
        <v>110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7">
        <f t="shared" si="47"/>
        <v>0</v>
      </c>
      <c r="BA84" s="7">
        <f t="shared" si="48"/>
        <v>0</v>
      </c>
    </row>
    <row r="85" spans="2:53" ht="30">
      <c r="B85" s="4" t="s">
        <v>111</v>
      </c>
      <c r="C85" s="5" t="s">
        <v>112</v>
      </c>
      <c r="D85" s="10"/>
      <c r="E85" s="6">
        <v>0.41</v>
      </c>
      <c r="F85" s="10"/>
      <c r="G85" s="6">
        <v>0.4</v>
      </c>
      <c r="H85" s="10"/>
      <c r="I85" s="6">
        <v>0.42</v>
      </c>
      <c r="J85" s="10"/>
      <c r="K85" s="6">
        <v>0.39</v>
      </c>
      <c r="L85" s="10"/>
      <c r="M85" s="6">
        <v>0.39</v>
      </c>
      <c r="N85" s="10"/>
      <c r="O85" s="6">
        <v>0.41</v>
      </c>
      <c r="P85" s="10"/>
      <c r="Q85" s="6">
        <v>0.33</v>
      </c>
      <c r="R85" s="10"/>
      <c r="S85" s="6">
        <v>0.39</v>
      </c>
      <c r="T85" s="10"/>
      <c r="U85" s="6">
        <v>0.39</v>
      </c>
      <c r="V85" s="10"/>
      <c r="W85" s="6">
        <v>0.38</v>
      </c>
      <c r="X85" s="10"/>
      <c r="Y85" s="6">
        <v>0.38</v>
      </c>
      <c r="Z85" s="10"/>
      <c r="AA85" s="6">
        <v>0.42</v>
      </c>
      <c r="AB85" s="10"/>
      <c r="AC85" s="6">
        <v>0.42</v>
      </c>
      <c r="AD85" s="10"/>
      <c r="AE85" s="6">
        <v>0.41</v>
      </c>
      <c r="AF85" s="10"/>
      <c r="AG85" s="6">
        <v>0.4</v>
      </c>
      <c r="AH85" s="10"/>
      <c r="AI85" s="6">
        <v>0.52</v>
      </c>
      <c r="AJ85" s="10"/>
      <c r="AK85" s="6">
        <v>0.39</v>
      </c>
      <c r="AL85" s="10"/>
      <c r="AM85" s="6">
        <v>0.47</v>
      </c>
      <c r="AN85" s="10"/>
      <c r="AO85" s="6">
        <v>0.41</v>
      </c>
      <c r="AP85" s="10"/>
      <c r="AQ85" s="6">
        <v>0.26</v>
      </c>
      <c r="AR85" s="10"/>
      <c r="AS85" s="6">
        <v>0.26</v>
      </c>
      <c r="AT85" s="10"/>
      <c r="AU85" s="6">
        <v>0.42</v>
      </c>
      <c r="AV85" s="10"/>
      <c r="AW85" s="6">
        <v>0.41</v>
      </c>
      <c r="AX85" s="10"/>
      <c r="AY85" s="6">
        <v>0.42</v>
      </c>
      <c r="AZ85" s="7">
        <f t="shared" si="47"/>
        <v>0</v>
      </c>
      <c r="BA85" s="7">
        <f t="shared" si="48"/>
        <v>9.5</v>
      </c>
    </row>
    <row r="86" spans="2:53" ht="18" customHeight="1">
      <c r="B86" s="4" t="s">
        <v>113</v>
      </c>
      <c r="C86" s="5" t="s">
        <v>114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7">
        <f t="shared" si="47"/>
        <v>0</v>
      </c>
      <c r="BA86" s="7">
        <f t="shared" si="48"/>
        <v>0</v>
      </c>
    </row>
    <row r="87" spans="2:53">
      <c r="B87" s="4" t="s">
        <v>115</v>
      </c>
      <c r="C87" s="5" t="s">
        <v>116</v>
      </c>
      <c r="D87" s="10"/>
      <c r="E87" s="6">
        <v>0.5</v>
      </c>
      <c r="F87" s="10"/>
      <c r="G87" s="6">
        <v>0.48</v>
      </c>
      <c r="H87" s="10"/>
      <c r="I87" s="6">
        <v>0.51</v>
      </c>
      <c r="J87" s="10"/>
      <c r="K87" s="6">
        <v>0.47</v>
      </c>
      <c r="L87" s="10"/>
      <c r="M87" s="6">
        <v>0.48</v>
      </c>
      <c r="N87" s="10"/>
      <c r="O87" s="6">
        <v>0.49</v>
      </c>
      <c r="P87" s="10"/>
      <c r="Q87" s="6">
        <v>0.4</v>
      </c>
      <c r="R87" s="10"/>
      <c r="S87" s="6">
        <v>0.47</v>
      </c>
      <c r="T87" s="10"/>
      <c r="U87" s="6">
        <v>0.48</v>
      </c>
      <c r="V87" s="10"/>
      <c r="W87" s="6">
        <v>0.46</v>
      </c>
      <c r="X87" s="10"/>
      <c r="Y87" s="6">
        <v>0.46</v>
      </c>
      <c r="Z87" s="10"/>
      <c r="AA87" s="6">
        <v>0.5</v>
      </c>
      <c r="AB87" s="10"/>
      <c r="AC87" s="6">
        <v>0.51</v>
      </c>
      <c r="AD87" s="10"/>
      <c r="AE87" s="6">
        <v>0.5</v>
      </c>
      <c r="AF87" s="10"/>
      <c r="AG87" s="6">
        <v>0.49</v>
      </c>
      <c r="AH87" s="10"/>
      <c r="AI87" s="6">
        <v>0.63</v>
      </c>
      <c r="AJ87" s="10"/>
      <c r="AK87" s="6">
        <v>0.47</v>
      </c>
      <c r="AL87" s="10"/>
      <c r="AM87" s="6">
        <v>0.56999999999999995</v>
      </c>
      <c r="AN87" s="10"/>
      <c r="AO87" s="6">
        <v>0.5</v>
      </c>
      <c r="AP87" s="10"/>
      <c r="AQ87" s="6">
        <v>0.31</v>
      </c>
      <c r="AR87" s="10"/>
      <c r="AS87" s="6">
        <v>0.32</v>
      </c>
      <c r="AT87" s="10"/>
      <c r="AU87" s="6">
        <v>0.5</v>
      </c>
      <c r="AV87" s="10"/>
      <c r="AW87" s="6">
        <v>0.5</v>
      </c>
      <c r="AX87" s="10"/>
      <c r="AY87" s="6">
        <v>0.51</v>
      </c>
      <c r="AZ87" s="7">
        <f t="shared" si="47"/>
        <v>0</v>
      </c>
      <c r="BA87" s="7">
        <f t="shared" si="48"/>
        <v>11.51</v>
      </c>
    </row>
    <row r="88" spans="2:53">
      <c r="B88" s="4" t="s">
        <v>117</v>
      </c>
      <c r="C88" s="5" t="s">
        <v>118</v>
      </c>
      <c r="D88" s="10"/>
      <c r="E88" s="6">
        <v>11</v>
      </c>
      <c r="F88" s="10"/>
      <c r="G88" s="6">
        <v>10.74</v>
      </c>
      <c r="H88" s="10"/>
      <c r="I88" s="6">
        <v>11.23</v>
      </c>
      <c r="J88" s="10"/>
      <c r="K88" s="6">
        <v>10.48</v>
      </c>
      <c r="L88" s="10"/>
      <c r="M88" s="6">
        <v>10.61</v>
      </c>
      <c r="N88" s="10"/>
      <c r="O88" s="6">
        <v>10.97</v>
      </c>
      <c r="P88" s="10"/>
      <c r="Q88" s="6">
        <v>8.82</v>
      </c>
      <c r="R88" s="10"/>
      <c r="S88" s="6">
        <v>10.46</v>
      </c>
      <c r="T88" s="10"/>
      <c r="U88" s="6">
        <v>10.56</v>
      </c>
      <c r="V88" s="10"/>
      <c r="W88" s="6">
        <v>10.23</v>
      </c>
      <c r="X88" s="10"/>
      <c r="Y88" s="6">
        <v>10.18</v>
      </c>
      <c r="Z88" s="10"/>
      <c r="AA88" s="6">
        <v>11.2</v>
      </c>
      <c r="AB88" s="10"/>
      <c r="AC88" s="6">
        <v>11.41</v>
      </c>
      <c r="AD88" s="10"/>
      <c r="AE88" s="6">
        <v>11.1</v>
      </c>
      <c r="AF88" s="10"/>
      <c r="AG88" s="6">
        <v>10.87</v>
      </c>
      <c r="AH88" s="10"/>
      <c r="AI88" s="6">
        <v>14.04</v>
      </c>
      <c r="AJ88" s="10"/>
      <c r="AK88" s="6">
        <v>10.51</v>
      </c>
      <c r="AL88" s="10"/>
      <c r="AM88" s="6">
        <v>12.71</v>
      </c>
      <c r="AN88" s="10"/>
      <c r="AO88" s="6">
        <v>11.05</v>
      </c>
      <c r="AP88" s="10"/>
      <c r="AQ88" s="6">
        <v>6.98</v>
      </c>
      <c r="AR88" s="10"/>
      <c r="AS88" s="6">
        <v>7.03</v>
      </c>
      <c r="AT88" s="10"/>
      <c r="AU88" s="6">
        <v>11.18</v>
      </c>
      <c r="AV88" s="10"/>
      <c r="AW88" s="6">
        <v>11.12</v>
      </c>
      <c r="AX88" s="10"/>
      <c r="AY88" s="6">
        <v>11.25</v>
      </c>
      <c r="AZ88" s="7">
        <f t="shared" si="47"/>
        <v>0</v>
      </c>
      <c r="BA88" s="7">
        <f t="shared" si="48"/>
        <v>255.73000000000002</v>
      </c>
    </row>
    <row r="89" spans="2:53">
      <c r="B89" s="4">
        <v>22</v>
      </c>
      <c r="C89" s="9" t="s">
        <v>25</v>
      </c>
      <c r="D89" s="7">
        <f t="shared" ref="D89:K89" si="77">SUM(D81:D88)</f>
        <v>0</v>
      </c>
      <c r="E89" s="7">
        <f t="shared" si="77"/>
        <v>11.91</v>
      </c>
      <c r="F89" s="7">
        <f t="shared" si="77"/>
        <v>0</v>
      </c>
      <c r="G89" s="7">
        <f t="shared" si="77"/>
        <v>11.620000000000001</v>
      </c>
      <c r="H89" s="7">
        <f t="shared" si="77"/>
        <v>0</v>
      </c>
      <c r="I89" s="7">
        <f t="shared" si="77"/>
        <v>12.16</v>
      </c>
      <c r="J89" s="7">
        <f t="shared" si="77"/>
        <v>0</v>
      </c>
      <c r="K89" s="7">
        <f t="shared" si="77"/>
        <v>11.34</v>
      </c>
      <c r="L89" s="7">
        <f t="shared" ref="L89:AY89" si="78">SUM(L81:L88)</f>
        <v>0</v>
      </c>
      <c r="M89" s="7">
        <f t="shared" si="78"/>
        <v>11.479999999999999</v>
      </c>
      <c r="N89" s="7">
        <f t="shared" si="78"/>
        <v>0</v>
      </c>
      <c r="O89" s="7">
        <f t="shared" si="78"/>
        <v>11.870000000000001</v>
      </c>
      <c r="P89" s="7">
        <f t="shared" si="78"/>
        <v>0</v>
      </c>
      <c r="Q89" s="7">
        <f t="shared" si="78"/>
        <v>9.5500000000000007</v>
      </c>
      <c r="R89" s="7">
        <f t="shared" si="78"/>
        <v>0</v>
      </c>
      <c r="S89" s="7">
        <f t="shared" si="78"/>
        <v>11.32</v>
      </c>
      <c r="T89" s="7">
        <f t="shared" si="78"/>
        <v>0</v>
      </c>
      <c r="U89" s="7">
        <f t="shared" si="78"/>
        <v>11.43</v>
      </c>
      <c r="V89" s="7">
        <f t="shared" si="78"/>
        <v>0</v>
      </c>
      <c r="W89" s="7">
        <f t="shared" si="78"/>
        <v>11.07</v>
      </c>
      <c r="X89" s="7">
        <f t="shared" si="78"/>
        <v>0</v>
      </c>
      <c r="Y89" s="7">
        <f t="shared" si="78"/>
        <v>11.02</v>
      </c>
      <c r="Z89" s="7">
        <f t="shared" si="78"/>
        <v>0</v>
      </c>
      <c r="AA89" s="7">
        <f t="shared" si="78"/>
        <v>12.12</v>
      </c>
      <c r="AB89" s="7">
        <f t="shared" si="78"/>
        <v>0</v>
      </c>
      <c r="AC89" s="7">
        <f t="shared" si="78"/>
        <v>12.34</v>
      </c>
      <c r="AD89" s="7">
        <f t="shared" si="78"/>
        <v>0</v>
      </c>
      <c r="AE89" s="7">
        <f t="shared" si="78"/>
        <v>12.01</v>
      </c>
      <c r="AF89" s="7">
        <f t="shared" si="78"/>
        <v>0</v>
      </c>
      <c r="AG89" s="7">
        <f t="shared" si="78"/>
        <v>11.76</v>
      </c>
      <c r="AH89" s="7">
        <f t="shared" si="78"/>
        <v>0</v>
      </c>
      <c r="AI89" s="7">
        <f t="shared" si="78"/>
        <v>15.19</v>
      </c>
      <c r="AJ89" s="7">
        <f t="shared" si="78"/>
        <v>0</v>
      </c>
      <c r="AK89" s="7">
        <f t="shared" si="78"/>
        <v>11.37</v>
      </c>
      <c r="AL89" s="7">
        <f t="shared" si="78"/>
        <v>0</v>
      </c>
      <c r="AM89" s="7">
        <f t="shared" si="78"/>
        <v>13.75</v>
      </c>
      <c r="AN89" s="7">
        <f t="shared" si="78"/>
        <v>0</v>
      </c>
      <c r="AO89" s="7">
        <f t="shared" si="78"/>
        <v>11.96</v>
      </c>
      <c r="AP89" s="7">
        <f t="shared" si="78"/>
        <v>0</v>
      </c>
      <c r="AQ89" s="7">
        <f t="shared" si="78"/>
        <v>7.5500000000000007</v>
      </c>
      <c r="AR89" s="7">
        <f t="shared" si="78"/>
        <v>0</v>
      </c>
      <c r="AS89" s="7">
        <f t="shared" si="78"/>
        <v>7.61</v>
      </c>
      <c r="AT89" s="7">
        <f t="shared" si="78"/>
        <v>0</v>
      </c>
      <c r="AU89" s="7">
        <f t="shared" si="78"/>
        <v>12.1</v>
      </c>
      <c r="AV89" s="7">
        <f t="shared" si="78"/>
        <v>0</v>
      </c>
      <c r="AW89" s="7">
        <f t="shared" si="78"/>
        <v>12.03</v>
      </c>
      <c r="AX89" s="7">
        <f t="shared" si="78"/>
        <v>0</v>
      </c>
      <c r="AY89" s="7">
        <f t="shared" si="78"/>
        <v>12.18</v>
      </c>
      <c r="AZ89" s="7">
        <f t="shared" si="47"/>
        <v>0</v>
      </c>
      <c r="BA89" s="7">
        <f t="shared" si="48"/>
        <v>276.74</v>
      </c>
    </row>
    <row r="90" spans="2:53" ht="72">
      <c r="B90" s="4" t="s">
        <v>119</v>
      </c>
      <c r="C90" s="9" t="s">
        <v>120</v>
      </c>
      <c r="D90" s="7">
        <f t="shared" ref="D90:K90" si="79">D52+D79+D89</f>
        <v>393.39034000000004</v>
      </c>
      <c r="E90" s="7">
        <f>E52+E79+E89</f>
        <v>791.74</v>
      </c>
      <c r="F90" s="7">
        <f t="shared" si="79"/>
        <v>383.96451999999999</v>
      </c>
      <c r="G90" s="7">
        <f t="shared" si="79"/>
        <v>773.31</v>
      </c>
      <c r="H90" s="7">
        <f t="shared" si="79"/>
        <v>401.22024000000005</v>
      </c>
      <c r="I90" s="7">
        <f t="shared" si="79"/>
        <v>808.31999999999994</v>
      </c>
      <c r="J90" s="7">
        <f t="shared" si="79"/>
        <v>375.23692000000005</v>
      </c>
      <c r="K90" s="7">
        <f t="shared" si="79"/>
        <v>754.87</v>
      </c>
      <c r="L90" s="7">
        <f t="shared" ref="L90" si="80">L52+L79+L89</f>
        <v>379.02719999999999</v>
      </c>
      <c r="M90" s="7">
        <f>M52+M79+M89</f>
        <v>764.12</v>
      </c>
      <c r="N90" s="7">
        <f t="shared" ref="N90:T90" si="81">N52+N79+N89</f>
        <v>392.19340000000005</v>
      </c>
      <c r="O90" s="7">
        <f t="shared" si="81"/>
        <v>789.9</v>
      </c>
      <c r="P90" s="7">
        <f t="shared" si="81"/>
        <v>315.63988000000001</v>
      </c>
      <c r="Q90" s="7">
        <f t="shared" si="81"/>
        <v>635.2399999999999</v>
      </c>
      <c r="R90" s="7">
        <f t="shared" si="81"/>
        <v>373.54128000000003</v>
      </c>
      <c r="S90" s="7">
        <f t="shared" si="81"/>
        <v>753.05000000000007</v>
      </c>
      <c r="T90" s="7">
        <f t="shared" si="81"/>
        <v>377.33155999999997</v>
      </c>
      <c r="U90" s="7">
        <f>U52+U79+U89</f>
        <v>760.43999999999994</v>
      </c>
      <c r="V90" s="7">
        <f t="shared" ref="V90:AB90" si="82">V52+V79+V89</f>
        <v>366.21009999999995</v>
      </c>
      <c r="W90" s="7">
        <f t="shared" si="82"/>
        <v>736.5100000000001</v>
      </c>
      <c r="X90" s="7">
        <f t="shared" si="82"/>
        <v>363.51700000000005</v>
      </c>
      <c r="Y90" s="7">
        <f t="shared" si="82"/>
        <v>732.82999999999993</v>
      </c>
      <c r="Z90" s="7">
        <f t="shared" si="82"/>
        <v>400.07317999999998</v>
      </c>
      <c r="AA90" s="7">
        <f t="shared" si="82"/>
        <v>806.46</v>
      </c>
      <c r="AB90" s="7">
        <f t="shared" si="82"/>
        <v>407.55397999999997</v>
      </c>
      <c r="AC90" s="7">
        <f>AC52+AC79+AC89</f>
        <v>821.19</v>
      </c>
      <c r="AD90" s="7">
        <f t="shared" ref="AD90:AJ90" si="83">AD52+AD79+AD89</f>
        <v>397.23048000000006</v>
      </c>
      <c r="AE90" s="7">
        <f t="shared" si="83"/>
        <v>799.09</v>
      </c>
      <c r="AF90" s="7">
        <f t="shared" si="83"/>
        <v>388.50288</v>
      </c>
      <c r="AG90" s="7">
        <f t="shared" si="83"/>
        <v>782.53</v>
      </c>
      <c r="AH90" s="7">
        <f t="shared" si="83"/>
        <v>502.46039999999994</v>
      </c>
      <c r="AI90" s="7">
        <f t="shared" si="83"/>
        <v>1010.83</v>
      </c>
      <c r="AJ90" s="7">
        <f t="shared" si="83"/>
        <v>375.63589999999999</v>
      </c>
      <c r="AK90" s="7">
        <f>AK52+AK79+AK89</f>
        <v>756.75</v>
      </c>
      <c r="AL90" s="7">
        <f t="shared" ref="AL90:AR90" si="84">AL52+AL79+AL89</f>
        <v>454.43366000000003</v>
      </c>
      <c r="AM90" s="7">
        <f t="shared" si="84"/>
        <v>915.1</v>
      </c>
      <c r="AN90" s="7">
        <f t="shared" si="84"/>
        <v>394.93636000000004</v>
      </c>
      <c r="AO90" s="7">
        <f t="shared" si="84"/>
        <v>795.43</v>
      </c>
      <c r="AP90" s="7">
        <f t="shared" si="84"/>
        <v>249.75897999999998</v>
      </c>
      <c r="AQ90" s="7">
        <f t="shared" si="84"/>
        <v>502.65</v>
      </c>
      <c r="AR90" s="7">
        <f t="shared" si="84"/>
        <v>251.00577999999999</v>
      </c>
      <c r="AS90" s="7">
        <f>AS52+AS79+AS89</f>
        <v>506.34000000000003</v>
      </c>
      <c r="AT90" s="7">
        <f t="shared" ref="AT90:AY90" si="85">AT52+AT79+AT89</f>
        <v>399.27524</v>
      </c>
      <c r="AU90" s="7">
        <f t="shared" si="85"/>
        <v>804.64</v>
      </c>
      <c r="AV90" s="7">
        <f t="shared" si="85"/>
        <v>397.77908000000002</v>
      </c>
      <c r="AW90" s="7">
        <f t="shared" si="85"/>
        <v>800.93</v>
      </c>
      <c r="AX90" s="7">
        <f t="shared" si="85"/>
        <v>401.79294000000004</v>
      </c>
      <c r="AY90" s="7">
        <f t="shared" si="85"/>
        <v>810.21999999999991</v>
      </c>
      <c r="AZ90" s="7">
        <f t="shared" si="47"/>
        <v>9141.711299999999</v>
      </c>
      <c r="BA90" s="7">
        <f t="shared" si="48"/>
        <v>18412.490000000002</v>
      </c>
    </row>
    <row r="91" spans="2:53" ht="85.5" customHeight="1">
      <c r="B91" s="4" t="s">
        <v>121</v>
      </c>
      <c r="C91" s="9" t="s">
        <v>300</v>
      </c>
      <c r="D91" s="7">
        <f>ROUND(D90*1000/D20/12,2)</f>
        <v>41.56</v>
      </c>
      <c r="E91" s="7">
        <f>ROUND(E90*1000/E20/12,2)</f>
        <v>83.64</v>
      </c>
      <c r="F91" s="7">
        <f t="shared" ref="F91:BA91" si="86">ROUND(F90*1000/F20/12,2)</f>
        <v>41.56</v>
      </c>
      <c r="G91" s="7">
        <f t="shared" si="86"/>
        <v>83.7</v>
      </c>
      <c r="H91" s="7">
        <f t="shared" si="86"/>
        <v>41.56</v>
      </c>
      <c r="I91" s="7">
        <f t="shared" si="86"/>
        <v>83.73</v>
      </c>
      <c r="J91" s="7">
        <f t="shared" si="86"/>
        <v>41.56</v>
      </c>
      <c r="K91" s="7">
        <f t="shared" si="86"/>
        <v>83.61</v>
      </c>
      <c r="L91" s="7">
        <f t="shared" si="86"/>
        <v>41.56</v>
      </c>
      <c r="M91" s="7">
        <f t="shared" si="86"/>
        <v>83.79</v>
      </c>
      <c r="N91" s="7">
        <f t="shared" si="86"/>
        <v>41.56</v>
      </c>
      <c r="O91" s="7">
        <f t="shared" si="86"/>
        <v>83.7</v>
      </c>
      <c r="P91" s="7">
        <f t="shared" si="86"/>
        <v>41.56</v>
      </c>
      <c r="Q91" s="7">
        <f t="shared" si="86"/>
        <v>83.64</v>
      </c>
      <c r="R91" s="7">
        <f t="shared" si="86"/>
        <v>41.56</v>
      </c>
      <c r="S91" s="7">
        <f t="shared" si="86"/>
        <v>83.78</v>
      </c>
      <c r="T91" s="7">
        <f t="shared" si="86"/>
        <v>41.56</v>
      </c>
      <c r="U91" s="7">
        <f t="shared" si="86"/>
        <v>83.76</v>
      </c>
      <c r="V91" s="7">
        <f t="shared" si="86"/>
        <v>41.56</v>
      </c>
      <c r="W91" s="7">
        <f t="shared" si="86"/>
        <v>83.58</v>
      </c>
      <c r="X91" s="7">
        <f t="shared" si="86"/>
        <v>41.56</v>
      </c>
      <c r="Y91" s="7">
        <f t="shared" si="86"/>
        <v>83.78</v>
      </c>
      <c r="Z91" s="7">
        <f t="shared" si="86"/>
        <v>41.56</v>
      </c>
      <c r="AA91" s="7">
        <f t="shared" si="86"/>
        <v>83.78</v>
      </c>
      <c r="AB91" s="7">
        <f t="shared" si="86"/>
        <v>41.56</v>
      </c>
      <c r="AC91" s="7">
        <f t="shared" si="86"/>
        <v>83.74</v>
      </c>
      <c r="AD91" s="7">
        <f t="shared" si="86"/>
        <v>41.56</v>
      </c>
      <c r="AE91" s="7">
        <f t="shared" si="86"/>
        <v>83.6</v>
      </c>
      <c r="AF91" s="7">
        <f t="shared" si="86"/>
        <v>41.56</v>
      </c>
      <c r="AG91" s="7">
        <f t="shared" si="86"/>
        <v>83.71</v>
      </c>
      <c r="AH91" s="7">
        <f t="shared" si="86"/>
        <v>41.56</v>
      </c>
      <c r="AI91" s="7">
        <f t="shared" si="86"/>
        <v>83.61</v>
      </c>
      <c r="AJ91" s="7">
        <f t="shared" si="86"/>
        <v>41.56</v>
      </c>
      <c r="AK91" s="7">
        <f t="shared" si="86"/>
        <v>83.73</v>
      </c>
      <c r="AL91" s="7">
        <f t="shared" si="86"/>
        <v>41.56</v>
      </c>
      <c r="AM91" s="7">
        <f t="shared" si="86"/>
        <v>83.69</v>
      </c>
      <c r="AN91" s="7">
        <f t="shared" si="86"/>
        <v>41.56</v>
      </c>
      <c r="AO91" s="7">
        <f t="shared" si="86"/>
        <v>83.7</v>
      </c>
      <c r="AP91" s="7">
        <f t="shared" si="86"/>
        <v>41.56</v>
      </c>
      <c r="AQ91" s="7">
        <f t="shared" si="86"/>
        <v>83.64</v>
      </c>
      <c r="AR91" s="7">
        <f t="shared" si="86"/>
        <v>41.56</v>
      </c>
      <c r="AS91" s="7">
        <f t="shared" si="86"/>
        <v>83.84</v>
      </c>
      <c r="AT91" s="7">
        <f t="shared" si="86"/>
        <v>41.56</v>
      </c>
      <c r="AU91" s="7">
        <f t="shared" si="86"/>
        <v>83.75</v>
      </c>
      <c r="AV91" s="7">
        <f t="shared" si="86"/>
        <v>41.56</v>
      </c>
      <c r="AW91" s="7">
        <f t="shared" si="86"/>
        <v>83.68</v>
      </c>
      <c r="AX91" s="7">
        <f t="shared" si="86"/>
        <v>41.33</v>
      </c>
      <c r="AY91" s="7">
        <f t="shared" si="86"/>
        <v>83.34</v>
      </c>
      <c r="AZ91" s="7">
        <f t="shared" si="86"/>
        <v>41.55</v>
      </c>
      <c r="BA91" s="7">
        <f t="shared" si="86"/>
        <v>83.69</v>
      </c>
    </row>
    <row r="92" spans="2:53" ht="105">
      <c r="B92" s="4" t="s">
        <v>122</v>
      </c>
      <c r="C92" s="5" t="s">
        <v>123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7">
        <f t="shared" si="47"/>
        <v>0</v>
      </c>
      <c r="BA92" s="7">
        <f t="shared" si="48"/>
        <v>0</v>
      </c>
    </row>
    <row r="93" spans="2:53" ht="33" customHeight="1">
      <c r="B93" s="4" t="s">
        <v>124</v>
      </c>
      <c r="C93" s="9" t="s">
        <v>125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7">
        <f t="shared" ref="AZ93:AZ121" si="87">D93+F93+H93+J93+L93+N93+P93+R93+T93+V93+X93+Z93+AB93+AD93+AF93+AH93+AJ93+AL93+AN93+AP93+AR93+AT93+AV93+AX93</f>
        <v>0</v>
      </c>
      <c r="BA93" s="7">
        <f t="shared" ref="BA93:BA121" si="88">E93+G93+I93+K93+M93+O93+Q93+S93+U93+W93+Y93+AA93+AC93+AE93+AG93+AI93+AK93+AM93+AO93+AQ93+AS93+AU93+AW93+AY93</f>
        <v>0</v>
      </c>
    </row>
    <row r="94" spans="2:53" s="24" customFormat="1" ht="33" hidden="1" customHeight="1">
      <c r="B94" s="20"/>
      <c r="C94" s="21" t="s">
        <v>301</v>
      </c>
      <c r="D94" s="22"/>
      <c r="E94" s="22">
        <v>89.4</v>
      </c>
      <c r="F94" s="22"/>
      <c r="G94" s="22">
        <v>94.1</v>
      </c>
      <c r="H94" s="22"/>
      <c r="I94" s="22">
        <v>83</v>
      </c>
      <c r="J94" s="22"/>
      <c r="K94" s="22">
        <v>96.8</v>
      </c>
      <c r="L94" s="22"/>
      <c r="M94" s="22">
        <v>74.2</v>
      </c>
      <c r="N94" s="22"/>
      <c r="O94" s="22">
        <v>85.2</v>
      </c>
      <c r="P94" s="22"/>
      <c r="Q94" s="22">
        <v>95.7</v>
      </c>
      <c r="R94" s="22"/>
      <c r="S94" s="22">
        <v>95.2</v>
      </c>
      <c r="T94" s="22"/>
      <c r="U94" s="22">
        <v>94.7</v>
      </c>
      <c r="V94" s="22"/>
      <c r="W94" s="22">
        <v>99.4</v>
      </c>
      <c r="X94" s="22"/>
      <c r="Y94" s="22">
        <v>95</v>
      </c>
      <c r="Z94" s="22"/>
      <c r="AA94" s="22">
        <v>91.7</v>
      </c>
      <c r="AB94" s="22"/>
      <c r="AC94" s="22">
        <v>91.1</v>
      </c>
      <c r="AD94" s="22"/>
      <c r="AE94" s="22">
        <v>74.099999999999994</v>
      </c>
      <c r="AF94" s="22"/>
      <c r="AG94" s="22">
        <v>96.4</v>
      </c>
      <c r="AH94" s="22"/>
      <c r="AI94" s="22">
        <v>82</v>
      </c>
      <c r="AJ94" s="22"/>
      <c r="AK94" s="22">
        <v>110.7</v>
      </c>
      <c r="AL94" s="22"/>
      <c r="AM94" s="22">
        <v>101.4</v>
      </c>
      <c r="AN94" s="22"/>
      <c r="AO94" s="22">
        <v>93</v>
      </c>
      <c r="AP94" s="22"/>
      <c r="AQ94" s="22">
        <v>96.7</v>
      </c>
      <c r="AR94" s="22"/>
      <c r="AS94" s="22">
        <v>85.6</v>
      </c>
      <c r="AT94" s="22"/>
      <c r="AU94" s="22">
        <v>93.3</v>
      </c>
      <c r="AV94" s="22"/>
      <c r="AW94" s="22">
        <v>91.8</v>
      </c>
      <c r="AX94" s="22"/>
      <c r="AY94" s="22">
        <v>93.2</v>
      </c>
      <c r="AZ94" s="7">
        <f t="shared" si="87"/>
        <v>0</v>
      </c>
      <c r="BA94" s="7">
        <f t="shared" si="88"/>
        <v>2203.6999999999998</v>
      </c>
    </row>
    <row r="95" spans="2:53">
      <c r="B95" s="4">
        <v>23</v>
      </c>
      <c r="C95" s="5" t="s">
        <v>126</v>
      </c>
      <c r="D95" s="10"/>
      <c r="E95" s="10">
        <v>72.46431432</v>
      </c>
      <c r="F95" s="10"/>
      <c r="G95" s="10">
        <v>73.952380739999995</v>
      </c>
      <c r="H95" s="10"/>
      <c r="I95" s="10">
        <v>71.123911800000002</v>
      </c>
      <c r="J95" s="10"/>
      <c r="K95" s="10">
        <v>73.53613344</v>
      </c>
      <c r="L95" s="10"/>
      <c r="M95" s="10">
        <v>57.240744120000002</v>
      </c>
      <c r="N95" s="10"/>
      <c r="O95" s="10">
        <v>66.812766480000008</v>
      </c>
      <c r="P95" s="10"/>
      <c r="Q95" s="10">
        <v>47.370351600000006</v>
      </c>
      <c r="R95" s="10"/>
      <c r="S95" s="10">
        <v>70.99903664</v>
      </c>
      <c r="T95" s="10"/>
      <c r="U95" s="10">
        <v>67.385167620000004</v>
      </c>
      <c r="V95" s="10"/>
      <c r="W95" s="10">
        <v>55.810038480000003</v>
      </c>
      <c r="X95" s="10"/>
      <c r="Y95" s="10">
        <v>56.675593999999997</v>
      </c>
      <c r="Z95" s="10"/>
      <c r="AA95" s="10">
        <v>70.617949920000001</v>
      </c>
      <c r="AB95" s="10"/>
      <c r="AC95" s="10">
        <v>76.945756559999992</v>
      </c>
      <c r="AD95" s="10"/>
      <c r="AE95" s="10">
        <v>53.101868039999999</v>
      </c>
      <c r="AF95" s="10"/>
      <c r="AG95" s="10">
        <v>72.565533800000011</v>
      </c>
      <c r="AH95" s="10"/>
      <c r="AI95" s="10">
        <v>75.02977039999999</v>
      </c>
      <c r="AJ95" s="10"/>
      <c r="AK95" s="10">
        <v>82.267147799999989</v>
      </c>
      <c r="AL95" s="10"/>
      <c r="AM95" s="10">
        <v>94.835870999999997</v>
      </c>
      <c r="AN95" s="10"/>
      <c r="AO95" s="10">
        <v>70.50525300000001</v>
      </c>
      <c r="AP95" s="10"/>
      <c r="AQ95" s="10">
        <v>50.191245360000011</v>
      </c>
      <c r="AR95" s="10"/>
      <c r="AS95" s="10">
        <v>44.3135792</v>
      </c>
      <c r="AT95" s="10"/>
      <c r="AU95" s="10">
        <v>75.432938039999996</v>
      </c>
      <c r="AV95" s="10"/>
      <c r="AW95" s="10">
        <v>76.750289639999991</v>
      </c>
      <c r="AX95" s="10"/>
      <c r="AY95" s="10">
        <v>73.76446344</v>
      </c>
      <c r="AZ95" s="7">
        <f t="shared" si="87"/>
        <v>0</v>
      </c>
      <c r="BA95" s="7">
        <f t="shared" si="88"/>
        <v>1629.69210544</v>
      </c>
    </row>
    <row r="96" spans="2:53" ht="30">
      <c r="B96" s="4">
        <v>24</v>
      </c>
      <c r="C96" s="5" t="s">
        <v>127</v>
      </c>
      <c r="D96" s="10"/>
      <c r="E96" s="10">
        <v>33.853348319999995</v>
      </c>
      <c r="F96" s="10"/>
      <c r="G96" s="10">
        <v>51.14665291</v>
      </c>
      <c r="H96" s="10"/>
      <c r="I96" s="10">
        <v>57.135830500000004</v>
      </c>
      <c r="J96" s="10"/>
      <c r="K96" s="10">
        <v>38.108814479999999</v>
      </c>
      <c r="L96" s="10"/>
      <c r="M96" s="10">
        <v>43.0164483</v>
      </c>
      <c r="N96" s="10"/>
      <c r="O96" s="10">
        <v>26.688448439999998</v>
      </c>
      <c r="P96" s="10"/>
      <c r="Q96" s="10">
        <v>12.574233540000002</v>
      </c>
      <c r="R96" s="10"/>
      <c r="S96" s="10">
        <v>30.107000000000003</v>
      </c>
      <c r="T96" s="10"/>
      <c r="U96" s="10">
        <v>43.693765579999997</v>
      </c>
      <c r="V96" s="10"/>
      <c r="W96" s="10">
        <v>36.79085242</v>
      </c>
      <c r="X96" s="10"/>
      <c r="Y96" s="10">
        <v>32.053047499999998</v>
      </c>
      <c r="Z96" s="10"/>
      <c r="AA96" s="10">
        <v>35.703752630000004</v>
      </c>
      <c r="AB96" s="10"/>
      <c r="AC96" s="10">
        <v>43.617932979999999</v>
      </c>
      <c r="AD96" s="10"/>
      <c r="AE96" s="10">
        <v>30.697673760000001</v>
      </c>
      <c r="AF96" s="10"/>
      <c r="AG96" s="10">
        <v>36.287071160000004</v>
      </c>
      <c r="AH96" s="10"/>
      <c r="AI96" s="10">
        <v>34.965390399999997</v>
      </c>
      <c r="AJ96" s="10"/>
      <c r="AK96" s="10">
        <v>63.903412620000005</v>
      </c>
      <c r="AL96" s="10"/>
      <c r="AM96" s="10">
        <v>67.410091320000006</v>
      </c>
      <c r="AN96" s="10"/>
      <c r="AO96" s="10">
        <v>43.580283600000001</v>
      </c>
      <c r="AP96" s="10"/>
      <c r="AQ96" s="10">
        <v>44.667673670000006</v>
      </c>
      <c r="AR96" s="10"/>
      <c r="AS96" s="10">
        <v>31.101801279999997</v>
      </c>
      <c r="AT96" s="10"/>
      <c r="AU96" s="10">
        <v>40.613452679999995</v>
      </c>
      <c r="AV96" s="10"/>
      <c r="AW96" s="10">
        <v>36.077427539999995</v>
      </c>
      <c r="AX96" s="10"/>
      <c r="AY96" s="10">
        <v>45.855071040000006</v>
      </c>
      <c r="AZ96" s="7">
        <f t="shared" si="87"/>
        <v>0</v>
      </c>
      <c r="BA96" s="7">
        <f t="shared" si="88"/>
        <v>959.64947667000024</v>
      </c>
    </row>
    <row r="97" spans="2:53">
      <c r="B97" s="4"/>
      <c r="C97" s="5" t="s">
        <v>128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7">
        <f t="shared" si="87"/>
        <v>0</v>
      </c>
      <c r="BA97" s="7">
        <f t="shared" si="88"/>
        <v>0</v>
      </c>
    </row>
    <row r="98" spans="2:53">
      <c r="B98" s="4"/>
      <c r="C98" s="5" t="s">
        <v>129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7">
        <f t="shared" si="87"/>
        <v>0</v>
      </c>
      <c r="BA98" s="7">
        <f t="shared" si="88"/>
        <v>0</v>
      </c>
    </row>
    <row r="99" spans="2:53" ht="30">
      <c r="B99" s="4">
        <v>25</v>
      </c>
      <c r="C99" s="5" t="s">
        <v>130</v>
      </c>
      <c r="D99" s="10"/>
      <c r="E99" s="10">
        <v>28.085161980000002</v>
      </c>
      <c r="F99" s="10"/>
      <c r="G99" s="10">
        <v>49.711166819999988</v>
      </c>
      <c r="H99" s="10"/>
      <c r="I99" s="10">
        <v>49.984766299999997</v>
      </c>
      <c r="J99" s="10"/>
      <c r="K99" s="10">
        <v>30.494487759999998</v>
      </c>
      <c r="L99" s="10"/>
      <c r="M99" s="10">
        <v>33.876863299999997</v>
      </c>
      <c r="N99" s="10"/>
      <c r="O99" s="10">
        <v>25.646972160000001</v>
      </c>
      <c r="P99" s="10"/>
      <c r="Q99" s="10">
        <v>14.761141230000002</v>
      </c>
      <c r="R99" s="10"/>
      <c r="S99" s="10">
        <v>31.082742880000001</v>
      </c>
      <c r="T99" s="10"/>
      <c r="U99" s="10">
        <v>38.214073190000001</v>
      </c>
      <c r="V99" s="10"/>
      <c r="W99" s="10">
        <v>37.181842320000001</v>
      </c>
      <c r="X99" s="10"/>
      <c r="Y99" s="10">
        <v>31.135432999999999</v>
      </c>
      <c r="Z99" s="10"/>
      <c r="AA99" s="10">
        <v>26.306501690000001</v>
      </c>
      <c r="AB99" s="10"/>
      <c r="AC99" s="10">
        <v>44.081431559999999</v>
      </c>
      <c r="AD99" s="10"/>
      <c r="AE99" s="10">
        <v>31.023980520000002</v>
      </c>
      <c r="AF99" s="10"/>
      <c r="AG99" s="10">
        <v>25.526893520000002</v>
      </c>
      <c r="AH99" s="10"/>
      <c r="AI99" s="10">
        <v>31.156162399999996</v>
      </c>
      <c r="AJ99" s="10"/>
      <c r="AK99" s="10">
        <v>64.582446419999997</v>
      </c>
      <c r="AL99" s="10"/>
      <c r="AM99" s="10">
        <v>58.723569060000003</v>
      </c>
      <c r="AN99" s="10"/>
      <c r="AO99" s="10">
        <v>44.043312000000007</v>
      </c>
      <c r="AP99" s="10"/>
      <c r="AQ99" s="10">
        <v>27.74791995</v>
      </c>
      <c r="AR99" s="10"/>
      <c r="AS99" s="10">
        <v>31.43229432</v>
      </c>
      <c r="AT99" s="10"/>
      <c r="AU99" s="10">
        <v>34.985568690000001</v>
      </c>
      <c r="AV99" s="10"/>
      <c r="AW99" s="10">
        <v>33.775083539999997</v>
      </c>
      <c r="AX99" s="10"/>
      <c r="AY99" s="10">
        <v>45.906349679999998</v>
      </c>
      <c r="AZ99" s="7">
        <f t="shared" si="87"/>
        <v>0</v>
      </c>
      <c r="BA99" s="7">
        <f t="shared" si="88"/>
        <v>869.46616428999994</v>
      </c>
    </row>
    <row r="100" spans="2:53" ht="30">
      <c r="B100" s="4">
        <v>26</v>
      </c>
      <c r="C100" s="5" t="s">
        <v>297</v>
      </c>
      <c r="D100" s="10"/>
      <c r="E100" s="10">
        <v>10.1242818</v>
      </c>
      <c r="F100" s="10"/>
      <c r="G100" s="10">
        <v>16.865232469999999</v>
      </c>
      <c r="H100" s="10"/>
      <c r="I100" s="10">
        <v>17.6417994</v>
      </c>
      <c r="J100" s="10"/>
      <c r="K100" s="10">
        <v>11.1676708</v>
      </c>
      <c r="L100" s="10"/>
      <c r="M100" s="10">
        <v>12.476477719999998</v>
      </c>
      <c r="N100" s="10"/>
      <c r="O100" s="10">
        <v>8.7334515599999989</v>
      </c>
      <c r="P100" s="10"/>
      <c r="Q100" s="10">
        <v>4.699587750000001</v>
      </c>
      <c r="R100" s="10"/>
      <c r="S100" s="10">
        <v>10.31433928</v>
      </c>
      <c r="T100" s="10"/>
      <c r="U100" s="10">
        <v>13.489181640000002</v>
      </c>
      <c r="V100" s="10"/>
      <c r="W100" s="10">
        <v>12.43791206</v>
      </c>
      <c r="X100" s="10"/>
      <c r="Y100" s="10">
        <v>10.560618</v>
      </c>
      <c r="Z100" s="10"/>
      <c r="AA100" s="10">
        <v>9.9702017099999996</v>
      </c>
      <c r="AB100" s="10"/>
      <c r="AC100" s="10">
        <v>14.738850359999999</v>
      </c>
      <c r="AD100" s="10"/>
      <c r="AE100" s="10">
        <v>10.372903319999999</v>
      </c>
      <c r="AF100" s="10"/>
      <c r="AG100" s="10">
        <v>9.9038853600000003</v>
      </c>
      <c r="AH100" s="10"/>
      <c r="AI100" s="10">
        <v>10.921424199999999</v>
      </c>
      <c r="AJ100" s="10"/>
      <c r="AK100" s="10">
        <v>21.600204659999999</v>
      </c>
      <c r="AL100" s="10"/>
      <c r="AM100" s="10">
        <v>0</v>
      </c>
      <c r="AN100" s="10"/>
      <c r="AO100" s="10">
        <v>14.726140800000001</v>
      </c>
      <c r="AP100" s="10"/>
      <c r="AQ100" s="10">
        <v>11.3581886</v>
      </c>
      <c r="AR100" s="10"/>
      <c r="AS100" s="10">
        <v>10.5184424</v>
      </c>
      <c r="AT100" s="10"/>
      <c r="AU100" s="10">
        <v>12.42975255</v>
      </c>
      <c r="AV100" s="10"/>
      <c r="AW100" s="10">
        <v>11.61909846</v>
      </c>
      <c r="AX100" s="10"/>
      <c r="AY100" s="10">
        <v>15.40528896</v>
      </c>
      <c r="AZ100" s="7">
        <f t="shared" si="87"/>
        <v>0</v>
      </c>
      <c r="BA100" s="7">
        <f t="shared" si="88"/>
        <v>282.07493385999993</v>
      </c>
    </row>
    <row r="101" spans="2:53" s="24" customFormat="1" ht="30" hidden="1">
      <c r="B101" s="20"/>
      <c r="C101" s="25" t="s">
        <v>302</v>
      </c>
      <c r="D101" s="22"/>
      <c r="E101" s="22">
        <v>11.3247</v>
      </c>
      <c r="F101" s="22"/>
      <c r="G101" s="22">
        <v>17.922669999999997</v>
      </c>
      <c r="H101" s="22"/>
      <c r="I101" s="22">
        <v>21.255179999999999</v>
      </c>
      <c r="J101" s="22"/>
      <c r="K101" s="22">
        <v>11.536850000000001</v>
      </c>
      <c r="L101" s="22"/>
      <c r="M101" s="22">
        <v>16.81466</v>
      </c>
      <c r="N101" s="22"/>
      <c r="O101" s="22">
        <v>10.250530000000001</v>
      </c>
      <c r="P101" s="22"/>
      <c r="Q101" s="22">
        <v>4.9107500000000002</v>
      </c>
      <c r="R101" s="22"/>
      <c r="S101" s="22">
        <v>10.834389999999999</v>
      </c>
      <c r="T101" s="22"/>
      <c r="U101" s="22">
        <v>14.244120000000001</v>
      </c>
      <c r="V101" s="22"/>
      <c r="W101" s="22">
        <v>12.51299</v>
      </c>
      <c r="X101" s="22"/>
      <c r="Y101" s="22">
        <v>11.116440000000001</v>
      </c>
      <c r="Z101" s="22"/>
      <c r="AA101" s="22">
        <v>10.872629999999999</v>
      </c>
      <c r="AB101" s="22"/>
      <c r="AC101" s="22">
        <v>16.17876</v>
      </c>
      <c r="AD101" s="22"/>
      <c r="AE101" s="22">
        <v>13.998520000000001</v>
      </c>
      <c r="AF101" s="22"/>
      <c r="AG101" s="22">
        <v>10.27374</v>
      </c>
      <c r="AH101" s="22"/>
      <c r="AI101" s="22">
        <v>13.318809999999999</v>
      </c>
      <c r="AJ101" s="22"/>
      <c r="AK101" s="22">
        <v>19.51238</v>
      </c>
      <c r="AL101" s="22"/>
      <c r="AM101" s="22"/>
      <c r="AN101" s="22"/>
      <c r="AO101" s="22">
        <v>15.83456</v>
      </c>
      <c r="AP101" s="22"/>
      <c r="AQ101" s="22">
        <v>11.745799999999999</v>
      </c>
      <c r="AR101" s="22"/>
      <c r="AS101" s="22">
        <v>12.2879</v>
      </c>
      <c r="AT101" s="22"/>
      <c r="AU101" s="22">
        <v>13.32235</v>
      </c>
      <c r="AV101" s="22"/>
      <c r="AW101" s="22">
        <v>12.656969999999999</v>
      </c>
      <c r="AX101" s="22"/>
      <c r="AY101" s="22">
        <v>16.52928</v>
      </c>
      <c r="AZ101" s="7">
        <f t="shared" si="87"/>
        <v>0</v>
      </c>
      <c r="BA101" s="7">
        <f t="shared" si="88"/>
        <v>309.25498000000005</v>
      </c>
    </row>
    <row r="102" spans="2:53" ht="30">
      <c r="B102" s="4">
        <v>27</v>
      </c>
      <c r="C102" s="5" t="s">
        <v>132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7">
        <f t="shared" si="87"/>
        <v>0</v>
      </c>
      <c r="BA102" s="7">
        <f t="shared" si="88"/>
        <v>0</v>
      </c>
    </row>
    <row r="103" spans="2:53" ht="30">
      <c r="B103" s="4">
        <v>28</v>
      </c>
      <c r="C103" s="5" t="s">
        <v>133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7">
        <f t="shared" si="87"/>
        <v>0</v>
      </c>
      <c r="BA103" s="7">
        <f t="shared" si="88"/>
        <v>0</v>
      </c>
    </row>
    <row r="104" spans="2:53" ht="45">
      <c r="B104" s="4">
        <v>29</v>
      </c>
      <c r="C104" s="5" t="s">
        <v>134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7">
        <f t="shared" si="87"/>
        <v>0</v>
      </c>
      <c r="BA104" s="7">
        <f t="shared" si="88"/>
        <v>0</v>
      </c>
    </row>
    <row r="105" spans="2:53" ht="90">
      <c r="B105" s="4">
        <v>30</v>
      </c>
      <c r="C105" s="5" t="s">
        <v>135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7">
        <f t="shared" si="87"/>
        <v>0</v>
      </c>
      <c r="BA105" s="7">
        <f t="shared" si="88"/>
        <v>0</v>
      </c>
    </row>
    <row r="106" spans="2:53" ht="60">
      <c r="B106" s="4">
        <v>31</v>
      </c>
      <c r="C106" s="5" t="s">
        <v>136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7">
        <f t="shared" si="87"/>
        <v>0</v>
      </c>
      <c r="BA106" s="7">
        <f t="shared" si="88"/>
        <v>0</v>
      </c>
    </row>
    <row r="107" spans="2:53" ht="60">
      <c r="B107" s="4">
        <v>33</v>
      </c>
      <c r="C107" s="5" t="s">
        <v>137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7">
        <f t="shared" si="87"/>
        <v>0</v>
      </c>
      <c r="BA107" s="7">
        <f t="shared" si="88"/>
        <v>0</v>
      </c>
    </row>
    <row r="108" spans="2:53" s="11" customFormat="1">
      <c r="B108" s="78">
        <v>34</v>
      </c>
      <c r="C108" s="9" t="s">
        <v>25</v>
      </c>
      <c r="D108" s="7"/>
      <c r="E108" s="7">
        <f>SUM(E95:E100)</f>
        <v>144.52710642</v>
      </c>
      <c r="F108" s="7"/>
      <c r="G108" s="7">
        <f t="shared" ref="G108" si="89">SUM(G95:G100)</f>
        <v>191.67543293999998</v>
      </c>
      <c r="H108" s="7"/>
      <c r="I108" s="7">
        <f t="shared" ref="I108" si="90">SUM(I95:I100)</f>
        <v>195.88630799999999</v>
      </c>
      <c r="J108" s="7"/>
      <c r="K108" s="7">
        <f t="shared" ref="K108" si="91">SUM(K95:K100)</f>
        <v>153.30710647999999</v>
      </c>
      <c r="L108" s="7"/>
      <c r="M108" s="7">
        <f>SUM(M95:M100)</f>
        <v>146.61053343999998</v>
      </c>
      <c r="N108" s="7"/>
      <c r="O108" s="7">
        <f t="shared" ref="O108" si="92">SUM(O95:O100)</f>
        <v>127.88163864000001</v>
      </c>
      <c r="P108" s="7"/>
      <c r="Q108" s="7">
        <f t="shared" ref="Q108" si="93">SUM(Q95:Q100)</f>
        <v>79.405314120000014</v>
      </c>
      <c r="R108" s="7"/>
      <c r="S108" s="7">
        <f t="shared" ref="S108" si="94">SUM(S95:S100)</f>
        <v>142.50311880000001</v>
      </c>
      <c r="T108" s="7"/>
      <c r="U108" s="7">
        <f>SUM(U95:U100)</f>
        <v>162.78218802999999</v>
      </c>
      <c r="V108" s="7"/>
      <c r="W108" s="7">
        <f t="shared" ref="W108" si="95">SUM(W95:W100)</f>
        <v>142.22064528000001</v>
      </c>
      <c r="X108" s="7"/>
      <c r="Y108" s="7">
        <f t="shared" ref="Y108" si="96">SUM(Y95:Y100)</f>
        <v>130.42469249999999</v>
      </c>
      <c r="Z108" s="7"/>
      <c r="AA108" s="7">
        <f t="shared" ref="AA108" si="97">SUM(AA95:AA100)</f>
        <v>142.59840595</v>
      </c>
      <c r="AB108" s="7"/>
      <c r="AC108" s="7">
        <f>SUM(AC95:AC100)</f>
        <v>179.38397145999997</v>
      </c>
      <c r="AD108" s="7"/>
      <c r="AE108" s="7">
        <f t="shared" ref="AE108" si="98">SUM(AE95:AE100)</f>
        <v>125.19642564</v>
      </c>
      <c r="AF108" s="7"/>
      <c r="AG108" s="7">
        <f t="shared" ref="AG108" si="99">SUM(AG95:AG100)</f>
        <v>144.28338384</v>
      </c>
      <c r="AH108" s="7"/>
      <c r="AI108" s="7">
        <f t="shared" ref="AI108" si="100">SUM(AI95:AI100)</f>
        <v>152.07274739999997</v>
      </c>
      <c r="AJ108" s="7"/>
      <c r="AK108" s="7">
        <f>SUM(AK95:AK100)</f>
        <v>232.35321149999999</v>
      </c>
      <c r="AL108" s="7"/>
      <c r="AM108" s="7">
        <f t="shared" ref="AM108" si="101">SUM(AM95:AM100)</f>
        <v>220.96953137999998</v>
      </c>
      <c r="AN108" s="7"/>
      <c r="AO108" s="7">
        <f t="shared" ref="AO108" si="102">SUM(AO95:AO100)</f>
        <v>172.85498940000002</v>
      </c>
      <c r="AP108" s="7"/>
      <c r="AQ108" s="7">
        <f t="shared" ref="AQ108" si="103">SUM(AQ95:AQ100)</f>
        <v>133.96502758</v>
      </c>
      <c r="AR108" s="7"/>
      <c r="AS108" s="7">
        <f>SUM(AS95:AS100)</f>
        <v>117.36611719999999</v>
      </c>
      <c r="AT108" s="7"/>
      <c r="AU108" s="7">
        <f t="shared" ref="AU108" si="104">SUM(AU95:AU100)</f>
        <v>163.46171195999997</v>
      </c>
      <c r="AV108" s="7"/>
      <c r="AW108" s="7">
        <f t="shared" ref="AW108" si="105">SUM(AW95:AW100)</f>
        <v>158.22189917999998</v>
      </c>
      <c r="AX108" s="7"/>
      <c r="AY108" s="7">
        <f t="shared" ref="AY108" si="106">SUM(AY95:AY100)</f>
        <v>180.93117312000001</v>
      </c>
      <c r="AZ108" s="7">
        <f t="shared" si="87"/>
        <v>0</v>
      </c>
      <c r="BA108" s="7">
        <f t="shared" si="88"/>
        <v>3740.8826802599997</v>
      </c>
    </row>
    <row r="109" spans="2:53" ht="29.25">
      <c r="B109" s="4" t="s">
        <v>138</v>
      </c>
      <c r="C109" s="9" t="s">
        <v>139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7">
        <f t="shared" si="87"/>
        <v>0</v>
      </c>
      <c r="BA109" s="7">
        <f t="shared" si="88"/>
        <v>0</v>
      </c>
    </row>
    <row r="110" spans="2:53" ht="30">
      <c r="B110" s="4">
        <v>35</v>
      </c>
      <c r="C110" s="5" t="s">
        <v>287</v>
      </c>
      <c r="D110" s="6"/>
      <c r="E110" s="6">
        <v>208.99</v>
      </c>
      <c r="F110" s="6"/>
      <c r="G110" s="6">
        <v>202.63</v>
      </c>
      <c r="H110" s="6"/>
      <c r="I110" s="6">
        <v>220.94</v>
      </c>
      <c r="J110" s="6"/>
      <c r="K110" s="6">
        <v>195.87</v>
      </c>
      <c r="L110" s="6"/>
      <c r="M110" s="6">
        <v>198.9</v>
      </c>
      <c r="N110" s="6"/>
      <c r="O110" s="6">
        <v>202.19</v>
      </c>
      <c r="P110" s="6"/>
      <c r="Q110" s="6">
        <v>127.62</v>
      </c>
      <c r="R110" s="6"/>
      <c r="S110" s="6">
        <v>192.29</v>
      </c>
      <c r="T110" s="6"/>
      <c r="U110" s="6">
        <v>183.46</v>
      </c>
      <c r="V110" s="6"/>
      <c r="W110" s="6">
        <v>144.76</v>
      </c>
      <c r="X110" s="6"/>
      <c r="Y110" s="6">
        <v>153.82</v>
      </c>
      <c r="Z110" s="6"/>
      <c r="AA110" s="6">
        <v>198.56</v>
      </c>
      <c r="AB110" s="6"/>
      <c r="AC110" s="6">
        <v>217.77</v>
      </c>
      <c r="AD110" s="6"/>
      <c r="AE110" s="6">
        <v>184.77</v>
      </c>
      <c r="AF110" s="6"/>
      <c r="AG110" s="6">
        <v>194.08</v>
      </c>
      <c r="AH110" s="6"/>
      <c r="AI110" s="6">
        <v>235.92</v>
      </c>
      <c r="AJ110" s="6"/>
      <c r="AK110" s="6">
        <v>191.61</v>
      </c>
      <c r="AL110" s="6"/>
      <c r="AM110" s="6">
        <v>241.14</v>
      </c>
      <c r="AN110" s="6"/>
      <c r="AO110" s="6">
        <v>195.47</v>
      </c>
      <c r="AP110" s="6"/>
      <c r="AQ110" s="6">
        <v>133.83000000000001</v>
      </c>
      <c r="AR110" s="6"/>
      <c r="AS110" s="6">
        <v>133.47</v>
      </c>
      <c r="AT110" s="6"/>
      <c r="AU110" s="6">
        <v>208.46</v>
      </c>
      <c r="AV110" s="6"/>
      <c r="AW110" s="6">
        <v>215.56</v>
      </c>
      <c r="AX110" s="6"/>
      <c r="AY110" s="6">
        <v>204.06</v>
      </c>
      <c r="AZ110" s="7">
        <f t="shared" si="87"/>
        <v>0</v>
      </c>
      <c r="BA110" s="7">
        <f t="shared" si="88"/>
        <v>4586.17</v>
      </c>
    </row>
    <row r="111" spans="2:53" ht="36.75" customHeight="1">
      <c r="B111" s="4">
        <v>36</v>
      </c>
      <c r="C111" s="5" t="s">
        <v>288</v>
      </c>
      <c r="D111" s="6"/>
      <c r="E111" s="13">
        <v>305.55399999999997</v>
      </c>
      <c r="F111" s="6"/>
      <c r="G111" s="13">
        <v>438.58199999999999</v>
      </c>
      <c r="H111" s="6"/>
      <c r="I111" s="13">
        <v>555.46199999999999</v>
      </c>
      <c r="J111" s="6"/>
      <c r="K111" s="13">
        <v>317.66800000000001</v>
      </c>
      <c r="L111" s="6"/>
      <c r="M111" s="13">
        <v>467.79399999999998</v>
      </c>
      <c r="N111" s="6"/>
      <c r="O111" s="13">
        <v>252.75899999999999</v>
      </c>
      <c r="P111" s="6"/>
      <c r="Q111" s="13">
        <v>106.021</v>
      </c>
      <c r="R111" s="6"/>
      <c r="S111" s="13">
        <v>255.184</v>
      </c>
      <c r="T111" s="6"/>
      <c r="U111" s="13">
        <v>372.3</v>
      </c>
      <c r="V111" s="6"/>
      <c r="W111" s="13">
        <v>298.66000000000003</v>
      </c>
      <c r="X111" s="6"/>
      <c r="Y111" s="13">
        <v>272.25099999999998</v>
      </c>
      <c r="Z111" s="6"/>
      <c r="AA111" s="13">
        <v>314.17200000000003</v>
      </c>
      <c r="AB111" s="6"/>
      <c r="AC111" s="13">
        <v>386.34100000000001</v>
      </c>
      <c r="AD111" s="6"/>
      <c r="AE111" s="13">
        <v>334.28</v>
      </c>
      <c r="AF111" s="6"/>
      <c r="AG111" s="13">
        <v>303.738</v>
      </c>
      <c r="AH111" s="6"/>
      <c r="AI111" s="13">
        <v>344.07100000000003</v>
      </c>
      <c r="AJ111" s="6"/>
      <c r="AK111" s="13">
        <v>465.80099999999999</v>
      </c>
      <c r="AL111" s="6"/>
      <c r="AM111" s="13">
        <v>536.42700000000002</v>
      </c>
      <c r="AN111" s="6"/>
      <c r="AO111" s="13">
        <v>378.12099999999998</v>
      </c>
      <c r="AP111" s="6"/>
      <c r="AQ111" s="13">
        <v>372.72699999999998</v>
      </c>
      <c r="AR111" s="6"/>
      <c r="AS111" s="13">
        <v>293.18099999999998</v>
      </c>
      <c r="AT111" s="6"/>
      <c r="AU111" s="13">
        <v>351.24599999999998</v>
      </c>
      <c r="AV111" s="6"/>
      <c r="AW111" s="13">
        <v>317.11500000000001</v>
      </c>
      <c r="AX111" s="6"/>
      <c r="AY111" s="13">
        <v>397.00400000000002</v>
      </c>
      <c r="AZ111" s="7">
        <f t="shared" si="87"/>
        <v>0</v>
      </c>
      <c r="BA111" s="7">
        <f t="shared" si="88"/>
        <v>8436.4590000000007</v>
      </c>
    </row>
    <row r="112" spans="2:53">
      <c r="B112" s="4" t="s">
        <v>140</v>
      </c>
      <c r="C112" s="5" t="s">
        <v>128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7">
        <f t="shared" si="87"/>
        <v>0</v>
      </c>
      <c r="BA112" s="7">
        <f t="shared" si="88"/>
        <v>0</v>
      </c>
    </row>
    <row r="113" spans="2:53">
      <c r="B113" s="4" t="s">
        <v>141</v>
      </c>
      <c r="C113" s="5" t="s">
        <v>142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7">
        <f t="shared" si="87"/>
        <v>0</v>
      </c>
      <c r="BA113" s="7">
        <f t="shared" si="88"/>
        <v>0</v>
      </c>
    </row>
    <row r="114" spans="2:53" ht="34.5" customHeight="1">
      <c r="B114" s="4">
        <v>37</v>
      </c>
      <c r="C114" s="5" t="s">
        <v>289</v>
      </c>
      <c r="D114" s="6"/>
      <c r="E114" s="13">
        <v>451.303</v>
      </c>
      <c r="F114" s="6"/>
      <c r="G114" s="13">
        <v>758.91399999999999</v>
      </c>
      <c r="H114" s="6"/>
      <c r="I114" s="13">
        <v>865.14300000000003</v>
      </c>
      <c r="J114" s="6"/>
      <c r="K114" s="13">
        <v>452.55799999999999</v>
      </c>
      <c r="L114" s="6"/>
      <c r="M114" s="13">
        <v>655.88499999999999</v>
      </c>
      <c r="N114" s="6"/>
      <c r="O114" s="13">
        <v>432.43900000000002</v>
      </c>
      <c r="P114" s="6"/>
      <c r="Q114" s="13">
        <v>221.583</v>
      </c>
      <c r="R114" s="6"/>
      <c r="S114" s="13">
        <v>469.041</v>
      </c>
      <c r="T114" s="6"/>
      <c r="U114" s="13">
        <v>579.69799999999998</v>
      </c>
      <c r="V114" s="6"/>
      <c r="W114" s="13">
        <v>537.36900000000003</v>
      </c>
      <c r="X114" s="6"/>
      <c r="Y114" s="13">
        <v>470.82499999999999</v>
      </c>
      <c r="Z114" s="6"/>
      <c r="AA114" s="13">
        <v>412.11900000000003</v>
      </c>
      <c r="AB114" s="6"/>
      <c r="AC114" s="13">
        <v>695.12900000000002</v>
      </c>
      <c r="AD114" s="6"/>
      <c r="AE114" s="13">
        <v>601.46100000000001</v>
      </c>
      <c r="AF114" s="6"/>
      <c r="AG114" s="13">
        <v>380.40800000000002</v>
      </c>
      <c r="AH114" s="6"/>
      <c r="AI114" s="13">
        <v>545.83100000000002</v>
      </c>
      <c r="AJ114" s="6"/>
      <c r="AK114" s="13">
        <v>838.09900000000005</v>
      </c>
      <c r="AL114" s="6"/>
      <c r="AM114" s="13">
        <v>831.96100000000001</v>
      </c>
      <c r="AN114" s="6"/>
      <c r="AO114" s="13">
        <v>680.33900000000006</v>
      </c>
      <c r="AP114" s="6"/>
      <c r="AQ114" s="13">
        <v>412.22300000000001</v>
      </c>
      <c r="AR114" s="6"/>
      <c r="AS114" s="13">
        <v>527.51</v>
      </c>
      <c r="AT114" s="6"/>
      <c r="AU114" s="13">
        <v>538.68600000000004</v>
      </c>
      <c r="AV114" s="6"/>
      <c r="AW114" s="13">
        <v>528.54499999999996</v>
      </c>
      <c r="AX114" s="6"/>
      <c r="AY114" s="13">
        <v>707.596</v>
      </c>
      <c r="AZ114" s="7">
        <f t="shared" si="87"/>
        <v>0</v>
      </c>
      <c r="BA114" s="7">
        <f t="shared" si="88"/>
        <v>13594.664999999999</v>
      </c>
    </row>
    <row r="115" spans="2:53" ht="33" customHeight="1">
      <c r="B115" s="4">
        <v>38</v>
      </c>
      <c r="C115" s="5" t="s">
        <v>290</v>
      </c>
      <c r="D115" s="6"/>
      <c r="E115" s="13">
        <v>702.08900000000006</v>
      </c>
      <c r="F115" s="6"/>
      <c r="G115" s="13">
        <v>1111.1389999999999</v>
      </c>
      <c r="H115" s="6"/>
      <c r="I115" s="13">
        <v>1317.742</v>
      </c>
      <c r="J115" s="6"/>
      <c r="K115" s="13">
        <v>715.24199999999996</v>
      </c>
      <c r="L115" s="6"/>
      <c r="M115" s="13">
        <v>1042.4459999999999</v>
      </c>
      <c r="N115" s="6"/>
      <c r="O115" s="13">
        <v>635.495</v>
      </c>
      <c r="P115" s="6"/>
      <c r="Q115" s="13">
        <v>304.44799999999998</v>
      </c>
      <c r="R115" s="6"/>
      <c r="S115" s="13">
        <v>671.69200000000001</v>
      </c>
      <c r="T115" s="6"/>
      <c r="U115" s="13">
        <v>883.08199999999999</v>
      </c>
      <c r="V115" s="6"/>
      <c r="W115" s="13">
        <v>775.75900000000001</v>
      </c>
      <c r="X115" s="6"/>
      <c r="Y115" s="13">
        <v>689.178</v>
      </c>
      <c r="Z115" s="6"/>
      <c r="AA115" s="13">
        <v>674.06299999999999</v>
      </c>
      <c r="AB115" s="6"/>
      <c r="AC115" s="13">
        <v>1003.023</v>
      </c>
      <c r="AD115" s="6"/>
      <c r="AE115" s="13">
        <v>867.85599999999999</v>
      </c>
      <c r="AF115" s="6"/>
      <c r="AG115" s="13">
        <v>636.93399999999997</v>
      </c>
      <c r="AH115" s="6"/>
      <c r="AI115" s="13">
        <v>825.71699999999998</v>
      </c>
      <c r="AJ115" s="6"/>
      <c r="AK115" s="13">
        <v>1209.6949999999999</v>
      </c>
      <c r="AL115" s="6"/>
      <c r="AM115" s="13">
        <v>0</v>
      </c>
      <c r="AN115" s="6"/>
      <c r="AO115" s="13">
        <v>981.68399999999997</v>
      </c>
      <c r="AP115" s="6"/>
      <c r="AQ115" s="13">
        <v>728.19600000000003</v>
      </c>
      <c r="AR115" s="6"/>
      <c r="AS115" s="13">
        <v>761.80399999999997</v>
      </c>
      <c r="AT115" s="6"/>
      <c r="AU115" s="13">
        <v>825.93600000000004</v>
      </c>
      <c r="AV115" s="6"/>
      <c r="AW115" s="13">
        <v>784.68499999999995</v>
      </c>
      <c r="AX115" s="6"/>
      <c r="AY115" s="13">
        <v>1024.7539999999999</v>
      </c>
      <c r="AZ115" s="7">
        <f t="shared" si="87"/>
        <v>0</v>
      </c>
      <c r="BA115" s="7">
        <f t="shared" si="88"/>
        <v>19172.659000000003</v>
      </c>
    </row>
    <row r="116" spans="2:53" ht="125.25">
      <c r="B116" s="4" t="s">
        <v>143</v>
      </c>
      <c r="C116" s="5" t="s">
        <v>291</v>
      </c>
      <c r="D116" s="10"/>
      <c r="E116" s="10">
        <v>-8.59</v>
      </c>
      <c r="F116" s="10"/>
      <c r="G116" s="10">
        <v>-4.6399999999999997</v>
      </c>
      <c r="H116" s="10"/>
      <c r="I116" s="10">
        <v>-14.57</v>
      </c>
      <c r="J116" s="10"/>
      <c r="K116" s="10">
        <v>-2.4300000000000002</v>
      </c>
      <c r="L116" s="10"/>
      <c r="M116" s="10">
        <v>-19.899999999999999</v>
      </c>
      <c r="N116" s="10"/>
      <c r="O116" s="10">
        <v>-11.61</v>
      </c>
      <c r="P116" s="10"/>
      <c r="Q116" s="10">
        <v>-2.13</v>
      </c>
      <c r="R116" s="10"/>
      <c r="S116" s="10">
        <v>-3.58</v>
      </c>
      <c r="T116" s="10"/>
      <c r="U116" s="10">
        <v>-3.77</v>
      </c>
      <c r="V116" s="10"/>
      <c r="W116" s="10">
        <v>-0.34</v>
      </c>
      <c r="X116" s="10"/>
      <c r="Y116" s="10">
        <v>-2.98</v>
      </c>
      <c r="Z116" s="10"/>
      <c r="AA116" s="10">
        <v>-6.39</v>
      </c>
      <c r="AB116" s="10"/>
      <c r="AC116" s="10">
        <v>-7.52</v>
      </c>
      <c r="AD116" s="10"/>
      <c r="AE116" s="10">
        <v>-18.559999999999999</v>
      </c>
      <c r="AF116" s="10"/>
      <c r="AG116" s="10">
        <v>-2.71</v>
      </c>
      <c r="AH116" s="10"/>
      <c r="AI116" s="10">
        <v>-16.47</v>
      </c>
      <c r="AJ116" s="10"/>
      <c r="AK116" s="10">
        <v>7.95</v>
      </c>
      <c r="AL116" s="10"/>
      <c r="AM116" s="10">
        <v>1.31</v>
      </c>
      <c r="AN116" s="10"/>
      <c r="AO116" s="10">
        <v>-5.31</v>
      </c>
      <c r="AP116" s="10"/>
      <c r="AQ116" s="10">
        <v>-1.71</v>
      </c>
      <c r="AR116" s="10"/>
      <c r="AS116" s="10">
        <v>-7.45</v>
      </c>
      <c r="AT116" s="10"/>
      <c r="AU116" s="10">
        <v>-5.42</v>
      </c>
      <c r="AV116" s="10"/>
      <c r="AW116" s="10">
        <v>-6.86</v>
      </c>
      <c r="AX116" s="10"/>
      <c r="AY116" s="10">
        <v>-5.38</v>
      </c>
      <c r="AZ116" s="7">
        <f t="shared" si="87"/>
        <v>0</v>
      </c>
      <c r="BA116" s="7">
        <f t="shared" si="88"/>
        <v>-149.05999999999997</v>
      </c>
    </row>
    <row r="117" spans="2:53" ht="138" customHeight="1">
      <c r="B117" s="4" t="s">
        <v>144</v>
      </c>
      <c r="C117" s="5" t="s">
        <v>292</v>
      </c>
      <c r="D117" s="10"/>
      <c r="E117" s="10">
        <v>-4.01</v>
      </c>
      <c r="F117" s="10"/>
      <c r="G117" s="10">
        <v>-3.21</v>
      </c>
      <c r="H117" s="10"/>
      <c r="I117" s="10">
        <v>-11.7</v>
      </c>
      <c r="J117" s="10"/>
      <c r="K117" s="10">
        <v>-1.26</v>
      </c>
      <c r="L117" s="10"/>
      <c r="M117" s="10">
        <v>-14.96</v>
      </c>
      <c r="N117" s="10"/>
      <c r="O117" s="10">
        <v>-4.6399999999999997</v>
      </c>
      <c r="P117" s="10"/>
      <c r="Q117" s="10">
        <v>-0.56000000000000005</v>
      </c>
      <c r="R117" s="10"/>
      <c r="S117" s="10">
        <v>-1.52</v>
      </c>
      <c r="T117" s="10"/>
      <c r="U117" s="10">
        <v>-2.4500000000000002</v>
      </c>
      <c r="V117" s="10"/>
      <c r="W117" s="10">
        <v>-0.22</v>
      </c>
      <c r="X117" s="10"/>
      <c r="Y117" s="10">
        <v>-1.69</v>
      </c>
      <c r="Z117" s="10"/>
      <c r="AA117" s="10">
        <v>-3.23</v>
      </c>
      <c r="AB117" s="10"/>
      <c r="AC117" s="10">
        <v>-4.26</v>
      </c>
      <c r="AD117" s="10"/>
      <c r="AE117" s="10">
        <v>-10.73</v>
      </c>
      <c r="AF117" s="10"/>
      <c r="AG117" s="10">
        <v>-1.36</v>
      </c>
      <c r="AH117" s="10"/>
      <c r="AI117" s="10">
        <v>-7.68</v>
      </c>
      <c r="AJ117" s="10"/>
      <c r="AK117" s="10">
        <v>6.18</v>
      </c>
      <c r="AL117" s="10"/>
      <c r="AM117" s="10">
        <v>0.93</v>
      </c>
      <c r="AN117" s="10"/>
      <c r="AO117" s="10">
        <v>-3.28</v>
      </c>
      <c r="AP117" s="10"/>
      <c r="AQ117" s="10">
        <v>-1.52</v>
      </c>
      <c r="AR117" s="10"/>
      <c r="AS117" s="10">
        <v>-5.23</v>
      </c>
      <c r="AT117" s="10"/>
      <c r="AU117" s="10">
        <v>-2.92</v>
      </c>
      <c r="AV117" s="10"/>
      <c r="AW117" s="10">
        <v>-3.22</v>
      </c>
      <c r="AX117" s="10"/>
      <c r="AY117" s="10">
        <v>-3.35</v>
      </c>
      <c r="AZ117" s="7">
        <f t="shared" si="87"/>
        <v>0</v>
      </c>
      <c r="BA117" s="7">
        <f t="shared" si="88"/>
        <v>-85.889999999999972</v>
      </c>
    </row>
    <row r="118" spans="2:53">
      <c r="B118" s="4" t="s">
        <v>145</v>
      </c>
      <c r="C118" s="5" t="s">
        <v>128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7">
        <f t="shared" si="87"/>
        <v>0</v>
      </c>
      <c r="BA118" s="7">
        <f t="shared" si="88"/>
        <v>0</v>
      </c>
    </row>
    <row r="119" spans="2:53">
      <c r="B119" s="4" t="s">
        <v>146</v>
      </c>
      <c r="C119" s="5" t="s">
        <v>142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7">
        <f t="shared" si="87"/>
        <v>0</v>
      </c>
      <c r="BA119" s="7">
        <f t="shared" si="88"/>
        <v>0</v>
      </c>
    </row>
    <row r="120" spans="2:53" ht="142.5">
      <c r="B120" s="4" t="s">
        <v>147</v>
      </c>
      <c r="C120" s="5" t="s">
        <v>293</v>
      </c>
      <c r="D120" s="10"/>
      <c r="E120" s="10">
        <v>-3.33</v>
      </c>
      <c r="F120" s="10"/>
      <c r="G120" s="10">
        <v>-3.12</v>
      </c>
      <c r="H120" s="10"/>
      <c r="I120" s="10">
        <v>-10.24</v>
      </c>
      <c r="J120" s="10"/>
      <c r="K120" s="10">
        <v>-1.01</v>
      </c>
      <c r="L120" s="10"/>
      <c r="M120" s="10">
        <v>-11.78</v>
      </c>
      <c r="N120" s="10"/>
      <c r="O120" s="10">
        <v>-4.46</v>
      </c>
      <c r="P120" s="10"/>
      <c r="Q120" s="10">
        <v>-0.66</v>
      </c>
      <c r="R120" s="10"/>
      <c r="S120" s="10">
        <v>-1.57</v>
      </c>
      <c r="T120" s="10"/>
      <c r="U120" s="10">
        <v>-2.14</v>
      </c>
      <c r="V120" s="10"/>
      <c r="W120" s="10">
        <v>-0.22</v>
      </c>
      <c r="X120" s="10"/>
      <c r="Y120" s="10">
        <v>-1.64</v>
      </c>
      <c r="Z120" s="10"/>
      <c r="AA120" s="10">
        <v>-2.38</v>
      </c>
      <c r="AB120" s="10"/>
      <c r="AC120" s="10">
        <v>-4.3099999999999996</v>
      </c>
      <c r="AD120" s="10"/>
      <c r="AE120" s="10">
        <v>-10.84</v>
      </c>
      <c r="AF120" s="10"/>
      <c r="AG120" s="10">
        <v>-0.95</v>
      </c>
      <c r="AH120" s="10"/>
      <c r="AI120" s="10">
        <v>-6.84</v>
      </c>
      <c r="AJ120" s="10"/>
      <c r="AK120" s="10">
        <v>6.24</v>
      </c>
      <c r="AL120" s="10"/>
      <c r="AM120" s="10">
        <v>0.81</v>
      </c>
      <c r="AN120" s="10"/>
      <c r="AO120" s="10">
        <v>-3.32</v>
      </c>
      <c r="AP120" s="10"/>
      <c r="AQ120" s="10">
        <v>-0.95</v>
      </c>
      <c r="AR120" s="10"/>
      <c r="AS120" s="10">
        <v>-5.29</v>
      </c>
      <c r="AT120" s="10"/>
      <c r="AU120" s="10">
        <v>-2.5099999999999998</v>
      </c>
      <c r="AV120" s="10"/>
      <c r="AW120" s="10">
        <v>-3.02</v>
      </c>
      <c r="AX120" s="10"/>
      <c r="AY120" s="10">
        <v>-3.35</v>
      </c>
      <c r="AZ120" s="7">
        <f t="shared" si="87"/>
        <v>0</v>
      </c>
      <c r="BA120" s="7">
        <f t="shared" si="88"/>
        <v>-76.88000000000001</v>
      </c>
    </row>
    <row r="121" spans="2:53" ht="129" customHeight="1">
      <c r="B121" s="4" t="s">
        <v>148</v>
      </c>
      <c r="C121" s="5" t="s">
        <v>294</v>
      </c>
      <c r="D121" s="10"/>
      <c r="E121" s="10">
        <v>-1.2</v>
      </c>
      <c r="F121" s="10"/>
      <c r="G121" s="10">
        <v>-1.06</v>
      </c>
      <c r="H121" s="10"/>
      <c r="I121" s="10">
        <v>-3.61</v>
      </c>
      <c r="J121" s="10"/>
      <c r="K121" s="10">
        <v>-0.37</v>
      </c>
      <c r="L121" s="10"/>
      <c r="M121" s="10">
        <v>-4.34</v>
      </c>
      <c r="N121" s="10"/>
      <c r="O121" s="10">
        <v>-1.52</v>
      </c>
      <c r="P121" s="10"/>
      <c r="Q121" s="10">
        <v>-0.21</v>
      </c>
      <c r="R121" s="10"/>
      <c r="S121" s="10">
        <v>-0.52</v>
      </c>
      <c r="T121" s="10"/>
      <c r="U121" s="10">
        <v>-0.75</v>
      </c>
      <c r="V121" s="10"/>
      <c r="W121" s="10">
        <v>-0.08</v>
      </c>
      <c r="X121" s="10"/>
      <c r="Y121" s="10">
        <v>-0.56000000000000005</v>
      </c>
      <c r="Z121" s="10"/>
      <c r="AA121" s="10">
        <v>-0.9</v>
      </c>
      <c r="AB121" s="10"/>
      <c r="AC121" s="10">
        <v>-1.44</v>
      </c>
      <c r="AD121" s="10"/>
      <c r="AE121" s="10">
        <v>-3.63</v>
      </c>
      <c r="AF121" s="10"/>
      <c r="AG121" s="10">
        <v>-0.37</v>
      </c>
      <c r="AH121" s="10"/>
      <c r="AI121" s="10">
        <v>-2.4</v>
      </c>
      <c r="AJ121" s="10"/>
      <c r="AK121" s="10">
        <v>2.09</v>
      </c>
      <c r="AL121" s="10"/>
      <c r="AM121" s="10">
        <v>0</v>
      </c>
      <c r="AN121" s="10"/>
      <c r="AO121" s="10">
        <v>-1.1100000000000001</v>
      </c>
      <c r="AP121" s="10"/>
      <c r="AQ121" s="10">
        <v>-0.39</v>
      </c>
      <c r="AR121" s="10"/>
      <c r="AS121" s="10">
        <v>-1.77</v>
      </c>
      <c r="AT121" s="10"/>
      <c r="AU121" s="10">
        <v>-0.89</v>
      </c>
      <c r="AV121" s="10"/>
      <c r="AW121" s="10">
        <v>-1.04</v>
      </c>
      <c r="AX121" s="10"/>
      <c r="AY121" s="10">
        <v>-1.1200000000000001</v>
      </c>
      <c r="AZ121" s="7">
        <f t="shared" si="87"/>
        <v>0</v>
      </c>
      <c r="BA121" s="7">
        <f t="shared" si="88"/>
        <v>-27.189999999999998</v>
      </c>
    </row>
    <row r="123" spans="2:53">
      <c r="B123" s="14" t="s">
        <v>320</v>
      </c>
      <c r="C123" s="14"/>
    </row>
    <row r="124" spans="2:53">
      <c r="C124" s="15"/>
    </row>
    <row r="125" spans="2:53">
      <c r="B125" s="14" t="s">
        <v>149</v>
      </c>
      <c r="C125" s="14"/>
    </row>
  </sheetData>
  <mergeCells count="27">
    <mergeCell ref="D12:E12"/>
    <mergeCell ref="F12:G12"/>
    <mergeCell ref="B7:E7"/>
    <mergeCell ref="B8:E8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T12:AU12"/>
    <mergeCell ref="AZ12:BA12"/>
    <mergeCell ref="AV12:AW12"/>
    <mergeCell ref="AX12:AY12"/>
    <mergeCell ref="AJ12:AK12"/>
    <mergeCell ref="AL12:AM12"/>
    <mergeCell ref="AN12:AO12"/>
    <mergeCell ref="AP12:AQ12"/>
    <mergeCell ref="AR12:AS12"/>
  </mergeCells>
  <pageMargins left="0.7" right="0.7" top="0.75" bottom="0.75" header="0.3" footer="0.3"/>
  <pageSetup paperSize="9" scale="4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Эгвекинот</vt:lpstr>
      <vt:lpstr>Амгуэма</vt:lpstr>
      <vt:lpstr>Конергино</vt:lpstr>
      <vt:lpstr>Уэлькаль</vt:lpstr>
      <vt:lpstr>Мыс Шмидта</vt:lpstr>
      <vt:lpstr>Рыркайпий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2014-04-01T04:39:51Z</dcterms:modified>
</cp:coreProperties>
</file>