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" windowWidth="15915" windowHeight="6180" activeTab="5"/>
  </bookViews>
  <sheets>
    <sheet name="Приложение 4" sheetId="30" r:id="rId1"/>
    <sheet name="Приложение 5" sheetId="20" r:id="rId2"/>
    <sheet name="Приложение 6" sheetId="4" r:id="rId3"/>
    <sheet name="Приложение 7" sheetId="16" r:id="rId4"/>
    <sheet name="Приложение 8" sheetId="31" r:id="rId5"/>
    <sheet name="Приложение 9" sheetId="7" r:id="rId6"/>
  </sheets>
  <definedNames>
    <definedName name="_xlnm._FilterDatabase" localSheetId="1" hidden="1">'Приложение 5'!$A$15:$G$17</definedName>
    <definedName name="_xlnm._FilterDatabase" localSheetId="2" hidden="1">'Приложение 6'!$A$16:$N$487</definedName>
    <definedName name="_xlnm._FilterDatabase" localSheetId="3" hidden="1">'Приложение 7'!$A$15:$I$270</definedName>
    <definedName name="_xlnm.Print_Titles" localSheetId="1">'Приложение 5'!$15:$16</definedName>
    <definedName name="_xlnm.Print_Titles" localSheetId="2">'Приложение 6'!$15:$16</definedName>
    <definedName name="_xlnm.Print_Titles" localSheetId="3">'Приложение 7'!$16:$16</definedName>
    <definedName name="_xlnm.Print_Area" localSheetId="0">'Приложение 4'!$A$1:$F$152</definedName>
    <definedName name="_xlnm.Print_Area" localSheetId="1">'Приложение 5'!$A$1:$G$473</definedName>
    <definedName name="_xlnm.Print_Area" localSheetId="2">'Приложение 6'!$A$1:$G$494</definedName>
  </definedNames>
  <calcPr calcId="162913"/>
</workbook>
</file>

<file path=xl/calcChain.xml><?xml version="1.0" encoding="utf-8"?>
<calcChain xmlns="http://schemas.openxmlformats.org/spreadsheetml/2006/main">
  <c r="F121" i="30" l="1"/>
  <c r="F128" i="30"/>
  <c r="F93" i="30"/>
  <c r="F91" i="30"/>
  <c r="F90" i="30"/>
  <c r="F89" i="30"/>
  <c r="F87" i="30"/>
  <c r="F85" i="30"/>
  <c r="F84" i="30"/>
  <c r="F83" i="30"/>
  <c r="F81" i="30"/>
  <c r="F80" i="30"/>
  <c r="F79" i="30"/>
  <c r="F78" i="30"/>
  <c r="F77" i="30"/>
  <c r="F74" i="30"/>
  <c r="F71" i="30"/>
  <c r="F68" i="30"/>
  <c r="F67" i="30"/>
  <c r="F66" i="30"/>
  <c r="F63" i="30"/>
  <c r="F60" i="30"/>
  <c r="F55" i="30"/>
  <c r="F52" i="30"/>
  <c r="F50" i="30"/>
  <c r="F47" i="30"/>
  <c r="F44" i="30"/>
  <c r="F42" i="30"/>
  <c r="F40" i="30"/>
  <c r="F38" i="30"/>
  <c r="F37" i="30"/>
  <c r="F35" i="30"/>
  <c r="F34" i="30"/>
  <c r="F30" i="30"/>
  <c r="F29" i="30"/>
  <c r="F28" i="30"/>
  <c r="F27" i="30"/>
  <c r="F24" i="30"/>
  <c r="F23" i="30"/>
  <c r="F22" i="30"/>
  <c r="F21" i="30"/>
  <c r="G428" i="20" l="1"/>
  <c r="G425" i="20" s="1"/>
  <c r="G424" i="20" s="1"/>
  <c r="G423" i="20" s="1"/>
  <c r="G426" i="20"/>
  <c r="G412" i="20"/>
  <c r="G420" i="20"/>
  <c r="G419" i="20" s="1"/>
  <c r="G418" i="20" s="1"/>
  <c r="G410" i="20"/>
  <c r="G409" i="20"/>
  <c r="G408" i="20" s="1"/>
  <c r="G407" i="20" s="1"/>
  <c r="G405" i="20"/>
  <c r="G404" i="20"/>
  <c r="G403" i="20"/>
  <c r="G402" i="20" s="1"/>
  <c r="G472" i="20"/>
  <c r="G471" i="20" s="1"/>
  <c r="G470" i="20" s="1"/>
  <c r="G468" i="20"/>
  <c r="G467" i="20" s="1"/>
  <c r="G466" i="20" s="1"/>
  <c r="G465" i="20" s="1"/>
  <c r="G464" i="20" s="1"/>
  <c r="G462" i="20"/>
  <c r="G461" i="20" s="1"/>
  <c r="G459" i="20"/>
  <c r="G458" i="20"/>
  <c r="G457" i="20" s="1"/>
  <c r="G456" i="20" s="1"/>
  <c r="G455" i="20" s="1"/>
  <c r="G451" i="20"/>
  <c r="G450" i="20"/>
  <c r="G449" i="20"/>
  <c r="G445" i="20"/>
  <c r="G440" i="20" s="1"/>
  <c r="G443" i="20"/>
  <c r="G441" i="20"/>
  <c r="G438" i="20"/>
  <c r="G435" i="20"/>
  <c r="G432" i="20"/>
  <c r="G416" i="20"/>
  <c r="G415" i="20"/>
  <c r="G414" i="20"/>
  <c r="G413" i="20" s="1"/>
  <c r="G399" i="20"/>
  <c r="G398" i="20" s="1"/>
  <c r="G397" i="20" s="1"/>
  <c r="G395" i="20"/>
  <c r="G393" i="20"/>
  <c r="G390" i="20" s="1"/>
  <c r="G391" i="20"/>
  <c r="G388" i="20"/>
  <c r="G386" i="20"/>
  <c r="G385" i="20" s="1"/>
  <c r="G383" i="20"/>
  <c r="G381" i="20"/>
  <c r="G380" i="20"/>
  <c r="G378" i="20"/>
  <c r="G377" i="20" s="1"/>
  <c r="G375" i="20"/>
  <c r="G374" i="20"/>
  <c r="G372" i="20"/>
  <c r="G371" i="20"/>
  <c r="G365" i="20"/>
  <c r="G363" i="20"/>
  <c r="G362" i="20" s="1"/>
  <c r="G360" i="20"/>
  <c r="G359" i="20" s="1"/>
  <c r="G357" i="20"/>
  <c r="G356" i="20" s="1"/>
  <c r="G354" i="20"/>
  <c r="G353" i="20"/>
  <c r="G351" i="20"/>
  <c r="G350" i="20" s="1"/>
  <c r="G348" i="20"/>
  <c r="G347" i="20"/>
  <c r="G342" i="20"/>
  <c r="G341" i="20"/>
  <c r="G340" i="20" s="1"/>
  <c r="G338" i="20"/>
  <c r="G336" i="20"/>
  <c r="G335" i="20"/>
  <c r="G328" i="20" s="1"/>
  <c r="G330" i="20"/>
  <c r="G329" i="20"/>
  <c r="G324" i="20"/>
  <c r="G323" i="20"/>
  <c r="G322" i="20"/>
  <c r="G320" i="20"/>
  <c r="G319" i="20"/>
  <c r="G317" i="20"/>
  <c r="G316" i="20"/>
  <c r="G314" i="20"/>
  <c r="G313" i="20"/>
  <c r="G311" i="20"/>
  <c r="G310" i="20"/>
  <c r="G309" i="20" s="1"/>
  <c r="G308" i="20" s="1"/>
  <c r="G307" i="20" s="1"/>
  <c r="G305" i="20"/>
  <c r="G302" i="20" s="1"/>
  <c r="G301" i="20" s="1"/>
  <c r="G303" i="20"/>
  <c r="G299" i="20"/>
  <c r="G296" i="20" s="1"/>
  <c r="G297" i="20"/>
  <c r="G294" i="20"/>
  <c r="G292" i="20"/>
  <c r="G291" i="20" s="1"/>
  <c r="G289" i="20"/>
  <c r="G288" i="20"/>
  <c r="G286" i="20"/>
  <c r="G285" i="20" s="1"/>
  <c r="G283" i="20"/>
  <c r="G281" i="20"/>
  <c r="G280" i="20"/>
  <c r="G275" i="20"/>
  <c r="G274" i="20" s="1"/>
  <c r="G273" i="20" s="1"/>
  <c r="G271" i="20"/>
  <c r="G270" i="20"/>
  <c r="G268" i="20"/>
  <c r="G267" i="20" s="1"/>
  <c r="G265" i="20"/>
  <c r="G264" i="20"/>
  <c r="G262" i="20"/>
  <c r="G261" i="20" s="1"/>
  <c r="G160" i="20"/>
  <c r="G191" i="20"/>
  <c r="G192" i="20"/>
  <c r="G196" i="20"/>
  <c r="G194" i="20"/>
  <c r="G190" i="20"/>
  <c r="G188" i="20"/>
  <c r="G185" i="20" s="1"/>
  <c r="G184" i="20" s="1"/>
  <c r="G186" i="20"/>
  <c r="G182" i="20"/>
  <c r="G180" i="20"/>
  <c r="G179" i="20" s="1"/>
  <c r="G178" i="20" s="1"/>
  <c r="G176" i="20"/>
  <c r="G174" i="20"/>
  <c r="G173" i="20"/>
  <c r="G172" i="20" s="1"/>
  <c r="G164" i="20"/>
  <c r="G162" i="20" s="1"/>
  <c r="G161" i="20" s="1"/>
  <c r="G163" i="20"/>
  <c r="G74" i="20"/>
  <c r="G71" i="20"/>
  <c r="G70" i="20" s="1"/>
  <c r="G69" i="20" s="1"/>
  <c r="G81" i="20"/>
  <c r="G79" i="20"/>
  <c r="G78" i="20" s="1"/>
  <c r="G77" i="20" s="1"/>
  <c r="G76" i="20" s="1"/>
  <c r="G28" i="20"/>
  <c r="G27" i="20"/>
  <c r="G26" i="20" s="1"/>
  <c r="G54" i="20"/>
  <c r="G53" i="20" s="1"/>
  <c r="G52" i="20" s="1"/>
  <c r="G90" i="20"/>
  <c r="G89" i="20" s="1"/>
  <c r="G88" i="20" s="1"/>
  <c r="G86" i="20"/>
  <c r="G85" i="20"/>
  <c r="G84" i="20" s="1"/>
  <c r="G83" i="20" s="1"/>
  <c r="G67" i="20"/>
  <c r="G64" i="20"/>
  <c r="G60" i="20"/>
  <c r="G255" i="20"/>
  <c r="G254" i="20" s="1"/>
  <c r="G253" i="20" s="1"/>
  <c r="G252" i="20" s="1"/>
  <c r="G251" i="20" s="1"/>
  <c r="G249" i="20"/>
  <c r="G248" i="20" s="1"/>
  <c r="G247" i="20" s="1"/>
  <c r="G245" i="20"/>
  <c r="G244" i="20" s="1"/>
  <c r="G242" i="20"/>
  <c r="G241" i="20" s="1"/>
  <c r="G239" i="20"/>
  <c r="G238" i="20" s="1"/>
  <c r="G236" i="20"/>
  <c r="G235" i="20"/>
  <c r="G233" i="20"/>
  <c r="G232" i="20" s="1"/>
  <c r="G228" i="20"/>
  <c r="G227" i="20" s="1"/>
  <c r="G226" i="20" s="1"/>
  <c r="G224" i="20"/>
  <c r="G223" i="20" s="1"/>
  <c r="G222" i="20" s="1"/>
  <c r="G220" i="20"/>
  <c r="G219" i="20" s="1"/>
  <c r="G218" i="20" s="1"/>
  <c r="G214" i="20"/>
  <c r="G213" i="20" s="1"/>
  <c r="G212" i="20" s="1"/>
  <c r="G210" i="20"/>
  <c r="G208" i="20"/>
  <c r="G205" i="20"/>
  <c r="G204" i="20"/>
  <c r="G202" i="20"/>
  <c r="G201" i="20" s="1"/>
  <c r="G169" i="20"/>
  <c r="G168" i="20"/>
  <c r="G167" i="20" s="1"/>
  <c r="G166" i="20" s="1"/>
  <c r="G158" i="20"/>
  <c r="G157" i="20" s="1"/>
  <c r="G155" i="20"/>
  <c r="G154" i="20" s="1"/>
  <c r="G151" i="20"/>
  <c r="G149" i="20" s="1"/>
  <c r="G148" i="20" s="1"/>
  <c r="G150" i="20"/>
  <c r="G145" i="20"/>
  <c r="G143" i="20" s="1"/>
  <c r="G142" i="20" s="1"/>
  <c r="G141" i="20" s="1"/>
  <c r="G144" i="20"/>
  <c r="G138" i="20"/>
  <c r="G137" i="20"/>
  <c r="G136" i="20" s="1"/>
  <c r="G134" i="20"/>
  <c r="G133" i="20" s="1"/>
  <c r="G132" i="20" s="1"/>
  <c r="G130" i="20"/>
  <c r="G128" i="20"/>
  <c r="G124" i="20"/>
  <c r="G122" i="20"/>
  <c r="G121" i="20" s="1"/>
  <c r="G120" i="20" s="1"/>
  <c r="G117" i="20"/>
  <c r="G114" i="20"/>
  <c r="G106" i="20"/>
  <c r="G104" i="20"/>
  <c r="G103" i="20" s="1"/>
  <c r="G102" i="20" s="1"/>
  <c r="G99" i="20"/>
  <c r="G98" i="20" s="1"/>
  <c r="G97" i="20" s="1"/>
  <c r="G95" i="20"/>
  <c r="G94" i="20"/>
  <c r="G93" i="20" s="1"/>
  <c r="G49" i="20"/>
  <c r="G47" i="20"/>
  <c r="G45" i="20"/>
  <c r="G43" i="20"/>
  <c r="G41" i="20"/>
  <c r="G38" i="20"/>
  <c r="G33" i="20"/>
  <c r="G22" i="20"/>
  <c r="G21" i="20" s="1"/>
  <c r="G20" i="20" s="1"/>
  <c r="G19" i="20" s="1"/>
  <c r="G431" i="20" l="1"/>
  <c r="G430" i="20" s="1"/>
  <c r="G422" i="20" s="1"/>
  <c r="G401" i="20" s="1"/>
  <c r="G370" i="20"/>
  <c r="G369" i="20" s="1"/>
  <c r="G368" i="20" s="1"/>
  <c r="G367" i="20" s="1"/>
  <c r="G454" i="20"/>
  <c r="G279" i="20"/>
  <c r="G278" i="20" s="1"/>
  <c r="G277" i="20" s="1"/>
  <c r="G346" i="20"/>
  <c r="G345" i="20" s="1"/>
  <c r="G344" i="20" s="1"/>
  <c r="G260" i="20"/>
  <c r="G259" i="20" s="1"/>
  <c r="G258" i="20" s="1"/>
  <c r="G327" i="20"/>
  <c r="G326" i="20" s="1"/>
  <c r="G127" i="20"/>
  <c r="G126" i="20" s="1"/>
  <c r="G119" i="20" s="1"/>
  <c r="G110" i="20" s="1"/>
  <c r="G92" i="20"/>
  <c r="G171" i="20"/>
  <c r="G25" i="20"/>
  <c r="G32" i="20"/>
  <c r="G31" i="20" s="1"/>
  <c r="G30" i="20" s="1"/>
  <c r="G59" i="20"/>
  <c r="G58" i="20" s="1"/>
  <c r="G57" i="20" s="1"/>
  <c r="G207" i="20"/>
  <c r="G200" i="20" s="1"/>
  <c r="G199" i="20" s="1"/>
  <c r="G153" i="20"/>
  <c r="G147" i="20" s="1"/>
  <c r="G140" i="20" s="1"/>
  <c r="G113" i="20"/>
  <c r="G112" i="20" s="1"/>
  <c r="G111" i="20" s="1"/>
  <c r="G217" i="20"/>
  <c r="G216" i="20" s="1"/>
  <c r="G231" i="20"/>
  <c r="G230" i="20" s="1"/>
  <c r="G18" i="20" l="1"/>
  <c r="G257" i="20"/>
  <c r="G198" i="20"/>
  <c r="G17" i="20" l="1"/>
  <c r="G27" i="4"/>
  <c r="G40" i="4"/>
  <c r="G22" i="4" l="1"/>
  <c r="F75" i="30" l="1"/>
  <c r="F72" i="30"/>
  <c r="F69" i="30"/>
  <c r="F53" i="30"/>
  <c r="F45" i="30"/>
  <c r="F31" i="30"/>
  <c r="F25" i="30"/>
  <c r="F20" i="30" l="1"/>
  <c r="E150" i="30" l="1"/>
  <c r="E148" i="30"/>
  <c r="E139" i="30"/>
  <c r="E138" i="30" s="1"/>
  <c r="E136" i="30"/>
  <c r="E134" i="30"/>
  <c r="E132" i="30"/>
  <c r="E130" i="30"/>
  <c r="E107" i="30"/>
  <c r="E106" i="30"/>
  <c r="E104" i="30"/>
  <c r="E102" i="30"/>
  <c r="E99" i="30"/>
  <c r="E97" i="30"/>
  <c r="E96" i="30" s="1"/>
  <c r="E92" i="30"/>
  <c r="E88" i="30"/>
  <c r="E86" i="30"/>
  <c r="E82" i="30"/>
  <c r="E80" i="30"/>
  <c r="E75" i="30" s="1"/>
  <c r="E76" i="30"/>
  <c r="E73" i="30"/>
  <c r="E72" i="30"/>
  <c r="E70" i="30"/>
  <c r="E69" i="30"/>
  <c r="E65" i="30"/>
  <c r="E64" i="30" s="1"/>
  <c r="E62" i="30"/>
  <c r="E61" i="30"/>
  <c r="E59" i="30"/>
  <c r="E58" i="30"/>
  <c r="E57" i="30" s="1"/>
  <c r="E54" i="30"/>
  <c r="E53" i="30" s="1"/>
  <c r="E51" i="30"/>
  <c r="E49" i="30"/>
  <c r="E48" i="30"/>
  <c r="E46" i="30"/>
  <c r="E45" i="30" s="1"/>
  <c r="E43" i="30"/>
  <c r="E41" i="30"/>
  <c r="E39" i="30"/>
  <c r="E36" i="30"/>
  <c r="E33" i="30"/>
  <c r="E32" i="30"/>
  <c r="E31" i="30"/>
  <c r="E26" i="30"/>
  <c r="E25" i="30"/>
  <c r="E20" i="30"/>
  <c r="E19" i="30" s="1"/>
  <c r="C25" i="30"/>
  <c r="D26" i="30"/>
  <c r="D25" i="30" s="1"/>
  <c r="C26" i="30"/>
  <c r="E129" i="30" l="1"/>
  <c r="E101" i="30"/>
  <c r="E95" i="30" s="1"/>
  <c r="E94" i="30" s="1"/>
  <c r="E18" i="30"/>
  <c r="E56" i="30"/>
  <c r="E17" i="30" s="1"/>
  <c r="F17" i="30" s="1"/>
  <c r="C75" i="30"/>
  <c r="D88" i="30"/>
  <c r="C88" i="30"/>
  <c r="D86" i="30"/>
  <c r="C86" i="30"/>
  <c r="D82" i="30"/>
  <c r="C82" i="30"/>
  <c r="D80" i="30"/>
  <c r="C80" i="30"/>
  <c r="D73" i="30"/>
  <c r="D72" i="30" s="1"/>
  <c r="C73" i="30"/>
  <c r="C72" i="30" s="1"/>
  <c r="D33" i="30"/>
  <c r="C33" i="30"/>
  <c r="D150" i="30"/>
  <c r="D148" i="30"/>
  <c r="D139" i="30"/>
  <c r="D138" i="30" s="1"/>
  <c r="D136" i="30"/>
  <c r="D134" i="30"/>
  <c r="D132" i="30"/>
  <c r="D130" i="30"/>
  <c r="D107" i="30"/>
  <c r="D106" i="30"/>
  <c r="D101" i="30" s="1"/>
  <c r="D104" i="30"/>
  <c r="D102" i="30"/>
  <c r="D99" i="30"/>
  <c r="D96" i="30" s="1"/>
  <c r="D97" i="30"/>
  <c r="D92" i="30"/>
  <c r="D75" i="30" s="1"/>
  <c r="D76" i="30"/>
  <c r="D70" i="30"/>
  <c r="D69" i="30" s="1"/>
  <c r="D65" i="30"/>
  <c r="D64" i="30"/>
  <c r="D62" i="30"/>
  <c r="D61" i="30" s="1"/>
  <c r="D59" i="30"/>
  <c r="D58" i="30"/>
  <c r="D54" i="30"/>
  <c r="D53" i="30" s="1"/>
  <c r="D51" i="30"/>
  <c r="D49" i="30"/>
  <c r="D46" i="30"/>
  <c r="D43" i="30"/>
  <c r="D41" i="30"/>
  <c r="D39" i="30"/>
  <c r="D36" i="30"/>
  <c r="D20" i="30"/>
  <c r="D19" i="30" s="1"/>
  <c r="E152" i="30" l="1"/>
  <c r="E154" i="30" s="1"/>
  <c r="D56" i="30"/>
  <c r="D57" i="30"/>
  <c r="D48" i="30"/>
  <c r="D45" i="30" s="1"/>
  <c r="D32" i="30"/>
  <c r="D31" i="30" s="1"/>
  <c r="D129" i="30"/>
  <c r="D95" i="30" s="1"/>
  <c r="D94" i="30" s="1"/>
  <c r="E20" i="31"/>
  <c r="D20" i="31"/>
  <c r="C20" i="31"/>
  <c r="B20" i="31"/>
  <c r="E17" i="31"/>
  <c r="E22" i="31" s="1"/>
  <c r="D17" i="31"/>
  <c r="D22" i="31" s="1"/>
  <c r="C17" i="31"/>
  <c r="C22" i="31" s="1"/>
  <c r="B17" i="31"/>
  <c r="B22" i="31" s="1"/>
  <c r="E155" i="30" l="1"/>
  <c r="C30" i="7"/>
  <c r="D18" i="30"/>
  <c r="D17" i="30" s="1"/>
  <c r="D152" i="30" s="1"/>
  <c r="G176" i="16"/>
  <c r="H176" i="16"/>
  <c r="I176" i="16"/>
  <c r="F179" i="16"/>
  <c r="F178" i="16"/>
  <c r="D155" i="30" l="1"/>
  <c r="D154" i="30"/>
  <c r="C34" i="7" l="1"/>
  <c r="G75" i="16" l="1"/>
  <c r="H75" i="16"/>
  <c r="F77" i="16"/>
  <c r="I76" i="16"/>
  <c r="I75" i="16" s="1"/>
  <c r="F247" i="16"/>
  <c r="F76" i="16" l="1"/>
  <c r="F75" i="16"/>
  <c r="G482" i="4"/>
  <c r="G473" i="4"/>
  <c r="G472" i="4" s="1"/>
  <c r="G470" i="4" s="1"/>
  <c r="G445" i="4"/>
  <c r="G357" i="4"/>
  <c r="G356" i="4" s="1"/>
  <c r="G355" i="4" s="1"/>
  <c r="G83" i="4"/>
  <c r="G21" i="4"/>
  <c r="G468" i="4" l="1"/>
  <c r="G469" i="4"/>
  <c r="G471" i="4"/>
  <c r="F167" i="16"/>
  <c r="I201" i="16"/>
  <c r="F208" i="16"/>
  <c r="I59" i="16"/>
  <c r="F63" i="16"/>
  <c r="I226" i="16" l="1"/>
  <c r="G226" i="16"/>
  <c r="H226" i="16"/>
  <c r="F222" i="16"/>
  <c r="F189" i="16" l="1"/>
  <c r="G91" i="16"/>
  <c r="F221" i="16" l="1"/>
  <c r="H54" i="16"/>
  <c r="I54" i="16"/>
  <c r="G54" i="16"/>
  <c r="G156" i="16" l="1"/>
  <c r="H156" i="16"/>
  <c r="I156" i="16"/>
  <c r="F158" i="16"/>
  <c r="F157" i="16"/>
  <c r="F246" i="16"/>
  <c r="F156" i="16" l="1"/>
  <c r="G398" i="4"/>
  <c r="G437" i="4" l="1"/>
  <c r="G137" i="4"/>
  <c r="G135" i="4"/>
  <c r="G123" i="4"/>
  <c r="G134" i="4" l="1"/>
  <c r="G54" i="4"/>
  <c r="C107" i="30" l="1"/>
  <c r="F241" i="16" l="1"/>
  <c r="F243" i="16"/>
  <c r="F248" i="16"/>
  <c r="F249" i="16"/>
  <c r="F250" i="16"/>
  <c r="F230" i="16"/>
  <c r="F229" i="16"/>
  <c r="I161" i="16"/>
  <c r="I160" i="16" s="1"/>
  <c r="F211" i="16"/>
  <c r="G64" i="16"/>
  <c r="I181" i="16"/>
  <c r="H181" i="16"/>
  <c r="F198" i="16"/>
  <c r="F184" i="16"/>
  <c r="I169" i="16"/>
  <c r="I168" i="16" s="1"/>
  <c r="H169" i="16"/>
  <c r="H168" i="16" s="1"/>
  <c r="F170" i="16"/>
  <c r="F171" i="16"/>
  <c r="I165" i="16"/>
  <c r="I164" i="16" s="1"/>
  <c r="H161" i="16"/>
  <c r="H160" i="16" s="1"/>
  <c r="F163" i="16"/>
  <c r="I152" i="16"/>
  <c r="F152" i="16" s="1"/>
  <c r="F153" i="16"/>
  <c r="F73" i="16"/>
  <c r="F72" i="16"/>
  <c r="F74" i="16"/>
  <c r="I70" i="16"/>
  <c r="H70" i="16"/>
  <c r="H67" i="16"/>
  <c r="I67" i="16"/>
  <c r="I64" i="16"/>
  <c r="H64" i="16"/>
  <c r="F68" i="16"/>
  <c r="F69" i="16"/>
  <c r="F71" i="16"/>
  <c r="F65" i="16"/>
  <c r="F52" i="16"/>
  <c r="F60" i="16"/>
  <c r="F66" i="16"/>
  <c r="I159" i="16" l="1"/>
  <c r="F162" i="16"/>
  <c r="F169" i="16"/>
  <c r="F168" i="16"/>
  <c r="F160" i="16"/>
  <c r="F161" i="16"/>
  <c r="F70" i="16"/>
  <c r="F67" i="16"/>
  <c r="F64" i="16"/>
  <c r="F31" i="16" l="1"/>
  <c r="F30" i="16"/>
  <c r="C102" i="30"/>
  <c r="C132" i="30"/>
  <c r="C104" i="30"/>
  <c r="G466" i="4" l="1"/>
  <c r="G429" i="4"/>
  <c r="G403" i="4"/>
  <c r="G401" i="4"/>
  <c r="G380" i="4"/>
  <c r="G378" i="4"/>
  <c r="G345" i="4"/>
  <c r="G339" i="4"/>
  <c r="G377" i="4" l="1"/>
  <c r="G400" i="4"/>
  <c r="G320" i="4"/>
  <c r="G318" i="4"/>
  <c r="G290" i="4"/>
  <c r="G201" i="4"/>
  <c r="G199" i="4"/>
  <c r="G193" i="4"/>
  <c r="G172" i="4"/>
  <c r="G171" i="4" s="1"/>
  <c r="G155" i="4"/>
  <c r="G154" i="4" s="1"/>
  <c r="G198" i="4" l="1"/>
  <c r="G129" i="4"/>
  <c r="G128" i="4" s="1"/>
  <c r="G72" i="4" l="1"/>
  <c r="E21" i="7" l="1"/>
  <c r="C70" i="30"/>
  <c r="C69" i="30" s="1"/>
  <c r="G176" i="4"/>
  <c r="F228" i="16"/>
  <c r="F227" i="16"/>
  <c r="G59" i="4"/>
  <c r="G465" i="4" s="1"/>
  <c r="C148" i="30"/>
  <c r="C106" i="30"/>
  <c r="C101" i="30" s="1"/>
  <c r="C150" i="30"/>
  <c r="C99" i="30"/>
  <c r="F231" i="16"/>
  <c r="G141" i="4"/>
  <c r="F234" i="16"/>
  <c r="F244" i="16"/>
  <c r="F245" i="16"/>
  <c r="F212" i="16"/>
  <c r="F202" i="16"/>
  <c r="F197" i="16"/>
  <c r="F182" i="16"/>
  <c r="H59" i="16"/>
  <c r="F59" i="16" s="1"/>
  <c r="F32" i="16"/>
  <c r="F33" i="16"/>
  <c r="I29" i="16"/>
  <c r="G283" i="4"/>
  <c r="G113" i="4"/>
  <c r="G112" i="4" s="1"/>
  <c r="G85" i="4"/>
  <c r="C130" i="30"/>
  <c r="C43" i="30"/>
  <c r="G181" i="16"/>
  <c r="F181" i="16" s="1"/>
  <c r="F199" i="16"/>
  <c r="F192" i="16"/>
  <c r="I267" i="16"/>
  <c r="I266" i="16" s="1"/>
  <c r="F268" i="16"/>
  <c r="F270" i="16"/>
  <c r="F57" i="16"/>
  <c r="G335" i="4"/>
  <c r="G332" i="4"/>
  <c r="G331" i="4" s="1"/>
  <c r="G329" i="4"/>
  <c r="G326" i="4"/>
  <c r="G69" i="4"/>
  <c r="G77" i="4"/>
  <c r="G79" i="4"/>
  <c r="C139" i="30"/>
  <c r="C138" i="30" s="1"/>
  <c r="C136" i="30"/>
  <c r="C134" i="30"/>
  <c r="C97" i="30"/>
  <c r="C92" i="30"/>
  <c r="C76" i="30"/>
  <c r="C65" i="30"/>
  <c r="C64" i="30" s="1"/>
  <c r="F64" i="30" s="1"/>
  <c r="C62" i="30"/>
  <c r="C61" i="30" s="1"/>
  <c r="C59" i="30"/>
  <c r="C58" i="30" s="1"/>
  <c r="C54" i="30"/>
  <c r="C53" i="30" s="1"/>
  <c r="C51" i="30"/>
  <c r="C49" i="30"/>
  <c r="C46" i="30"/>
  <c r="C41" i="30"/>
  <c r="C39" i="30"/>
  <c r="C36" i="30"/>
  <c r="C20" i="30"/>
  <c r="C19" i="30" s="1"/>
  <c r="F191" i="16"/>
  <c r="H175" i="16"/>
  <c r="F180" i="16"/>
  <c r="F116" i="16"/>
  <c r="F115" i="16"/>
  <c r="I114" i="16"/>
  <c r="H114" i="16"/>
  <c r="G250" i="4"/>
  <c r="G248" i="4"/>
  <c r="G309" i="4"/>
  <c r="G307" i="4"/>
  <c r="F242" i="16"/>
  <c r="F62" i="16"/>
  <c r="F240" i="16"/>
  <c r="F239" i="16"/>
  <c r="F113" i="16"/>
  <c r="F112" i="16"/>
  <c r="I111" i="16"/>
  <c r="H111" i="16"/>
  <c r="F216" i="16"/>
  <c r="G414" i="4"/>
  <c r="G256" i="4"/>
  <c r="G254" i="4"/>
  <c r="G238" i="4"/>
  <c r="G236" i="4"/>
  <c r="I102" i="16"/>
  <c r="H102" i="16"/>
  <c r="F104" i="16"/>
  <c r="I108" i="16"/>
  <c r="H108" i="16"/>
  <c r="F110" i="16"/>
  <c r="F109" i="16"/>
  <c r="F209" i="16"/>
  <c r="H29" i="16"/>
  <c r="I105" i="16"/>
  <c r="H105" i="16"/>
  <c r="F107" i="16"/>
  <c r="F155" i="16"/>
  <c r="I154" i="16"/>
  <c r="H154" i="16"/>
  <c r="G154" i="16"/>
  <c r="H165" i="16"/>
  <c r="H164" i="16" s="1"/>
  <c r="G132" i="4"/>
  <c r="G131" i="4" s="1"/>
  <c r="G244" i="4"/>
  <c r="G344" i="4"/>
  <c r="H150" i="16"/>
  <c r="I150" i="16"/>
  <c r="G150" i="16"/>
  <c r="F151" i="16"/>
  <c r="I51" i="16"/>
  <c r="H51" i="16"/>
  <c r="G51" i="16"/>
  <c r="F61" i="16"/>
  <c r="F235" i="16"/>
  <c r="F232" i="16"/>
  <c r="F233" i="16"/>
  <c r="F236" i="16"/>
  <c r="F237" i="16"/>
  <c r="F238" i="16"/>
  <c r="H219" i="16"/>
  <c r="G219" i="16"/>
  <c r="I219" i="16"/>
  <c r="F220" i="16"/>
  <c r="F210" i="16"/>
  <c r="F187" i="16"/>
  <c r="G435" i="4"/>
  <c r="G393" i="4"/>
  <c r="G375" i="4"/>
  <c r="G304" i="4"/>
  <c r="G212" i="4"/>
  <c r="G188" i="4"/>
  <c r="G61" i="4"/>
  <c r="G33" i="4"/>
  <c r="C21" i="7"/>
  <c r="F269" i="16"/>
  <c r="F265" i="16"/>
  <c r="F264" i="16"/>
  <c r="F262" i="16"/>
  <c r="F261" i="16"/>
  <c r="F260" i="16"/>
  <c r="F257" i="16"/>
  <c r="F256" i="16"/>
  <c r="F255" i="16"/>
  <c r="F252" i="16"/>
  <c r="F224" i="16"/>
  <c r="F223" i="16"/>
  <c r="F218" i="16"/>
  <c r="F217" i="16"/>
  <c r="F215" i="16"/>
  <c r="F214" i="16"/>
  <c r="F213" i="16"/>
  <c r="F207" i="16"/>
  <c r="F206" i="16"/>
  <c r="F205" i="16"/>
  <c r="F204" i="16"/>
  <c r="F203" i="16"/>
  <c r="F196" i="16"/>
  <c r="F195" i="16"/>
  <c r="F194" i="16"/>
  <c r="F193" i="16"/>
  <c r="F190" i="16"/>
  <c r="F188" i="16"/>
  <c r="F186" i="16"/>
  <c r="F185" i="16"/>
  <c r="F183" i="16"/>
  <c r="F177" i="16"/>
  <c r="F173" i="16"/>
  <c r="F166" i="16"/>
  <c r="F149" i="16"/>
  <c r="F147" i="16"/>
  <c r="F145" i="16"/>
  <c r="F143" i="16"/>
  <c r="F141" i="16"/>
  <c r="F139" i="16"/>
  <c r="F137" i="16"/>
  <c r="F134" i="16"/>
  <c r="F132" i="16"/>
  <c r="F129" i="16"/>
  <c r="F126" i="16"/>
  <c r="F122" i="16"/>
  <c r="F120" i="16"/>
  <c r="F106" i="16"/>
  <c r="F103" i="16"/>
  <c r="F101" i="16"/>
  <c r="F97" i="16"/>
  <c r="F95" i="16"/>
  <c r="F93" i="16"/>
  <c r="F89" i="16"/>
  <c r="F85" i="16"/>
  <c r="F84" i="16"/>
  <c r="F83" i="16"/>
  <c r="F82" i="16"/>
  <c r="F81" i="16"/>
  <c r="F80" i="16"/>
  <c r="F79" i="16"/>
  <c r="F58" i="16"/>
  <c r="F56" i="16"/>
  <c r="F55" i="16"/>
  <c r="F53" i="16"/>
  <c r="F50" i="16"/>
  <c r="F48" i="16"/>
  <c r="F46" i="16"/>
  <c r="F44" i="16"/>
  <c r="F42" i="16"/>
  <c r="F40" i="16"/>
  <c r="F38" i="16"/>
  <c r="F36" i="16"/>
  <c r="F35" i="16"/>
  <c r="F28" i="16"/>
  <c r="F27" i="16"/>
  <c r="F26" i="16"/>
  <c r="F25" i="16"/>
  <c r="F21" i="16"/>
  <c r="G254" i="16"/>
  <c r="G253" i="16" s="1"/>
  <c r="G251" i="16"/>
  <c r="G225" i="16" s="1"/>
  <c r="G201" i="16"/>
  <c r="H267" i="16"/>
  <c r="H266" i="16" s="1"/>
  <c r="I263" i="16"/>
  <c r="H263" i="16"/>
  <c r="I259" i="16"/>
  <c r="H259" i="16"/>
  <c r="I254" i="16"/>
  <c r="I253" i="16" s="1"/>
  <c r="H254" i="16"/>
  <c r="I251" i="16"/>
  <c r="I225" i="16" s="1"/>
  <c r="H251" i="16"/>
  <c r="H225" i="16" s="1"/>
  <c r="H201" i="16"/>
  <c r="I172" i="16"/>
  <c r="H172" i="16"/>
  <c r="I148" i="16"/>
  <c r="H148" i="16"/>
  <c r="I146" i="16"/>
  <c r="H146" i="16"/>
  <c r="I144" i="16"/>
  <c r="H144" i="16"/>
  <c r="I142" i="16"/>
  <c r="H142" i="16"/>
  <c r="I140" i="16"/>
  <c r="H140" i="16"/>
  <c r="I138" i="16"/>
  <c r="H138" i="16"/>
  <c r="I136" i="16"/>
  <c r="H136" i="16"/>
  <c r="I133" i="16"/>
  <c r="H133" i="16"/>
  <c r="I131" i="16"/>
  <c r="H131" i="16"/>
  <c r="I128" i="16"/>
  <c r="I127" i="16" s="1"/>
  <c r="H128" i="16"/>
  <c r="H127" i="16" s="1"/>
  <c r="I125" i="16"/>
  <c r="I124" i="16" s="1"/>
  <c r="H125" i="16"/>
  <c r="H124" i="16" s="1"/>
  <c r="I121" i="16"/>
  <c r="H121" i="16"/>
  <c r="I119" i="16"/>
  <c r="H119" i="16"/>
  <c r="I100" i="16"/>
  <c r="H100" i="16"/>
  <c r="I96" i="16"/>
  <c r="H96" i="16"/>
  <c r="I92" i="16"/>
  <c r="H92" i="16"/>
  <c r="I94" i="16"/>
  <c r="H94" i="16"/>
  <c r="I88" i="16"/>
  <c r="I87" i="16" s="1"/>
  <c r="I86" i="16" s="1"/>
  <c r="H88" i="16"/>
  <c r="H87" i="16" s="1"/>
  <c r="I78" i="16"/>
  <c r="H78" i="16"/>
  <c r="I49" i="16"/>
  <c r="H49" i="16"/>
  <c r="I47" i="16"/>
  <c r="H47" i="16"/>
  <c r="I45" i="16"/>
  <c r="H45" i="16"/>
  <c r="I43" i="16"/>
  <c r="H43" i="16"/>
  <c r="I41" i="16"/>
  <c r="H41" i="16"/>
  <c r="I24" i="16"/>
  <c r="H24" i="16"/>
  <c r="I39" i="16"/>
  <c r="H39" i="16"/>
  <c r="I37" i="16"/>
  <c r="H37" i="16"/>
  <c r="I34" i="16"/>
  <c r="H34" i="16"/>
  <c r="H20" i="16"/>
  <c r="I20" i="16"/>
  <c r="G44" i="4"/>
  <c r="G42" i="4"/>
  <c r="G492" i="4"/>
  <c r="G489" i="4"/>
  <c r="G480" i="4"/>
  <c r="G453" i="4"/>
  <c r="G452" i="4" s="1"/>
  <c r="G451" i="4" s="1"/>
  <c r="G432" i="4"/>
  <c r="G426" i="4"/>
  <c r="G396" i="4"/>
  <c r="G351" i="4"/>
  <c r="G353" i="4"/>
  <c r="G301" i="4"/>
  <c r="G286" i="4"/>
  <c r="G280" i="4"/>
  <c r="G269" i="4"/>
  <c r="G242" i="4"/>
  <c r="G262" i="4"/>
  <c r="G261" i="4" s="1"/>
  <c r="G230" i="4"/>
  <c r="G231" i="4"/>
  <c r="G229" i="4" s="1"/>
  <c r="G228" i="4" s="1"/>
  <c r="G224" i="4"/>
  <c r="G220" i="4"/>
  <c r="G215" i="4"/>
  <c r="G208" i="4"/>
  <c r="G182" i="4"/>
  <c r="G181" i="4" s="1"/>
  <c r="G151" i="4"/>
  <c r="G150" i="4" s="1"/>
  <c r="G118" i="4"/>
  <c r="G117" i="4" s="1"/>
  <c r="G110" i="4"/>
  <c r="G109" i="4" s="1"/>
  <c r="G105" i="4"/>
  <c r="G99" i="4"/>
  <c r="G50" i="4"/>
  <c r="G38" i="4"/>
  <c r="G36" i="4"/>
  <c r="G28" i="4"/>
  <c r="G462" i="4"/>
  <c r="G461" i="4" s="1"/>
  <c r="G460" i="4" s="1"/>
  <c r="G166" i="4"/>
  <c r="G165" i="4" s="1"/>
  <c r="G163" i="4"/>
  <c r="G162" i="4" s="1"/>
  <c r="G147" i="4"/>
  <c r="G146" i="4" s="1"/>
  <c r="G145" i="4" s="1"/>
  <c r="G119" i="4"/>
  <c r="G89" i="4"/>
  <c r="G88" i="4" s="1"/>
  <c r="G169" i="4"/>
  <c r="G168" i="4" s="1"/>
  <c r="G160" i="4"/>
  <c r="G159" i="4" s="1"/>
  <c r="G406" i="4"/>
  <c r="G312" i="4"/>
  <c r="G387" i="4"/>
  <c r="G386" i="4" s="1"/>
  <c r="C37" i="7"/>
  <c r="C36" i="7" s="1"/>
  <c r="C35" i="7" s="1"/>
  <c r="C33" i="7"/>
  <c r="C32" i="7" s="1"/>
  <c r="C31" i="7" s="1"/>
  <c r="C24" i="7"/>
  <c r="G456" i="4"/>
  <c r="G455" i="4" s="1"/>
  <c r="G439" i="4"/>
  <c r="G434" i="4" s="1"/>
  <c r="G421" i="4"/>
  <c r="G420" i="4" s="1"/>
  <c r="G410" i="4"/>
  <c r="G408" i="4"/>
  <c r="G390" i="4"/>
  <c r="G389" i="4" s="1"/>
  <c r="G372" i="4"/>
  <c r="G371" i="4" s="1"/>
  <c r="G369" i="4"/>
  <c r="G368" i="4" s="1"/>
  <c r="G366" i="4"/>
  <c r="G365" i="4" s="1"/>
  <c r="G363" i="4"/>
  <c r="G362" i="4" s="1"/>
  <c r="G314" i="4"/>
  <c r="G298" i="4"/>
  <c r="G296" i="4"/>
  <c r="G277" i="4"/>
  <c r="G106" i="4"/>
  <c r="G104" i="4" s="1"/>
  <c r="G100" i="4"/>
  <c r="G98" i="4" s="1"/>
  <c r="G93" i="4"/>
  <c r="G92" i="4" s="1"/>
  <c r="C22" i="7"/>
  <c r="H253" i="16"/>
  <c r="C20" i="7"/>
  <c r="G76" i="4"/>
  <c r="F226" i="16"/>
  <c r="I135" i="16" l="1"/>
  <c r="F266" i="16"/>
  <c r="F165" i="16"/>
  <c r="G479" i="4"/>
  <c r="G478" i="4" s="1"/>
  <c r="H159" i="16"/>
  <c r="F159" i="16" s="1"/>
  <c r="F164" i="16"/>
  <c r="G135" i="16"/>
  <c r="G306" i="4"/>
  <c r="F201" i="16"/>
  <c r="F78" i="16"/>
  <c r="H135" i="16"/>
  <c r="F146" i="16"/>
  <c r="F259" i="16"/>
  <c r="I91" i="16"/>
  <c r="I90" i="16" s="1"/>
  <c r="H91" i="16"/>
  <c r="H90" i="16" s="1"/>
  <c r="F45" i="16"/>
  <c r="I130" i="16"/>
  <c r="I123" i="16" s="1"/>
  <c r="G180" i="4"/>
  <c r="G179" i="4" s="1"/>
  <c r="G325" i="4"/>
  <c r="G149" i="4"/>
  <c r="G144" i="4" s="1"/>
  <c r="G395" i="4"/>
  <c r="G303" i="4"/>
  <c r="G282" i="4" s="1"/>
  <c r="G68" i="4"/>
  <c r="G444" i="4"/>
  <c r="G116" i="4"/>
  <c r="G49" i="4"/>
  <c r="G459" i="4"/>
  <c r="G392" i="4"/>
  <c r="G374" i="4" s="1"/>
  <c r="G235" i="4"/>
  <c r="G234" i="4" s="1"/>
  <c r="G413" i="4"/>
  <c r="G328" i="4"/>
  <c r="G300" i="4" s="1"/>
  <c r="G279" i="4" s="1"/>
  <c r="G200" i="16"/>
  <c r="F219" i="16"/>
  <c r="F49" i="16"/>
  <c r="F54" i="16"/>
  <c r="F51" i="16"/>
  <c r="F105" i="16"/>
  <c r="F128" i="16"/>
  <c r="F138" i="16"/>
  <c r="F142" i="16"/>
  <c r="F172" i="16"/>
  <c r="F114" i="16"/>
  <c r="F124" i="16"/>
  <c r="H117" i="16"/>
  <c r="H130" i="16"/>
  <c r="I99" i="16"/>
  <c r="G175" i="16"/>
  <c r="F150" i="16"/>
  <c r="F88" i="16"/>
  <c r="G241" i="4"/>
  <c r="G240" i="4" s="1"/>
  <c r="F125" i="16"/>
  <c r="F263" i="16"/>
  <c r="F133" i="16"/>
  <c r="F92" i="16"/>
  <c r="C32" i="30"/>
  <c r="C31" i="30" s="1"/>
  <c r="C18" i="30" s="1"/>
  <c r="C48" i="30"/>
  <c r="C129" i="30"/>
  <c r="C45" i="30"/>
  <c r="C96" i="30"/>
  <c r="H200" i="16"/>
  <c r="F267" i="16"/>
  <c r="F119" i="16"/>
  <c r="F29" i="16"/>
  <c r="F100" i="16"/>
  <c r="F254" i="16"/>
  <c r="F176" i="16"/>
  <c r="H99" i="16"/>
  <c r="F136" i="16"/>
  <c r="F131" i="16"/>
  <c r="F251" i="16"/>
  <c r="I118" i="16"/>
  <c r="I258" i="16"/>
  <c r="G247" i="4"/>
  <c r="G246" i="4" s="1"/>
  <c r="I23" i="16"/>
  <c r="I22" i="16" s="1"/>
  <c r="G23" i="16"/>
  <c r="G22" i="16" s="1"/>
  <c r="F154" i="16"/>
  <c r="F108" i="16"/>
  <c r="F102" i="16"/>
  <c r="H23" i="16"/>
  <c r="H22" i="16" s="1"/>
  <c r="F20" i="16"/>
  <c r="F41" i="16"/>
  <c r="I200" i="16"/>
  <c r="I175" i="16"/>
  <c r="F140" i="16"/>
  <c r="F148" i="16"/>
  <c r="F144" i="16"/>
  <c r="F111" i="16"/>
  <c r="F43" i="16"/>
  <c r="F127" i="16"/>
  <c r="I117" i="16"/>
  <c r="F37" i="16"/>
  <c r="F39" i="16"/>
  <c r="F24" i="16"/>
  <c r="F94" i="16"/>
  <c r="F96" i="16"/>
  <c r="F47" i="16"/>
  <c r="F121" i="16"/>
  <c r="F253" i="16"/>
  <c r="H258" i="16"/>
  <c r="F258" i="16" s="1"/>
  <c r="F34" i="16"/>
  <c r="C95" i="30"/>
  <c r="C94" i="30" s="1"/>
  <c r="G488" i="4"/>
  <c r="G487" i="4" s="1"/>
  <c r="G405" i="4"/>
  <c r="G334" i="4" s="1"/>
  <c r="G311" i="4" s="1"/>
  <c r="G285" i="4" s="1"/>
  <c r="G350" i="4"/>
  <c r="G425" i="4"/>
  <c r="G268" i="4" s="1"/>
  <c r="G158" i="4"/>
  <c r="G295" i="4"/>
  <c r="G276" i="4" s="1"/>
  <c r="G197" i="4" s="1"/>
  <c r="G450" i="4"/>
  <c r="F87" i="16"/>
  <c r="H86" i="16"/>
  <c r="F225" i="16"/>
  <c r="H123" i="16"/>
  <c r="C57" i="30"/>
  <c r="F57" i="30" l="1"/>
  <c r="C56" i="30"/>
  <c r="C17" i="30" s="1"/>
  <c r="C152" i="30" s="1"/>
  <c r="F135" i="16"/>
  <c r="F117" i="16"/>
  <c r="F130" i="16"/>
  <c r="H98" i="16"/>
  <c r="F123" i="16"/>
  <c r="G219" i="4"/>
  <c r="G419" i="4"/>
  <c r="G153" i="4"/>
  <c r="G127" i="4" s="1"/>
  <c r="G108" i="4" s="1"/>
  <c r="G338" i="4"/>
  <c r="G75" i="4"/>
  <c r="G67" i="4" s="1"/>
  <c r="G103" i="4"/>
  <c r="G97" i="4" s="1"/>
  <c r="F99" i="16"/>
  <c r="F200" i="16"/>
  <c r="F175" i="16"/>
  <c r="G174" i="16"/>
  <c r="I98" i="16"/>
  <c r="I17" i="16" s="1"/>
  <c r="G233" i="4"/>
  <c r="F118" i="16"/>
  <c r="I174" i="16"/>
  <c r="H174" i="16"/>
  <c r="G19" i="16"/>
  <c r="G17" i="16"/>
  <c r="F91" i="16"/>
  <c r="F90" i="16"/>
  <c r="F23" i="16"/>
  <c r="F22" i="16"/>
  <c r="F86" i="16"/>
  <c r="C154" i="30" l="1"/>
  <c r="C29" i="7"/>
  <c r="C28" i="7" s="1"/>
  <c r="C27" i="7" s="1"/>
  <c r="C26" i="7" s="1"/>
  <c r="G48" i="4"/>
  <c r="G26" i="4" s="1"/>
  <c r="G207" i="4"/>
  <c r="G317" i="4"/>
  <c r="G385" i="4"/>
  <c r="G361" i="4" s="1"/>
  <c r="G18" i="16"/>
  <c r="I19" i="16"/>
  <c r="I18" i="16" s="1"/>
  <c r="F98" i="16"/>
  <c r="F174" i="16"/>
  <c r="C155" i="30"/>
  <c r="H17" i="16"/>
  <c r="F17" i="16" s="1"/>
  <c r="H19" i="16"/>
  <c r="C19" i="7" l="1"/>
  <c r="C15" i="7" s="1"/>
  <c r="C16" i="7" s="1"/>
  <c r="G53" i="4"/>
  <c r="G20" i="4"/>
  <c r="G343" i="4"/>
  <c r="G342" i="4" s="1"/>
  <c r="G289" i="4"/>
  <c r="H18" i="16"/>
  <c r="F18" i="16" s="1"/>
  <c r="F19" i="16"/>
  <c r="G324" i="4" l="1"/>
  <c r="G424" i="4"/>
  <c r="G253" i="4"/>
  <c r="G267" i="4" l="1"/>
  <c r="G223" i="4"/>
  <c r="G294" i="4"/>
  <c r="G218" i="4" l="1"/>
  <c r="G206" i="4" s="1"/>
  <c r="G275" i="4"/>
  <c r="G192" i="4"/>
  <c r="G52" i="4" l="1"/>
  <c r="G187" i="4"/>
  <c r="G418" i="4"/>
  <c r="G384" i="4" l="1"/>
  <c r="G175" i="4"/>
  <c r="G360" i="4" l="1"/>
  <c r="G140" i="4"/>
  <c r="G122" i="4" l="1"/>
  <c r="G323" i="4" l="1"/>
  <c r="G82" i="4"/>
  <c r="G293" i="4" l="1"/>
  <c r="G58" i="4"/>
  <c r="G274" i="4" l="1"/>
  <c r="G464" i="4"/>
  <c r="G443" i="4" s="1"/>
  <c r="G412" i="4" s="1"/>
  <c r="G337" i="4" s="1"/>
  <c r="G316" i="4" s="1"/>
  <c r="G196" i="4" l="1"/>
  <c r="G260" i="4"/>
  <c r="G288" i="4"/>
  <c r="G252" i="4" l="1"/>
  <c r="G222" i="4" s="1"/>
  <c r="G191" i="4" s="1"/>
  <c r="G186" i="4" l="1"/>
  <c r="G174" i="4" l="1"/>
  <c r="G139" i="4" s="1"/>
  <c r="G121" i="4" s="1"/>
  <c r="G81" i="4" s="1"/>
  <c r="G57" i="4" s="1"/>
  <c r="G47" i="4" s="1"/>
  <c r="G25" i="4"/>
  <c r="G19" i="4"/>
  <c r="G190" i="4"/>
  <c r="G185" i="4"/>
  <c r="G178" i="4"/>
  <c r="G143" i="4"/>
  <c r="G102" i="4"/>
  <c r="G96" i="4"/>
  <c r="G91" i="4"/>
  <c r="G87" i="4"/>
  <c r="G66" i="4"/>
  <c r="G486" i="4"/>
  <c r="G485" i="4" s="1"/>
  <c r="G484" i="4" s="1"/>
  <c r="G477" i="4"/>
  <c r="G476" i="4" s="1"/>
  <c r="G475" i="4" s="1"/>
  <c r="G458" i="4"/>
  <c r="G449" i="4"/>
  <c r="G423" i="4"/>
  <c r="G417" i="4"/>
  <c r="G383" i="4"/>
  <c r="G382" i="4" s="1"/>
  <c r="G359" i="4"/>
  <c r="G341" i="4"/>
  <c r="G322" i="4"/>
  <c r="G292" i="4"/>
  <c r="G273" i="4"/>
  <c r="G266" i="4"/>
  <c r="G265" i="4" s="1"/>
  <c r="G259" i="4"/>
  <c r="G258" i="4" s="1"/>
  <c r="G227" i="4"/>
  <c r="G226" i="4" s="1"/>
  <c r="G217" i="4"/>
  <c r="G205" i="4"/>
  <c r="G195" i="4"/>
  <c r="G74" i="4" l="1"/>
  <c r="G65" i="4" s="1"/>
  <c r="G126" i="4"/>
  <c r="G157" i="4"/>
  <c r="G448" i="4"/>
  <c r="G204" i="4"/>
  <c r="G203" i="4" s="1"/>
  <c r="G18" i="4"/>
  <c r="G416" i="4"/>
  <c r="G184" i="4"/>
  <c r="G272" i="4"/>
  <c r="G115" i="4"/>
  <c r="G95" i="4" s="1"/>
  <c r="G264" i="4" l="1"/>
  <c r="G125" i="4"/>
  <c r="G17" i="4" s="1"/>
  <c r="G494" i="4" l="1"/>
</calcChain>
</file>

<file path=xl/sharedStrings.xml><?xml version="1.0" encoding="utf-8"?>
<sst xmlns="http://schemas.openxmlformats.org/spreadsheetml/2006/main" count="4666" uniqueCount="968">
  <si>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</si>
  <si>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</si>
  <si>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</si>
  <si>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</si>
  <si>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</si>
  <si>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</si>
  <si>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</si>
  <si>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</si>
  <si>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</si>
  <si>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</si>
  <si>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</si>
  <si>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</si>
  <si>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</si>
  <si>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</si>
  <si>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</si>
  <si>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</si>
  <si>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</si>
  <si>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</si>
  <si>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</si>
  <si>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</si>
  <si>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</si>
  <si>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</si>
  <si>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</si>
  <si>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</si>
  <si>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</si>
  <si>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</si>
  <si>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</si>
  <si>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</si>
  <si>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</si>
  <si>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</si>
  <si>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</si>
  <si>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</si>
  <si>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</si>
  <si>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</si>
  <si>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</si>
  <si>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</si>
  <si>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</si>
  <si>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</si>
  <si>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</si>
  <si>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</si>
  <si>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</si>
  <si>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</si>
  <si>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</si>
  <si>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</si>
  <si>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</si>
  <si>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</si>
  <si>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</si>
  <si>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</si>
  <si>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</si>
  <si>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</si>
  <si>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</si>
  <si>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</si>
  <si>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</si>
  <si>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</si>
  <si>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</si>
  <si>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</si>
  <si>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</si>
  <si>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</si>
  <si>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</si>
  <si>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</si>
  <si>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</si>
  <si>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</si>
  <si>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</si>
  <si>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</si>
  <si>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</si>
  <si>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</si>
  <si>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</si>
  <si>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</si>
  <si>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</si>
  <si>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</si>
  <si>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</si>
  <si>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</si>
  <si>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</si>
  <si>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</si>
  <si>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</si>
  <si>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</si>
  <si>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</si>
  <si>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</si>
  <si>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</si>
  <si>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</si>
  <si>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</si>
  <si>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</si>
  <si>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</si>
  <si>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</si>
  <si>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</si>
  <si>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</si>
  <si>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</si>
  <si>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</si>
  <si>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</si>
  <si>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</si>
  <si>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</si>
  <si>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</si>
  <si>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</si>
  <si>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</si>
  <si>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</si>
  <si>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</si>
  <si>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</si>
  <si>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</si>
  <si>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</si>
  <si>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</si>
  <si>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</si>
  <si>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</si>
  <si>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</si>
  <si>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</si>
  <si>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</si>
  <si>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</si>
  <si>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</si>
  <si>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</si>
  <si>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</si>
  <si>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</si>
  <si>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</si>
  <si>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</si>
  <si>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</si>
  <si>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</si>
  <si>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</si>
  <si>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</si>
  <si>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</si>
  <si>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</si>
  <si>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</si>
  <si>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</si>
  <si>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</si>
  <si>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Расходы на обеспечение проведения районных олимпиад</t>
  </si>
  <si>
    <t>Расходы на обеспечение образовательным учреждениям доступа к сети интернет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</si>
  <si>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</si>
  <si>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</si>
  <si>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</si>
  <si>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</si>
  <si>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</si>
  <si>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</si>
  <si>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</si>
  <si>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</si>
  <si>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</si>
  <si>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</si>
  <si>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</si>
  <si>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</si>
  <si>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</si>
  <si>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</si>
  <si>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</si>
  <si>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</si>
  <si>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</si>
  <si>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</si>
  <si>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</si>
  <si>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</si>
  <si>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</si>
  <si>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</si>
  <si>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</si>
  <si>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</si>
  <si>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</si>
  <si>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</si>
  <si>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</si>
  <si>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</si>
  <si>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</si>
  <si>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Сумма - всего</t>
  </si>
  <si>
    <t>Сумма средств окружного бюджета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</si>
  <si>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</si>
  <si>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</si>
  <si>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</si>
  <si>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</si>
  <si>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</si>
  <si>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</si>
  <si>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</si>
  <si>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</si>
  <si>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</si>
  <si>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</si>
  <si>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</si>
  <si>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</si>
  <si>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</si>
  <si>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</si>
  <si>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</si>
  <si>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</si>
  <si>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</si>
  <si>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</si>
  <si>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</si>
  <si>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</si>
  <si>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</si>
  <si>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</si>
  <si>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</si>
  <si>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</si>
  <si>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</si>
  <si>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</si>
  <si>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</si>
  <si>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</si>
  <si>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</si>
  <si>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</si>
  <si>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</si>
  <si>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</si>
  <si>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</si>
  <si>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</si>
  <si>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</si>
  <si>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</si>
  <si>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</si>
  <si>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</si>
  <si>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</si>
  <si>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</si>
  <si>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</si>
  <si>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</si>
  <si>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</si>
  <si>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</si>
  <si>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</si>
  <si>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</si>
  <si>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</si>
  <si>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</si>
  <si>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</si>
  <si>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</si>
  <si>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</si>
  <si>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</si>
  <si>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</si>
  <si>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</si>
  <si>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</si>
  <si>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</si>
  <si>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</si>
  <si>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</si>
  <si>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</si>
  <si>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</si>
  <si>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 возмещение организациям ЖКХ разницы в стоимости топлива</t>
  </si>
  <si>
    <t xml:space="preserve">На возмещение организациям ЖКХ части расходов по приобретенной тепловой энергии 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</si>
  <si>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</si>
  <si>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</si>
  <si>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</si>
  <si>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</si>
  <si>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</si>
  <si>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</si>
  <si>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</si>
  <si>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</si>
  <si>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</si>
  <si>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</si>
  <si>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</si>
  <si>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</si>
  <si>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</si>
  <si>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</si>
  <si>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</si>
  <si>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</si>
  <si>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</si>
  <si>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</si>
  <si>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</si>
  <si>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</si>
  <si>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</si>
  <si>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</si>
  <si>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</si>
  <si>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</si>
  <si>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</si>
  <si>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</si>
  <si>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Плата за сбросы загрязняющих веществ в водные объекты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</si>
  <si>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</si>
  <si>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</si>
  <si>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</si>
  <si>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</si>
  <si>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</si>
  <si>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</si>
  <si>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Приложение № 6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</si>
  <si>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</si>
  <si>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</si>
  <si>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</si>
  <si>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</si>
  <si>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</si>
  <si>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</si>
  <si>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</si>
  <si>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</si>
  <si>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</si>
  <si>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</si>
  <si>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</si>
  <si>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</si>
  <si>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</si>
  <si>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</si>
  <si>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</si>
  <si>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</si>
  <si>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</si>
  <si>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</si>
  <si>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</si>
  <si>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</si>
  <si>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</si>
  <si>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</si>
  <si>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</si>
  <si>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</si>
  <si>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</si>
  <si>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</si>
  <si>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</si>
  <si>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</si>
  <si>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</si>
  <si>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</si>
  <si>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</si>
  <si>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</si>
  <si>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</si>
  <si>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</si>
  <si>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</si>
  <si>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Муниципальная программа «Развитие транспортной инфраструктуры городского округа Эгвекинот на 2016-2018 годы»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</si>
  <si>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</si>
  <si>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</si>
  <si>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</si>
  <si>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</si>
  <si>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</si>
  <si>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</si>
  <si>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</si>
  <si>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</si>
  <si>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Муниципальная программа «Содержание, развитие и ремонт инфраструктуры городского округа Эгвекинот на 2016-2018 годы»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</si>
  <si>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</si>
  <si>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</si>
  <si>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</si>
  <si>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</si>
  <si>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</si>
  <si>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</si>
  <si>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</si>
  <si>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Основное мероприятие «Обустройство ВПП для легкомоторной авиации»</t>
  </si>
  <si>
    <t>06 3 02 81110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</si>
  <si>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</si>
  <si>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</si>
  <si>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</si>
  <si>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</si>
  <si>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</si>
  <si>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</si>
  <si>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</si>
  <si>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</si>
  <si>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</si>
  <si>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Основное мероприятие «Субсидии организациям ЖКХ на возмещение части расходов по приобретенной тепловой энергии»</t>
  </si>
  <si>
    <t>05 1 03 42140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</si>
  <si>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</si>
  <si>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</si>
  <si>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</si>
  <si>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</si>
  <si>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</si>
  <si>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</si>
  <si>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</si>
  <si>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</si>
  <si>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</si>
  <si>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</si>
  <si>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</si>
  <si>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</si>
  <si>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</si>
  <si>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</si>
  <si>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</si>
  <si>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</si>
  <si>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</si>
  <si>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</si>
  <si>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</si>
  <si>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Основное мероприятие «Субсидии организациям ЖКХ на возмещение разницы в стоимости топлива»</t>
  </si>
  <si>
    <t>05 1 02 42050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</si>
  <si>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</si>
  <si>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</si>
  <si>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</si>
  <si>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</si>
  <si>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</si>
  <si>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</si>
  <si>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</si>
  <si>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</si>
  <si>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</si>
  <si>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</si>
  <si>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Муниципальная программа «Стимулирование экономической активности населения городского округа Эгвекинот на 2016-2018 годы»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</si>
  <si>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</si>
  <si>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</si>
  <si>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</si>
  <si>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</si>
  <si>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</t>
  </si>
  <si>
    <t>03 1 02 99990</t>
  </si>
  <si>
    <t>08 0 00 00000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</si>
  <si>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</si>
  <si>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</si>
  <si>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</si>
  <si>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</si>
  <si>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</si>
  <si>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</si>
  <si>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</si>
  <si>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</si>
  <si>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</si>
  <si>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</si>
  <si>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</si>
  <si>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</si>
  <si>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</si>
  <si>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</si>
  <si>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</si>
  <si>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</si>
  <si>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</si>
  <si>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</si>
  <si>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</si>
  <si>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</si>
  <si>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</si>
  <si>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</si>
  <si>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</si>
  <si>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</si>
  <si>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</si>
  <si>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</si>
  <si>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</si>
  <si>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</si>
  <si>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</si>
  <si>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02 1 05 00000</t>
  </si>
  <si>
    <t>Основное мероприятие «Обеспечение образовательным учреждениям доступа к сети интернета»</t>
  </si>
  <si>
    <t>02 1 05 80120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</si>
  <si>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</si>
  <si>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</si>
  <si>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</si>
  <si>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</si>
  <si>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</si>
  <si>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Основное мероприятие «Проведение государственной итоговой аттестации, олимпиад и мониторинг в сфере образования»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</si>
  <si>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</si>
  <si>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</si>
  <si>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</si>
  <si>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</si>
  <si>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</si>
  <si>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</si>
  <si>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</si>
  <si>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</si>
  <si>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</si>
  <si>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</si>
  <si>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</si>
  <si>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</si>
  <si>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</si>
  <si>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</si>
  <si>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</si>
  <si>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</si>
  <si>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</si>
  <si>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</si>
  <si>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</si>
  <si>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</si>
  <si>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</si>
  <si>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</si>
  <si>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</si>
  <si>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</si>
  <si>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</si>
  <si>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</si>
  <si>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</si>
  <si>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</si>
  <si>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</si>
  <si>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</si>
  <si>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</si>
  <si>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</si>
  <si>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84 2 00 00230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</si>
  <si>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</si>
  <si>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</si>
  <si>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</si>
  <si>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</si>
  <si>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</si>
  <si>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</si>
  <si>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85 1 00 10110</t>
  </si>
  <si>
    <t>Управление социальной политики городского округа Эгвекинот</t>
  </si>
  <si>
    <t>Сумма средств бюджета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</si>
  <si>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</si>
  <si>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Приложение № 7</t>
  </si>
  <si>
    <t>Приложение № 9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</si>
  <si>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</si>
  <si>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</si>
  <si>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</si>
  <si>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</si>
  <si>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</si>
  <si>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</si>
  <si>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</si>
  <si>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</si>
  <si>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</si>
  <si>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</si>
  <si>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</si>
  <si>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</si>
  <si>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11</t>
  </si>
  <si>
    <t>Основное мероприятие «Предоставление финансовой поддержки торговым предприятиям, реализующих населению социально значимые продовольственные товары»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</si>
  <si>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</si>
  <si>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</si>
  <si>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</si>
  <si>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</si>
  <si>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</si>
  <si>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</si>
  <si>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</si>
  <si>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</si>
  <si>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</si>
  <si>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</si>
  <si>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Реализация мероприятий по проведению оздоровительной кампании детей, находящихся в трудной жизненной ситуации за счет средств местного бюджета (Предоставление субсидий бюджетным, автономным учреждениям и иным некоммерческим организациям)</t>
  </si>
  <si>
    <t>02 1 04</t>
  </si>
  <si>
    <t>02 1 05</t>
  </si>
  <si>
    <t>Расходы на обеспечение образовательным учреждениям доступа к сети интернет (Предоставление субсидий бюджетным, автономным учреждениям и иным некоммерческим организациям)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</si>
  <si>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</si>
  <si>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</si>
  <si>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</si>
  <si>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</si>
  <si>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</si>
  <si>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</si>
  <si>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</si>
  <si>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</si>
  <si>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</si>
  <si>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</si>
  <si>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</si>
  <si>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</si>
  <si>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</si>
  <si>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</si>
  <si>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</si>
  <si>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</si>
  <si>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</si>
  <si>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</si>
  <si>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</si>
  <si>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</si>
  <si>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</si>
  <si>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</si>
  <si>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</si>
  <si>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</si>
  <si>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</si>
  <si>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</si>
  <si>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</si>
  <si>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</si>
  <si>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05 1 02</t>
  </si>
  <si>
    <t>Субсидии на возмещение организациям ЖКХ разницы в стоимости топлива (Иные бюджетные ассигнования)</t>
  </si>
  <si>
    <t>05 1 03</t>
  </si>
  <si>
    <t>Субсидии на возмещение организациям ЖКХ части расходов по приобретенной тепловой энергии 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</si>
  <si>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</si>
  <si>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</si>
  <si>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</si>
  <si>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</si>
  <si>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</si>
  <si>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</si>
  <si>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</si>
  <si>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</si>
  <si>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</si>
  <si>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</si>
  <si>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</si>
  <si>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07 0 02</t>
  </si>
  <si>
    <t>07 0 03</t>
  </si>
  <si>
    <t>07 0 04</t>
  </si>
  <si>
    <t>07 0 05</t>
  </si>
  <si>
    <t>07 0 06</t>
  </si>
  <si>
    <t>07 0 07</t>
  </si>
  <si>
    <t>08 1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</si>
  <si>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</si>
  <si>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</si>
  <si>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</si>
  <si>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</si>
  <si>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</si>
  <si>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</si>
  <si>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</si>
  <si>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</si>
  <si>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</si>
  <si>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</si>
  <si>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</si>
  <si>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</si>
  <si>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</si>
  <si>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</si>
  <si>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</si>
  <si>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</si>
  <si>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</si>
  <si>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</si>
  <si>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</si>
  <si>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</si>
  <si>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</si>
  <si>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</si>
  <si>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</si>
  <si>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</si>
  <si>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</si>
  <si>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</si>
  <si>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</si>
  <si>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</si>
  <si>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</si>
  <si>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</si>
  <si>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</si>
  <si>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</si>
  <si>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</si>
  <si>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</si>
  <si>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</si>
  <si>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</si>
  <si>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</si>
  <si>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</si>
  <si>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</si>
  <si>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</si>
  <si>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Сумма средств федерального бюджета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</si>
  <si>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</si>
  <si>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</si>
  <si>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</si>
  <si>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</si>
  <si>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</si>
  <si>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</si>
  <si>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</si>
  <si>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</si>
  <si>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</si>
  <si>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</si>
  <si>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</si>
  <si>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</si>
  <si>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</si>
  <si>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</si>
  <si>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</si>
  <si>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</si>
  <si>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</si>
  <si>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</si>
  <si>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</si>
  <si>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</si>
  <si>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</si>
  <si>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</si>
  <si>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</si>
  <si>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</si>
  <si>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</si>
  <si>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</si>
  <si>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</si>
  <si>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</si>
  <si>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</si>
  <si>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</si>
  <si>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</si>
  <si>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</si>
  <si>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</si>
  <si>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</si>
  <si>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</si>
  <si>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</si>
  <si>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</si>
  <si>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</si>
  <si>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</si>
  <si>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82 9 00 20010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</si>
  <si>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</si>
  <si>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</si>
  <si>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</si>
  <si>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</si>
  <si>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</si>
  <si>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</si>
  <si>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</si>
  <si>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</si>
  <si>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</si>
  <si>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Правительства Чукотского автономного округа (Закупка товаров, работ и услуг для обеспечения государственных (муниципальных) нужд)</t>
  </si>
  <si>
    <t>На проведение ремонтно-восстановительных работ (ремонт фасадов жилых домов в селе Амгуэма) из резервного фонда Правительства ЧАО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</si>
  <si>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</si>
  <si>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</si>
  <si>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</si>
  <si>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</si>
  <si>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</si>
  <si>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</si>
  <si>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</si>
  <si>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</si>
  <si>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</si>
  <si>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На проведение ремонтно-восстановительных работ (п. Эгвекинот) из резервного фонда Правительства ЧАО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</si>
  <si>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</si>
  <si>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</si>
  <si>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05 1 03 S214R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</si>
  <si>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</si>
  <si>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</si>
  <si>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</si>
  <si>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</si>
  <si>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</si>
  <si>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Субсидии на возмещение организациям ЖКХ части расходов по приобретенной тепловой энергии за счет средств местного бюджета (из резервного фонда Администрации городского округа Эгвекинот)  (Иные бюджетные ассигнования)</t>
  </si>
  <si>
    <t>На выполнение ремонтных работ на объектах коммунальной инфраструктуры в рамках подготовки к работе в зимних условиях</t>
  </si>
  <si>
    <t>Основное мероприятие «Субсидии на выполнение ремонтных работ на объектах коммунальной инфраструктуры в рамках подготовки к работе в зимних условиях»</t>
  </si>
  <si>
    <t>05 1 04 42030</t>
  </si>
  <si>
    <t>05 1 04</t>
  </si>
  <si>
    <t>Субсидии на выполнение ремонтных работ на объектах коммунальной инфраструктуры в рамках подготовки к работе в зимних условиях (Иные бюджетные ассигнования)</t>
  </si>
  <si>
    <t>05 1 04 S203R</t>
  </si>
  <si>
    <t>Субсидии на выполнение ремонтных работ на объектах коммунальной инфраструктуры в рамках подготовки к работе в зимних условиях за счет средств местного бюджета (из резервного фонда Администрации городского округа Эгвекинот) (Иные бюджетные ассигнования)</t>
  </si>
  <si>
    <t>05 1 02 S205R</t>
  </si>
  <si>
    <t>Субсидии на возмещение организациям ЖКХ разницы в стоимости топлива за счет средств местного бюджета (из резервного фонда Администрации городского округа Эгвекинот) (Иные бюджетные ассигнования)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</si>
  <si>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</si>
  <si>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</si>
  <si>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</si>
  <si>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05 1 05 42070</t>
  </si>
  <si>
    <t>05 1 05 S207R</t>
  </si>
  <si>
    <t>Основное мероприятие «Субсидии на укрепление и оснащение материально-технической базы организаций ЖКХ»</t>
  </si>
  <si>
    <t>08 1 01 42200</t>
  </si>
  <si>
    <t>Субсидии на снижение издержек предприятий на производство пищевой продукции</t>
  </si>
  <si>
    <t>08 1 01 S220R</t>
  </si>
  <si>
    <t>Субсидии на снижение издержек предприятий на производство пищевой продукции за счет средств местного бюджета (из резервного фонда Администрации городского округа Эгвекинот)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</si>
  <si>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</si>
  <si>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</si>
  <si>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</si>
  <si>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</si>
  <si>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Содержание и обслуживание казны городского округа Эгвекинот (Иные бюджетные ассигнования)</t>
  </si>
  <si>
    <t>05 1 05</t>
  </si>
  <si>
    <t>Субсидии на укрепление и оснащение материально-технической базы организаций ЖКХ (Иные бюджетные ассигнования)</t>
  </si>
  <si>
    <t>Субсидии на укрепление и оснащение материально-технической базы организаций ЖКХ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</si>
  <si>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снижение издержек предприятий на производство пищевой продукции (Иные бюджетные ассигнования)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</si>
  <si>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</si>
  <si>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</si>
  <si>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</si>
  <si>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02 1 14 00000</t>
  </si>
  <si>
    <t>Основное мероприятие «Субсидии на создание в общеобразовательных организациях, расположенных в сельской местности, условий для занятий физической культурой и спортом»</t>
  </si>
  <si>
    <t>02 1 14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</si>
  <si>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</si>
  <si>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</si>
  <si>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>80 1 00 10120</t>
  </si>
  <si>
    <t>80 2 00 10120</t>
  </si>
  <si>
    <t>Основное мероприятие «Субсидия на возмещение части расходов организациям ЖКХ по приобретенной электрической энергии»</t>
  </si>
  <si>
    <t>05 1 06 42060</t>
  </si>
  <si>
    <t>05 1 06 S206R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</si>
  <si>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</si>
  <si>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</si>
  <si>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</si>
  <si>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</si>
  <si>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</si>
  <si>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</si>
  <si>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</si>
  <si>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</si>
  <si>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05 1 06</t>
  </si>
  <si>
    <t>Субсидия на возмещение части расходов организациям ЖКХ по приобретенной электрической энергии (Иные бюджетные ассигнования)</t>
  </si>
  <si>
    <t>Субсидия на возмещение части расходов организациям ЖКХ по приобретенной электрической энергии за счет средств местного бюджета (из резервного фонда Администрации городского округа Эгвекинот) (Иные бюджетные ассигнования)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</si>
  <si>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</si>
  <si>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</si>
  <si>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</si>
  <si>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</si>
  <si>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</si>
  <si>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</si>
  <si>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</si>
  <si>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Распределение бюджетных ассигнований на 2017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</si>
  <si>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на 2017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</si>
  <si>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2017 год</t>
  </si>
  <si>
    <t>Источники внутреннего финансирования дефицита бюджета 
городского округа Эгвекинот на 2017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</si>
  <si>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</si>
  <si>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</si>
  <si>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</si>
  <si>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</si>
  <si>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</si>
  <si>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</si>
  <si>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</si>
  <si>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</si>
  <si>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</si>
  <si>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</si>
  <si>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</si>
  <si>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</si>
  <si>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</si>
  <si>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</si>
  <si>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</si>
  <si>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</si>
  <si>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</si>
  <si>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</si>
  <si>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</si>
  <si>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</si>
  <si>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</si>
  <si>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</si>
  <si>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</si>
  <si>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</si>
  <si>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</si>
  <si>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 xml:space="preserve">Поступления прогнозируемых доходов по классификации доходов бюджетов 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</si>
  <si>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</si>
  <si>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</si>
  <si>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</si>
  <si>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</si>
  <si>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</si>
  <si>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</si>
  <si>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</si>
  <si>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</si>
  <si>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</si>
  <si>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</si>
  <si>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</si>
  <si>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</si>
  <si>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</si>
  <si>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</si>
  <si>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</si>
  <si>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</si>
  <si>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</si>
  <si>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</si>
  <si>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</si>
  <si>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</si>
  <si>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</si>
  <si>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</si>
  <si>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</si>
  <si>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</si>
  <si>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</si>
  <si>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</si>
  <si>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</si>
  <si>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</si>
  <si>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</si>
  <si>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</si>
  <si>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</si>
  <si>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</si>
  <si>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</si>
  <si>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</si>
  <si>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</si>
  <si>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</si>
  <si>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</si>
  <si>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</si>
  <si>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</si>
  <si>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</si>
  <si>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</si>
  <si>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</si>
  <si>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</si>
  <si>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</si>
  <si>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</si>
  <si>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</si>
  <si>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</si>
  <si>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расходов, связанных с переездом (Иные бюджетные ассигнования)</t>
  </si>
  <si>
    <t>Компенсация расходов на оплату проезда и провоза багажа (Закупка товаров, работ и услуг для обеспечения государственных (муниципальных) нужд)</t>
  </si>
  <si>
    <t>На обеспечение жителей округа социально значимыми продовольственными товарами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</si>
  <si>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</si>
  <si>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</si>
  <si>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</si>
  <si>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</si>
  <si>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</si>
  <si>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</si>
  <si>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</si>
  <si>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</si>
  <si>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</si>
  <si>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</si>
  <si>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</si>
  <si>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</si>
  <si>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</si>
  <si>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</si>
  <si>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</si>
  <si>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>Резервный фонд Правительства Чукотского автономного округа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</si>
  <si>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</si>
  <si>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</si>
  <si>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</si>
  <si>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</si>
  <si>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</si>
  <si>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</si>
  <si>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</si>
  <si>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</si>
  <si>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</si>
  <si>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</si>
  <si>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</si>
  <si>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</si>
  <si>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</si>
  <si>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</si>
  <si>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получение и погашение кредита</t>
  </si>
  <si>
    <t>возврат остатков окружных средств на 01.01.2017</t>
  </si>
  <si>
    <t>остатки собственных доходов на 01.01.2017</t>
  </si>
  <si>
    <t>остатки окружных средств (2880,3000,1 и 1852,3), в которых подтверждена потребность на 2017 год</t>
  </si>
  <si>
    <t>000 2 18 04030 04 0000 180</t>
  </si>
  <si>
    <r>
      <t xml:space="preserve">000 1 16 06000 </t>
    </r>
    <r>
      <rPr>
        <b/>
        <sz val="12"/>
        <rFont val="Times New Roman"/>
        <family val="1"/>
        <charset val="204"/>
      </rPr>
      <t>01</t>
    </r>
    <r>
      <rPr>
        <b/>
        <sz val="12"/>
        <color indexed="8"/>
        <rFont val="Times New Roman"/>
        <family val="1"/>
        <charset val="204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</si>
  <si>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</si>
  <si>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</si>
  <si>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</si>
  <si>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</si>
  <si>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800</t>
  </si>
  <si>
    <t>Рерервный фонд Правительства Чукотского автономного округа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</si>
  <si>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</si>
  <si>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</si>
  <si>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</si>
  <si>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</si>
  <si>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</si>
  <si>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</si>
  <si>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</si>
  <si>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</si>
  <si>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</si>
  <si>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</si>
  <si>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</si>
  <si>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</si>
  <si>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</si>
  <si>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02 1 14 R097Д</t>
  </si>
  <si>
    <t>02 1 14 L097Д</t>
  </si>
  <si>
    <t>Основное мероприятие «Приобретение оборудования и товарно-материальных ценностей для нужд муниципальных образовательных организаций и учреждений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</si>
  <si>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</si>
  <si>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</si>
  <si>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02 1 16 42320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</si>
  <si>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</t>
  </si>
  <si>
    <t>02 1 16 S2320</t>
  </si>
  <si>
    <t>Капитальные вложения в объекты государственной (муниципальной) собственности</t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</si>
  <si>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ЧАО</t>
  </si>
  <si>
    <t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ЧАО</t>
  </si>
  <si>
    <t>000 2 02 25097 04 0000 151</t>
  </si>
  <si>
    <t>000 2 02 35082 04 0000 151</t>
  </si>
  <si>
    <t>000 2 02 20077 04 0000 151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</si>
  <si>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</si>
  <si>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</si>
  <si>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</si>
  <si>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</si>
  <si>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</si>
  <si>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</si>
  <si>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</si>
  <si>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02 1 15</t>
  </si>
  <si>
    <t>02 1 16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</si>
  <si>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</si>
  <si>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</si>
  <si>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</si>
  <si>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Правительства Чукотского автономного округа (Иные бюджетные ассигнования)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</si>
  <si>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</si>
  <si>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Субсидии на финансовую поддержку субъектов предпринимательской деятельности, осуществляющих деятельность в сельской местности  (Иные бюджетные ассигнования)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</si>
  <si>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</si>
  <si>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(Предоставление субсидий бюджетным, автономным учреждениям и иным некоммерческим организациям)</t>
  </si>
  <si>
    <t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</si>
  <si>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(Предоставление субсидий бюджетным, автономным учреждениям и иным некоммерческим организациям)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</si>
  <si>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 (Предоставление субсидий бюджетным, автономным учреждениям и иным некоммерческим организациям)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</si>
  <si>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</si>
  <si>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</si>
  <si>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</si>
  <si>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</si>
  <si>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обеспечение жителей округа социально значимыми продовольственными товарами за счет средств местного бюджета (из резервного фонда Администрации городского округа Эгвекинот) (Иные бюджетные ассигнования)</t>
  </si>
  <si>
    <t>Расходы на обеспечение проведения районных олимпиад (Социальное обеспечение и иные выплаты населению)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</si>
  <si>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(Социальное обеспечение и иные выплаты населению)</t>
  </si>
  <si>
    <t>Резервный фонд Правительства Чукотского автономного округа (Предоставление субсидий бюджетным, автономным учреждениям и иным некоммерческим организациям)</t>
  </si>
  <si>
    <t xml:space="preserve">от 23 декабря 2016 г. № 290 </t>
  </si>
  <si>
    <t>"О бюджете городского округа Эгвекинот на 2017 год"</t>
  </si>
  <si>
    <t>"О бюджете городского округа Эгвекинот"</t>
  </si>
  <si>
    <t>Приложение № 4</t>
  </si>
  <si>
    <t xml:space="preserve">Приложение №5 </t>
  </si>
  <si>
    <t xml:space="preserve">к рекшению Совета депутатов </t>
  </si>
  <si>
    <t>"О бюджете городского округа Эгвекинот на 29017 год"</t>
  </si>
  <si>
    <t>от 23 декабря 2016 г. № 290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</si>
  <si>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</si>
  <si>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</si>
  <si>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ЧАО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</si>
  <si>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</si>
  <si>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</si>
  <si>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</si>
  <si>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«Обеспечение образовательным учреждениям доступа к сети интернет»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</si>
  <si>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</si>
  <si>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</si>
  <si>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</si>
  <si>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</si>
  <si>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</si>
  <si>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</si>
  <si>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</si>
  <si>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Субсидии на обеспечение мероприятий по развитию малоэтажного жилищного строительства в 2017 году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</si>
  <si>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</si>
  <si>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</t>
  </si>
  <si>
    <t>07 0 14 S228R</t>
  </si>
  <si>
    <t>81 П 00 10120</t>
  </si>
  <si>
    <t>02 1 12 10120</t>
  </si>
  <si>
    <t>Приложение  1</t>
  </si>
  <si>
    <t>Приложение 2</t>
  </si>
  <si>
    <t>Приложение  3</t>
  </si>
  <si>
    <t>Приложение  4</t>
  </si>
  <si>
    <t>Приложение  5</t>
  </si>
  <si>
    <t>07 0 14</t>
  </si>
  <si>
    <t>Основное мероприятие "Развитие малоэтажного жилищного строительства"</t>
  </si>
  <si>
    <t>Субсидии на обеспечение мероприятий по развитию малоэтажного жилищного строительства в 2017 году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</si>
  <si>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</si>
  <si>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</si>
  <si>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</si>
  <si>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ЧАО</t>
  </si>
  <si>
    <t>02 3 00 00000</t>
  </si>
  <si>
    <t>02 3 01 00000</t>
  </si>
  <si>
    <t>02 3 01 8014R</t>
  </si>
  <si>
    <t>Подпрограмма «Патриотическое воспитание граждан городского округа Эгвекинот»</t>
  </si>
  <si>
    <t>Основное мероприятие «Информационное обеспечение патриотического воспитания»</t>
  </si>
  <si>
    <t>Информационное обеспечение патриотического воспитания (из резервного фонда Администрации городского округа Эгвекинот)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</si>
  <si>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</si>
  <si>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</si>
  <si>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</si>
  <si>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</si>
  <si>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02 3 01</t>
  </si>
  <si>
    <t>600</t>
  </si>
  <si>
    <t>02 3</t>
  </si>
  <si>
    <t>Информационное обеспечение патриотического воспитания (из резервного фонда Администрации городского округа Эгвекинот) (Предоставление субсидий бюджетным, автономным учреждениям и иным некоммерческим организациям)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</si>
  <si>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</si>
  <si>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Приложение № 8</t>
  </si>
  <si>
    <t xml:space="preserve">Программа муниципальных  внутренних заимствований городского округа Эгвекинот на 2017 год </t>
  </si>
  <si>
    <t>Обязательства</t>
  </si>
  <si>
    <t>Объем заимствований на 1 января 2017 года</t>
  </si>
  <si>
    <t>Объем привлечения в 2017 году</t>
  </si>
  <si>
    <t>Объем погашения в 2017 году</t>
  </si>
  <si>
    <t>Планируемый объем заимствований на 1 января 2018 года</t>
  </si>
  <si>
    <t>Обязательства, действующие на 1 января 2017 года</t>
  </si>
  <si>
    <t>Объем заимствований, всего</t>
  </si>
  <si>
    <t xml:space="preserve">в том числе:
бюджетные кредиты, полученные из окружного бюджета </t>
  </si>
  <si>
    <t>Обязательства, планируемые в 2017 году</t>
  </si>
  <si>
    <t>в том числе:
бюджетные кредиты, полученные из окружного бюджета</t>
  </si>
  <si>
    <t>Итого объем внутренних заимствований</t>
  </si>
  <si>
    <t>Приложение  6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</si>
  <si>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</si>
  <si>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</si>
  <si>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</si>
  <si>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</si>
  <si>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</si>
  <si>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</si>
  <si>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</si>
  <si>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</si>
  <si>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</si>
  <si>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</si>
  <si>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</si>
  <si>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</si>
  <si>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</si>
  <si>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</si>
  <si>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</si>
  <si>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</si>
  <si>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</si>
  <si>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</si>
  <si>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</si>
  <si>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</si>
  <si>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</si>
  <si>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</si>
  <si>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</si>
  <si>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</si>
  <si>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</si>
  <si>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</si>
  <si>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</si>
  <si>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</si>
  <si>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</si>
  <si>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</si>
  <si>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</si>
  <si>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</si>
  <si>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Сумма до изменений</t>
  </si>
  <si>
    <t>Исполнение на 21.12</t>
  </si>
  <si>
    <t>Сумма изменений</t>
  </si>
  <si>
    <t>6856,7 добавить на субсидию ЖКХ</t>
  </si>
  <si>
    <t>от 27 декабря 2017 г. № 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</si>
</sst>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</numFmts>
  <fonts count="5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82">
    <xf numFmtId="0" fontId="0" fillId="0" borderId="0"/>
    <xf numFmtId="0" fontId="31" fillId="0" borderId="0"/>
    <xf numFmtId="0" fontId="31" fillId="0" borderId="0"/>
    <xf numFmtId="1" fontId="32" fillId="0" borderId="5">
      <alignment horizontal="center" vertical="center" wrapText="1" shrinkToFit="1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4" fillId="0" borderId="0"/>
    <xf numFmtId="0" fontId="31" fillId="0" borderId="0"/>
    <xf numFmtId="0" fontId="35" fillId="2" borderId="0">
      <alignment vertical="center"/>
    </xf>
    <xf numFmtId="0" fontId="34" fillId="2" borderId="0"/>
    <xf numFmtId="0" fontId="36" fillId="0" borderId="0">
      <alignment horizontal="center" vertical="center"/>
    </xf>
    <xf numFmtId="0" fontId="37" fillId="0" borderId="0">
      <alignment horizontal="center" wrapText="1"/>
    </xf>
    <xf numFmtId="0" fontId="38" fillId="0" borderId="0">
      <alignment horizontal="center" vertical="center"/>
    </xf>
    <xf numFmtId="0" fontId="34" fillId="0" borderId="0"/>
    <xf numFmtId="0" fontId="38" fillId="0" borderId="0">
      <alignment vertical="center"/>
    </xf>
    <xf numFmtId="0" fontId="34" fillId="2" borderId="6"/>
    <xf numFmtId="0" fontId="32" fillId="0" borderId="0">
      <alignment horizontal="center" vertical="center"/>
    </xf>
    <xf numFmtId="0" fontId="39" fillId="0" borderId="7">
      <alignment horizontal="center" vertical="center" wrapText="1"/>
    </xf>
    <xf numFmtId="0" fontId="32" fillId="0" borderId="0">
      <alignment vertical="center"/>
    </xf>
    <xf numFmtId="0" fontId="34" fillId="0" borderId="8"/>
    <xf numFmtId="0" fontId="32" fillId="0" borderId="0">
      <alignment horizontal="left" vertical="center" wrapText="1"/>
    </xf>
    <xf numFmtId="0" fontId="34" fillId="2" borderId="9"/>
    <xf numFmtId="0" fontId="36" fillId="0" borderId="0">
      <alignment horizontal="center" vertical="center" wrapText="1"/>
    </xf>
    <xf numFmtId="49" fontId="34" fillId="0" borderId="7">
      <alignment horizontal="left" shrinkToFit="1"/>
    </xf>
    <xf numFmtId="0" fontId="32" fillId="0" borderId="6">
      <alignment vertical="center"/>
    </xf>
    <xf numFmtId="4" fontId="34" fillId="0" borderId="7">
      <alignment horizontal="right" vertical="top" shrinkToFit="1"/>
    </xf>
    <xf numFmtId="0" fontId="32" fillId="0" borderId="7">
      <alignment horizontal="center" vertical="center" wrapText="1"/>
    </xf>
    <xf numFmtId="0" fontId="34" fillId="2" borderId="10"/>
    <xf numFmtId="0" fontId="32" fillId="0" borderId="11">
      <alignment horizontal="center" vertical="center" wrapText="1"/>
    </xf>
    <xf numFmtId="49" fontId="34" fillId="3" borderId="7">
      <alignment horizontal="left" shrinkToFit="1"/>
    </xf>
    <xf numFmtId="0" fontId="35" fillId="2" borderId="12">
      <alignment vertical="center"/>
    </xf>
    <xf numFmtId="4" fontId="34" fillId="4" borderId="7">
      <alignment horizontal="right" vertical="top" shrinkToFit="1"/>
    </xf>
    <xf numFmtId="49" fontId="40" fillId="0" borderId="7">
      <alignment vertical="center" wrapText="1"/>
    </xf>
    <xf numFmtId="0" fontId="39" fillId="5" borderId="7">
      <alignment horizontal="left"/>
    </xf>
    <xf numFmtId="0" fontId="35" fillId="2" borderId="9">
      <alignment vertical="center"/>
    </xf>
    <xf numFmtId="4" fontId="39" fillId="6" borderId="7">
      <alignment horizontal="right" vertical="top" shrinkToFit="1"/>
    </xf>
    <xf numFmtId="49" fontId="41" fillId="0" borderId="13">
      <alignment horizontal="left" vertical="center" wrapText="1" indent="1"/>
    </xf>
    <xf numFmtId="0" fontId="42" fillId="0" borderId="0">
      <alignment wrapText="1"/>
    </xf>
    <xf numFmtId="0" fontId="35" fillId="2" borderId="14">
      <alignment vertical="center"/>
    </xf>
    <xf numFmtId="0" fontId="35" fillId="0" borderId="0">
      <alignment vertical="center"/>
    </xf>
    <xf numFmtId="0" fontId="40" fillId="0" borderId="0">
      <alignment horizontal="left" vertical="center" wrapText="1"/>
    </xf>
    <xf numFmtId="0" fontId="36" fillId="0" borderId="0">
      <alignment vertical="center"/>
    </xf>
    <xf numFmtId="0" fontId="32" fillId="0" borderId="0">
      <alignment vertical="center" wrapText="1"/>
    </xf>
    <xf numFmtId="0" fontId="32" fillId="0" borderId="6">
      <alignment horizontal="left" vertical="center" wrapText="1"/>
    </xf>
    <xf numFmtId="0" fontId="32" fillId="0" borderId="10">
      <alignment horizontal="left" vertical="center" wrapText="1"/>
    </xf>
    <xf numFmtId="0" fontId="32" fillId="0" borderId="9">
      <alignment vertical="center" wrapText="1"/>
    </xf>
    <xf numFmtId="0" fontId="32" fillId="0" borderId="15">
      <alignment horizontal="center" vertical="center" wrapText="1"/>
    </xf>
    <xf numFmtId="1" fontId="40" fillId="0" borderId="7">
      <alignment horizontal="center" vertical="center" shrinkToFit="1"/>
      <protection locked="0"/>
    </xf>
    <xf numFmtId="0" fontId="35" fillId="2" borderId="10">
      <alignment vertical="center"/>
    </xf>
    <xf numFmtId="1" fontId="41" fillId="0" borderId="7">
      <alignment horizontal="center" vertical="center" shrinkToFit="1"/>
    </xf>
    <xf numFmtId="0" fontId="35" fillId="2" borderId="0">
      <alignment vertical="center" shrinkToFit="1"/>
    </xf>
    <xf numFmtId="49" fontId="32" fillId="0" borderId="0">
      <alignment vertical="center" wrapText="1"/>
    </xf>
    <xf numFmtId="49" fontId="32" fillId="0" borderId="9">
      <alignment vertical="center" wrapText="1"/>
    </xf>
    <xf numFmtId="4" fontId="40" fillId="0" borderId="7">
      <alignment horizontal="right" vertical="center" shrinkToFit="1"/>
      <protection locked="0"/>
    </xf>
    <xf numFmtId="4" fontId="41" fillId="0" borderId="7">
      <alignment horizontal="right" vertical="center" shrinkToFit="1"/>
    </xf>
    <xf numFmtId="0" fontId="43" fillId="0" borderId="0">
      <alignment horizontal="center" vertical="center" wrapText="1"/>
    </xf>
    <xf numFmtId="0" fontId="32" fillId="0" borderId="16">
      <alignment vertical="center"/>
    </xf>
    <xf numFmtId="0" fontId="32" fillId="0" borderId="17">
      <alignment horizontal="right" vertical="center"/>
    </xf>
    <xf numFmtId="0" fontId="32" fillId="0" borderId="6">
      <alignment horizontal="right" vertical="center"/>
    </xf>
    <xf numFmtId="0" fontId="32" fillId="0" borderId="15">
      <alignment horizontal="center" vertical="center"/>
    </xf>
    <xf numFmtId="49" fontId="32" fillId="0" borderId="18">
      <alignment horizontal="center" vertical="center"/>
    </xf>
    <xf numFmtId="0" fontId="32" fillId="0" borderId="5">
      <alignment horizontal="center" vertical="center"/>
    </xf>
    <xf numFmtId="1" fontId="32" fillId="0" borderId="5">
      <alignment horizontal="center" vertical="center"/>
    </xf>
    <xf numFmtId="1" fontId="32" fillId="0" borderId="5">
      <alignment horizontal="center" vertical="center" shrinkToFit="1"/>
    </xf>
    <xf numFmtId="49" fontId="32" fillId="0" borderId="5">
      <alignment horizontal="center" vertical="center"/>
    </xf>
    <xf numFmtId="0" fontId="32" fillId="0" borderId="19">
      <alignment horizontal="center" vertical="center"/>
    </xf>
    <xf numFmtId="0" fontId="32" fillId="0" borderId="20">
      <alignment vertical="center"/>
    </xf>
    <xf numFmtId="0" fontId="32" fillId="0" borderId="7">
      <alignment horizontal="center" vertical="center" wrapText="1"/>
    </xf>
    <xf numFmtId="0" fontId="32" fillId="0" borderId="21">
      <alignment horizontal="center" vertical="center" wrapText="1"/>
    </xf>
    <xf numFmtId="0" fontId="44" fillId="0" borderId="6">
      <alignment horizontal="right" vertical="center"/>
    </xf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0" fontId="18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29" fillId="0" borderId="0" xfId="71"/>
    <xf numFmtId="0" fontId="16" fillId="0" borderId="1" xfId="0" applyFont="1" applyFill="1" applyBorder="1" applyAlignment="1">
      <alignment horizontal="left" wrapText="1"/>
    </xf>
    <xf numFmtId="166" fontId="16" fillId="0" borderId="1" xfId="0" applyNumberFormat="1" applyFont="1" applyFill="1" applyBorder="1"/>
    <xf numFmtId="166" fontId="15" fillId="0" borderId="1" xfId="0" applyNumberFormat="1" applyFont="1" applyFill="1" applyBorder="1"/>
    <xf numFmtId="166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30" fillId="0" borderId="0" xfId="76"/>
    <xf numFmtId="0" fontId="1" fillId="0" borderId="1" xfId="78" applyFont="1" applyFill="1" applyBorder="1" applyAlignment="1">
      <alignment vertical="top" wrapText="1"/>
    </xf>
    <xf numFmtId="0" fontId="46" fillId="0" borderId="0" xfId="76" applyFont="1"/>
    <xf numFmtId="0" fontId="15" fillId="0" borderId="0" xfId="76" applyFont="1"/>
    <xf numFmtId="0" fontId="22" fillId="0" borderId="0" xfId="76" applyFont="1"/>
    <xf numFmtId="166" fontId="1" fillId="0" borderId="1" xfId="81" applyNumberFormat="1" applyFont="1" applyFill="1" applyBorder="1" applyAlignment="1">
      <alignment horizontal="right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7" fillId="0" borderId="0" xfId="0" applyFont="1"/>
    <xf numFmtId="0" fontId="2" fillId="0" borderId="1" xfId="0" applyFont="1" applyFill="1" applyBorder="1" applyAlignment="1">
      <alignment horizontal="left" vertical="top" wrapText="1"/>
    </xf>
    <xf numFmtId="166" fontId="30" fillId="0" borderId="0" xfId="76" applyNumberFormat="1"/>
    <xf numFmtId="49" fontId="16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6" fontId="1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/>
    <xf numFmtId="166" fontId="0" fillId="0" borderId="0" xfId="0" applyNumberFormat="1"/>
    <xf numFmtId="0" fontId="1" fillId="0" borderId="1" xfId="71" applyFont="1" applyFill="1" applyBorder="1" applyAlignment="1">
      <alignment horizontal="left" vertical="top" wrapText="1"/>
    </xf>
    <xf numFmtId="165" fontId="0" fillId="0" borderId="0" xfId="0" applyNumberFormat="1"/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top" wrapText="1"/>
    </xf>
    <xf numFmtId="0" fontId="30" fillId="0" borderId="0" xfId="77" applyFont="1"/>
    <xf numFmtId="0" fontId="48" fillId="0" borderId="0" xfId="76" applyFont="1"/>
    <xf numFmtId="0" fontId="1" fillId="0" borderId="0" xfId="78" applyFont="1" applyFill="1" applyBorder="1" applyAlignment="1">
      <alignment vertical="top" wrapText="1"/>
    </xf>
    <xf numFmtId="0" fontId="30" fillId="0" borderId="0" xfId="76" applyBorder="1"/>
    <xf numFmtId="166" fontId="30" fillId="0" borderId="0" xfId="76" applyNumberFormat="1" applyBorder="1"/>
    <xf numFmtId="0" fontId="1" fillId="0" borderId="0" xfId="78" applyFont="1" applyFill="1" applyBorder="1" applyAlignment="1">
      <alignment vertical="top"/>
    </xf>
    <xf numFmtId="166" fontId="30" fillId="0" borderId="0" xfId="77" applyNumberFormat="1" applyFont="1"/>
    <xf numFmtId="167" fontId="30" fillId="0" borderId="0" xfId="79" applyNumberFormat="1" applyFont="1"/>
    <xf numFmtId="49" fontId="1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16" fillId="0" borderId="2" xfId="7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7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8" fillId="0" borderId="0" xfId="0" applyFont="1" applyFill="1"/>
    <xf numFmtId="0" fontId="1" fillId="0" borderId="1" xfId="0" applyFont="1" applyFill="1" applyBorder="1" applyAlignment="1">
      <alignment horizontal="justify" vertical="top" wrapText="1"/>
    </xf>
    <xf numFmtId="166" fontId="2" fillId="0" borderId="0" xfId="79" applyNumberFormat="1" applyFont="1" applyBorder="1" applyAlignment="1">
      <alignment horizontal="right"/>
    </xf>
    <xf numFmtId="166" fontId="49" fillId="0" borderId="0" xfId="79" applyNumberFormat="1" applyFont="1" applyBorder="1" applyAlignment="1">
      <alignment horizontal="right"/>
    </xf>
    <xf numFmtId="0" fontId="47" fillId="0" borderId="0" xfId="0" applyFont="1" applyBorder="1"/>
    <xf numFmtId="166" fontId="1" fillId="0" borderId="0" xfId="79" applyNumberFormat="1" applyFont="1" applyBorder="1" applyAlignment="1">
      <alignment horizontal="right"/>
    </xf>
    <xf numFmtId="166" fontId="45" fillId="0" borderId="0" xfId="79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0" fontId="2" fillId="0" borderId="1" xfId="78" applyFont="1" applyFill="1" applyBorder="1"/>
    <xf numFmtId="166" fontId="2" fillId="0" borderId="1" xfId="78" applyNumberFormat="1" applyFont="1" applyFill="1" applyBorder="1" applyAlignment="1">
      <alignment horizontal="right" vertical="top" wrapText="1"/>
    </xf>
    <xf numFmtId="166" fontId="2" fillId="0" borderId="1" xfId="78" applyNumberFormat="1" applyFont="1" applyFill="1" applyBorder="1" applyAlignment="1">
      <alignment horizontal="right" wrapText="1"/>
    </xf>
    <xf numFmtId="166" fontId="2" fillId="0" borderId="1" xfId="81" applyNumberFormat="1" applyFont="1" applyFill="1" applyBorder="1" applyAlignment="1">
      <alignment horizontal="right"/>
    </xf>
    <xf numFmtId="0" fontId="1" fillId="0" borderId="1" xfId="76" applyFont="1" applyFill="1" applyBorder="1" applyAlignment="1">
      <alignment vertical="top" wrapText="1"/>
    </xf>
    <xf numFmtId="166" fontId="1" fillId="0" borderId="1" xfId="80" applyNumberFormat="1" applyFont="1" applyFill="1" applyBorder="1" applyAlignment="1">
      <alignment horizontal="right"/>
    </xf>
    <xf numFmtId="0" fontId="2" fillId="0" borderId="1" xfId="78" applyFont="1" applyFill="1" applyBorder="1" applyAlignment="1">
      <alignment horizontal="left" vertical="top" wrapText="1"/>
    </xf>
    <xf numFmtId="0" fontId="1" fillId="0" borderId="1" xfId="78" applyFont="1" applyFill="1" applyBorder="1" applyAlignment="1">
      <alignment horizontal="left" vertical="top" wrapText="1"/>
    </xf>
    <xf numFmtId="0" fontId="15" fillId="0" borderId="1" xfId="76" applyFont="1" applyFill="1" applyBorder="1" applyAlignment="1">
      <alignment horizontal="left" vertical="justify" wrapText="1"/>
    </xf>
    <xf numFmtId="0" fontId="16" fillId="0" borderId="1" xfId="76" applyFont="1" applyFill="1" applyBorder="1" applyAlignment="1">
      <alignment horizontal="left" vertical="justify" wrapText="1"/>
    </xf>
    <xf numFmtId="0" fontId="48" fillId="0" borderId="1" xfId="0" applyFont="1" applyFill="1" applyBorder="1" applyAlignment="1">
      <alignment wrapText="1"/>
    </xf>
    <xf numFmtId="166" fontId="2" fillId="0" borderId="1" xfId="79" applyNumberFormat="1" applyFont="1" applyFill="1" applyBorder="1" applyAlignment="1">
      <alignment horizontal="right"/>
    </xf>
    <xf numFmtId="0" fontId="48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6" fontId="1" fillId="0" borderId="1" xfId="79" applyNumberFormat="1" applyFont="1" applyFill="1" applyBorder="1" applyAlignment="1">
      <alignment horizontal="right"/>
    </xf>
    <xf numFmtId="166" fontId="15" fillId="0" borderId="1" xfId="81" applyNumberFormat="1" applyFont="1" applyFill="1" applyBorder="1" applyAlignment="1">
      <alignment horizontal="right"/>
    </xf>
    <xf numFmtId="166" fontId="16" fillId="0" borderId="1" xfId="8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50" fillId="0" borderId="0" xfId="0" applyFont="1" applyFill="1" applyAlignment="1">
      <alignment vertical="top" wrapText="1"/>
    </xf>
    <xf numFmtId="0" fontId="30" fillId="0" borderId="0" xfId="76" applyFill="1" applyBorder="1"/>
    <xf numFmtId="0" fontId="30" fillId="0" borderId="0" xfId="76" applyFill="1" applyBorder="1" applyAlignment="1">
      <alignment wrapText="1"/>
    </xf>
    <xf numFmtId="166" fontId="2" fillId="0" borderId="0" xfId="81" applyNumberFormat="1" applyFont="1" applyFill="1" applyBorder="1" applyAlignment="1">
      <alignment horizontal="right"/>
    </xf>
    <xf numFmtId="166" fontId="30" fillId="0" borderId="0" xfId="76" applyNumberFormat="1" applyFill="1" applyBorder="1"/>
    <xf numFmtId="166" fontId="1" fillId="0" borderId="0" xfId="81" applyNumberFormat="1" applyFont="1" applyFill="1" applyBorder="1" applyAlignment="1">
      <alignment horizontal="right"/>
    </xf>
    <xf numFmtId="0" fontId="47" fillId="0" borderId="0" xfId="0" applyFont="1" applyFill="1"/>
    <xf numFmtId="0" fontId="51" fillId="0" borderId="0" xfId="0" applyFont="1"/>
    <xf numFmtId="4" fontId="51" fillId="0" borderId="0" xfId="0" applyNumberFormat="1" applyFont="1"/>
    <xf numFmtId="0" fontId="51" fillId="0" borderId="0" xfId="0" applyFont="1" applyFill="1"/>
    <xf numFmtId="0" fontId="46" fillId="0" borderId="1" xfId="0" applyFont="1" applyFill="1" applyBorder="1" applyAlignment="1">
      <alignment wrapText="1"/>
    </xf>
    <xf numFmtId="0" fontId="16" fillId="0" borderId="1" xfId="72" applyFont="1" applyFill="1" applyBorder="1" applyAlignment="1">
      <alignment horizontal="center" wrapText="1"/>
    </xf>
    <xf numFmtId="0" fontId="16" fillId="0" borderId="1" xfId="72" applyFont="1" applyFill="1" applyBorder="1" applyAlignment="1">
      <alignment horizontal="center"/>
    </xf>
    <xf numFmtId="4" fontId="16" fillId="0" borderId="1" xfId="72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167" fontId="46" fillId="0" borderId="0" xfId="79" applyNumberFormat="1" applyFont="1"/>
    <xf numFmtId="167" fontId="48" fillId="0" borderId="0" xfId="79" applyNumberFormat="1" applyFont="1"/>
    <xf numFmtId="166" fontId="48" fillId="0" borderId="0" xfId="76" applyNumberFormat="1" applyFont="1"/>
    <xf numFmtId="167" fontId="30" fillId="0" borderId="0" xfId="79" applyNumberFormat="1" applyFont="1" applyAlignment="1">
      <alignment wrapText="1"/>
    </xf>
    <xf numFmtId="49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166" fontId="45" fillId="0" borderId="1" xfId="0" applyNumberFormat="1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6" fillId="0" borderId="1" xfId="71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center"/>
    </xf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166" fontId="29" fillId="0" borderId="0" xfId="71" applyNumberForma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30" fillId="0" borderId="0" xfId="76" applyFill="1"/>
    <xf numFmtId="0" fontId="1" fillId="0" borderId="0" xfId="78" applyFont="1" applyFill="1" applyBorder="1" applyAlignment="1">
      <alignment horizontal="right" vertical="top" wrapText="1"/>
    </xf>
    <xf numFmtId="0" fontId="1" fillId="0" borderId="3" xfId="78" applyFont="1" applyFill="1" applyBorder="1" applyAlignment="1">
      <alignment vertical="top" wrapText="1"/>
    </xf>
    <xf numFmtId="49" fontId="30" fillId="0" borderId="0" xfId="79" applyNumberFormat="1" applyFont="1" applyFill="1" applyAlignment="1">
      <alignment vertical="top" wrapText="1"/>
    </xf>
    <xf numFmtId="166" fontId="30" fillId="0" borderId="0" xfId="76" applyNumberFormat="1" applyFill="1"/>
    <xf numFmtId="0" fontId="10" fillId="0" borderId="0" xfId="71" applyFont="1" applyFill="1" applyAlignment="1">
      <alignment horizontal="left" vertical="top"/>
    </xf>
    <xf numFmtId="0" fontId="10" fillId="0" borderId="0" xfId="71" applyFont="1" applyFill="1" applyAlignment="1">
      <alignment horizontal="left"/>
    </xf>
    <xf numFmtId="0" fontId="10" fillId="0" borderId="0" xfId="71" applyFont="1" applyFill="1" applyAlignment="1">
      <alignment horizontal="center"/>
    </xf>
    <xf numFmtId="0" fontId="29" fillId="0" borderId="0" xfId="71" applyFill="1" applyAlignment="1">
      <alignment horizontal="center"/>
    </xf>
    <xf numFmtId="0" fontId="1" fillId="0" borderId="0" xfId="71" applyFont="1" applyFill="1" applyBorder="1" applyAlignment="1">
      <alignment vertical="top"/>
    </xf>
    <xf numFmtId="0" fontId="29" fillId="0" borderId="0" xfId="71" applyFill="1" applyAlignment="1">
      <alignment horizontal="left" vertical="top"/>
    </xf>
    <xf numFmtId="0" fontId="29" fillId="0" borderId="0" xfId="71" applyFill="1" applyAlignment="1">
      <alignment horizontal="left"/>
    </xf>
    <xf numFmtId="0" fontId="1" fillId="0" borderId="0" xfId="71" applyFont="1" applyFill="1" applyAlignment="1"/>
    <xf numFmtId="0" fontId="9" fillId="0" borderId="0" xfId="71" applyFont="1" applyFill="1" applyAlignment="1">
      <alignment horizontal="right"/>
    </xf>
    <xf numFmtId="0" fontId="1" fillId="0" borderId="0" xfId="71" applyFont="1" applyFill="1" applyAlignment="1">
      <alignment horizontal="right"/>
    </xf>
    <xf numFmtId="0" fontId="1" fillId="0" borderId="1" xfId="71" applyFont="1" applyFill="1" applyBorder="1" applyAlignment="1">
      <alignment horizontal="center" vertical="top" wrapText="1"/>
    </xf>
    <xf numFmtId="166" fontId="2" fillId="0" borderId="1" xfId="7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6" fillId="0" borderId="1" xfId="73" applyFont="1" applyFill="1" applyBorder="1" applyAlignment="1">
      <alignment horizontal="center" wrapText="1"/>
    </xf>
    <xf numFmtId="0" fontId="28" fillId="0" borderId="1" xfId="73" applyFont="1" applyFill="1" applyBorder="1" applyAlignment="1">
      <alignment horizontal="center" wrapText="1"/>
    </xf>
    <xf numFmtId="0" fontId="16" fillId="0" borderId="1" xfId="73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" xfId="73" applyFont="1" applyFill="1" applyBorder="1" applyAlignment="1">
      <alignment horizontal="center" wrapText="1"/>
    </xf>
    <xf numFmtId="49" fontId="16" fillId="0" borderId="1" xfId="73" applyNumberFormat="1" applyFont="1" applyFill="1" applyBorder="1" applyAlignment="1">
      <alignment horizontal="center"/>
    </xf>
    <xf numFmtId="0" fontId="16" fillId="0" borderId="4" xfId="73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1" xfId="72" applyFont="1" applyFill="1" applyBorder="1" applyAlignment="1">
      <alignment horizontal="left" vertical="top" wrapText="1"/>
    </xf>
    <xf numFmtId="0" fontId="15" fillId="0" borderId="1" xfId="72" applyFont="1" applyFill="1" applyBorder="1" applyAlignment="1">
      <alignment horizontal="center" wrapText="1"/>
    </xf>
    <xf numFmtId="0" fontId="15" fillId="0" borderId="1" xfId="72" applyFont="1" applyFill="1" applyBorder="1" applyAlignment="1">
      <alignment horizontal="center"/>
    </xf>
    <xf numFmtId="0" fontId="16" fillId="0" borderId="1" xfId="72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67" fontId="1" fillId="0" borderId="0" xfId="79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7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49" fontId="11" fillId="0" borderId="1" xfId="0" applyNumberFormat="1" applyFont="1" applyFill="1" applyBorder="1" applyAlignment="1">
      <alignment horizontal="left" wrapText="1"/>
    </xf>
    <xf numFmtId="166" fontId="20" fillId="0" borderId="1" xfId="0" applyNumberFormat="1" applyFont="1" applyFill="1" applyBorder="1" applyAlignment="1">
      <alignment horizontal="right"/>
    </xf>
    <xf numFmtId="0" fontId="52" fillId="0" borderId="0" xfId="0" applyFont="1" applyFill="1"/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30" fillId="0" borderId="0" xfId="76" applyFill="1" applyAlignment="1">
      <alignment horizontal="right"/>
    </xf>
    <xf numFmtId="0" fontId="6" fillId="0" borderId="0" xfId="7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center" wrapText="1"/>
    </xf>
    <xf numFmtId="166" fontId="1" fillId="7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8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46" fillId="0" borderId="1" xfId="0" applyFont="1" applyBorder="1" applyAlignment="1">
      <alignment wrapText="1"/>
    </xf>
    <xf numFmtId="0" fontId="2" fillId="0" borderId="1" xfId="78" applyFont="1" applyBorder="1" applyAlignment="1">
      <alignment vertical="top" wrapText="1"/>
    </xf>
    <xf numFmtId="0" fontId="1" fillId="0" borderId="1" xfId="78" applyFont="1" applyBorder="1" applyAlignment="1">
      <alignment vertical="top" wrapText="1"/>
    </xf>
    <xf numFmtId="0" fontId="1" fillId="0" borderId="4" xfId="78" applyFont="1" applyFill="1" applyBorder="1" applyAlignment="1">
      <alignment horizontal="center" vertical="center" wrapText="1"/>
    </xf>
    <xf numFmtId="0" fontId="1" fillId="0" borderId="4" xfId="78" applyFont="1" applyFill="1" applyBorder="1" applyAlignment="1">
      <alignment horizontal="center" vertical="top" wrapText="1"/>
    </xf>
    <xf numFmtId="166" fontId="2" fillId="0" borderId="4" xfId="78" applyNumberFormat="1" applyFont="1" applyFill="1" applyBorder="1" applyAlignment="1">
      <alignment horizontal="right" vertical="top" wrapText="1"/>
    </xf>
    <xf numFmtId="166" fontId="2" fillId="0" borderId="4" xfId="78" applyNumberFormat="1" applyFont="1" applyFill="1" applyBorder="1" applyAlignment="1">
      <alignment horizontal="right" wrapText="1"/>
    </xf>
    <xf numFmtId="166" fontId="2" fillId="0" borderId="4" xfId="81" applyNumberFormat="1" applyFont="1" applyFill="1" applyBorder="1" applyAlignment="1">
      <alignment horizontal="right"/>
    </xf>
    <xf numFmtId="166" fontId="1" fillId="0" borderId="4" xfId="81" applyNumberFormat="1" applyFont="1" applyFill="1" applyBorder="1" applyAlignment="1">
      <alignment horizontal="right"/>
    </xf>
    <xf numFmtId="166" fontId="1" fillId="0" borderId="4" xfId="80" applyNumberFormat="1" applyFont="1" applyFill="1" applyBorder="1" applyAlignment="1">
      <alignment horizontal="right"/>
    </xf>
    <xf numFmtId="166" fontId="2" fillId="0" borderId="4" xfId="79" applyNumberFormat="1" applyFont="1" applyFill="1" applyBorder="1" applyAlignment="1">
      <alignment horizontal="right"/>
    </xf>
    <xf numFmtId="166" fontId="1" fillId="0" borderId="4" xfId="79" applyNumberFormat="1" applyFont="1" applyFill="1" applyBorder="1" applyAlignment="1">
      <alignment horizontal="right"/>
    </xf>
    <xf numFmtId="166" fontId="15" fillId="0" borderId="4" xfId="81" applyNumberFormat="1" applyFont="1" applyFill="1" applyBorder="1" applyAlignment="1">
      <alignment horizontal="right"/>
    </xf>
    <xf numFmtId="166" fontId="16" fillId="0" borderId="4" xfId="81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 vertical="top"/>
    </xf>
    <xf numFmtId="0" fontId="30" fillId="0" borderId="22" xfId="76" applyFill="1" applyBorder="1" applyAlignment="1">
      <alignment horizontal="right"/>
    </xf>
    <xf numFmtId="0" fontId="6" fillId="0" borderId="22" xfId="78" applyFont="1" applyFill="1" applyBorder="1" applyAlignment="1">
      <alignment horizontal="center" vertical="center" wrapText="1"/>
    </xf>
    <xf numFmtId="0" fontId="1" fillId="0" borderId="22" xfId="78" applyFont="1" applyFill="1" applyBorder="1" applyAlignment="1">
      <alignment horizontal="right" vertical="top" wrapText="1"/>
    </xf>
    <xf numFmtId="0" fontId="30" fillId="0" borderId="22" xfId="76" applyFill="1" applyBorder="1"/>
    <xf numFmtId="166" fontId="30" fillId="0" borderId="22" xfId="76" applyNumberFormat="1" applyFill="1" applyBorder="1"/>
    <xf numFmtId="0" fontId="30" fillId="0" borderId="0" xfId="76" applyFill="1" applyAlignment="1">
      <alignment horizontal="right"/>
    </xf>
    <xf numFmtId="0" fontId="1" fillId="0" borderId="0" xfId="0" applyFont="1" applyFill="1" applyAlignment="1">
      <alignment horizontal="right" vertical="top"/>
    </xf>
    <xf numFmtId="166" fontId="16" fillId="0" borderId="1" xfId="73" applyNumberFormat="1" applyFont="1" applyFill="1" applyBorder="1" applyAlignment="1">
      <alignment horizontal="right"/>
    </xf>
    <xf numFmtId="0" fontId="1" fillId="0" borderId="0" xfId="78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top" wrapText="1"/>
    </xf>
    <xf numFmtId="166" fontId="2" fillId="0" borderId="0" xfId="78" applyNumberFormat="1" applyFont="1" applyFill="1" applyBorder="1" applyAlignment="1">
      <alignment horizontal="right" vertical="top" wrapText="1"/>
    </xf>
    <xf numFmtId="166" fontId="2" fillId="0" borderId="0" xfId="78" applyNumberFormat="1" applyFont="1" applyFill="1" applyBorder="1" applyAlignment="1">
      <alignment horizontal="right" wrapText="1"/>
    </xf>
    <xf numFmtId="166" fontId="2" fillId="0" borderId="0" xfId="79" applyNumberFormat="1" applyFont="1" applyFill="1" applyBorder="1" applyAlignment="1">
      <alignment horizontal="right"/>
    </xf>
    <xf numFmtId="166" fontId="49" fillId="0" borderId="0" xfId="81" applyNumberFormat="1" applyFont="1" applyBorder="1" applyAlignment="1">
      <alignment horizontal="right"/>
    </xf>
    <xf numFmtId="166" fontId="15" fillId="0" borderId="0" xfId="81" applyNumberFormat="1" applyFont="1" applyFill="1" applyBorder="1" applyAlignment="1">
      <alignment horizontal="right"/>
    </xf>
    <xf numFmtId="166" fontId="16" fillId="0" borderId="0" xfId="81" applyNumberFormat="1" applyFont="1" applyFill="1" applyBorder="1" applyAlignment="1">
      <alignment horizontal="right"/>
    </xf>
    <xf numFmtId="2" fontId="0" fillId="0" borderId="0" xfId="0" applyNumberFormat="1"/>
    <xf numFmtId="0" fontId="6" fillId="0" borderId="0" xfId="78" applyFont="1" applyFill="1" applyBorder="1" applyAlignment="1">
      <alignment horizontal="center" vertical="center" wrapText="1"/>
    </xf>
    <xf numFmtId="0" fontId="30" fillId="0" borderId="0" xfId="76" applyFill="1" applyAlignment="1">
      <alignment horizontal="left" wrapText="1"/>
    </xf>
    <xf numFmtId="0" fontId="30" fillId="0" borderId="0" xfId="76" applyFill="1" applyAlignment="1">
      <alignment horizontal="right"/>
    </xf>
    <xf numFmtId="0" fontId="6" fillId="0" borderId="0" xfId="71" applyFont="1" applyFill="1" applyAlignment="1">
      <alignment horizontal="center" vertical="top" wrapText="1"/>
    </xf>
    <xf numFmtId="0" fontId="46" fillId="0" borderId="0" xfId="71" applyFont="1" applyFill="1" applyAlignment="1">
      <alignment horizontal="right" vertical="top"/>
    </xf>
    <xf numFmtId="0" fontId="7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zoomScaleNormal="100" workbookViewId="0">
      <selection activeCell="E4" sqref="E4"/>
    </sheetView>
  </sheetViews>
  <sheetFormatPr defaultRowHeight="15.75" x14ac:dyDescent="0.25"/>
  <cols>
    <col min="1" max="1" width="28.28515625" style="157" customWidth="1"/>
    <col min="2" max="2" width="73.5703125" style="157" customWidth="1"/>
    <col min="3" max="4" width="13.28515625" style="157" hidden="1" customWidth="1"/>
    <col min="5" max="5" width="13.28515625" style="157" customWidth="1"/>
    <col min="6" max="6" width="13.28515625" style="271" hidden="1" customWidth="1"/>
    <col min="7" max="7" width="15.28515625" style="26" hidden="1" customWidth="1"/>
    <col min="8" max="8" width="33.140625" style="26" hidden="1" customWidth="1"/>
    <col min="9" max="16384" width="9.140625" style="26"/>
  </cols>
  <sheetData>
    <row r="1" spans="1:6" x14ac:dyDescent="0.25">
      <c r="C1" s="156"/>
      <c r="D1" s="156"/>
      <c r="E1" s="156" t="s">
        <v>890</v>
      </c>
      <c r="F1" s="267"/>
    </row>
    <row r="2" spans="1:6" x14ac:dyDescent="0.25">
      <c r="C2" s="155"/>
      <c r="D2" s="238"/>
      <c r="E2" s="274" t="s">
        <v>5</v>
      </c>
      <c r="F2" s="267"/>
    </row>
    <row r="3" spans="1:6" x14ac:dyDescent="0.25">
      <c r="C3" s="155"/>
      <c r="D3" s="238"/>
      <c r="E3" s="274" t="s">
        <v>608</v>
      </c>
      <c r="F3" s="267"/>
    </row>
    <row r="4" spans="1:6" x14ac:dyDescent="0.25">
      <c r="C4" s="156"/>
      <c r="D4" s="156"/>
      <c r="E4" s="156" t="s">
        <v>967</v>
      </c>
      <c r="F4" s="267"/>
    </row>
    <row r="5" spans="1:6" x14ac:dyDescent="0.25">
      <c r="C5" s="155"/>
      <c r="D5" s="238"/>
      <c r="E5" s="274"/>
      <c r="F5" s="267"/>
    </row>
    <row r="6" spans="1:6" x14ac:dyDescent="0.25">
      <c r="C6" s="273"/>
      <c r="D6" s="236"/>
      <c r="E6" s="273" t="s">
        <v>865</v>
      </c>
      <c r="F6" s="268"/>
    </row>
    <row r="7" spans="1:6" x14ac:dyDescent="0.25">
      <c r="C7" s="155"/>
      <c r="D7" s="238"/>
      <c r="E7" s="274" t="s">
        <v>5</v>
      </c>
      <c r="F7" s="267"/>
    </row>
    <row r="8" spans="1:6" x14ac:dyDescent="0.25">
      <c r="C8" s="155"/>
      <c r="D8" s="238"/>
      <c r="E8" s="274" t="s">
        <v>608</v>
      </c>
      <c r="F8" s="267"/>
    </row>
    <row r="9" spans="1:6" x14ac:dyDescent="0.25">
      <c r="C9" s="156"/>
      <c r="D9" s="156"/>
      <c r="E9" s="156" t="s">
        <v>862</v>
      </c>
      <c r="F9" s="267"/>
    </row>
    <row r="10" spans="1:6" x14ac:dyDescent="0.25">
      <c r="C10" s="273"/>
      <c r="D10" s="236"/>
      <c r="E10" s="273" t="s">
        <v>864</v>
      </c>
      <c r="F10" s="268"/>
    </row>
    <row r="11" spans="1:6" x14ac:dyDescent="0.25">
      <c r="B11" s="287"/>
      <c r="C11" s="287"/>
      <c r="D11" s="236"/>
      <c r="E11" s="236"/>
      <c r="F11" s="268"/>
    </row>
    <row r="12" spans="1:6" ht="18.75" x14ac:dyDescent="0.25">
      <c r="A12" s="285" t="s">
        <v>714</v>
      </c>
      <c r="B12" s="285"/>
      <c r="C12" s="285"/>
      <c r="D12" s="237"/>
      <c r="E12" s="237"/>
      <c r="F12" s="269"/>
    </row>
    <row r="13" spans="1:6" x14ac:dyDescent="0.25">
      <c r="A13" s="56"/>
      <c r="B13" s="56"/>
      <c r="C13" s="158"/>
      <c r="D13" s="158"/>
      <c r="E13" s="158"/>
      <c r="F13" s="270"/>
    </row>
    <row r="14" spans="1:6" ht="21" customHeight="1" x14ac:dyDescent="0.25">
      <c r="A14" s="159"/>
      <c r="B14" s="56"/>
      <c r="C14" s="158"/>
      <c r="D14" s="158"/>
      <c r="E14" s="158" t="s">
        <v>216</v>
      </c>
      <c r="F14" s="270"/>
    </row>
    <row r="15" spans="1:6" ht="47.25" x14ac:dyDescent="0.25">
      <c r="A15" s="85" t="s">
        <v>155</v>
      </c>
      <c r="B15" s="85" t="s">
        <v>81</v>
      </c>
      <c r="C15" s="85" t="s">
        <v>963</v>
      </c>
      <c r="D15" s="256" t="s">
        <v>964</v>
      </c>
      <c r="E15" s="85" t="s">
        <v>82</v>
      </c>
      <c r="F15" s="276" t="s">
        <v>965</v>
      </c>
    </row>
    <row r="16" spans="1:6" x14ac:dyDescent="0.25">
      <c r="A16" s="86">
        <v>1</v>
      </c>
      <c r="B16" s="86">
        <v>2</v>
      </c>
      <c r="C16" s="86">
        <v>3</v>
      </c>
      <c r="D16" s="257">
        <v>3</v>
      </c>
      <c r="E16" s="86">
        <v>3</v>
      </c>
      <c r="F16" s="277"/>
    </row>
    <row r="17" spans="1:9" x14ac:dyDescent="0.25">
      <c r="A17" s="87" t="s">
        <v>185</v>
      </c>
      <c r="B17" s="87" t="s">
        <v>184</v>
      </c>
      <c r="C17" s="88">
        <f>SUM(C18,C56)</f>
        <v>145808.40000000002</v>
      </c>
      <c r="D17" s="258">
        <f>SUM(D18,D56)</f>
        <v>156285.30000000002</v>
      </c>
      <c r="E17" s="88">
        <f>SUM(E18,E56)</f>
        <v>152665.1</v>
      </c>
      <c r="F17" s="108">
        <f>E17-C17</f>
        <v>6856.6999999999825</v>
      </c>
      <c r="G17" s="61">
        <v>152665.1</v>
      </c>
      <c r="H17" s="26" t="s">
        <v>966</v>
      </c>
    </row>
    <row r="18" spans="1:9" x14ac:dyDescent="0.25">
      <c r="A18" s="87"/>
      <c r="B18" s="87" t="s">
        <v>217</v>
      </c>
      <c r="C18" s="88">
        <f>SUM(C19,C25,C31,C45,C53)</f>
        <v>125945.00000000001</v>
      </c>
      <c r="D18" s="258">
        <f>SUM(D19,D25,D31,D45,D53)</f>
        <v>121879.50000000001</v>
      </c>
      <c r="E18" s="88">
        <f>SUM(E19,E25,E31,E45,E53)</f>
        <v>126510.50000000001</v>
      </c>
      <c r="F18" s="278"/>
    </row>
    <row r="19" spans="1:9" x14ac:dyDescent="0.25">
      <c r="A19" s="87" t="s">
        <v>186</v>
      </c>
      <c r="B19" s="87" t="s">
        <v>187</v>
      </c>
      <c r="C19" s="89">
        <f>SUM(C20)</f>
        <v>104141.80000000002</v>
      </c>
      <c r="D19" s="259">
        <f>SUM(D20)</f>
        <v>100272.40000000001</v>
      </c>
      <c r="E19" s="89">
        <f>SUM(E20)</f>
        <v>104731.40000000001</v>
      </c>
      <c r="F19" s="279"/>
    </row>
    <row r="20" spans="1:9" x14ac:dyDescent="0.25">
      <c r="A20" s="64" t="s">
        <v>7</v>
      </c>
      <c r="B20" s="64" t="s">
        <v>8</v>
      </c>
      <c r="C20" s="90">
        <f>SUM(C21:C24)</f>
        <v>104141.80000000002</v>
      </c>
      <c r="D20" s="260">
        <f>SUM(D21:D24)</f>
        <v>100272.40000000001</v>
      </c>
      <c r="E20" s="90">
        <f>SUM(E21:E24)</f>
        <v>104731.40000000001</v>
      </c>
      <c r="F20" s="108">
        <f t="shared" ref="F20:F25" si="0">E20-C20</f>
        <v>589.59999999999127</v>
      </c>
    </row>
    <row r="21" spans="1:9" ht="63" x14ac:dyDescent="0.25">
      <c r="A21" s="27" t="s">
        <v>9</v>
      </c>
      <c r="B21" s="27" t="s">
        <v>10</v>
      </c>
      <c r="C21" s="31">
        <v>104041.60000000001</v>
      </c>
      <c r="D21" s="261">
        <v>99582.6</v>
      </c>
      <c r="E21" s="31">
        <v>104041.60000000001</v>
      </c>
      <c r="F21" s="110">
        <f t="shared" si="0"/>
        <v>0</v>
      </c>
    </row>
    <row r="22" spans="1:9" ht="110.25" x14ac:dyDescent="0.25">
      <c r="A22" s="27" t="s">
        <v>11</v>
      </c>
      <c r="B22" s="27" t="s">
        <v>870</v>
      </c>
      <c r="C22" s="31">
        <v>36.299999999999997</v>
      </c>
      <c r="D22" s="261">
        <v>121.8</v>
      </c>
      <c r="E22" s="31">
        <v>121.8</v>
      </c>
      <c r="F22" s="110">
        <f t="shared" si="0"/>
        <v>85.5</v>
      </c>
    </row>
    <row r="23" spans="1:9" ht="47.25" x14ac:dyDescent="0.25">
      <c r="A23" s="27" t="s">
        <v>12</v>
      </c>
      <c r="B23" s="27" t="s">
        <v>689</v>
      </c>
      <c r="C23" s="31">
        <v>58.6</v>
      </c>
      <c r="D23" s="261">
        <v>107.2</v>
      </c>
      <c r="E23" s="31">
        <v>107.2</v>
      </c>
      <c r="F23" s="110">
        <f t="shared" si="0"/>
        <v>48.6</v>
      </c>
      <c r="G23" s="106"/>
      <c r="H23" s="106"/>
      <c r="I23" s="106"/>
    </row>
    <row r="24" spans="1:9" ht="78.75" x14ac:dyDescent="0.25">
      <c r="A24" s="27" t="s">
        <v>190</v>
      </c>
      <c r="B24" s="27" t="s">
        <v>213</v>
      </c>
      <c r="C24" s="31">
        <v>5.3</v>
      </c>
      <c r="D24" s="261">
        <v>460.8</v>
      </c>
      <c r="E24" s="31">
        <v>460.8</v>
      </c>
      <c r="F24" s="110">
        <f t="shared" si="0"/>
        <v>455.5</v>
      </c>
      <c r="G24" s="106"/>
      <c r="H24" s="107"/>
      <c r="I24" s="106"/>
    </row>
    <row r="25" spans="1:9" ht="31.5" x14ac:dyDescent="0.25">
      <c r="A25" s="64" t="s">
        <v>13</v>
      </c>
      <c r="B25" s="64" t="s">
        <v>14</v>
      </c>
      <c r="C25" s="90">
        <f>SUM(C26)</f>
        <v>2652.2</v>
      </c>
      <c r="D25" s="260">
        <f>SUM(D26)</f>
        <v>2480.2000000000003</v>
      </c>
      <c r="E25" s="90">
        <f>SUM(E26)</f>
        <v>2652.2</v>
      </c>
      <c r="F25" s="108">
        <f t="shared" si="0"/>
        <v>0</v>
      </c>
      <c r="G25" s="108"/>
      <c r="H25" s="109"/>
      <c r="I25" s="106"/>
    </row>
    <row r="26" spans="1:9" ht="31.5" x14ac:dyDescent="0.25">
      <c r="A26" s="27" t="s">
        <v>15</v>
      </c>
      <c r="B26" s="27" t="s">
        <v>16</v>
      </c>
      <c r="C26" s="31">
        <f>SUM(C27:C30)</f>
        <v>2652.2</v>
      </c>
      <c r="D26" s="31">
        <f>SUM(D27:D30)</f>
        <v>2480.2000000000003</v>
      </c>
      <c r="E26" s="31">
        <f>SUM(E27:E30)</f>
        <v>2652.2</v>
      </c>
      <c r="F26" s="110"/>
      <c r="G26" s="110"/>
      <c r="H26" s="106"/>
      <c r="I26" s="106"/>
    </row>
    <row r="27" spans="1:9" ht="63" x14ac:dyDescent="0.25">
      <c r="A27" s="27" t="s">
        <v>17</v>
      </c>
      <c r="B27" s="27" t="s">
        <v>18</v>
      </c>
      <c r="C27" s="31">
        <v>982.1</v>
      </c>
      <c r="D27" s="261">
        <v>1016.9</v>
      </c>
      <c r="E27" s="31">
        <v>982.1</v>
      </c>
      <c r="F27" s="110">
        <f>E27-C27</f>
        <v>0</v>
      </c>
      <c r="G27" s="110"/>
      <c r="H27" s="106"/>
      <c r="I27" s="106"/>
    </row>
    <row r="28" spans="1:9" ht="78.75" x14ac:dyDescent="0.25">
      <c r="A28" s="27" t="s">
        <v>19</v>
      </c>
      <c r="B28" s="27" t="s">
        <v>21</v>
      </c>
      <c r="C28" s="31">
        <v>9.1999999999999993</v>
      </c>
      <c r="D28" s="261">
        <v>10.5</v>
      </c>
      <c r="E28" s="31">
        <v>9.1999999999999993</v>
      </c>
      <c r="F28" s="110">
        <f>E28-C28</f>
        <v>0</v>
      </c>
      <c r="G28" s="110"/>
      <c r="H28" s="106"/>
      <c r="I28" s="106"/>
    </row>
    <row r="29" spans="1:9" ht="63" x14ac:dyDescent="0.25">
      <c r="A29" s="27" t="s">
        <v>22</v>
      </c>
      <c r="B29" s="27" t="s">
        <v>23</v>
      </c>
      <c r="C29" s="31">
        <v>1827.3</v>
      </c>
      <c r="D29" s="261">
        <v>1648.7</v>
      </c>
      <c r="E29" s="31">
        <v>1827.3</v>
      </c>
      <c r="F29" s="110">
        <f>E29-C29</f>
        <v>0</v>
      </c>
      <c r="G29" s="110"/>
      <c r="H29" s="106"/>
      <c r="I29" s="106"/>
    </row>
    <row r="30" spans="1:9" ht="63" x14ac:dyDescent="0.25">
      <c r="A30" s="27" t="s">
        <v>24</v>
      </c>
      <c r="B30" s="27" t="s">
        <v>25</v>
      </c>
      <c r="C30" s="31">
        <v>-166.4</v>
      </c>
      <c r="D30" s="261">
        <v>-195.9</v>
      </c>
      <c r="E30" s="31">
        <v>-166.4</v>
      </c>
      <c r="F30" s="110">
        <f>E30-C30</f>
        <v>0</v>
      </c>
      <c r="G30" s="110"/>
      <c r="H30" s="106"/>
      <c r="I30" s="106"/>
    </row>
    <row r="31" spans="1:9" x14ac:dyDescent="0.25">
      <c r="A31" s="64" t="s">
        <v>26</v>
      </c>
      <c r="B31" s="64" t="s">
        <v>27</v>
      </c>
      <c r="C31" s="90">
        <f>SUM(C32,C39,C41,C43)</f>
        <v>17658</v>
      </c>
      <c r="D31" s="260">
        <f>SUM(D32,D39,D41,D43)</f>
        <v>17365.7</v>
      </c>
      <c r="E31" s="90">
        <f>SUM(E32,E39,E41,E43)</f>
        <v>17365.7</v>
      </c>
      <c r="F31" s="108">
        <f>E31-C31</f>
        <v>-292.29999999999927</v>
      </c>
      <c r="G31" s="106"/>
      <c r="H31" s="106"/>
      <c r="I31" s="106"/>
    </row>
    <row r="32" spans="1:9" ht="31.5" x14ac:dyDescent="0.25">
      <c r="A32" s="64" t="s">
        <v>28</v>
      </c>
      <c r="B32" s="64" t="s">
        <v>29</v>
      </c>
      <c r="C32" s="90">
        <f>SUM(C33,C36,C38)</f>
        <v>6148</v>
      </c>
      <c r="D32" s="260">
        <f>SUM(D33,D36,D38)</f>
        <v>7362.9</v>
      </c>
      <c r="E32" s="90">
        <f>SUM(E33,E36,E38)</f>
        <v>7362.9</v>
      </c>
      <c r="F32" s="108"/>
      <c r="G32" s="106"/>
      <c r="H32" s="106"/>
      <c r="I32" s="106"/>
    </row>
    <row r="33" spans="1:6" ht="31.5" x14ac:dyDescent="0.25">
      <c r="A33" s="27" t="s">
        <v>30</v>
      </c>
      <c r="B33" s="27" t="s">
        <v>31</v>
      </c>
      <c r="C33" s="31">
        <f>SUM(C34:C35)</f>
        <v>5245</v>
      </c>
      <c r="D33" s="261">
        <f>SUM(D34:D35)</f>
        <v>3707.2</v>
      </c>
      <c r="E33" s="31">
        <f>SUM(E34:E35)</f>
        <v>3707.2</v>
      </c>
      <c r="F33" s="110"/>
    </row>
    <row r="34" spans="1:6" s="54" customFormat="1" ht="31.5" x14ac:dyDescent="0.25">
      <c r="A34" s="27" t="s">
        <v>593</v>
      </c>
      <c r="B34" s="27" t="s">
        <v>31</v>
      </c>
      <c r="C34" s="31">
        <v>5245</v>
      </c>
      <c r="D34" s="261">
        <v>3738</v>
      </c>
      <c r="E34" s="31">
        <v>3738</v>
      </c>
      <c r="F34" s="110">
        <f>E34-C34</f>
        <v>-1507</v>
      </c>
    </row>
    <row r="35" spans="1:6" s="54" customFormat="1" ht="47.25" x14ac:dyDescent="0.25">
      <c r="A35" s="27" t="s">
        <v>931</v>
      </c>
      <c r="B35" s="27" t="s">
        <v>932</v>
      </c>
      <c r="C35" s="31">
        <v>0</v>
      </c>
      <c r="D35" s="261">
        <v>-30.8</v>
      </c>
      <c r="E35" s="31">
        <v>-30.8</v>
      </c>
      <c r="F35" s="110">
        <f>E35-C35</f>
        <v>-30.8</v>
      </c>
    </row>
    <row r="36" spans="1:6" ht="31.5" x14ac:dyDescent="0.25">
      <c r="A36" s="27" t="s">
        <v>32</v>
      </c>
      <c r="B36" s="27" t="s">
        <v>33</v>
      </c>
      <c r="C36" s="31">
        <f>SUM(C37)</f>
        <v>415</v>
      </c>
      <c r="D36" s="261">
        <f>SUM(D37)</f>
        <v>3716.7</v>
      </c>
      <c r="E36" s="31">
        <f>SUM(E37)</f>
        <v>3716.7</v>
      </c>
      <c r="F36" s="110"/>
    </row>
    <row r="37" spans="1:6" s="54" customFormat="1" ht="31.5" x14ac:dyDescent="0.25">
      <c r="A37" s="27" t="s">
        <v>594</v>
      </c>
      <c r="B37" s="27" t="s">
        <v>33</v>
      </c>
      <c r="C37" s="31">
        <v>415</v>
      </c>
      <c r="D37" s="261">
        <v>3716.7</v>
      </c>
      <c r="E37" s="31">
        <v>3716.7</v>
      </c>
      <c r="F37" s="110">
        <f>E37-C37</f>
        <v>3301.7</v>
      </c>
    </row>
    <row r="38" spans="1:6" ht="31.5" x14ac:dyDescent="0.25">
      <c r="A38" s="27" t="s">
        <v>34</v>
      </c>
      <c r="B38" s="27" t="s">
        <v>35</v>
      </c>
      <c r="C38" s="31">
        <v>488</v>
      </c>
      <c r="D38" s="261">
        <v>-61</v>
      </c>
      <c r="E38" s="31">
        <v>-61</v>
      </c>
      <c r="F38" s="110">
        <f>E38-C38</f>
        <v>-549</v>
      </c>
    </row>
    <row r="39" spans="1:6" ht="31.5" x14ac:dyDescent="0.25">
      <c r="A39" s="64" t="s">
        <v>36</v>
      </c>
      <c r="B39" s="64" t="s">
        <v>37</v>
      </c>
      <c r="C39" s="90">
        <f>SUM(C40)</f>
        <v>11077</v>
      </c>
      <c r="D39" s="260">
        <f>SUM(D40)</f>
        <v>9721.4</v>
      </c>
      <c r="E39" s="90">
        <f>SUM(E40)</f>
        <v>9721.4</v>
      </c>
      <c r="F39" s="108"/>
    </row>
    <row r="40" spans="1:6" x14ac:dyDescent="0.25">
      <c r="A40" s="91" t="s">
        <v>38</v>
      </c>
      <c r="B40" s="91" t="s">
        <v>37</v>
      </c>
      <c r="C40" s="92">
        <v>11077</v>
      </c>
      <c r="D40" s="262">
        <v>9721.4</v>
      </c>
      <c r="E40" s="92">
        <v>9721.4</v>
      </c>
      <c r="F40" s="110">
        <f>E40-C40</f>
        <v>-1355.6000000000004</v>
      </c>
    </row>
    <row r="41" spans="1:6" x14ac:dyDescent="0.25">
      <c r="A41" s="93" t="s">
        <v>39</v>
      </c>
      <c r="B41" s="64" t="s">
        <v>40</v>
      </c>
      <c r="C41" s="90">
        <f>SUM(C42)</f>
        <v>384</v>
      </c>
      <c r="D41" s="260">
        <f>SUM(D42)</f>
        <v>78.7</v>
      </c>
      <c r="E41" s="90">
        <f>SUM(E42)</f>
        <v>78.7</v>
      </c>
      <c r="F41" s="108"/>
    </row>
    <row r="42" spans="1:6" x14ac:dyDescent="0.25">
      <c r="A42" s="91" t="s">
        <v>41</v>
      </c>
      <c r="B42" s="91" t="s">
        <v>42</v>
      </c>
      <c r="C42" s="92">
        <v>384</v>
      </c>
      <c r="D42" s="262">
        <v>78.7</v>
      </c>
      <c r="E42" s="92">
        <v>78.7</v>
      </c>
      <c r="F42" s="110">
        <f>E42-C42</f>
        <v>-305.3</v>
      </c>
    </row>
    <row r="43" spans="1:6" ht="31.5" x14ac:dyDescent="0.25">
      <c r="A43" s="93" t="s">
        <v>690</v>
      </c>
      <c r="B43" s="64" t="s">
        <v>691</v>
      </c>
      <c r="C43" s="90">
        <f>SUM(C44)</f>
        <v>49</v>
      </c>
      <c r="D43" s="260">
        <f>SUM(D44)</f>
        <v>202.7</v>
      </c>
      <c r="E43" s="90">
        <f>SUM(E44)</f>
        <v>202.7</v>
      </c>
      <c r="F43" s="108"/>
    </row>
    <row r="44" spans="1:6" s="28" customFormat="1" ht="31.5" x14ac:dyDescent="0.25">
      <c r="A44" s="94" t="s">
        <v>772</v>
      </c>
      <c r="B44" s="27" t="s">
        <v>773</v>
      </c>
      <c r="C44" s="31">
        <v>49</v>
      </c>
      <c r="D44" s="261">
        <v>202.7</v>
      </c>
      <c r="E44" s="31">
        <v>202.7</v>
      </c>
      <c r="F44" s="110">
        <f>E44-C44</f>
        <v>153.69999999999999</v>
      </c>
    </row>
    <row r="45" spans="1:6" x14ac:dyDescent="0.25">
      <c r="A45" s="93" t="s">
        <v>218</v>
      </c>
      <c r="B45" s="64" t="s">
        <v>219</v>
      </c>
      <c r="C45" s="90">
        <f>SUM(C46,C48)</f>
        <v>882</v>
      </c>
      <c r="D45" s="260">
        <f>SUM(D46,D48)</f>
        <v>1345.6000000000001</v>
      </c>
      <c r="E45" s="90">
        <f>SUM(E46,E48)</f>
        <v>1345.6000000000001</v>
      </c>
      <c r="F45" s="108">
        <f>E45-C45</f>
        <v>463.60000000000014</v>
      </c>
    </row>
    <row r="46" spans="1:6" x14ac:dyDescent="0.25">
      <c r="A46" s="93" t="s">
        <v>220</v>
      </c>
      <c r="B46" s="64" t="s">
        <v>221</v>
      </c>
      <c r="C46" s="90">
        <f>SUM(C47)</f>
        <v>22</v>
      </c>
      <c r="D46" s="260">
        <f>SUM(D47)</f>
        <v>30.8</v>
      </c>
      <c r="E46" s="90">
        <f>SUM(E47)</f>
        <v>30.8</v>
      </c>
      <c r="F46" s="108"/>
    </row>
    <row r="47" spans="1:6" s="28" customFormat="1" ht="47.25" x14ac:dyDescent="0.25">
      <c r="A47" s="94" t="s">
        <v>222</v>
      </c>
      <c r="B47" s="27" t="s">
        <v>223</v>
      </c>
      <c r="C47" s="31">
        <v>22</v>
      </c>
      <c r="D47" s="261">
        <v>30.8</v>
      </c>
      <c r="E47" s="31">
        <v>30.8</v>
      </c>
      <c r="F47" s="110">
        <f>E47-C47</f>
        <v>8.8000000000000007</v>
      </c>
    </row>
    <row r="48" spans="1:6" x14ac:dyDescent="0.25">
      <c r="A48" s="95" t="s">
        <v>224</v>
      </c>
      <c r="B48" s="95" t="s">
        <v>225</v>
      </c>
      <c r="C48" s="90">
        <f>SUM(C49,C51)</f>
        <v>860</v>
      </c>
      <c r="D48" s="260">
        <f>SUM(D49,D51)</f>
        <v>1314.8000000000002</v>
      </c>
      <c r="E48" s="90">
        <f>SUM(E49,E51)</f>
        <v>1314.8000000000002</v>
      </c>
      <c r="F48" s="108"/>
    </row>
    <row r="49" spans="1:13" x14ac:dyDescent="0.25">
      <c r="A49" s="95" t="s">
        <v>226</v>
      </c>
      <c r="B49" s="64" t="s">
        <v>227</v>
      </c>
      <c r="C49" s="90">
        <f>SUM(C50)</f>
        <v>820</v>
      </c>
      <c r="D49" s="260">
        <f>SUM(D50)</f>
        <v>1306.4000000000001</v>
      </c>
      <c r="E49" s="90">
        <f>SUM(E50)</f>
        <v>1306.4000000000001</v>
      </c>
      <c r="F49" s="108"/>
    </row>
    <row r="50" spans="1:13" ht="31.5" x14ac:dyDescent="0.25">
      <c r="A50" s="96" t="s">
        <v>228</v>
      </c>
      <c r="B50" s="27" t="s">
        <v>229</v>
      </c>
      <c r="C50" s="31">
        <v>820</v>
      </c>
      <c r="D50" s="261">
        <v>1306.4000000000001</v>
      </c>
      <c r="E50" s="31">
        <v>1306.4000000000001</v>
      </c>
      <c r="F50" s="110">
        <f>E50-C50</f>
        <v>486.40000000000009</v>
      </c>
    </row>
    <row r="51" spans="1:13" x14ac:dyDescent="0.25">
      <c r="A51" s="95" t="s">
        <v>230</v>
      </c>
      <c r="B51" s="64" t="s">
        <v>231</v>
      </c>
      <c r="C51" s="90">
        <f>SUM(C52)</f>
        <v>40</v>
      </c>
      <c r="D51" s="260">
        <f>SUM(D52)</f>
        <v>8.4</v>
      </c>
      <c r="E51" s="90">
        <f>SUM(E52)</f>
        <v>8.4</v>
      </c>
      <c r="F51" s="108"/>
    </row>
    <row r="52" spans="1:13" ht="31.5" x14ac:dyDescent="0.25">
      <c r="A52" s="96" t="s">
        <v>232</v>
      </c>
      <c r="B52" s="27" t="s">
        <v>233</v>
      </c>
      <c r="C52" s="31">
        <v>40</v>
      </c>
      <c r="D52" s="261">
        <v>8.4</v>
      </c>
      <c r="E52" s="31">
        <v>8.4</v>
      </c>
      <c r="F52" s="110">
        <f>E52-C52</f>
        <v>-31.6</v>
      </c>
    </row>
    <row r="53" spans="1:13" x14ac:dyDescent="0.25">
      <c r="A53" s="64" t="s">
        <v>43</v>
      </c>
      <c r="B53" s="64" t="s">
        <v>44</v>
      </c>
      <c r="C53" s="90">
        <f t="shared" ref="C53:E54" si="1">SUM(C54)</f>
        <v>611</v>
      </c>
      <c r="D53" s="260">
        <f t="shared" si="1"/>
        <v>415.6</v>
      </c>
      <c r="E53" s="90">
        <f t="shared" si="1"/>
        <v>415.6</v>
      </c>
      <c r="F53" s="108">
        <f>E53-C53</f>
        <v>-195.39999999999998</v>
      </c>
    </row>
    <row r="54" spans="1:13" ht="31.5" x14ac:dyDescent="0.25">
      <c r="A54" s="64" t="s">
        <v>45</v>
      </c>
      <c r="B54" s="64" t="s">
        <v>46</v>
      </c>
      <c r="C54" s="90">
        <f t="shared" si="1"/>
        <v>611</v>
      </c>
      <c r="D54" s="260">
        <f t="shared" si="1"/>
        <v>415.6</v>
      </c>
      <c r="E54" s="90">
        <f t="shared" si="1"/>
        <v>415.6</v>
      </c>
      <c r="F54" s="108"/>
    </row>
    <row r="55" spans="1:13" ht="47.25" x14ac:dyDescent="0.25">
      <c r="A55" s="27" t="s">
        <v>47</v>
      </c>
      <c r="B55" s="27" t="s">
        <v>48</v>
      </c>
      <c r="C55" s="31">
        <v>611</v>
      </c>
      <c r="D55" s="261">
        <v>415.6</v>
      </c>
      <c r="E55" s="31">
        <v>415.6</v>
      </c>
      <c r="F55" s="110">
        <f>E55-C55</f>
        <v>-195.39999999999998</v>
      </c>
    </row>
    <row r="56" spans="1:13" s="30" customFormat="1" x14ac:dyDescent="0.25">
      <c r="A56" s="64"/>
      <c r="B56" s="64" t="s">
        <v>234</v>
      </c>
      <c r="C56" s="90">
        <f>SUM(C57,C64,C69,C72,C75)</f>
        <v>19863.400000000001</v>
      </c>
      <c r="D56" s="260">
        <f>SUM(D57,D64,D69,D72,D75)</f>
        <v>34405.800000000003</v>
      </c>
      <c r="E56" s="90">
        <f>SUM(E57,E64,E69,E72,E75)</f>
        <v>26154.6</v>
      </c>
      <c r="F56" s="108"/>
      <c r="G56" s="29"/>
      <c r="H56" s="29"/>
      <c r="I56" s="29"/>
      <c r="J56" s="29"/>
      <c r="K56" s="29"/>
      <c r="L56" s="29"/>
      <c r="M56" s="29"/>
    </row>
    <row r="57" spans="1:13" ht="47.25" x14ac:dyDescent="0.25">
      <c r="A57" s="64" t="s">
        <v>49</v>
      </c>
      <c r="B57" s="64" t="s">
        <v>50</v>
      </c>
      <c r="C57" s="90">
        <f>SUM(C58,C61)</f>
        <v>7996.8</v>
      </c>
      <c r="D57" s="260">
        <f>SUM(D58,D61)</f>
        <v>11537.1</v>
      </c>
      <c r="E57" s="90">
        <f>SUM(E58,E61)</f>
        <v>9107.9000000000015</v>
      </c>
      <c r="F57" s="108">
        <f>E57-C57</f>
        <v>1111.1000000000013</v>
      </c>
    </row>
    <row r="58" spans="1:13" ht="78.75" x14ac:dyDescent="0.25">
      <c r="A58" s="64" t="s">
        <v>51</v>
      </c>
      <c r="B58" s="64" t="s">
        <v>692</v>
      </c>
      <c r="C58" s="90">
        <f t="shared" ref="C58:E59" si="2">SUM(C59)</f>
        <v>2996.8</v>
      </c>
      <c r="D58" s="260">
        <f t="shared" si="2"/>
        <v>5426</v>
      </c>
      <c r="E58" s="90">
        <f t="shared" si="2"/>
        <v>2996.8</v>
      </c>
      <c r="F58" s="108"/>
    </row>
    <row r="59" spans="1:13" ht="63" x14ac:dyDescent="0.25">
      <c r="A59" s="64" t="s">
        <v>52</v>
      </c>
      <c r="B59" s="64" t="s">
        <v>235</v>
      </c>
      <c r="C59" s="90">
        <f t="shared" si="2"/>
        <v>2996.8</v>
      </c>
      <c r="D59" s="260">
        <f t="shared" si="2"/>
        <v>5426</v>
      </c>
      <c r="E59" s="90">
        <f t="shared" si="2"/>
        <v>2996.8</v>
      </c>
      <c r="F59" s="108"/>
    </row>
    <row r="60" spans="1:13" ht="69" customHeight="1" x14ac:dyDescent="0.25">
      <c r="A60" s="27" t="s">
        <v>236</v>
      </c>
      <c r="B60" s="27" t="s">
        <v>237</v>
      </c>
      <c r="C60" s="31">
        <v>2996.8</v>
      </c>
      <c r="D60" s="261">
        <v>5426</v>
      </c>
      <c r="E60" s="31">
        <v>2996.8</v>
      </c>
      <c r="F60" s="110">
        <f>E60-C60</f>
        <v>0</v>
      </c>
      <c r="G60" s="37"/>
      <c r="H60" s="37"/>
    </row>
    <row r="61" spans="1:13" ht="78.75" x14ac:dyDescent="0.25">
      <c r="A61" s="64" t="s">
        <v>53</v>
      </c>
      <c r="B61" s="64" t="s">
        <v>693</v>
      </c>
      <c r="C61" s="90">
        <f t="shared" ref="C61:E62" si="3">SUM(C62)</f>
        <v>5000</v>
      </c>
      <c r="D61" s="260">
        <f t="shared" si="3"/>
        <v>6111.1</v>
      </c>
      <c r="E61" s="90">
        <f t="shared" si="3"/>
        <v>6111.1</v>
      </c>
      <c r="F61" s="108"/>
    </row>
    <row r="62" spans="1:13" ht="78.75" x14ac:dyDescent="0.25">
      <c r="A62" s="27" t="s">
        <v>54</v>
      </c>
      <c r="B62" s="27" t="s">
        <v>238</v>
      </c>
      <c r="C62" s="31">
        <f t="shared" si="3"/>
        <v>5000</v>
      </c>
      <c r="D62" s="261">
        <f t="shared" si="3"/>
        <v>6111.1</v>
      </c>
      <c r="E62" s="31">
        <f t="shared" si="3"/>
        <v>6111.1</v>
      </c>
      <c r="F62" s="110"/>
    </row>
    <row r="63" spans="1:13" ht="78.75" x14ac:dyDescent="0.25">
      <c r="A63" s="27" t="s">
        <v>239</v>
      </c>
      <c r="B63" s="27" t="s">
        <v>240</v>
      </c>
      <c r="C63" s="31">
        <v>5000</v>
      </c>
      <c r="D63" s="261">
        <v>6111.1</v>
      </c>
      <c r="E63" s="31">
        <v>6111.1</v>
      </c>
      <c r="F63" s="110">
        <f>E63-C63</f>
        <v>1111.1000000000004</v>
      </c>
    </row>
    <row r="64" spans="1:13" x14ac:dyDescent="0.25">
      <c r="A64" s="64" t="s">
        <v>55</v>
      </c>
      <c r="B64" s="64" t="s">
        <v>241</v>
      </c>
      <c r="C64" s="90">
        <f>SUM(C65)</f>
        <v>2408.6</v>
      </c>
      <c r="D64" s="260">
        <f>SUM(D65)</f>
        <v>11515.400000000001</v>
      </c>
      <c r="E64" s="90">
        <f>SUM(E65)</f>
        <v>5693.4</v>
      </c>
      <c r="F64" s="108">
        <f>E64-C64</f>
        <v>3284.7999999999997</v>
      </c>
    </row>
    <row r="65" spans="1:10" x14ac:dyDescent="0.25">
      <c r="A65" s="27" t="s">
        <v>56</v>
      </c>
      <c r="B65" s="27" t="s">
        <v>57</v>
      </c>
      <c r="C65" s="31">
        <f>SUM(C66:C68)</f>
        <v>2408.6</v>
      </c>
      <c r="D65" s="261">
        <f>SUM(D66:D68)</f>
        <v>11515.400000000001</v>
      </c>
      <c r="E65" s="31">
        <f>SUM(E66:E68)</f>
        <v>5693.4</v>
      </c>
      <c r="F65" s="110"/>
    </row>
    <row r="66" spans="1:10" ht="31.5" x14ac:dyDescent="0.25">
      <c r="A66" s="27" t="s">
        <v>58</v>
      </c>
      <c r="B66" s="27" t="s">
        <v>59</v>
      </c>
      <c r="C66" s="31">
        <v>1713.1</v>
      </c>
      <c r="D66" s="261">
        <v>385.4</v>
      </c>
      <c r="E66" s="31">
        <v>385.4</v>
      </c>
      <c r="F66" s="110">
        <f>E66-C66</f>
        <v>-1327.6999999999998</v>
      </c>
    </row>
    <row r="67" spans="1:10" x14ac:dyDescent="0.25">
      <c r="A67" s="27" t="s">
        <v>60</v>
      </c>
      <c r="B67" s="27" t="s">
        <v>242</v>
      </c>
      <c r="C67" s="31">
        <v>15.5</v>
      </c>
      <c r="D67" s="261">
        <v>25.3</v>
      </c>
      <c r="E67" s="31">
        <v>25.3</v>
      </c>
      <c r="F67" s="110">
        <f>E67-C67</f>
        <v>9.8000000000000007</v>
      </c>
      <c r="G67" s="57"/>
      <c r="H67" s="57"/>
      <c r="I67" s="57"/>
      <c r="J67" s="57"/>
    </row>
    <row r="68" spans="1:10" x14ac:dyDescent="0.25">
      <c r="A68" s="27" t="s">
        <v>61</v>
      </c>
      <c r="B68" s="27" t="s">
        <v>62</v>
      </c>
      <c r="C68" s="31">
        <v>680</v>
      </c>
      <c r="D68" s="261">
        <v>11104.7</v>
      </c>
      <c r="E68" s="31">
        <v>5282.7</v>
      </c>
      <c r="F68" s="110">
        <f>E68-C68</f>
        <v>4602.7</v>
      </c>
      <c r="G68" s="57"/>
      <c r="H68" s="57"/>
      <c r="I68" s="57"/>
      <c r="J68" s="57"/>
    </row>
    <row r="69" spans="1:10" customFormat="1" ht="31.5" x14ac:dyDescent="0.25">
      <c r="A69" s="45" t="s">
        <v>790</v>
      </c>
      <c r="B69" s="97" t="s">
        <v>791</v>
      </c>
      <c r="C69" s="98">
        <f>C70</f>
        <v>9242</v>
      </c>
      <c r="D69" s="263">
        <f>D70</f>
        <v>9409.7000000000007</v>
      </c>
      <c r="E69" s="98">
        <f>E70</f>
        <v>9409.7000000000007</v>
      </c>
      <c r="F69" s="108">
        <f>E69-C69</f>
        <v>167.70000000000073</v>
      </c>
      <c r="G69" s="79"/>
      <c r="H69" s="80"/>
      <c r="I69" s="2"/>
      <c r="J69" s="58"/>
    </row>
    <row r="70" spans="1:10" s="35" customFormat="1" x14ac:dyDescent="0.25">
      <c r="A70" s="45" t="s">
        <v>792</v>
      </c>
      <c r="B70" s="99" t="s">
        <v>793</v>
      </c>
      <c r="C70" s="98">
        <f>SUM(C71)</f>
        <v>9242</v>
      </c>
      <c r="D70" s="263">
        <f>SUM(D71)</f>
        <v>9409.7000000000007</v>
      </c>
      <c r="E70" s="98">
        <f>SUM(E71)</f>
        <v>9409.7000000000007</v>
      </c>
      <c r="F70" s="280"/>
      <c r="G70" s="79"/>
      <c r="H70" s="80"/>
      <c r="I70" s="81"/>
      <c r="J70" s="81"/>
    </row>
    <row r="71" spans="1:10" customFormat="1" x14ac:dyDescent="0.25">
      <c r="A71" s="100" t="s">
        <v>794</v>
      </c>
      <c r="B71" s="100" t="s">
        <v>438</v>
      </c>
      <c r="C71" s="101">
        <v>9242</v>
      </c>
      <c r="D71" s="264">
        <v>9409.7000000000007</v>
      </c>
      <c r="E71" s="101">
        <v>9409.7000000000007</v>
      </c>
      <c r="F71" s="110">
        <f>E71-C71</f>
        <v>167.70000000000073</v>
      </c>
      <c r="G71" s="82"/>
      <c r="H71" s="83"/>
      <c r="I71" s="2"/>
      <c r="J71" s="2"/>
    </row>
    <row r="72" spans="1:10" customFormat="1" ht="31.5" x14ac:dyDescent="0.25">
      <c r="A72" s="250" t="s">
        <v>933</v>
      </c>
      <c r="B72" s="251" t="s">
        <v>934</v>
      </c>
      <c r="C72" s="98">
        <f t="shared" ref="C72:E73" si="4">SUM(C73)</f>
        <v>0</v>
      </c>
      <c r="D72" s="263">
        <f t="shared" si="4"/>
        <v>22.8</v>
      </c>
      <c r="E72" s="98">
        <f t="shared" si="4"/>
        <v>22.8</v>
      </c>
      <c r="F72" s="108">
        <f>E72-C72</f>
        <v>22.8</v>
      </c>
      <c r="H72" s="37"/>
    </row>
    <row r="73" spans="1:10" customFormat="1" ht="31.5" x14ac:dyDescent="0.25">
      <c r="A73" s="250" t="s">
        <v>935</v>
      </c>
      <c r="B73" s="251" t="s">
        <v>936</v>
      </c>
      <c r="C73" s="98">
        <f t="shared" si="4"/>
        <v>0</v>
      </c>
      <c r="D73" s="263">
        <f t="shared" si="4"/>
        <v>22.8</v>
      </c>
      <c r="E73" s="98">
        <f t="shared" si="4"/>
        <v>22.8</v>
      </c>
      <c r="F73" s="80"/>
    </row>
    <row r="74" spans="1:10" customFormat="1" ht="47.25" x14ac:dyDescent="0.25">
      <c r="A74" s="252" t="s">
        <v>937</v>
      </c>
      <c r="B74" s="253" t="s">
        <v>938</v>
      </c>
      <c r="C74" s="101">
        <v>0</v>
      </c>
      <c r="D74" s="264">
        <v>22.8</v>
      </c>
      <c r="E74" s="101">
        <v>22.8</v>
      </c>
      <c r="F74" s="110">
        <f>E74-C74</f>
        <v>22.8</v>
      </c>
    </row>
    <row r="75" spans="1:10" x14ac:dyDescent="0.25">
      <c r="A75" s="64" t="s">
        <v>63</v>
      </c>
      <c r="B75" s="64" t="s">
        <v>64</v>
      </c>
      <c r="C75" s="90">
        <f>SUM(C76,C79,C80,C82,C85,C86,C88,C90,C91,C92)</f>
        <v>216</v>
      </c>
      <c r="D75" s="90">
        <f>SUM(D76,D79,D80,D82,D85,D86,D88,D90,D91,D92)</f>
        <v>1920.8</v>
      </c>
      <c r="E75" s="90">
        <f>SUM(E76,E79,E80,E82,E85,E86,E88,E90,E91,E92)</f>
        <v>1920.8</v>
      </c>
      <c r="F75" s="108">
        <f>E75-C75</f>
        <v>1704.8</v>
      </c>
      <c r="G75" s="57"/>
      <c r="H75" s="57"/>
      <c r="I75" s="57"/>
      <c r="J75" s="57"/>
    </row>
    <row r="76" spans="1:10" ht="31.5" x14ac:dyDescent="0.25">
      <c r="A76" s="64" t="s">
        <v>65</v>
      </c>
      <c r="B76" s="64" t="s">
        <v>66</v>
      </c>
      <c r="C76" s="90">
        <f>SUM(C77:C78)</f>
        <v>5</v>
      </c>
      <c r="D76" s="260">
        <f>SUM(D77:D78)</f>
        <v>30.5</v>
      </c>
      <c r="E76" s="90">
        <f>SUM(E77:E78)</f>
        <v>30.5</v>
      </c>
      <c r="F76" s="108"/>
      <c r="G76" s="57"/>
      <c r="H76" s="57"/>
      <c r="I76" s="57"/>
      <c r="J76" s="57"/>
    </row>
    <row r="77" spans="1:10" ht="63" x14ac:dyDescent="0.25">
      <c r="A77" s="27" t="s">
        <v>67</v>
      </c>
      <c r="B77" s="27" t="s">
        <v>694</v>
      </c>
      <c r="C77" s="31">
        <v>4</v>
      </c>
      <c r="D77" s="261">
        <v>28.4</v>
      </c>
      <c r="E77" s="31">
        <v>28.4</v>
      </c>
      <c r="F77" s="110">
        <f>E77-C77</f>
        <v>24.4</v>
      </c>
    </row>
    <row r="78" spans="1:10" ht="47.25" x14ac:dyDescent="0.25">
      <c r="A78" s="27" t="s">
        <v>191</v>
      </c>
      <c r="B78" s="27" t="s">
        <v>192</v>
      </c>
      <c r="C78" s="31">
        <v>1</v>
      </c>
      <c r="D78" s="261">
        <v>2.1</v>
      </c>
      <c r="E78" s="31">
        <v>2.1</v>
      </c>
      <c r="F78" s="110">
        <f>E78-C78</f>
        <v>1.1000000000000001</v>
      </c>
    </row>
    <row r="79" spans="1:10" s="55" customFormat="1" ht="63" x14ac:dyDescent="0.25">
      <c r="A79" s="64" t="s">
        <v>800</v>
      </c>
      <c r="B79" s="64" t="s">
        <v>684</v>
      </c>
      <c r="C79" s="90">
        <v>11</v>
      </c>
      <c r="D79" s="260">
        <v>0</v>
      </c>
      <c r="E79" s="90">
        <v>0</v>
      </c>
      <c r="F79" s="110">
        <f>E79-C79</f>
        <v>-11</v>
      </c>
    </row>
    <row r="80" spans="1:10" ht="63" x14ac:dyDescent="0.25">
      <c r="A80" s="254" t="s">
        <v>939</v>
      </c>
      <c r="B80" s="254" t="s">
        <v>940</v>
      </c>
      <c r="C80" s="90">
        <f>SUM(C81)</f>
        <v>0</v>
      </c>
      <c r="D80" s="260">
        <f>SUM(D81)</f>
        <v>5</v>
      </c>
      <c r="E80" s="90">
        <f>SUM(E81)</f>
        <v>5</v>
      </c>
      <c r="F80" s="110">
        <f>E80-C80</f>
        <v>5</v>
      </c>
    </row>
    <row r="81" spans="1:6" ht="46.5" customHeight="1" x14ac:dyDescent="0.25">
      <c r="A81" s="255" t="s">
        <v>941</v>
      </c>
      <c r="B81" s="255" t="s">
        <v>942</v>
      </c>
      <c r="C81" s="31">
        <v>0</v>
      </c>
      <c r="D81" s="261">
        <v>5</v>
      </c>
      <c r="E81" s="31">
        <v>5</v>
      </c>
      <c r="F81" s="110">
        <f>E81-C81</f>
        <v>5</v>
      </c>
    </row>
    <row r="82" spans="1:6" ht="110.25" x14ac:dyDescent="0.25">
      <c r="A82" s="254" t="s">
        <v>943</v>
      </c>
      <c r="B82" s="254" t="s">
        <v>944</v>
      </c>
      <c r="C82" s="90">
        <f>SUM(C83:C84)</f>
        <v>0</v>
      </c>
      <c r="D82" s="260">
        <f>SUM(D83:D84)</f>
        <v>533</v>
      </c>
      <c r="E82" s="90">
        <f>SUM(E83:E84)</f>
        <v>533</v>
      </c>
      <c r="F82" s="281"/>
    </row>
    <row r="83" spans="1:6" ht="30.75" customHeight="1" x14ac:dyDescent="0.25">
      <c r="A83" s="255" t="s">
        <v>945</v>
      </c>
      <c r="B83" s="255" t="s">
        <v>946</v>
      </c>
      <c r="C83" s="31">
        <v>0</v>
      </c>
      <c r="D83" s="261">
        <v>3</v>
      </c>
      <c r="E83" s="31">
        <v>3</v>
      </c>
      <c r="F83" s="110">
        <f>E83-C83</f>
        <v>3</v>
      </c>
    </row>
    <row r="84" spans="1:6" ht="30.75" customHeight="1" x14ac:dyDescent="0.25">
      <c r="A84" s="255" t="s">
        <v>947</v>
      </c>
      <c r="B84" s="255" t="s">
        <v>948</v>
      </c>
      <c r="C84" s="31">
        <v>0</v>
      </c>
      <c r="D84" s="261">
        <v>530</v>
      </c>
      <c r="E84" s="31">
        <v>530</v>
      </c>
      <c r="F84" s="110">
        <f>E84-C84</f>
        <v>530</v>
      </c>
    </row>
    <row r="85" spans="1:6" ht="47.25" customHeight="1" x14ac:dyDescent="0.25">
      <c r="A85" s="254" t="s">
        <v>949</v>
      </c>
      <c r="B85" s="254" t="s">
        <v>950</v>
      </c>
      <c r="C85" s="90">
        <v>0</v>
      </c>
      <c r="D85" s="260">
        <v>269.89999999999998</v>
      </c>
      <c r="E85" s="90">
        <v>269.89999999999998</v>
      </c>
      <c r="F85" s="110">
        <f>E85-C85</f>
        <v>269.89999999999998</v>
      </c>
    </row>
    <row r="86" spans="1:6" ht="31.5" x14ac:dyDescent="0.25">
      <c r="A86" s="254" t="s">
        <v>951</v>
      </c>
      <c r="B86" s="254" t="s">
        <v>952</v>
      </c>
      <c r="C86" s="90">
        <f>SUM(C87)</f>
        <v>0</v>
      </c>
      <c r="D86" s="260">
        <f>SUM(D87)</f>
        <v>8</v>
      </c>
      <c r="E86" s="90">
        <f>SUM(E87)</f>
        <v>8</v>
      </c>
      <c r="F86" s="281"/>
    </row>
    <row r="87" spans="1:6" ht="31.5" x14ac:dyDescent="0.25">
      <c r="A87" s="255" t="s">
        <v>953</v>
      </c>
      <c r="B87" s="255" t="s">
        <v>954</v>
      </c>
      <c r="C87" s="31">
        <v>0</v>
      </c>
      <c r="D87" s="261">
        <v>8</v>
      </c>
      <c r="E87" s="31">
        <v>8</v>
      </c>
      <c r="F87" s="110">
        <f>E87-C87</f>
        <v>8</v>
      </c>
    </row>
    <row r="88" spans="1:6" ht="63" x14ac:dyDescent="0.25">
      <c r="A88" s="254" t="s">
        <v>955</v>
      </c>
      <c r="B88" s="254" t="s">
        <v>956</v>
      </c>
      <c r="C88" s="90">
        <f>SUM(C89)</f>
        <v>0</v>
      </c>
      <c r="D88" s="260">
        <f>SUM(D89)</f>
        <v>15</v>
      </c>
      <c r="E88" s="90">
        <f>SUM(E89)</f>
        <v>15</v>
      </c>
      <c r="F88" s="281"/>
    </row>
    <row r="89" spans="1:6" ht="63" x14ac:dyDescent="0.25">
      <c r="A89" s="255" t="s">
        <v>957</v>
      </c>
      <c r="B89" s="255" t="s">
        <v>958</v>
      </c>
      <c r="C89" s="31">
        <v>0</v>
      </c>
      <c r="D89" s="261">
        <v>15</v>
      </c>
      <c r="E89" s="31">
        <v>15</v>
      </c>
      <c r="F89" s="110">
        <f>E89-C89</f>
        <v>15</v>
      </c>
    </row>
    <row r="90" spans="1:6" ht="63" x14ac:dyDescent="0.25">
      <c r="A90" s="254" t="s">
        <v>959</v>
      </c>
      <c r="B90" s="254" t="s">
        <v>960</v>
      </c>
      <c r="C90" s="90">
        <v>0</v>
      </c>
      <c r="D90" s="260">
        <v>20.100000000000001</v>
      </c>
      <c r="E90" s="90">
        <v>20.100000000000001</v>
      </c>
      <c r="F90" s="110">
        <f>E90-C90</f>
        <v>20.100000000000001</v>
      </c>
    </row>
    <row r="91" spans="1:6" ht="31.5" x14ac:dyDescent="0.25">
      <c r="A91" s="254" t="s">
        <v>961</v>
      </c>
      <c r="B91" s="254" t="s">
        <v>962</v>
      </c>
      <c r="C91" s="90">
        <v>0</v>
      </c>
      <c r="D91" s="260">
        <v>3</v>
      </c>
      <c r="E91" s="90">
        <v>3</v>
      </c>
      <c r="F91" s="110">
        <f>E91-C91</f>
        <v>3</v>
      </c>
    </row>
    <row r="92" spans="1:6" ht="31.5" x14ac:dyDescent="0.25">
      <c r="A92" s="64" t="s">
        <v>68</v>
      </c>
      <c r="B92" s="64" t="s">
        <v>69</v>
      </c>
      <c r="C92" s="90">
        <f>SUM(C93)</f>
        <v>200</v>
      </c>
      <c r="D92" s="260">
        <f>SUM(D93)</f>
        <v>1036.3</v>
      </c>
      <c r="E92" s="90">
        <f>SUM(E93)</f>
        <v>1036.3</v>
      </c>
      <c r="F92" s="108"/>
    </row>
    <row r="93" spans="1:6" ht="31.5" x14ac:dyDescent="0.25">
      <c r="A93" s="27" t="s">
        <v>243</v>
      </c>
      <c r="B93" s="27" t="s">
        <v>244</v>
      </c>
      <c r="C93" s="31">
        <v>200</v>
      </c>
      <c r="D93" s="261">
        <v>1036.3</v>
      </c>
      <c r="E93" s="31">
        <v>1036.3</v>
      </c>
      <c r="F93" s="110">
        <f>E93-C93</f>
        <v>836.3</v>
      </c>
    </row>
    <row r="94" spans="1:6" x14ac:dyDescent="0.25">
      <c r="A94" s="64" t="s">
        <v>70</v>
      </c>
      <c r="B94" s="64" t="s">
        <v>71</v>
      </c>
      <c r="C94" s="102">
        <f>SUM(C95,C150,C148)</f>
        <v>1142784.4000000001</v>
      </c>
      <c r="D94" s="265">
        <f>SUM(D95,D150,D148)</f>
        <v>1142784.4000000001</v>
      </c>
      <c r="E94" s="102">
        <f>SUM(E95,E150,E148)</f>
        <v>1140724.0999999999</v>
      </c>
      <c r="F94" s="282"/>
    </row>
    <row r="95" spans="1:6" ht="31.5" x14ac:dyDescent="0.25">
      <c r="A95" s="64" t="s">
        <v>72</v>
      </c>
      <c r="B95" s="64" t="s">
        <v>871</v>
      </c>
      <c r="C95" s="102">
        <f>SUM(C96,C101,C129)</f>
        <v>1152114.6000000001</v>
      </c>
      <c r="D95" s="265">
        <f>SUM(D96,D101,D129)</f>
        <v>1152114.6000000001</v>
      </c>
      <c r="E95" s="102">
        <f>SUM(E96,E101,E129)</f>
        <v>1150054.2999999998</v>
      </c>
      <c r="F95" s="282"/>
    </row>
    <row r="96" spans="1:6" x14ac:dyDescent="0.25">
      <c r="A96" s="64" t="s">
        <v>695</v>
      </c>
      <c r="B96" s="64" t="s">
        <v>696</v>
      </c>
      <c r="C96" s="90">
        <f>SUM(C97,C99)</f>
        <v>522932.8</v>
      </c>
      <c r="D96" s="260">
        <f>SUM(D97,D99)</f>
        <v>522932.8</v>
      </c>
      <c r="E96" s="90">
        <f>SUM(E97,E99)</f>
        <v>522932.8</v>
      </c>
      <c r="F96" s="108"/>
    </row>
    <row r="97" spans="1:9" x14ac:dyDescent="0.25">
      <c r="A97" s="27" t="s">
        <v>697</v>
      </c>
      <c r="B97" s="27" t="s">
        <v>73</v>
      </c>
      <c r="C97" s="31">
        <f>SUM(C98)</f>
        <v>487832.8</v>
      </c>
      <c r="D97" s="261">
        <f>SUM(D98)</f>
        <v>487832.8</v>
      </c>
      <c r="E97" s="31">
        <f>SUM(E98)</f>
        <v>487832.8</v>
      </c>
      <c r="F97" s="110"/>
    </row>
    <row r="98" spans="1:9" ht="31.5" x14ac:dyDescent="0.25">
      <c r="A98" s="27" t="s">
        <v>698</v>
      </c>
      <c r="B98" s="27" t="s">
        <v>245</v>
      </c>
      <c r="C98" s="31">
        <v>487832.8</v>
      </c>
      <c r="D98" s="261">
        <v>487832.8</v>
      </c>
      <c r="E98" s="31">
        <v>487832.8</v>
      </c>
      <c r="F98" s="110"/>
      <c r="H98" s="61"/>
      <c r="I98" s="37"/>
    </row>
    <row r="99" spans="1:9" ht="32.25" customHeight="1" x14ac:dyDescent="0.25">
      <c r="A99" s="27" t="s">
        <v>788</v>
      </c>
      <c r="B99" s="27" t="s">
        <v>781</v>
      </c>
      <c r="C99" s="31">
        <f>C100</f>
        <v>35100</v>
      </c>
      <c r="D99" s="261">
        <f>D100</f>
        <v>35100</v>
      </c>
      <c r="E99" s="31">
        <f>E100</f>
        <v>35100</v>
      </c>
      <c r="F99" s="110"/>
      <c r="H99" s="61"/>
      <c r="I99" s="37"/>
    </row>
    <row r="100" spans="1:9" ht="33" customHeight="1" x14ac:dyDescent="0.25">
      <c r="A100" s="27" t="s">
        <v>789</v>
      </c>
      <c r="B100" s="27" t="s">
        <v>782</v>
      </c>
      <c r="C100" s="31">
        <v>35100</v>
      </c>
      <c r="D100" s="261">
        <v>35100</v>
      </c>
      <c r="E100" s="31">
        <v>35100</v>
      </c>
      <c r="F100" s="110"/>
      <c r="H100" s="61"/>
      <c r="I100" s="37"/>
    </row>
    <row r="101" spans="1:9" ht="31.5" x14ac:dyDescent="0.25">
      <c r="A101" s="64" t="s">
        <v>699</v>
      </c>
      <c r="B101" s="64" t="s">
        <v>700</v>
      </c>
      <c r="C101" s="102">
        <f>SUM(C102,C104,C106)</f>
        <v>201062</v>
      </c>
      <c r="D101" s="265">
        <f>SUM(D102,D104,D106)</f>
        <v>201062</v>
      </c>
      <c r="E101" s="102">
        <f>SUM(E102,E104,E106)</f>
        <v>198466.3</v>
      </c>
      <c r="F101" s="282"/>
      <c r="H101" s="61"/>
    </row>
    <row r="102" spans="1:9" s="55" customFormat="1" ht="31.5" x14ac:dyDescent="0.25">
      <c r="A102" s="151" t="s">
        <v>837</v>
      </c>
      <c r="B102" s="64" t="s">
        <v>838</v>
      </c>
      <c r="C102" s="102">
        <f>C103</f>
        <v>120143.5</v>
      </c>
      <c r="D102" s="265">
        <f>D103</f>
        <v>120143.5</v>
      </c>
      <c r="E102" s="102">
        <f>E103</f>
        <v>120143.5</v>
      </c>
      <c r="F102" s="282"/>
      <c r="H102" s="121"/>
    </row>
    <row r="103" spans="1:9" ht="31.5" x14ac:dyDescent="0.25">
      <c r="A103" s="152" t="s">
        <v>833</v>
      </c>
      <c r="B103" s="27" t="s">
        <v>801</v>
      </c>
      <c r="C103" s="103">
        <v>120143.5</v>
      </c>
      <c r="D103" s="266">
        <v>120143.5</v>
      </c>
      <c r="E103" s="103">
        <v>120143.5</v>
      </c>
      <c r="F103" s="283"/>
      <c r="H103" s="61"/>
    </row>
    <row r="104" spans="1:9" ht="47.25" x14ac:dyDescent="0.25">
      <c r="A104" s="151" t="s">
        <v>836</v>
      </c>
      <c r="B104" s="64" t="s">
        <v>839</v>
      </c>
      <c r="C104" s="102">
        <f>C105</f>
        <v>3500</v>
      </c>
      <c r="D104" s="265">
        <f>D105</f>
        <v>3500</v>
      </c>
      <c r="E104" s="102">
        <f>E105</f>
        <v>3500</v>
      </c>
      <c r="F104" s="282"/>
      <c r="H104" s="61"/>
    </row>
    <row r="105" spans="1:9" s="28" customFormat="1" ht="47.25" x14ac:dyDescent="0.25">
      <c r="A105" s="152" t="s">
        <v>831</v>
      </c>
      <c r="B105" s="27" t="s">
        <v>656</v>
      </c>
      <c r="C105" s="103">
        <v>3500</v>
      </c>
      <c r="D105" s="266">
        <v>3500</v>
      </c>
      <c r="E105" s="103">
        <v>3500</v>
      </c>
      <c r="F105" s="283"/>
      <c r="H105" s="120"/>
    </row>
    <row r="106" spans="1:9" x14ac:dyDescent="0.25">
      <c r="A106" s="64" t="s">
        <v>701</v>
      </c>
      <c r="B106" s="64" t="s">
        <v>74</v>
      </c>
      <c r="C106" s="102">
        <f>SUM(C107)</f>
        <v>77418.5</v>
      </c>
      <c r="D106" s="265">
        <f>SUM(D107)</f>
        <v>77418.5</v>
      </c>
      <c r="E106" s="102">
        <f>SUM(E107)</f>
        <v>74822.8</v>
      </c>
      <c r="F106" s="282"/>
      <c r="H106" s="61"/>
    </row>
    <row r="107" spans="1:9" x14ac:dyDescent="0.25">
      <c r="A107" s="27" t="s">
        <v>702</v>
      </c>
      <c r="B107" s="27" t="s">
        <v>246</v>
      </c>
      <c r="C107" s="103">
        <f>SUM(C109:C128)</f>
        <v>77418.5</v>
      </c>
      <c r="D107" s="266">
        <f>SUM(D109:D128)</f>
        <v>77418.5</v>
      </c>
      <c r="E107" s="103">
        <f>SUM(E109:E128)</f>
        <v>74822.8</v>
      </c>
      <c r="F107" s="283"/>
      <c r="H107" s="61"/>
    </row>
    <row r="108" spans="1:9" x14ac:dyDescent="0.25">
      <c r="A108" s="27" t="s">
        <v>77</v>
      </c>
      <c r="B108" s="27"/>
      <c r="C108" s="31"/>
      <c r="D108" s="261"/>
      <c r="E108" s="31"/>
      <c r="F108" s="110"/>
      <c r="H108" s="61"/>
    </row>
    <row r="109" spans="1:9" s="54" customFormat="1" ht="31.5" x14ac:dyDescent="0.25">
      <c r="A109" s="27"/>
      <c r="B109" s="27" t="s">
        <v>764</v>
      </c>
      <c r="C109" s="31">
        <v>30728.6</v>
      </c>
      <c r="D109" s="261">
        <v>30728.6</v>
      </c>
      <c r="E109" s="31">
        <v>30728.6</v>
      </c>
      <c r="F109" s="110"/>
      <c r="H109" s="61"/>
      <c r="I109" s="60"/>
    </row>
    <row r="110" spans="1:9" s="54" customFormat="1" ht="31.5" hidden="1" x14ac:dyDescent="0.25">
      <c r="A110" s="27"/>
      <c r="B110" s="27" t="s">
        <v>215</v>
      </c>
      <c r="C110" s="31"/>
      <c r="D110" s="261"/>
      <c r="E110" s="31"/>
      <c r="F110" s="110"/>
      <c r="H110" s="61"/>
    </row>
    <row r="111" spans="1:9" s="54" customFormat="1" hidden="1" x14ac:dyDescent="0.25">
      <c r="A111" s="27"/>
      <c r="B111" s="27" t="s">
        <v>214</v>
      </c>
      <c r="C111" s="31"/>
      <c r="D111" s="261"/>
      <c r="E111" s="31"/>
      <c r="F111" s="110"/>
      <c r="H111" s="61"/>
    </row>
    <row r="112" spans="1:9" s="54" customFormat="1" ht="31.5" hidden="1" x14ac:dyDescent="0.25">
      <c r="A112" s="27"/>
      <c r="B112" s="27" t="s">
        <v>626</v>
      </c>
      <c r="C112" s="31"/>
      <c r="D112" s="261"/>
      <c r="E112" s="31"/>
      <c r="F112" s="110"/>
      <c r="H112" s="61"/>
    </row>
    <row r="113" spans="1:9" s="54" customFormat="1" ht="31.5" x14ac:dyDescent="0.25">
      <c r="A113" s="27"/>
      <c r="B113" s="27" t="s">
        <v>193</v>
      </c>
      <c r="C113" s="31">
        <v>3753.8</v>
      </c>
      <c r="D113" s="261">
        <v>3753.8</v>
      </c>
      <c r="E113" s="31">
        <v>3753.8</v>
      </c>
      <c r="F113" s="110"/>
      <c r="H113" s="61"/>
      <c r="I113" s="60"/>
    </row>
    <row r="114" spans="1:9" s="54" customFormat="1" ht="31.5" hidden="1" x14ac:dyDescent="0.25">
      <c r="A114" s="27"/>
      <c r="B114" s="27" t="s">
        <v>606</v>
      </c>
      <c r="C114" s="31"/>
      <c r="D114" s="261"/>
      <c r="E114" s="31"/>
      <c r="F114" s="110"/>
      <c r="H114" s="61"/>
    </row>
    <row r="115" spans="1:9" s="54" customFormat="1" ht="31.5" hidden="1" x14ac:dyDescent="0.25">
      <c r="A115" s="27"/>
      <c r="B115" s="27" t="s">
        <v>616</v>
      </c>
      <c r="C115" s="31"/>
      <c r="D115" s="261"/>
      <c r="E115" s="31"/>
      <c r="F115" s="110"/>
      <c r="H115" s="61"/>
    </row>
    <row r="116" spans="1:9" s="54" customFormat="1" ht="31.5" hidden="1" x14ac:dyDescent="0.25">
      <c r="A116" s="27"/>
      <c r="B116" s="27" t="s">
        <v>635</v>
      </c>
      <c r="C116" s="31"/>
      <c r="D116" s="261"/>
      <c r="E116" s="31"/>
      <c r="F116" s="110"/>
      <c r="H116" s="61"/>
    </row>
    <row r="117" spans="1:9" s="54" customFormat="1" ht="31.5" hidden="1" x14ac:dyDescent="0.25">
      <c r="A117" s="27"/>
      <c r="B117" s="27" t="s">
        <v>636</v>
      </c>
      <c r="C117" s="31"/>
      <c r="D117" s="261"/>
      <c r="E117" s="31"/>
      <c r="F117" s="110"/>
      <c r="H117" s="61"/>
    </row>
    <row r="118" spans="1:9" s="54" customFormat="1" ht="31.5" hidden="1" x14ac:dyDescent="0.25">
      <c r="A118" s="27"/>
      <c r="B118" s="27" t="s">
        <v>637</v>
      </c>
      <c r="C118" s="31"/>
      <c r="D118" s="261"/>
      <c r="E118" s="31"/>
      <c r="F118" s="110"/>
      <c r="H118" s="61"/>
    </row>
    <row r="119" spans="1:9" s="54" customFormat="1" ht="31.5" hidden="1" x14ac:dyDescent="0.25">
      <c r="A119" s="27"/>
      <c r="B119" s="27" t="s">
        <v>660</v>
      </c>
      <c r="C119" s="31"/>
      <c r="D119" s="261"/>
      <c r="E119" s="31"/>
      <c r="F119" s="110"/>
      <c r="H119" s="61"/>
    </row>
    <row r="120" spans="1:9" s="54" customFormat="1" hidden="1" x14ac:dyDescent="0.25">
      <c r="A120" s="27"/>
      <c r="B120" s="27" t="s">
        <v>661</v>
      </c>
      <c r="C120" s="31"/>
      <c r="D120" s="261"/>
      <c r="E120" s="31"/>
      <c r="F120" s="110"/>
      <c r="H120" s="61"/>
    </row>
    <row r="121" spans="1:9" s="54" customFormat="1" ht="47.25" x14ac:dyDescent="0.25">
      <c r="A121" s="27"/>
      <c r="B121" s="27" t="s">
        <v>872</v>
      </c>
      <c r="C121" s="31">
        <v>12500</v>
      </c>
      <c r="D121" s="261">
        <v>12500</v>
      </c>
      <c r="E121" s="31">
        <v>10481.1</v>
      </c>
      <c r="F121" s="110">
        <f>E121-C121</f>
        <v>-2018.8999999999996</v>
      </c>
      <c r="H121" s="61"/>
    </row>
    <row r="122" spans="1:9" s="54" customFormat="1" ht="78.75" x14ac:dyDescent="0.25">
      <c r="A122" s="27"/>
      <c r="B122" s="27" t="s">
        <v>829</v>
      </c>
      <c r="C122" s="31">
        <v>9391.4</v>
      </c>
      <c r="D122" s="261">
        <v>9391.4</v>
      </c>
      <c r="E122" s="31">
        <v>9391.4</v>
      </c>
      <c r="F122" s="110"/>
      <c r="H122" s="61"/>
    </row>
    <row r="123" spans="1:9" s="54" customFormat="1" ht="65.25" customHeight="1" x14ac:dyDescent="0.25">
      <c r="A123" s="27"/>
      <c r="B123" s="115" t="s">
        <v>830</v>
      </c>
      <c r="C123" s="31">
        <v>5072</v>
      </c>
      <c r="D123" s="261">
        <v>5072</v>
      </c>
      <c r="E123" s="31">
        <v>5072</v>
      </c>
      <c r="F123" s="110"/>
      <c r="H123" s="61"/>
    </row>
    <row r="124" spans="1:9" s="54" customFormat="1" ht="31.5" x14ac:dyDescent="0.25">
      <c r="A124" s="27"/>
      <c r="B124" s="115" t="s">
        <v>636</v>
      </c>
      <c r="C124" s="31">
        <v>4015.8</v>
      </c>
      <c r="D124" s="261">
        <v>4015.8</v>
      </c>
      <c r="E124" s="31">
        <v>4015.8</v>
      </c>
      <c r="F124" s="110"/>
      <c r="H124" s="61"/>
    </row>
    <row r="125" spans="1:9" s="54" customFormat="1" ht="31.5" x14ac:dyDescent="0.25">
      <c r="A125" s="27"/>
      <c r="B125" s="115" t="s">
        <v>635</v>
      </c>
      <c r="C125" s="31">
        <v>11255.7</v>
      </c>
      <c r="D125" s="261">
        <v>11255.7</v>
      </c>
      <c r="E125" s="31">
        <v>10717.1</v>
      </c>
      <c r="F125" s="110"/>
      <c r="H125" s="61"/>
    </row>
    <row r="126" spans="1:9" s="54" customFormat="1" x14ac:dyDescent="0.25">
      <c r="A126" s="27"/>
      <c r="B126" s="115" t="s">
        <v>661</v>
      </c>
      <c r="C126" s="31">
        <v>116.2</v>
      </c>
      <c r="D126" s="261">
        <v>116.2</v>
      </c>
      <c r="E126" s="31">
        <v>153</v>
      </c>
      <c r="F126" s="110"/>
      <c r="H126" s="61"/>
    </row>
    <row r="127" spans="1:9" s="54" customFormat="1" ht="47.25" x14ac:dyDescent="0.25">
      <c r="A127" s="27"/>
      <c r="B127" s="115" t="s">
        <v>834</v>
      </c>
      <c r="C127" s="31">
        <v>500</v>
      </c>
      <c r="D127" s="261">
        <v>500</v>
      </c>
      <c r="E127" s="31">
        <v>500</v>
      </c>
      <c r="F127" s="110"/>
      <c r="H127" s="61"/>
    </row>
    <row r="128" spans="1:9" s="54" customFormat="1" ht="47.25" x14ac:dyDescent="0.25">
      <c r="A128" s="27"/>
      <c r="B128" s="115" t="s">
        <v>901</v>
      </c>
      <c r="C128" s="31">
        <v>85</v>
      </c>
      <c r="D128" s="261">
        <v>85</v>
      </c>
      <c r="E128" s="31">
        <v>10</v>
      </c>
      <c r="F128" s="110">
        <f>E128-C128</f>
        <v>-75</v>
      </c>
      <c r="H128" s="61"/>
    </row>
    <row r="129" spans="1:9" x14ac:dyDescent="0.25">
      <c r="A129" s="64" t="s">
        <v>703</v>
      </c>
      <c r="B129" s="64" t="s">
        <v>704</v>
      </c>
      <c r="C129" s="90">
        <f>SUM(C130,C132,C134,C136,C138)</f>
        <v>428119.8</v>
      </c>
      <c r="D129" s="260">
        <f>SUM(D130,D132,D134,D136,D138)</f>
        <v>428119.8</v>
      </c>
      <c r="E129" s="90">
        <f>SUM(E130,E132,E134,E136,E138)</f>
        <v>428655.19999999995</v>
      </c>
      <c r="F129" s="108"/>
      <c r="H129" s="61"/>
    </row>
    <row r="130" spans="1:9" ht="62.25" customHeight="1" x14ac:dyDescent="0.25">
      <c r="A130" s="64" t="s">
        <v>774</v>
      </c>
      <c r="B130" s="64" t="s">
        <v>775</v>
      </c>
      <c r="C130" s="90">
        <f>SUM(C131)</f>
        <v>1414.6</v>
      </c>
      <c r="D130" s="260">
        <f>SUM(D131)</f>
        <v>1414.6</v>
      </c>
      <c r="E130" s="90">
        <f>SUM(E131)</f>
        <v>1414.6</v>
      </c>
      <c r="F130" s="108"/>
      <c r="H130" s="61"/>
    </row>
    <row r="131" spans="1:9" ht="63" x14ac:dyDescent="0.25">
      <c r="A131" s="27" t="s">
        <v>776</v>
      </c>
      <c r="B131" s="27" t="s">
        <v>777</v>
      </c>
      <c r="C131" s="31">
        <v>1414.6</v>
      </c>
      <c r="D131" s="261">
        <v>1414.6</v>
      </c>
      <c r="E131" s="31">
        <v>1414.6</v>
      </c>
      <c r="F131" s="110"/>
      <c r="H131" s="61"/>
      <c r="I131" s="37"/>
    </row>
    <row r="132" spans="1:9" s="55" customFormat="1" ht="63" x14ac:dyDescent="0.25">
      <c r="A132" s="151" t="s">
        <v>835</v>
      </c>
      <c r="B132" s="64" t="s">
        <v>840</v>
      </c>
      <c r="C132" s="90">
        <f>C133</f>
        <v>7681.8</v>
      </c>
      <c r="D132" s="260">
        <f>D133</f>
        <v>7681.8</v>
      </c>
      <c r="E132" s="90">
        <f>E133</f>
        <v>7681.8</v>
      </c>
      <c r="F132" s="108"/>
      <c r="H132" s="121"/>
      <c r="I132" s="122"/>
    </row>
    <row r="133" spans="1:9" ht="63" x14ac:dyDescent="0.25">
      <c r="A133" s="152" t="s">
        <v>832</v>
      </c>
      <c r="B133" s="160" t="s">
        <v>802</v>
      </c>
      <c r="C133" s="31">
        <v>7681.8</v>
      </c>
      <c r="D133" s="261">
        <v>7681.8</v>
      </c>
      <c r="E133" s="31">
        <v>7681.8</v>
      </c>
      <c r="F133" s="110"/>
      <c r="H133" s="123"/>
      <c r="I133" s="37"/>
    </row>
    <row r="134" spans="1:9" ht="31.5" x14ac:dyDescent="0.25">
      <c r="A134" s="64" t="s">
        <v>705</v>
      </c>
      <c r="B134" s="64" t="s">
        <v>75</v>
      </c>
      <c r="C134" s="90">
        <f>SUM(C135)</f>
        <v>1886.3</v>
      </c>
      <c r="D134" s="260">
        <f>SUM(D135)</f>
        <v>1886.3</v>
      </c>
      <c r="E134" s="90">
        <f>SUM(E135)</f>
        <v>2061.6999999999998</v>
      </c>
      <c r="F134" s="108"/>
      <c r="H134" s="61"/>
    </row>
    <row r="135" spans="1:9" ht="31.5" x14ac:dyDescent="0.25">
      <c r="A135" s="27" t="s">
        <v>706</v>
      </c>
      <c r="B135" s="27" t="s">
        <v>247</v>
      </c>
      <c r="C135" s="31">
        <v>1886.3</v>
      </c>
      <c r="D135" s="261">
        <v>1886.3</v>
      </c>
      <c r="E135" s="31">
        <v>2061.6999999999998</v>
      </c>
      <c r="F135" s="110"/>
      <c r="H135" s="61"/>
      <c r="I135" s="37"/>
    </row>
    <row r="136" spans="1:9" ht="51.75" hidden="1" customHeight="1" x14ac:dyDescent="0.25">
      <c r="A136" s="64" t="s">
        <v>707</v>
      </c>
      <c r="B136" s="64" t="s">
        <v>708</v>
      </c>
      <c r="C136" s="90">
        <f>SUM(C137)</f>
        <v>0</v>
      </c>
      <c r="D136" s="260">
        <f>SUM(D137)</f>
        <v>0</v>
      </c>
      <c r="E136" s="90">
        <f>SUM(E137)</f>
        <v>0</v>
      </c>
      <c r="F136" s="108"/>
      <c r="H136" s="61"/>
    </row>
    <row r="137" spans="1:9" ht="63" hidden="1" customHeight="1" x14ac:dyDescent="0.25">
      <c r="A137" s="27" t="s">
        <v>709</v>
      </c>
      <c r="B137" s="27" t="s">
        <v>710</v>
      </c>
      <c r="C137" s="31"/>
      <c r="D137" s="261"/>
      <c r="E137" s="31"/>
      <c r="F137" s="110"/>
      <c r="H137" s="61"/>
    </row>
    <row r="138" spans="1:9" x14ac:dyDescent="0.25">
      <c r="A138" s="64" t="s">
        <v>711</v>
      </c>
      <c r="B138" s="64" t="s">
        <v>76</v>
      </c>
      <c r="C138" s="90">
        <f>SUM(C139)</f>
        <v>417137.1</v>
      </c>
      <c r="D138" s="260">
        <f>SUM(D139)</f>
        <v>417137.1</v>
      </c>
      <c r="E138" s="90">
        <f>SUM(E139)</f>
        <v>417497.1</v>
      </c>
      <c r="F138" s="108"/>
      <c r="H138" s="61"/>
    </row>
    <row r="139" spans="1:9" x14ac:dyDescent="0.25">
      <c r="A139" s="27" t="s">
        <v>712</v>
      </c>
      <c r="B139" s="27" t="s">
        <v>248</v>
      </c>
      <c r="C139" s="31">
        <f>SUM(C141:C147)</f>
        <v>417137.1</v>
      </c>
      <c r="D139" s="261">
        <f>SUM(D141:D147)</f>
        <v>417137.1</v>
      </c>
      <c r="E139" s="31">
        <f>SUM(E141:E147)</f>
        <v>417497.1</v>
      </c>
      <c r="F139" s="110"/>
      <c r="H139" s="61"/>
    </row>
    <row r="140" spans="1:9" x14ac:dyDescent="0.25">
      <c r="A140" s="27" t="s">
        <v>77</v>
      </c>
      <c r="B140" s="27"/>
      <c r="C140" s="31"/>
      <c r="D140" s="261"/>
      <c r="E140" s="31"/>
      <c r="F140" s="110"/>
      <c r="H140" s="61"/>
    </row>
    <row r="141" spans="1:9" x14ac:dyDescent="0.25">
      <c r="A141" s="27"/>
      <c r="B141" s="27" t="s">
        <v>78</v>
      </c>
      <c r="C141" s="31">
        <v>189.4</v>
      </c>
      <c r="D141" s="261">
        <v>189.4</v>
      </c>
      <c r="E141" s="31">
        <v>189.4</v>
      </c>
      <c r="F141" s="110"/>
      <c r="H141" s="61"/>
    </row>
    <row r="142" spans="1:9" x14ac:dyDescent="0.25">
      <c r="A142" s="27"/>
      <c r="B142" s="27" t="s">
        <v>188</v>
      </c>
      <c r="C142" s="31">
        <v>108.2</v>
      </c>
      <c r="D142" s="261">
        <v>108.2</v>
      </c>
      <c r="E142" s="31">
        <v>108.2</v>
      </c>
      <c r="F142" s="110"/>
      <c r="H142" s="61"/>
    </row>
    <row r="143" spans="1:9" x14ac:dyDescent="0.25">
      <c r="A143" s="27"/>
      <c r="B143" s="27" t="s">
        <v>79</v>
      </c>
      <c r="C143" s="31">
        <v>1482.3</v>
      </c>
      <c r="D143" s="261">
        <v>1482.3</v>
      </c>
      <c r="E143" s="31">
        <v>1482.3</v>
      </c>
      <c r="F143" s="110"/>
      <c r="H143" s="61"/>
    </row>
    <row r="144" spans="1:9" s="54" customFormat="1" ht="47.25" x14ac:dyDescent="0.25">
      <c r="A144" s="27"/>
      <c r="B144" s="27" t="s">
        <v>765</v>
      </c>
      <c r="C144" s="31">
        <v>4320.6000000000004</v>
      </c>
      <c r="D144" s="261">
        <v>4320.6000000000004</v>
      </c>
      <c r="E144" s="31">
        <v>5169.3999999999996</v>
      </c>
      <c r="F144" s="110"/>
      <c r="G144" s="60"/>
      <c r="H144" s="61"/>
      <c r="I144" s="60"/>
    </row>
    <row r="145" spans="1:8" s="54" customFormat="1" ht="31.5" x14ac:dyDescent="0.25">
      <c r="A145" s="27"/>
      <c r="B145" s="27" t="s">
        <v>766</v>
      </c>
      <c r="C145" s="31">
        <v>1728.6</v>
      </c>
      <c r="D145" s="261">
        <v>1728.6</v>
      </c>
      <c r="E145" s="31">
        <v>1239.8</v>
      </c>
      <c r="F145" s="110"/>
      <c r="H145" s="61"/>
    </row>
    <row r="146" spans="1:8" ht="31.5" hidden="1" x14ac:dyDescent="0.25">
      <c r="A146" s="27"/>
      <c r="B146" s="27" t="s">
        <v>558</v>
      </c>
      <c r="C146" s="31"/>
      <c r="D146" s="261"/>
      <c r="E146" s="31"/>
      <c r="F146" s="110"/>
      <c r="H146" s="61"/>
    </row>
    <row r="147" spans="1:8" ht="126" x14ac:dyDescent="0.25">
      <c r="A147" s="27"/>
      <c r="B147" s="27" t="s">
        <v>607</v>
      </c>
      <c r="C147" s="31">
        <v>409308</v>
      </c>
      <c r="D147" s="261">
        <v>409308</v>
      </c>
      <c r="E147" s="31">
        <v>409308</v>
      </c>
      <c r="F147" s="110"/>
      <c r="H147" s="61"/>
    </row>
    <row r="148" spans="1:8" ht="48" customHeight="1" x14ac:dyDescent="0.25">
      <c r="A148" s="104" t="s">
        <v>785</v>
      </c>
      <c r="B148" s="105" t="s">
        <v>787</v>
      </c>
      <c r="C148" s="90">
        <f>C149</f>
        <v>74.2</v>
      </c>
      <c r="D148" s="260">
        <f>D149</f>
        <v>74.2</v>
      </c>
      <c r="E148" s="90">
        <f>E149</f>
        <v>74.2</v>
      </c>
      <c r="F148" s="110"/>
      <c r="H148" s="61"/>
    </row>
    <row r="149" spans="1:8" ht="31.5" x14ac:dyDescent="0.25">
      <c r="A149" s="53" t="s">
        <v>799</v>
      </c>
      <c r="B149" s="78" t="s">
        <v>683</v>
      </c>
      <c r="C149" s="31">
        <v>74.2</v>
      </c>
      <c r="D149" s="261">
        <v>74.2</v>
      </c>
      <c r="E149" s="31">
        <v>74.2</v>
      </c>
      <c r="F149" s="110"/>
      <c r="H149" s="61"/>
    </row>
    <row r="150" spans="1:8" ht="47.25" x14ac:dyDescent="0.25">
      <c r="A150" s="104" t="s">
        <v>783</v>
      </c>
      <c r="B150" s="45" t="s">
        <v>784</v>
      </c>
      <c r="C150" s="90">
        <f>C151</f>
        <v>-9404.4</v>
      </c>
      <c r="D150" s="260">
        <f>D151</f>
        <v>-9404.4</v>
      </c>
      <c r="E150" s="90">
        <f>E151</f>
        <v>-9404.4</v>
      </c>
      <c r="F150" s="110"/>
      <c r="H150" s="61"/>
    </row>
    <row r="151" spans="1:8" ht="47.25" x14ac:dyDescent="0.25">
      <c r="A151" s="53" t="s">
        <v>786</v>
      </c>
      <c r="B151" s="78" t="s">
        <v>767</v>
      </c>
      <c r="C151" s="31">
        <v>-9404.4</v>
      </c>
      <c r="D151" s="261">
        <v>-9404.4</v>
      </c>
      <c r="E151" s="31">
        <v>-9404.4</v>
      </c>
      <c r="F151" s="110"/>
      <c r="H151" s="61"/>
    </row>
    <row r="152" spans="1:8" x14ac:dyDescent="0.25">
      <c r="A152" s="64" t="s">
        <v>80</v>
      </c>
      <c r="B152" s="64"/>
      <c r="C152" s="102">
        <f>SUM(C17,C94)</f>
        <v>1288592.8000000003</v>
      </c>
      <c r="D152" s="265">
        <f>SUM(D17,D94)</f>
        <v>1299069.7000000002</v>
      </c>
      <c r="E152" s="102">
        <f>SUM(E17,E94)</f>
        <v>1293389.2</v>
      </c>
      <c r="F152" s="282"/>
      <c r="H152" s="37"/>
    </row>
    <row r="153" spans="1:8" x14ac:dyDescent="0.25">
      <c r="A153" s="56" t="s">
        <v>451</v>
      </c>
      <c r="B153" s="106"/>
      <c r="C153" s="106"/>
      <c r="D153" s="106"/>
      <c r="E153" s="106"/>
    </row>
    <row r="154" spans="1:8" x14ac:dyDescent="0.25">
      <c r="A154" s="59" t="s">
        <v>713</v>
      </c>
      <c r="B154" s="106"/>
      <c r="C154" s="109">
        <f>C152-C129</f>
        <v>860473.00000000023</v>
      </c>
      <c r="D154" s="109">
        <f>D152-D129</f>
        <v>870949.90000000014</v>
      </c>
      <c r="E154" s="109">
        <f>E152-E129</f>
        <v>864734</v>
      </c>
      <c r="F154" s="272"/>
    </row>
    <row r="155" spans="1:8" x14ac:dyDescent="0.25">
      <c r="A155" s="286" t="s">
        <v>452</v>
      </c>
      <c r="B155" s="286"/>
      <c r="C155" s="161">
        <f>C152-C94</f>
        <v>145808.40000000014</v>
      </c>
      <c r="D155" s="161">
        <f>D152-D94</f>
        <v>156285.30000000005</v>
      </c>
      <c r="E155" s="161">
        <f>E152-E94</f>
        <v>152665.10000000009</v>
      </c>
      <c r="F155" s="272"/>
    </row>
  </sheetData>
  <mergeCells count="3">
    <mergeCell ref="A12:C12"/>
    <mergeCell ref="A155:B155"/>
    <mergeCell ref="B11:C11"/>
  </mergeCells>
  <pageMargins left="0.78740157480314965" right="0.31496062992125984" top="0.38" bottom="0.41" header="0.31496062992125984" footer="0.31496062992125984"/>
  <pageSetup paperSize="9" scale="58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zoomScale="85" zoomScaleNormal="85" workbookViewId="0">
      <selection activeCell="J19" sqref="J19"/>
    </sheetView>
  </sheetViews>
  <sheetFormatPr defaultRowHeight="15" x14ac:dyDescent="0.25"/>
  <cols>
    <col min="1" max="1" width="65.7109375" style="167" customWidth="1"/>
    <col min="2" max="2" width="5" style="168" hidden="1" customWidth="1"/>
    <col min="3" max="4" width="3.7109375" style="165" customWidth="1"/>
    <col min="5" max="5" width="16.7109375" style="165" customWidth="1"/>
    <col min="6" max="6" width="4.7109375" style="165" customWidth="1"/>
    <col min="7" max="7" width="12.7109375" style="165" customWidth="1"/>
    <col min="8" max="16384" width="9.140625" style="20"/>
  </cols>
  <sheetData>
    <row r="1" spans="1:10" ht="15.75" x14ac:dyDescent="0.25">
      <c r="A1" s="162"/>
      <c r="B1" s="163"/>
      <c r="C1" s="164"/>
      <c r="D1" s="164"/>
      <c r="E1" s="157"/>
      <c r="F1" s="156"/>
      <c r="G1" s="156" t="s">
        <v>891</v>
      </c>
    </row>
    <row r="2" spans="1:10" ht="15.75" x14ac:dyDescent="0.25">
      <c r="A2" s="162"/>
      <c r="B2" s="163"/>
      <c r="C2" s="164"/>
      <c r="D2" s="164"/>
      <c r="E2" s="157"/>
      <c r="F2" s="225"/>
      <c r="G2" s="225" t="s">
        <v>5</v>
      </c>
    </row>
    <row r="3" spans="1:10" ht="15.75" x14ac:dyDescent="0.25">
      <c r="A3" s="162"/>
      <c r="B3" s="163"/>
      <c r="C3" s="164"/>
      <c r="D3" s="164"/>
      <c r="E3" s="157"/>
      <c r="F3" s="225"/>
      <c r="G3" s="225" t="s">
        <v>608</v>
      </c>
    </row>
    <row r="4" spans="1:10" ht="15.75" x14ac:dyDescent="0.25">
      <c r="A4" s="162"/>
      <c r="B4" s="163"/>
      <c r="D4" s="166"/>
      <c r="E4" s="157"/>
      <c r="F4" s="156"/>
      <c r="G4" s="156" t="s">
        <v>967</v>
      </c>
    </row>
    <row r="5" spans="1:10" ht="15.75" x14ac:dyDescent="0.25">
      <c r="C5" s="169"/>
      <c r="D5" s="169"/>
      <c r="E5" s="169"/>
      <c r="F5" s="169"/>
      <c r="G5" s="225"/>
    </row>
    <row r="6" spans="1:10" ht="15.75" customHeight="1" x14ac:dyDescent="0.25">
      <c r="A6" s="289" t="s">
        <v>866</v>
      </c>
      <c r="B6" s="289"/>
      <c r="C6" s="289"/>
      <c r="D6" s="289"/>
      <c r="E6" s="289"/>
      <c r="F6" s="289"/>
      <c r="G6" s="289"/>
    </row>
    <row r="7" spans="1:10" ht="15.75" customHeight="1" x14ac:dyDescent="0.25">
      <c r="A7" s="289" t="s">
        <v>5</v>
      </c>
      <c r="B7" s="289"/>
      <c r="C7" s="289"/>
      <c r="D7" s="289"/>
      <c r="E7" s="289"/>
      <c r="F7" s="289"/>
      <c r="G7" s="289"/>
    </row>
    <row r="8" spans="1:10" ht="15.75" customHeight="1" x14ac:dyDescent="0.25">
      <c r="A8" s="289" t="s">
        <v>608</v>
      </c>
      <c r="B8" s="289"/>
      <c r="C8" s="289"/>
      <c r="D8" s="289"/>
      <c r="E8" s="289"/>
      <c r="F8" s="289"/>
      <c r="G8" s="289"/>
    </row>
    <row r="9" spans="1:10" ht="15.75" customHeight="1" x14ac:dyDescent="0.25">
      <c r="A9" s="289" t="s">
        <v>869</v>
      </c>
      <c r="B9" s="289"/>
      <c r="C9" s="289"/>
      <c r="D9" s="289"/>
      <c r="E9" s="289"/>
      <c r="F9" s="289"/>
      <c r="G9" s="289"/>
    </row>
    <row r="10" spans="1:10" ht="15.75" customHeight="1" x14ac:dyDescent="0.25">
      <c r="A10" s="289" t="s">
        <v>863</v>
      </c>
      <c r="B10" s="289"/>
      <c r="C10" s="289"/>
      <c r="D10" s="289"/>
      <c r="E10" s="289"/>
      <c r="F10" s="289"/>
      <c r="G10" s="289"/>
    </row>
    <row r="11" spans="1:10" ht="15.75" x14ac:dyDescent="0.25">
      <c r="A11" s="289"/>
      <c r="B11" s="289"/>
      <c r="C11" s="289"/>
      <c r="D11" s="289"/>
      <c r="E11" s="289"/>
      <c r="F11" s="289"/>
      <c r="G11" s="289"/>
    </row>
    <row r="12" spans="1:10" ht="75.75" customHeight="1" x14ac:dyDescent="0.25">
      <c r="A12" s="288" t="s">
        <v>685</v>
      </c>
      <c r="B12" s="288"/>
      <c r="C12" s="288"/>
      <c r="D12" s="288"/>
      <c r="E12" s="288"/>
      <c r="F12" s="288"/>
      <c r="G12" s="288"/>
    </row>
    <row r="13" spans="1:10" x14ac:dyDescent="0.25">
      <c r="G13" s="170"/>
    </row>
    <row r="14" spans="1:10" ht="15.75" x14ac:dyDescent="0.25">
      <c r="G14" s="171" t="s">
        <v>0</v>
      </c>
    </row>
    <row r="15" spans="1:10" ht="31.5" x14ac:dyDescent="0.25">
      <c r="A15" s="172" t="s">
        <v>83</v>
      </c>
      <c r="B15" s="172"/>
      <c r="C15" s="172" t="s">
        <v>138</v>
      </c>
      <c r="D15" s="172" t="s">
        <v>84</v>
      </c>
      <c r="E15" s="172" t="s">
        <v>85</v>
      </c>
      <c r="F15" s="172" t="s">
        <v>86</v>
      </c>
      <c r="G15" s="172" t="s">
        <v>82</v>
      </c>
    </row>
    <row r="16" spans="1:10" ht="15.75" x14ac:dyDescent="0.25">
      <c r="A16" s="172">
        <v>1</v>
      </c>
      <c r="B16" s="172"/>
      <c r="C16" s="172">
        <v>2</v>
      </c>
      <c r="D16" s="172">
        <v>3</v>
      </c>
      <c r="E16" s="172">
        <v>4</v>
      </c>
      <c r="F16" s="172">
        <v>5</v>
      </c>
      <c r="G16" s="172">
        <v>6</v>
      </c>
      <c r="J16" s="153"/>
    </row>
    <row r="17" spans="1:14" ht="15.75" x14ac:dyDescent="0.25">
      <c r="A17" s="147" t="s">
        <v>87</v>
      </c>
      <c r="B17" s="147"/>
      <c r="C17" s="172"/>
      <c r="D17" s="172"/>
      <c r="E17" s="172"/>
      <c r="F17" s="172"/>
      <c r="G17" s="173">
        <f>SUM(G18,G110,G140,G198,G257,G367,G401,G454)</f>
        <v>1315279.5999999999</v>
      </c>
      <c r="I17" s="153"/>
    </row>
    <row r="18" spans="1:14" customFormat="1" ht="18.75" x14ac:dyDescent="0.3">
      <c r="A18" s="36" t="s">
        <v>88</v>
      </c>
      <c r="B18" s="174"/>
      <c r="C18" s="175" t="s">
        <v>140</v>
      </c>
      <c r="D18" s="175" t="s">
        <v>147</v>
      </c>
      <c r="E18" s="174"/>
      <c r="F18" s="63"/>
      <c r="G18" s="16">
        <f>SUM(G19,G25,G30,G57,G76,G83,G92)</f>
        <v>150683.29999999999</v>
      </c>
    </row>
    <row r="19" spans="1:14" customFormat="1" ht="31.5" x14ac:dyDescent="0.3">
      <c r="A19" s="36" t="s">
        <v>89</v>
      </c>
      <c r="B19" s="174"/>
      <c r="C19" s="175" t="s">
        <v>140</v>
      </c>
      <c r="D19" s="175" t="s">
        <v>141</v>
      </c>
      <c r="E19" s="174"/>
      <c r="F19" s="63"/>
      <c r="G19" s="16">
        <f>SUM(G20)</f>
        <v>4772.1000000000004</v>
      </c>
      <c r="H19" s="34"/>
    </row>
    <row r="20" spans="1:14" s="32" customFormat="1" ht="31.5" x14ac:dyDescent="0.3">
      <c r="A20" s="33" t="s">
        <v>251</v>
      </c>
      <c r="B20" s="17"/>
      <c r="C20" s="25" t="s">
        <v>140</v>
      </c>
      <c r="D20" s="25" t="s">
        <v>141</v>
      </c>
      <c r="E20" s="17" t="s">
        <v>250</v>
      </c>
      <c r="F20" s="43"/>
      <c r="G20" s="42">
        <f>SUM(G21)</f>
        <v>4772.1000000000004</v>
      </c>
      <c r="H20" s="73"/>
    </row>
    <row r="21" spans="1:14" customFormat="1" ht="18.75" x14ac:dyDescent="0.3">
      <c r="A21" s="33" t="s">
        <v>258</v>
      </c>
      <c r="B21" s="17"/>
      <c r="C21" s="25" t="s">
        <v>140</v>
      </c>
      <c r="D21" s="25" t="s">
        <v>141</v>
      </c>
      <c r="E21" s="17" t="s">
        <v>252</v>
      </c>
      <c r="F21" s="43"/>
      <c r="G21" s="42">
        <f>SUM(G22)</f>
        <v>4772.1000000000004</v>
      </c>
      <c r="H21" s="34"/>
    </row>
    <row r="22" spans="1:14" customFormat="1" ht="18.75" x14ac:dyDescent="0.3">
      <c r="A22" s="48" t="s">
        <v>254</v>
      </c>
      <c r="B22" s="17"/>
      <c r="C22" s="25" t="s">
        <v>140</v>
      </c>
      <c r="D22" s="25" t="s">
        <v>141</v>
      </c>
      <c r="E22" s="17" t="s">
        <v>253</v>
      </c>
      <c r="F22" s="43"/>
      <c r="G22" s="42">
        <f>SUM(G23:G24)</f>
        <v>4772.1000000000004</v>
      </c>
      <c r="H22" s="34"/>
    </row>
    <row r="23" spans="1:14" customFormat="1" ht="63" x14ac:dyDescent="0.25">
      <c r="A23" s="48" t="s">
        <v>204</v>
      </c>
      <c r="B23" s="17"/>
      <c r="C23" s="25" t="s">
        <v>140</v>
      </c>
      <c r="D23" s="25" t="s">
        <v>141</v>
      </c>
      <c r="E23" s="17" t="s">
        <v>253</v>
      </c>
      <c r="F23" s="17">
        <v>100</v>
      </c>
      <c r="G23" s="42">
        <v>4748</v>
      </c>
      <c r="H23" s="34"/>
    </row>
    <row r="24" spans="1:14" customFormat="1" ht="31.5" x14ac:dyDescent="0.25">
      <c r="A24" s="65" t="s">
        <v>560</v>
      </c>
      <c r="B24" s="177"/>
      <c r="C24" s="19" t="s">
        <v>140</v>
      </c>
      <c r="D24" s="19" t="s">
        <v>141</v>
      </c>
      <c r="E24" s="17" t="s">
        <v>261</v>
      </c>
      <c r="F24" s="177">
        <v>200</v>
      </c>
      <c r="G24" s="42">
        <v>24.1</v>
      </c>
      <c r="H24" s="75"/>
      <c r="I24" s="1"/>
      <c r="J24" s="9"/>
      <c r="K24" s="8"/>
      <c r="L24" s="10"/>
      <c r="M24" s="10"/>
      <c r="N24" s="11"/>
    </row>
    <row r="25" spans="1:14" customFormat="1" ht="47.25" x14ac:dyDescent="0.25">
      <c r="A25" s="66" t="s">
        <v>908</v>
      </c>
      <c r="B25" s="50"/>
      <c r="C25" s="229" t="s">
        <v>140</v>
      </c>
      <c r="D25" s="230" t="s">
        <v>142</v>
      </c>
      <c r="E25" s="230"/>
      <c r="F25" s="231"/>
      <c r="G25" s="16">
        <f>SUM(G27)</f>
        <v>12.8</v>
      </c>
    </row>
    <row r="26" spans="1:14" customFormat="1" ht="15.75" x14ac:dyDescent="0.25">
      <c r="A26" s="67" t="s">
        <v>414</v>
      </c>
      <c r="B26" s="50"/>
      <c r="C26" s="232" t="s">
        <v>140</v>
      </c>
      <c r="D26" s="183" t="s">
        <v>142</v>
      </c>
      <c r="E26" s="183" t="s">
        <v>909</v>
      </c>
      <c r="F26" s="231"/>
      <c r="G26" s="42">
        <f>SUM(G27)</f>
        <v>12.8</v>
      </c>
    </row>
    <row r="27" spans="1:14" customFormat="1" ht="31.5" x14ac:dyDescent="0.25">
      <c r="A27" s="67" t="s">
        <v>415</v>
      </c>
      <c r="B27" s="50"/>
      <c r="C27" s="232" t="s">
        <v>140</v>
      </c>
      <c r="D27" s="183" t="s">
        <v>142</v>
      </c>
      <c r="E27" s="183" t="s">
        <v>910</v>
      </c>
      <c r="F27" s="231"/>
      <c r="G27" s="42">
        <f>SUM(G28)</f>
        <v>12.8</v>
      </c>
    </row>
    <row r="28" spans="1:14" customFormat="1" ht="31.5" x14ac:dyDescent="0.25">
      <c r="A28" s="67" t="s">
        <v>911</v>
      </c>
      <c r="B28" s="50"/>
      <c r="C28" s="232" t="s">
        <v>140</v>
      </c>
      <c r="D28" s="183" t="s">
        <v>142</v>
      </c>
      <c r="E28" s="183" t="s">
        <v>416</v>
      </c>
      <c r="F28" s="231"/>
      <c r="G28" s="42">
        <f>SUM(G29:G29)</f>
        <v>12.8</v>
      </c>
    </row>
    <row r="29" spans="1:14" customFormat="1" ht="63" x14ac:dyDescent="0.25">
      <c r="A29" s="48" t="s">
        <v>204</v>
      </c>
      <c r="B29" s="18"/>
      <c r="C29" s="232" t="s">
        <v>140</v>
      </c>
      <c r="D29" s="183" t="s">
        <v>142</v>
      </c>
      <c r="E29" s="183" t="s">
        <v>416</v>
      </c>
      <c r="F29" s="184">
        <v>100</v>
      </c>
      <c r="G29" s="42">
        <v>12.8</v>
      </c>
    </row>
    <row r="30" spans="1:14" customFormat="1" ht="47.25" x14ac:dyDescent="0.25">
      <c r="A30" s="36" t="s">
        <v>584</v>
      </c>
      <c r="B30" s="174"/>
      <c r="C30" s="175" t="s">
        <v>140</v>
      </c>
      <c r="D30" s="175" t="s">
        <v>143</v>
      </c>
      <c r="E30" s="176"/>
      <c r="F30" s="176"/>
      <c r="G30" s="16">
        <f>SUM(G31,G52)</f>
        <v>89947.6</v>
      </c>
      <c r="H30" s="74"/>
      <c r="I30" s="3"/>
      <c r="J30" s="4"/>
      <c r="K30" s="5"/>
      <c r="L30" s="6"/>
      <c r="M30" s="6"/>
      <c r="N30" s="7"/>
    </row>
    <row r="31" spans="1:14" s="32" customFormat="1" ht="31.5" x14ac:dyDescent="0.3">
      <c r="A31" s="33" t="s">
        <v>251</v>
      </c>
      <c r="B31" s="17"/>
      <c r="C31" s="25" t="s">
        <v>140</v>
      </c>
      <c r="D31" s="25" t="s">
        <v>143</v>
      </c>
      <c r="E31" s="17" t="s">
        <v>250</v>
      </c>
      <c r="F31" s="43"/>
      <c r="G31" s="42">
        <f>SUM(G32)</f>
        <v>88465.3</v>
      </c>
      <c r="H31" s="73"/>
    </row>
    <row r="32" spans="1:14" customFormat="1" ht="18.75" x14ac:dyDescent="0.3">
      <c r="A32" s="33" t="s">
        <v>259</v>
      </c>
      <c r="B32" s="17"/>
      <c r="C32" s="25" t="s">
        <v>140</v>
      </c>
      <c r="D32" s="25" t="s">
        <v>143</v>
      </c>
      <c r="E32" s="17" t="s">
        <v>260</v>
      </c>
      <c r="F32" s="43"/>
      <c r="G32" s="42">
        <f>SUM(G33,G38,G41,G43,G45,G47,G49)</f>
        <v>88465.3</v>
      </c>
      <c r="H32" s="34"/>
    </row>
    <row r="33" spans="1:14" customFormat="1" ht="31.5" x14ac:dyDescent="0.3">
      <c r="A33" s="48" t="s">
        <v>340</v>
      </c>
      <c r="B33" s="17"/>
      <c r="C33" s="25" t="s">
        <v>140</v>
      </c>
      <c r="D33" s="25" t="s">
        <v>143</v>
      </c>
      <c r="E33" s="17" t="s">
        <v>261</v>
      </c>
      <c r="F33" s="43"/>
      <c r="G33" s="42">
        <f>SUM(G34:G37)</f>
        <v>64824.700000000004</v>
      </c>
      <c r="H33" s="34"/>
    </row>
    <row r="34" spans="1:14" customFormat="1" ht="63" x14ac:dyDescent="0.25">
      <c r="A34" s="48" t="s">
        <v>204</v>
      </c>
      <c r="B34" s="17"/>
      <c r="C34" s="25" t="s">
        <v>140</v>
      </c>
      <c r="D34" s="25" t="s">
        <v>143</v>
      </c>
      <c r="E34" s="17" t="s">
        <v>261</v>
      </c>
      <c r="F34" s="17">
        <v>100</v>
      </c>
      <c r="G34" s="42">
        <v>44132.3</v>
      </c>
      <c r="H34" s="34"/>
    </row>
    <row r="35" spans="1:14" customFormat="1" ht="31.5" x14ac:dyDescent="0.25">
      <c r="A35" s="65" t="s">
        <v>560</v>
      </c>
      <c r="B35" s="177"/>
      <c r="C35" s="19" t="s">
        <v>140</v>
      </c>
      <c r="D35" s="19" t="s">
        <v>143</v>
      </c>
      <c r="E35" s="17" t="s">
        <v>261</v>
      </c>
      <c r="F35" s="177">
        <v>200</v>
      </c>
      <c r="G35" s="42">
        <v>19713.7</v>
      </c>
      <c r="H35" s="75"/>
      <c r="I35" s="1"/>
      <c r="J35" s="9"/>
      <c r="K35" s="8"/>
      <c r="L35" s="10"/>
      <c r="M35" s="10"/>
      <c r="N35" s="11"/>
    </row>
    <row r="36" spans="1:14" customFormat="1" ht="15.75" x14ac:dyDescent="0.25">
      <c r="A36" s="48" t="s">
        <v>203</v>
      </c>
      <c r="B36" s="177"/>
      <c r="C36" s="19" t="s">
        <v>140</v>
      </c>
      <c r="D36" s="19" t="s">
        <v>143</v>
      </c>
      <c r="E36" s="17" t="s">
        <v>261</v>
      </c>
      <c r="F36" s="177">
        <v>300</v>
      </c>
      <c r="G36" s="42">
        <v>455.8</v>
      </c>
      <c r="H36" s="75"/>
      <c r="I36" s="1"/>
      <c r="J36" s="9"/>
      <c r="K36" s="8"/>
      <c r="L36" s="10"/>
      <c r="M36" s="10"/>
      <c r="N36" s="11"/>
    </row>
    <row r="37" spans="1:14" customFormat="1" ht="15.75" x14ac:dyDescent="0.25">
      <c r="A37" s="68" t="s">
        <v>201</v>
      </c>
      <c r="B37" s="18"/>
      <c r="C37" s="19" t="s">
        <v>140</v>
      </c>
      <c r="D37" s="19" t="s">
        <v>143</v>
      </c>
      <c r="E37" s="17" t="s">
        <v>261</v>
      </c>
      <c r="F37" s="18">
        <v>800</v>
      </c>
      <c r="G37" s="42">
        <v>522.9</v>
      </c>
      <c r="H37" s="76"/>
      <c r="I37" s="2"/>
      <c r="J37" s="2"/>
      <c r="K37" s="2"/>
      <c r="L37" s="2"/>
      <c r="M37" s="2"/>
      <c r="N37" s="2"/>
    </row>
    <row r="38" spans="1:14" customFormat="1" ht="63" x14ac:dyDescent="0.25">
      <c r="A38" s="68" t="s">
        <v>873</v>
      </c>
      <c r="B38" s="18"/>
      <c r="C38" s="19" t="s">
        <v>140</v>
      </c>
      <c r="D38" s="19" t="s">
        <v>143</v>
      </c>
      <c r="E38" s="18" t="s">
        <v>256</v>
      </c>
      <c r="F38" s="18"/>
      <c r="G38" s="42">
        <f>SUM(G39:G40)</f>
        <v>17822.5</v>
      </c>
      <c r="H38" s="34"/>
    </row>
    <row r="39" spans="1:14" customFormat="1" ht="63" x14ac:dyDescent="0.25">
      <c r="A39" s="48" t="s">
        <v>204</v>
      </c>
      <c r="B39" s="18"/>
      <c r="C39" s="19" t="s">
        <v>140</v>
      </c>
      <c r="D39" s="19" t="s">
        <v>143</v>
      </c>
      <c r="E39" s="18" t="s">
        <v>256</v>
      </c>
      <c r="F39" s="18">
        <v>100</v>
      </c>
      <c r="G39" s="42">
        <v>17457.599999999999</v>
      </c>
      <c r="H39" s="34"/>
    </row>
    <row r="40" spans="1:14" customFormat="1" ht="31.5" x14ac:dyDescent="0.25">
      <c r="A40" s="65" t="s">
        <v>560</v>
      </c>
      <c r="B40" s="18"/>
      <c r="C40" s="19" t="s">
        <v>140</v>
      </c>
      <c r="D40" s="19" t="s">
        <v>143</v>
      </c>
      <c r="E40" s="18" t="s">
        <v>256</v>
      </c>
      <c r="F40" s="18">
        <v>200</v>
      </c>
      <c r="G40" s="42">
        <v>364.9</v>
      </c>
      <c r="H40" s="34"/>
    </row>
    <row r="41" spans="1:14" customFormat="1" ht="31.5" x14ac:dyDescent="0.25">
      <c r="A41" s="68" t="s">
        <v>206</v>
      </c>
      <c r="B41" s="18"/>
      <c r="C41" s="19" t="s">
        <v>140</v>
      </c>
      <c r="D41" s="19" t="s">
        <v>143</v>
      </c>
      <c r="E41" s="18" t="s">
        <v>257</v>
      </c>
      <c r="F41" s="18"/>
      <c r="G41" s="42">
        <f>SUM(G42:G42)</f>
        <v>2079.4</v>
      </c>
      <c r="H41" s="34"/>
    </row>
    <row r="42" spans="1:14" customFormat="1" ht="63" x14ac:dyDescent="0.25">
      <c r="A42" s="48" t="s">
        <v>204</v>
      </c>
      <c r="B42" s="18"/>
      <c r="C42" s="19" t="s">
        <v>140</v>
      </c>
      <c r="D42" s="19" t="s">
        <v>143</v>
      </c>
      <c r="E42" s="18" t="s">
        <v>257</v>
      </c>
      <c r="F42" s="18">
        <v>100</v>
      </c>
      <c r="G42" s="42">
        <v>2079.4</v>
      </c>
      <c r="H42" s="34"/>
    </row>
    <row r="43" spans="1:14" customFormat="1" ht="18.75" x14ac:dyDescent="0.3">
      <c r="A43" s="33" t="s">
        <v>721</v>
      </c>
      <c r="B43" s="17"/>
      <c r="C43" s="19" t="s">
        <v>140</v>
      </c>
      <c r="D43" s="19" t="s">
        <v>143</v>
      </c>
      <c r="E43" s="17" t="s">
        <v>262</v>
      </c>
      <c r="F43" s="63"/>
      <c r="G43" s="42">
        <f>SUM(G44)</f>
        <v>3310</v>
      </c>
      <c r="H43" s="34"/>
    </row>
    <row r="44" spans="1:14" customFormat="1" ht="63" x14ac:dyDescent="0.25">
      <c r="A44" s="48" t="s">
        <v>204</v>
      </c>
      <c r="B44" s="17"/>
      <c r="C44" s="19" t="s">
        <v>140</v>
      </c>
      <c r="D44" s="19" t="s">
        <v>143</v>
      </c>
      <c r="E44" s="17" t="s">
        <v>262</v>
      </c>
      <c r="F44" s="17">
        <v>100</v>
      </c>
      <c r="G44" s="42">
        <v>3310</v>
      </c>
      <c r="H44" s="34"/>
    </row>
    <row r="45" spans="1:14" customFormat="1" ht="18.75" x14ac:dyDescent="0.3">
      <c r="A45" s="48" t="s">
        <v>723</v>
      </c>
      <c r="B45" s="17"/>
      <c r="C45" s="19" t="s">
        <v>140</v>
      </c>
      <c r="D45" s="19" t="s">
        <v>143</v>
      </c>
      <c r="E45" s="17" t="s">
        <v>663</v>
      </c>
      <c r="F45" s="63"/>
      <c r="G45" s="42">
        <f>SUM(G46)</f>
        <v>131.1</v>
      </c>
      <c r="H45" s="34"/>
    </row>
    <row r="46" spans="1:14" customFormat="1" ht="63" x14ac:dyDescent="0.25">
      <c r="A46" s="48" t="s">
        <v>204</v>
      </c>
      <c r="B46" s="17"/>
      <c r="C46" s="19" t="s">
        <v>140</v>
      </c>
      <c r="D46" s="19" t="s">
        <v>143</v>
      </c>
      <c r="E46" s="17" t="s">
        <v>663</v>
      </c>
      <c r="F46" s="17">
        <v>100</v>
      </c>
      <c r="G46" s="42">
        <v>131.1</v>
      </c>
      <c r="H46" s="34"/>
    </row>
    <row r="47" spans="1:14" customFormat="1" ht="18.75" x14ac:dyDescent="0.3">
      <c r="A47" s="48" t="s">
        <v>267</v>
      </c>
      <c r="B47" s="17"/>
      <c r="C47" s="25" t="s">
        <v>140</v>
      </c>
      <c r="D47" s="25" t="s">
        <v>143</v>
      </c>
      <c r="E47" s="17" t="s">
        <v>453</v>
      </c>
      <c r="F47" s="43"/>
      <c r="G47" s="42">
        <f>SUM(G48)</f>
        <v>189.4</v>
      </c>
      <c r="H47" s="34"/>
    </row>
    <row r="48" spans="1:14" customFormat="1" ht="63" x14ac:dyDescent="0.25">
      <c r="A48" s="48" t="s">
        <v>204</v>
      </c>
      <c r="B48" s="17"/>
      <c r="C48" s="25" t="s">
        <v>140</v>
      </c>
      <c r="D48" s="25" t="s">
        <v>143</v>
      </c>
      <c r="E48" s="17" t="s">
        <v>453</v>
      </c>
      <c r="F48" s="17">
        <v>100</v>
      </c>
      <c r="G48" s="42">
        <v>189.4</v>
      </c>
      <c r="H48" s="34"/>
    </row>
    <row r="49" spans="1:14" customFormat="1" ht="18.75" x14ac:dyDescent="0.3">
      <c r="A49" s="48" t="s">
        <v>268</v>
      </c>
      <c r="B49" s="17"/>
      <c r="C49" s="25" t="s">
        <v>140</v>
      </c>
      <c r="D49" s="25" t="s">
        <v>143</v>
      </c>
      <c r="E49" s="17" t="s">
        <v>454</v>
      </c>
      <c r="F49" s="43"/>
      <c r="G49" s="42">
        <f>SUM(G50:G51)</f>
        <v>108.2</v>
      </c>
      <c r="H49" s="34"/>
    </row>
    <row r="50" spans="1:14" customFormat="1" ht="63" x14ac:dyDescent="0.25">
      <c r="A50" s="48" t="s">
        <v>204</v>
      </c>
      <c r="B50" s="17"/>
      <c r="C50" s="25" t="s">
        <v>140</v>
      </c>
      <c r="D50" s="25" t="s">
        <v>143</v>
      </c>
      <c r="E50" s="17" t="s">
        <v>454</v>
      </c>
      <c r="F50" s="17">
        <v>100</v>
      </c>
      <c r="G50" s="42">
        <v>107</v>
      </c>
      <c r="H50" s="34"/>
    </row>
    <row r="51" spans="1:14" customFormat="1" ht="31.5" x14ac:dyDescent="0.25">
      <c r="A51" s="65" t="s">
        <v>560</v>
      </c>
      <c r="B51" s="177"/>
      <c r="C51" s="19" t="s">
        <v>140</v>
      </c>
      <c r="D51" s="19" t="s">
        <v>143</v>
      </c>
      <c r="E51" s="17" t="s">
        <v>454</v>
      </c>
      <c r="F51" s="177">
        <v>200</v>
      </c>
      <c r="G51" s="42">
        <v>1.2</v>
      </c>
      <c r="H51" s="75"/>
      <c r="I51" s="1"/>
      <c r="J51" s="9"/>
      <c r="K51" s="8"/>
      <c r="L51" s="10"/>
      <c r="M51" s="10"/>
      <c r="N51" s="11"/>
    </row>
    <row r="52" spans="1:14" customFormat="1" ht="31.5" x14ac:dyDescent="0.3">
      <c r="A52" s="33" t="s">
        <v>265</v>
      </c>
      <c r="B52" s="17"/>
      <c r="C52" s="19" t="s">
        <v>140</v>
      </c>
      <c r="D52" s="19" t="s">
        <v>143</v>
      </c>
      <c r="E52" s="17" t="s">
        <v>263</v>
      </c>
      <c r="F52" s="43"/>
      <c r="G52" s="42">
        <f>SUM(G53)</f>
        <v>1482.3</v>
      </c>
      <c r="H52" s="34"/>
    </row>
    <row r="53" spans="1:14" customFormat="1" ht="31.5" x14ac:dyDescent="0.3">
      <c r="A53" s="33" t="s">
        <v>266</v>
      </c>
      <c r="B53" s="17"/>
      <c r="C53" s="19" t="s">
        <v>140</v>
      </c>
      <c r="D53" s="19" t="s">
        <v>143</v>
      </c>
      <c r="E53" s="17" t="s">
        <v>264</v>
      </c>
      <c r="F53" s="43"/>
      <c r="G53" s="42">
        <f>SUM(G54)</f>
        <v>1482.3</v>
      </c>
      <c r="H53" s="34"/>
    </row>
    <row r="54" spans="1:14" customFormat="1" ht="18" customHeight="1" x14ac:dyDescent="0.3">
      <c r="A54" s="48" t="s">
        <v>366</v>
      </c>
      <c r="B54" s="17"/>
      <c r="C54" s="19" t="s">
        <v>140</v>
      </c>
      <c r="D54" s="19" t="s">
        <v>143</v>
      </c>
      <c r="E54" s="17" t="s">
        <v>365</v>
      </c>
      <c r="F54" s="43"/>
      <c r="G54" s="42">
        <f>SUM(G55:G56)</f>
        <v>1482.3</v>
      </c>
      <c r="H54" s="34"/>
    </row>
    <row r="55" spans="1:14" customFormat="1" ht="63" x14ac:dyDescent="0.25">
      <c r="A55" s="48" t="s">
        <v>204</v>
      </c>
      <c r="B55" s="17"/>
      <c r="C55" s="19" t="s">
        <v>140</v>
      </c>
      <c r="D55" s="19" t="s">
        <v>143</v>
      </c>
      <c r="E55" s="17" t="s">
        <v>365</v>
      </c>
      <c r="F55" s="17">
        <v>100</v>
      </c>
      <c r="G55" s="42">
        <v>1470.3</v>
      </c>
      <c r="H55" s="34"/>
    </row>
    <row r="56" spans="1:14" customFormat="1" ht="31.5" x14ac:dyDescent="0.25">
      <c r="A56" s="33" t="s">
        <v>560</v>
      </c>
      <c r="B56" s="178"/>
      <c r="C56" s="19" t="s">
        <v>140</v>
      </c>
      <c r="D56" s="19" t="s">
        <v>143</v>
      </c>
      <c r="E56" s="17" t="s">
        <v>365</v>
      </c>
      <c r="F56" s="18">
        <v>200</v>
      </c>
      <c r="G56" s="42">
        <v>12</v>
      </c>
      <c r="H56" s="34"/>
    </row>
    <row r="57" spans="1:14" customFormat="1" ht="47.25" x14ac:dyDescent="0.25">
      <c r="A57" s="36" t="s">
        <v>90</v>
      </c>
      <c r="B57" s="51"/>
      <c r="C57" s="175" t="s">
        <v>140</v>
      </c>
      <c r="D57" s="175" t="s">
        <v>148</v>
      </c>
      <c r="E57" s="176"/>
      <c r="F57" s="176"/>
      <c r="G57" s="16">
        <f>SUM(G58,G69)</f>
        <v>31945.5</v>
      </c>
      <c r="H57" s="34"/>
    </row>
    <row r="58" spans="1:14" customFormat="1" ht="31.5" x14ac:dyDescent="0.3">
      <c r="A58" s="33" t="s">
        <v>265</v>
      </c>
      <c r="B58" s="17"/>
      <c r="C58" s="25" t="s">
        <v>140</v>
      </c>
      <c r="D58" s="25" t="s">
        <v>148</v>
      </c>
      <c r="E58" s="17" t="s">
        <v>263</v>
      </c>
      <c r="F58" s="43"/>
      <c r="G58" s="42">
        <f>SUM(G59)</f>
        <v>30037.8</v>
      </c>
      <c r="H58" s="34"/>
    </row>
    <row r="59" spans="1:14" customFormat="1" ht="31.5" x14ac:dyDescent="0.3">
      <c r="A59" s="33" t="s">
        <v>266</v>
      </c>
      <c r="B59" s="17"/>
      <c r="C59" s="25" t="s">
        <v>140</v>
      </c>
      <c r="D59" s="25" t="s">
        <v>148</v>
      </c>
      <c r="E59" s="17" t="s">
        <v>264</v>
      </c>
      <c r="F59" s="43"/>
      <c r="G59" s="42">
        <f>SUM(G60,G64,G67)</f>
        <v>30037.8</v>
      </c>
      <c r="H59" s="34"/>
    </row>
    <row r="60" spans="1:14" customFormat="1" ht="31.5" x14ac:dyDescent="0.3">
      <c r="A60" s="48" t="s">
        <v>340</v>
      </c>
      <c r="B60" s="17"/>
      <c r="C60" s="25" t="s">
        <v>140</v>
      </c>
      <c r="D60" s="25" t="s">
        <v>148</v>
      </c>
      <c r="E60" s="17" t="s">
        <v>339</v>
      </c>
      <c r="F60" s="43"/>
      <c r="G60" s="42">
        <f>SUM(G61:G63)</f>
        <v>25355.599999999999</v>
      </c>
      <c r="H60" s="34"/>
    </row>
    <row r="61" spans="1:14" customFormat="1" ht="63" x14ac:dyDescent="0.25">
      <c r="A61" s="48" t="s">
        <v>204</v>
      </c>
      <c r="B61" s="17"/>
      <c r="C61" s="25" t="s">
        <v>140</v>
      </c>
      <c r="D61" s="25" t="s">
        <v>148</v>
      </c>
      <c r="E61" s="17" t="s">
        <v>339</v>
      </c>
      <c r="F61" s="17">
        <v>100</v>
      </c>
      <c r="G61" s="42">
        <v>21925.599999999999</v>
      </c>
      <c r="H61" s="34"/>
    </row>
    <row r="62" spans="1:14" customFormat="1" ht="31.5" x14ac:dyDescent="0.25">
      <c r="A62" s="65" t="s">
        <v>560</v>
      </c>
      <c r="B62" s="177"/>
      <c r="C62" s="25" t="s">
        <v>140</v>
      </c>
      <c r="D62" s="25" t="s">
        <v>148</v>
      </c>
      <c r="E62" s="17" t="s">
        <v>339</v>
      </c>
      <c r="F62" s="177">
        <v>200</v>
      </c>
      <c r="G62" s="42">
        <v>3337.6</v>
      </c>
      <c r="H62" s="34"/>
    </row>
    <row r="63" spans="1:14" customFormat="1" ht="15.75" x14ac:dyDescent="0.25">
      <c r="A63" s="68" t="s">
        <v>201</v>
      </c>
      <c r="B63" s="18"/>
      <c r="C63" s="25" t="s">
        <v>140</v>
      </c>
      <c r="D63" s="25" t="s">
        <v>148</v>
      </c>
      <c r="E63" s="17" t="s">
        <v>339</v>
      </c>
      <c r="F63" s="18">
        <v>800</v>
      </c>
      <c r="G63" s="42">
        <v>92.4</v>
      </c>
      <c r="H63" s="34"/>
    </row>
    <row r="64" spans="1:14" customFormat="1" ht="63" x14ac:dyDescent="0.25">
      <c r="A64" s="68" t="s">
        <v>205</v>
      </c>
      <c r="B64" s="18"/>
      <c r="C64" s="25" t="s">
        <v>140</v>
      </c>
      <c r="D64" s="25" t="s">
        <v>148</v>
      </c>
      <c r="E64" s="18" t="s">
        <v>341</v>
      </c>
      <c r="F64" s="18"/>
      <c r="G64" s="42">
        <f>SUM(G65:G66)</f>
        <v>3456.7999999999997</v>
      </c>
      <c r="H64" s="34"/>
    </row>
    <row r="65" spans="1:8" customFormat="1" ht="63" x14ac:dyDescent="0.25">
      <c r="A65" s="48" t="s">
        <v>204</v>
      </c>
      <c r="B65" s="18"/>
      <c r="C65" s="25" t="s">
        <v>140</v>
      </c>
      <c r="D65" s="25" t="s">
        <v>148</v>
      </c>
      <c r="E65" s="18" t="s">
        <v>341</v>
      </c>
      <c r="F65" s="18">
        <v>100</v>
      </c>
      <c r="G65" s="42">
        <v>2981.7</v>
      </c>
      <c r="H65" s="34"/>
    </row>
    <row r="66" spans="1:8" customFormat="1" ht="31.5" x14ac:dyDescent="0.25">
      <c r="A66" s="65" t="s">
        <v>560</v>
      </c>
      <c r="B66" s="18"/>
      <c r="C66" s="25" t="s">
        <v>140</v>
      </c>
      <c r="D66" s="25" t="s">
        <v>148</v>
      </c>
      <c r="E66" s="18" t="s">
        <v>341</v>
      </c>
      <c r="F66" s="18">
        <v>200</v>
      </c>
      <c r="G66" s="42">
        <v>475.1</v>
      </c>
      <c r="H66" s="34"/>
    </row>
    <row r="67" spans="1:8" customFormat="1" ht="18.75" x14ac:dyDescent="0.3">
      <c r="A67" s="33" t="s">
        <v>721</v>
      </c>
      <c r="B67" s="17"/>
      <c r="C67" s="25" t="s">
        <v>140</v>
      </c>
      <c r="D67" s="25" t="s">
        <v>148</v>
      </c>
      <c r="E67" s="17" t="s">
        <v>342</v>
      </c>
      <c r="F67" s="63"/>
      <c r="G67" s="42">
        <f>SUM(G68)</f>
        <v>1225.4000000000001</v>
      </c>
      <c r="H67" s="34"/>
    </row>
    <row r="68" spans="1:8" customFormat="1" ht="63" x14ac:dyDescent="0.25">
      <c r="A68" s="48" t="s">
        <v>204</v>
      </c>
      <c r="B68" s="17"/>
      <c r="C68" s="25" t="s">
        <v>140</v>
      </c>
      <c r="D68" s="25" t="s">
        <v>148</v>
      </c>
      <c r="E68" s="17" t="s">
        <v>342</v>
      </c>
      <c r="F68" s="17">
        <v>100</v>
      </c>
      <c r="G68" s="42">
        <v>1225.4000000000001</v>
      </c>
      <c r="H68" s="34"/>
    </row>
    <row r="69" spans="1:8" customFormat="1" ht="15.75" x14ac:dyDescent="0.25">
      <c r="A69" s="33" t="s">
        <v>429</v>
      </c>
      <c r="B69" s="51"/>
      <c r="C69" s="25" t="s">
        <v>140</v>
      </c>
      <c r="D69" s="25" t="s">
        <v>148</v>
      </c>
      <c r="E69" s="17" t="s">
        <v>426</v>
      </c>
      <c r="F69" s="17"/>
      <c r="G69" s="42">
        <f>SUM(G70)</f>
        <v>1907.7</v>
      </c>
    </row>
    <row r="70" spans="1:8" customFormat="1" ht="31.5" x14ac:dyDescent="0.25">
      <c r="A70" s="33" t="s">
        <v>428</v>
      </c>
      <c r="B70" s="51"/>
      <c r="C70" s="25" t="s">
        <v>140</v>
      </c>
      <c r="D70" s="25" t="s">
        <v>148</v>
      </c>
      <c r="E70" s="17" t="s">
        <v>427</v>
      </c>
      <c r="F70" s="17"/>
      <c r="G70" s="42">
        <f>SUM(G71,G74)</f>
        <v>1907.7</v>
      </c>
    </row>
    <row r="71" spans="1:8" customFormat="1" ht="31.5" x14ac:dyDescent="0.25">
      <c r="A71" s="48" t="s">
        <v>340</v>
      </c>
      <c r="B71" s="179"/>
      <c r="C71" s="25" t="s">
        <v>140</v>
      </c>
      <c r="D71" s="25" t="s">
        <v>148</v>
      </c>
      <c r="E71" s="17" t="s">
        <v>430</v>
      </c>
      <c r="F71" s="17"/>
      <c r="G71" s="42">
        <f>SUM(G72:G73)</f>
        <v>1774.2</v>
      </c>
    </row>
    <row r="72" spans="1:8" customFormat="1" ht="63" x14ac:dyDescent="0.25">
      <c r="A72" s="48" t="s">
        <v>204</v>
      </c>
      <c r="B72" s="179"/>
      <c r="C72" s="25" t="s">
        <v>140</v>
      </c>
      <c r="D72" s="25" t="s">
        <v>148</v>
      </c>
      <c r="E72" s="17" t="s">
        <v>430</v>
      </c>
      <c r="F72" s="17">
        <v>100</v>
      </c>
      <c r="G72" s="42">
        <v>1774.2</v>
      </c>
    </row>
    <row r="73" spans="1:8" customFormat="1" ht="31.5" x14ac:dyDescent="0.25">
      <c r="A73" s="48" t="s">
        <v>560</v>
      </c>
      <c r="B73" s="179"/>
      <c r="C73" s="25" t="s">
        <v>140</v>
      </c>
      <c r="D73" s="25" t="s">
        <v>148</v>
      </c>
      <c r="E73" s="17" t="s">
        <v>430</v>
      </c>
      <c r="F73" s="17">
        <v>200</v>
      </c>
      <c r="G73" s="42">
        <v>0</v>
      </c>
    </row>
    <row r="74" spans="1:8" customFormat="1" ht="18.75" x14ac:dyDescent="0.3">
      <c r="A74" s="33" t="s">
        <v>721</v>
      </c>
      <c r="B74" s="17"/>
      <c r="C74" s="25" t="s">
        <v>140</v>
      </c>
      <c r="D74" s="25" t="s">
        <v>148</v>
      </c>
      <c r="E74" s="17" t="s">
        <v>431</v>
      </c>
      <c r="F74" s="63"/>
      <c r="G74" s="42">
        <f>SUM(G75)</f>
        <v>133.5</v>
      </c>
    </row>
    <row r="75" spans="1:8" customFormat="1" ht="63" x14ac:dyDescent="0.25">
      <c r="A75" s="48" t="s">
        <v>204</v>
      </c>
      <c r="B75" s="17"/>
      <c r="C75" s="25" t="s">
        <v>140</v>
      </c>
      <c r="D75" s="25" t="s">
        <v>148</v>
      </c>
      <c r="E75" s="17" t="s">
        <v>431</v>
      </c>
      <c r="F75" s="17">
        <v>100</v>
      </c>
      <c r="G75" s="42">
        <v>133.5</v>
      </c>
    </row>
    <row r="76" spans="1:8" customFormat="1" ht="15.75" x14ac:dyDescent="0.25">
      <c r="A76" s="36" t="s">
        <v>91</v>
      </c>
      <c r="B76" s="179"/>
      <c r="C76" s="175" t="s">
        <v>140</v>
      </c>
      <c r="D76" s="175" t="s">
        <v>145</v>
      </c>
      <c r="E76" s="174"/>
      <c r="F76" s="174"/>
      <c r="G76" s="16">
        <f>SUM(G77)</f>
        <v>2846.4</v>
      </c>
    </row>
    <row r="77" spans="1:8" customFormat="1" ht="15.75" x14ac:dyDescent="0.25">
      <c r="A77" s="33" t="s">
        <v>418</v>
      </c>
      <c r="B77" s="51"/>
      <c r="C77" s="25" t="s">
        <v>140</v>
      </c>
      <c r="D77" s="25" t="s">
        <v>145</v>
      </c>
      <c r="E77" s="17" t="s">
        <v>420</v>
      </c>
      <c r="F77" s="17"/>
      <c r="G77" s="42">
        <f>SUM(G78)</f>
        <v>2846.4</v>
      </c>
    </row>
    <row r="78" spans="1:8" customFormat="1" ht="31.5" x14ac:dyDescent="0.25">
      <c r="A78" s="33" t="s">
        <v>419</v>
      </c>
      <c r="B78" s="51"/>
      <c r="C78" s="25" t="s">
        <v>140</v>
      </c>
      <c r="D78" s="25" t="s">
        <v>145</v>
      </c>
      <c r="E78" s="17" t="s">
        <v>421</v>
      </c>
      <c r="F78" s="17"/>
      <c r="G78" s="42">
        <f>SUM(G79,G81)</f>
        <v>2846.4</v>
      </c>
    </row>
    <row r="79" spans="1:8" customFormat="1" ht="31.5" x14ac:dyDescent="0.25">
      <c r="A79" s="48" t="s">
        <v>880</v>
      </c>
      <c r="B79" s="179"/>
      <c r="C79" s="25" t="s">
        <v>140</v>
      </c>
      <c r="D79" s="25" t="s">
        <v>145</v>
      </c>
      <c r="E79" s="17" t="s">
        <v>422</v>
      </c>
      <c r="F79" s="17"/>
      <c r="G79" s="42">
        <f>SUM(G80:G80)</f>
        <v>2778.6</v>
      </c>
    </row>
    <row r="80" spans="1:8" customFormat="1" ht="63" x14ac:dyDescent="0.25">
      <c r="A80" s="48" t="s">
        <v>204</v>
      </c>
      <c r="B80" s="179"/>
      <c r="C80" s="25" t="s">
        <v>140</v>
      </c>
      <c r="D80" s="25" t="s">
        <v>145</v>
      </c>
      <c r="E80" s="17" t="s">
        <v>422</v>
      </c>
      <c r="F80" s="17">
        <v>100</v>
      </c>
      <c r="G80" s="42">
        <v>2778.6</v>
      </c>
    </row>
    <row r="81" spans="1:8" customFormat="1" ht="18.75" x14ac:dyDescent="0.3">
      <c r="A81" s="33" t="s">
        <v>721</v>
      </c>
      <c r="B81" s="17"/>
      <c r="C81" s="25" t="s">
        <v>140</v>
      </c>
      <c r="D81" s="25" t="s">
        <v>145</v>
      </c>
      <c r="E81" s="17" t="s">
        <v>423</v>
      </c>
      <c r="F81" s="63"/>
      <c r="G81" s="42">
        <f>SUM(G82)</f>
        <v>67.8</v>
      </c>
    </row>
    <row r="82" spans="1:8" customFormat="1" ht="63" x14ac:dyDescent="0.25">
      <c r="A82" s="48" t="s">
        <v>204</v>
      </c>
      <c r="B82" s="17"/>
      <c r="C82" s="25" t="s">
        <v>140</v>
      </c>
      <c r="D82" s="25" t="s">
        <v>145</v>
      </c>
      <c r="E82" s="17" t="s">
        <v>423</v>
      </c>
      <c r="F82" s="17">
        <v>100</v>
      </c>
      <c r="G82" s="42">
        <v>67.8</v>
      </c>
    </row>
    <row r="83" spans="1:8" customFormat="1" ht="15.75" x14ac:dyDescent="0.25">
      <c r="A83" s="36" t="s">
        <v>92</v>
      </c>
      <c r="B83" s="51"/>
      <c r="C83" s="175" t="s">
        <v>140</v>
      </c>
      <c r="D83" s="175">
        <v>11</v>
      </c>
      <c r="E83" s="176"/>
      <c r="F83" s="176"/>
      <c r="G83" s="16">
        <f>SUM(G84,G88)</f>
        <v>1196.0999999999999</v>
      </c>
      <c r="H83" s="34"/>
    </row>
    <row r="84" spans="1:8" customFormat="1" ht="31.5" x14ac:dyDescent="0.3">
      <c r="A84" s="33" t="s">
        <v>265</v>
      </c>
      <c r="B84" s="17"/>
      <c r="C84" s="25" t="s">
        <v>140</v>
      </c>
      <c r="D84" s="25" t="s">
        <v>449</v>
      </c>
      <c r="E84" s="17" t="s">
        <v>263</v>
      </c>
      <c r="F84" s="43"/>
      <c r="G84" s="42">
        <f>SUM(G85)</f>
        <v>1000</v>
      </c>
      <c r="H84" s="34"/>
    </row>
    <row r="85" spans="1:8" customFormat="1" ht="31.5" x14ac:dyDescent="0.3">
      <c r="A85" s="33" t="s">
        <v>266</v>
      </c>
      <c r="B85" s="17"/>
      <c r="C85" s="25" t="s">
        <v>140</v>
      </c>
      <c r="D85" s="25" t="s">
        <v>449</v>
      </c>
      <c r="E85" s="17" t="s">
        <v>264</v>
      </c>
      <c r="F85" s="43"/>
      <c r="G85" s="42">
        <f>SUM(G86)</f>
        <v>1000</v>
      </c>
      <c r="H85" s="34"/>
    </row>
    <row r="86" spans="1:8" customFormat="1" ht="18.75" x14ac:dyDescent="0.3">
      <c r="A86" s="33" t="s">
        <v>723</v>
      </c>
      <c r="B86" s="17"/>
      <c r="C86" s="25" t="s">
        <v>140</v>
      </c>
      <c r="D86" s="25" t="s">
        <v>449</v>
      </c>
      <c r="E86" s="17" t="s">
        <v>343</v>
      </c>
      <c r="F86" s="63"/>
      <c r="G86" s="42">
        <f>SUM(G87)</f>
        <v>1000</v>
      </c>
      <c r="H86" s="34"/>
    </row>
    <row r="87" spans="1:8" customFormat="1" ht="15.75" x14ac:dyDescent="0.25">
      <c r="A87" s="33" t="s">
        <v>201</v>
      </c>
      <c r="B87" s="17"/>
      <c r="C87" s="25" t="s">
        <v>140</v>
      </c>
      <c r="D87" s="25" t="s">
        <v>449</v>
      </c>
      <c r="E87" s="17" t="s">
        <v>343</v>
      </c>
      <c r="F87" s="17">
        <v>800</v>
      </c>
      <c r="G87" s="42">
        <v>1000</v>
      </c>
      <c r="H87" s="34"/>
    </row>
    <row r="88" spans="1:8" customFormat="1" ht="15.75" x14ac:dyDescent="0.25">
      <c r="A88" s="67" t="s">
        <v>270</v>
      </c>
      <c r="B88" s="18"/>
      <c r="C88" s="25" t="s">
        <v>140</v>
      </c>
      <c r="D88" s="25" t="s">
        <v>449</v>
      </c>
      <c r="E88" s="18" t="s">
        <v>269</v>
      </c>
      <c r="F88" s="18"/>
      <c r="G88" s="42">
        <f>SUM(G89)</f>
        <v>196.1</v>
      </c>
      <c r="H88" s="34"/>
    </row>
    <row r="89" spans="1:8" customFormat="1" ht="15.75" x14ac:dyDescent="0.25">
      <c r="A89" s="67" t="s">
        <v>272</v>
      </c>
      <c r="B89" s="18"/>
      <c r="C89" s="25" t="s">
        <v>140</v>
      </c>
      <c r="D89" s="25" t="s">
        <v>449</v>
      </c>
      <c r="E89" s="18" t="s">
        <v>271</v>
      </c>
      <c r="F89" s="18"/>
      <c r="G89" s="42">
        <f>SUM(G90)</f>
        <v>196.1</v>
      </c>
      <c r="H89" s="34"/>
    </row>
    <row r="90" spans="1:8" customFormat="1" ht="18.75" x14ac:dyDescent="0.3">
      <c r="A90" s="33" t="s">
        <v>344</v>
      </c>
      <c r="B90" s="17"/>
      <c r="C90" s="25" t="s">
        <v>140</v>
      </c>
      <c r="D90" s="25" t="s">
        <v>449</v>
      </c>
      <c r="E90" s="17" t="s">
        <v>345</v>
      </c>
      <c r="F90" s="63"/>
      <c r="G90" s="42">
        <f>SUM(G91)</f>
        <v>196.1</v>
      </c>
      <c r="H90" s="34"/>
    </row>
    <row r="91" spans="1:8" customFormat="1" ht="15.75" x14ac:dyDescent="0.25">
      <c r="A91" s="33" t="s">
        <v>201</v>
      </c>
      <c r="B91" s="17"/>
      <c r="C91" s="25" t="s">
        <v>140</v>
      </c>
      <c r="D91" s="25" t="s">
        <v>449</v>
      </c>
      <c r="E91" s="17" t="s">
        <v>345</v>
      </c>
      <c r="F91" s="17">
        <v>800</v>
      </c>
      <c r="G91" s="42">
        <v>196.1</v>
      </c>
      <c r="H91" s="34"/>
    </row>
    <row r="92" spans="1:8" customFormat="1" ht="15.75" x14ac:dyDescent="0.25">
      <c r="A92" s="36" t="s">
        <v>585</v>
      </c>
      <c r="B92" s="174"/>
      <c r="C92" s="175" t="s">
        <v>140</v>
      </c>
      <c r="D92" s="175">
        <v>13</v>
      </c>
      <c r="E92" s="174"/>
      <c r="F92" s="174"/>
      <c r="G92" s="16">
        <f>SUM(G93,G97,G102)</f>
        <v>19962.8</v>
      </c>
      <c r="H92" s="34"/>
    </row>
    <row r="93" spans="1:8" s="32" customFormat="1" ht="31.5" x14ac:dyDescent="0.3">
      <c r="A93" s="33" t="s">
        <v>251</v>
      </c>
      <c r="B93" s="17"/>
      <c r="C93" s="25" t="s">
        <v>140</v>
      </c>
      <c r="D93" s="25" t="s">
        <v>3</v>
      </c>
      <c r="E93" s="17" t="s">
        <v>250</v>
      </c>
      <c r="F93" s="43"/>
      <c r="G93" s="42">
        <f>SUM(G94)</f>
        <v>713.6</v>
      </c>
      <c r="H93" s="73"/>
    </row>
    <row r="94" spans="1:8" customFormat="1" ht="18.75" x14ac:dyDescent="0.3">
      <c r="A94" s="33" t="s">
        <v>259</v>
      </c>
      <c r="B94" s="17"/>
      <c r="C94" s="25" t="s">
        <v>140</v>
      </c>
      <c r="D94" s="25" t="s">
        <v>3</v>
      </c>
      <c r="E94" s="17" t="s">
        <v>260</v>
      </c>
      <c r="F94" s="43"/>
      <c r="G94" s="42">
        <f>SUM(G95)</f>
        <v>713.6</v>
      </c>
      <c r="H94" s="34"/>
    </row>
    <row r="95" spans="1:8" customFormat="1" ht="31.5" x14ac:dyDescent="0.3">
      <c r="A95" s="48" t="s">
        <v>274</v>
      </c>
      <c r="B95" s="17"/>
      <c r="C95" s="25" t="s">
        <v>140</v>
      </c>
      <c r="D95" s="25" t="s">
        <v>3</v>
      </c>
      <c r="E95" s="17" t="s">
        <v>273</v>
      </c>
      <c r="F95" s="43"/>
      <c r="G95" s="42">
        <f>SUM(G96)</f>
        <v>713.6</v>
      </c>
      <c r="H95" s="34"/>
    </row>
    <row r="96" spans="1:8" customFormat="1" ht="31.5" x14ac:dyDescent="0.25">
      <c r="A96" s="65" t="s">
        <v>560</v>
      </c>
      <c r="B96" s="17"/>
      <c r="C96" s="25" t="s">
        <v>140</v>
      </c>
      <c r="D96" s="25" t="s">
        <v>3</v>
      </c>
      <c r="E96" s="17" t="s">
        <v>273</v>
      </c>
      <c r="F96" s="17">
        <v>200</v>
      </c>
      <c r="G96" s="42">
        <v>713.6</v>
      </c>
      <c r="H96" s="34"/>
    </row>
    <row r="97" spans="1:8" s="32" customFormat="1" ht="31.5" x14ac:dyDescent="0.3">
      <c r="A97" s="33" t="s">
        <v>265</v>
      </c>
      <c r="B97" s="17"/>
      <c r="C97" s="25" t="s">
        <v>140</v>
      </c>
      <c r="D97" s="25" t="s">
        <v>3</v>
      </c>
      <c r="E97" s="17" t="s">
        <v>263</v>
      </c>
      <c r="F97" s="43"/>
      <c r="G97" s="42">
        <f>SUM(G98)</f>
        <v>12778</v>
      </c>
      <c r="H97" s="73"/>
    </row>
    <row r="98" spans="1:8" customFormat="1" ht="31.5" x14ac:dyDescent="0.3">
      <c r="A98" s="33" t="s">
        <v>266</v>
      </c>
      <c r="B98" s="17"/>
      <c r="C98" s="25" t="s">
        <v>140</v>
      </c>
      <c r="D98" s="25" t="s">
        <v>3</v>
      </c>
      <c r="E98" s="17" t="s">
        <v>264</v>
      </c>
      <c r="F98" s="43"/>
      <c r="G98" s="42">
        <f>SUM(G99)</f>
        <v>12778</v>
      </c>
      <c r="H98" s="34"/>
    </row>
    <row r="99" spans="1:8" customFormat="1" ht="19.5" customHeight="1" x14ac:dyDescent="0.3">
      <c r="A99" s="48" t="s">
        <v>276</v>
      </c>
      <c r="B99" s="17"/>
      <c r="C99" s="25" t="s">
        <v>140</v>
      </c>
      <c r="D99" s="25" t="s">
        <v>3</v>
      </c>
      <c r="E99" s="17" t="s">
        <v>275</v>
      </c>
      <c r="F99" s="43"/>
      <c r="G99" s="42">
        <f>SUM(G100:G101)</f>
        <v>12778</v>
      </c>
      <c r="H99" s="34"/>
    </row>
    <row r="100" spans="1:8" customFormat="1" ht="31.5" x14ac:dyDescent="0.25">
      <c r="A100" s="65" t="s">
        <v>560</v>
      </c>
      <c r="B100" s="17"/>
      <c r="C100" s="25" t="s">
        <v>140</v>
      </c>
      <c r="D100" s="25" t="s">
        <v>3</v>
      </c>
      <c r="E100" s="17" t="s">
        <v>275</v>
      </c>
      <c r="F100" s="17">
        <v>200</v>
      </c>
      <c r="G100" s="42">
        <v>12550</v>
      </c>
      <c r="H100" s="34"/>
    </row>
    <row r="101" spans="1:8" customFormat="1" ht="15.75" x14ac:dyDescent="0.25">
      <c r="A101" s="68" t="s">
        <v>201</v>
      </c>
      <c r="B101" s="17"/>
      <c r="C101" s="25" t="s">
        <v>140</v>
      </c>
      <c r="D101" s="25" t="s">
        <v>3</v>
      </c>
      <c r="E101" s="17" t="s">
        <v>275</v>
      </c>
      <c r="F101" s="17">
        <v>800</v>
      </c>
      <c r="G101" s="42">
        <v>228</v>
      </c>
      <c r="H101" s="34"/>
    </row>
    <row r="102" spans="1:8" s="32" customFormat="1" ht="15.75" x14ac:dyDescent="0.25">
      <c r="A102" s="67" t="s">
        <v>270</v>
      </c>
      <c r="B102" s="18"/>
      <c r="C102" s="25" t="s">
        <v>140</v>
      </c>
      <c r="D102" s="25" t="s">
        <v>3</v>
      </c>
      <c r="E102" s="18" t="s">
        <v>269</v>
      </c>
      <c r="F102" s="18"/>
      <c r="G102" s="42">
        <f>SUM(G103)</f>
        <v>6471.2</v>
      </c>
      <c r="H102" s="73"/>
    </row>
    <row r="103" spans="1:8" customFormat="1" ht="15.75" x14ac:dyDescent="0.25">
      <c r="A103" s="67" t="s">
        <v>272</v>
      </c>
      <c r="B103" s="18"/>
      <c r="C103" s="25" t="s">
        <v>140</v>
      </c>
      <c r="D103" s="25" t="s">
        <v>3</v>
      </c>
      <c r="E103" s="18" t="s">
        <v>271</v>
      </c>
      <c r="F103" s="18"/>
      <c r="G103" s="42">
        <f>SUM(G104,G106)</f>
        <v>6471.2</v>
      </c>
      <c r="H103" s="34"/>
    </row>
    <row r="104" spans="1:8" customFormat="1" ht="15.75" x14ac:dyDescent="0.25">
      <c r="A104" s="133" t="s">
        <v>780</v>
      </c>
      <c r="B104" s="17"/>
      <c r="C104" s="25" t="s">
        <v>140</v>
      </c>
      <c r="D104" s="25" t="s">
        <v>3</v>
      </c>
      <c r="E104" s="18" t="s">
        <v>595</v>
      </c>
      <c r="F104" s="18"/>
      <c r="G104" s="42">
        <f>SUM(G105)</f>
        <v>4732.3</v>
      </c>
    </row>
    <row r="105" spans="1:8" customFormat="1" ht="31.5" x14ac:dyDescent="0.25">
      <c r="A105" s="133" t="s">
        <v>560</v>
      </c>
      <c r="B105" s="17"/>
      <c r="C105" s="25" t="s">
        <v>140</v>
      </c>
      <c r="D105" s="25" t="s">
        <v>3</v>
      </c>
      <c r="E105" s="18" t="s">
        <v>595</v>
      </c>
      <c r="F105" s="18">
        <v>200</v>
      </c>
      <c r="G105" s="42">
        <v>4732.3</v>
      </c>
    </row>
    <row r="106" spans="1:8" customFormat="1" ht="15.75" x14ac:dyDescent="0.25">
      <c r="A106" s="67" t="s">
        <v>344</v>
      </c>
      <c r="B106" s="18"/>
      <c r="C106" s="25" t="s">
        <v>140</v>
      </c>
      <c r="D106" s="25" t="s">
        <v>3</v>
      </c>
      <c r="E106" s="18" t="s">
        <v>345</v>
      </c>
      <c r="F106" s="18"/>
      <c r="G106" s="42">
        <f>SUM(G107:G109)</f>
        <v>1738.8999999999999</v>
      </c>
      <c r="H106" s="34"/>
    </row>
    <row r="107" spans="1:8" customFormat="1" ht="31.5" x14ac:dyDescent="0.25">
      <c r="A107" s="65" t="s">
        <v>560</v>
      </c>
      <c r="B107" s="18"/>
      <c r="C107" s="25" t="s">
        <v>140</v>
      </c>
      <c r="D107" s="25" t="s">
        <v>3</v>
      </c>
      <c r="E107" s="18" t="s">
        <v>345</v>
      </c>
      <c r="F107" s="18">
        <v>200</v>
      </c>
      <c r="G107" s="42">
        <v>411.3</v>
      </c>
      <c r="H107" s="34"/>
    </row>
    <row r="108" spans="1:8" customFormat="1" ht="15.75" x14ac:dyDescent="0.25">
      <c r="A108" s="48" t="s">
        <v>203</v>
      </c>
      <c r="B108" s="18"/>
      <c r="C108" s="25" t="s">
        <v>140</v>
      </c>
      <c r="D108" s="25" t="s">
        <v>3</v>
      </c>
      <c r="E108" s="18" t="s">
        <v>345</v>
      </c>
      <c r="F108" s="18">
        <v>300</v>
      </c>
      <c r="G108" s="42">
        <v>767.8</v>
      </c>
      <c r="H108" s="34"/>
    </row>
    <row r="109" spans="1:8" customFormat="1" ht="15.75" x14ac:dyDescent="0.25">
      <c r="A109" s="68" t="s">
        <v>201</v>
      </c>
      <c r="B109" s="18"/>
      <c r="C109" s="25" t="s">
        <v>140</v>
      </c>
      <c r="D109" s="25" t="s">
        <v>3</v>
      </c>
      <c r="E109" s="18" t="s">
        <v>345</v>
      </c>
      <c r="F109" s="18">
        <v>800</v>
      </c>
      <c r="G109" s="42">
        <v>559.79999999999995</v>
      </c>
      <c r="H109" s="34"/>
    </row>
    <row r="110" spans="1:8" customFormat="1" ht="31.5" x14ac:dyDescent="0.25">
      <c r="A110" s="66" t="s">
        <v>93</v>
      </c>
      <c r="B110" s="50"/>
      <c r="C110" s="62" t="s">
        <v>142</v>
      </c>
      <c r="D110" s="62" t="s">
        <v>147</v>
      </c>
      <c r="E110" s="18"/>
      <c r="F110" s="18"/>
      <c r="G110" s="16">
        <f>SUM(G111,G119,G132,G136)</f>
        <v>14683.599999999999</v>
      </c>
      <c r="H110" s="34"/>
    </row>
    <row r="111" spans="1:8" customFormat="1" ht="15.75" x14ac:dyDescent="0.25">
      <c r="A111" s="66" t="s">
        <v>94</v>
      </c>
      <c r="B111" s="50"/>
      <c r="C111" s="62" t="s">
        <v>142</v>
      </c>
      <c r="D111" s="62" t="s">
        <v>143</v>
      </c>
      <c r="E111" s="50"/>
      <c r="F111" s="50"/>
      <c r="G111" s="16">
        <f>SUM(G112)</f>
        <v>2131.6999999999998</v>
      </c>
      <c r="H111" s="34"/>
    </row>
    <row r="112" spans="1:8" s="32" customFormat="1" ht="31.5" x14ac:dyDescent="0.3">
      <c r="A112" s="33" t="s">
        <v>251</v>
      </c>
      <c r="B112" s="17"/>
      <c r="C112" s="19" t="s">
        <v>142</v>
      </c>
      <c r="D112" s="19" t="s">
        <v>143</v>
      </c>
      <c r="E112" s="17" t="s">
        <v>250</v>
      </c>
      <c r="F112" s="43"/>
      <c r="G112" s="42">
        <f>SUM(G113)</f>
        <v>2131.6999999999998</v>
      </c>
      <c r="H112" s="73"/>
    </row>
    <row r="113" spans="1:8" customFormat="1" ht="18.75" x14ac:dyDescent="0.3">
      <c r="A113" s="33" t="s">
        <v>259</v>
      </c>
      <c r="B113" s="17"/>
      <c r="C113" s="19" t="s">
        <v>142</v>
      </c>
      <c r="D113" s="19" t="s">
        <v>143</v>
      </c>
      <c r="E113" s="17" t="s">
        <v>260</v>
      </c>
      <c r="F113" s="43"/>
      <c r="G113" s="42">
        <f>SUM(G114,G117)</f>
        <v>2131.6999999999998</v>
      </c>
      <c r="H113" s="34"/>
    </row>
    <row r="114" spans="1:8" customFormat="1" ht="81" customHeight="1" x14ac:dyDescent="0.3">
      <c r="A114" s="67" t="s">
        <v>722</v>
      </c>
      <c r="B114" s="17"/>
      <c r="C114" s="19" t="s">
        <v>142</v>
      </c>
      <c r="D114" s="19" t="s">
        <v>143</v>
      </c>
      <c r="E114" s="17" t="s">
        <v>455</v>
      </c>
      <c r="F114" s="43"/>
      <c r="G114" s="42">
        <f>SUM(G115:G116)</f>
        <v>2061.6999999999998</v>
      </c>
      <c r="H114" s="34"/>
    </row>
    <row r="115" spans="1:8" customFormat="1" ht="63" x14ac:dyDescent="0.25">
      <c r="A115" s="48" t="s">
        <v>204</v>
      </c>
      <c r="B115" s="17"/>
      <c r="C115" s="19" t="s">
        <v>142</v>
      </c>
      <c r="D115" s="19" t="s">
        <v>143</v>
      </c>
      <c r="E115" s="17" t="s">
        <v>455</v>
      </c>
      <c r="F115" s="17">
        <v>100</v>
      </c>
      <c r="G115" s="42">
        <v>1733.8</v>
      </c>
      <c r="H115" s="34"/>
    </row>
    <row r="116" spans="1:8" customFormat="1" ht="31.5" x14ac:dyDescent="0.25">
      <c r="A116" s="65" t="s">
        <v>560</v>
      </c>
      <c r="B116" s="17"/>
      <c r="C116" s="19" t="s">
        <v>142</v>
      </c>
      <c r="D116" s="19" t="s">
        <v>143</v>
      </c>
      <c r="E116" s="17" t="s">
        <v>455</v>
      </c>
      <c r="F116" s="17">
        <v>200</v>
      </c>
      <c r="G116" s="42">
        <v>327.9</v>
      </c>
      <c r="H116" s="34"/>
    </row>
    <row r="117" spans="1:8" customFormat="1" ht="47.25" x14ac:dyDescent="0.25">
      <c r="A117" s="65" t="s">
        <v>804</v>
      </c>
      <c r="B117" s="17"/>
      <c r="C117" s="19" t="s">
        <v>142</v>
      </c>
      <c r="D117" s="19" t="s">
        <v>143</v>
      </c>
      <c r="E117" s="17" t="s">
        <v>803</v>
      </c>
      <c r="F117" s="17"/>
      <c r="G117" s="42">
        <f>G118</f>
        <v>70</v>
      </c>
      <c r="H117" s="34"/>
    </row>
    <row r="118" spans="1:8" customFormat="1" ht="63" x14ac:dyDescent="0.25">
      <c r="A118" s="48" t="s">
        <v>204</v>
      </c>
      <c r="B118" s="17"/>
      <c r="C118" s="19" t="s">
        <v>142</v>
      </c>
      <c r="D118" s="19" t="s">
        <v>143</v>
      </c>
      <c r="E118" s="17" t="s">
        <v>803</v>
      </c>
      <c r="F118" s="17">
        <v>100</v>
      </c>
      <c r="G118" s="42">
        <v>70</v>
      </c>
      <c r="H118" s="34"/>
    </row>
    <row r="119" spans="1:8" customFormat="1" ht="31.5" x14ac:dyDescent="0.25">
      <c r="A119" s="66" t="s">
        <v>715</v>
      </c>
      <c r="B119" s="50"/>
      <c r="C119" s="62" t="s">
        <v>142</v>
      </c>
      <c r="D119" s="62" t="s">
        <v>149</v>
      </c>
      <c r="E119" s="50"/>
      <c r="F119" s="50"/>
      <c r="G119" s="16">
        <f>SUM(G120,G126)</f>
        <v>10646.9</v>
      </c>
      <c r="H119" s="34"/>
    </row>
    <row r="120" spans="1:8" s="32" customFormat="1" ht="31.5" x14ac:dyDescent="0.3">
      <c r="A120" s="33" t="s">
        <v>251</v>
      </c>
      <c r="B120" s="17"/>
      <c r="C120" s="19" t="s">
        <v>142</v>
      </c>
      <c r="D120" s="19" t="s">
        <v>149</v>
      </c>
      <c r="E120" s="17" t="s">
        <v>250</v>
      </c>
      <c r="F120" s="43"/>
      <c r="G120" s="42">
        <f>SUM(G121)</f>
        <v>3658.4</v>
      </c>
      <c r="H120" s="73"/>
    </row>
    <row r="121" spans="1:8" customFormat="1" ht="18.75" x14ac:dyDescent="0.3">
      <c r="A121" s="33" t="s">
        <v>259</v>
      </c>
      <c r="B121" s="17"/>
      <c r="C121" s="19" t="s">
        <v>142</v>
      </c>
      <c r="D121" s="19" t="s">
        <v>149</v>
      </c>
      <c r="E121" s="17" t="s">
        <v>260</v>
      </c>
      <c r="F121" s="43"/>
      <c r="G121" s="42">
        <f>SUM(G122,G124)</f>
        <v>3658.4</v>
      </c>
      <c r="H121" s="34"/>
    </row>
    <row r="122" spans="1:8" customFormat="1" ht="18.75" x14ac:dyDescent="0.3">
      <c r="A122" s="33" t="s">
        <v>721</v>
      </c>
      <c r="B122" s="17"/>
      <c r="C122" s="19" t="s">
        <v>142</v>
      </c>
      <c r="D122" s="19" t="s">
        <v>149</v>
      </c>
      <c r="E122" s="17" t="s">
        <v>262</v>
      </c>
      <c r="F122" s="63"/>
      <c r="G122" s="42">
        <f>SUM(G123)</f>
        <v>276</v>
      </c>
      <c r="H122" s="34"/>
    </row>
    <row r="123" spans="1:8" customFormat="1" ht="63" x14ac:dyDescent="0.25">
      <c r="A123" s="48" t="s">
        <v>204</v>
      </c>
      <c r="B123" s="17"/>
      <c r="C123" s="19" t="s">
        <v>142</v>
      </c>
      <c r="D123" s="19" t="s">
        <v>149</v>
      </c>
      <c r="E123" s="17" t="s">
        <v>262</v>
      </c>
      <c r="F123" s="17">
        <v>100</v>
      </c>
      <c r="G123" s="42">
        <v>276</v>
      </c>
      <c r="H123" s="34"/>
    </row>
    <row r="124" spans="1:8" customFormat="1" ht="31.5" x14ac:dyDescent="0.3">
      <c r="A124" s="67" t="s">
        <v>717</v>
      </c>
      <c r="B124" s="17"/>
      <c r="C124" s="19" t="s">
        <v>142</v>
      </c>
      <c r="D124" s="19" t="s">
        <v>149</v>
      </c>
      <c r="E124" s="17" t="s">
        <v>716</v>
      </c>
      <c r="F124" s="43"/>
      <c r="G124" s="42">
        <f>SUM(G125)</f>
        <v>3382.4</v>
      </c>
      <c r="H124" s="34"/>
    </row>
    <row r="125" spans="1:8" customFormat="1" ht="63" x14ac:dyDescent="0.25">
      <c r="A125" s="48" t="s">
        <v>204</v>
      </c>
      <c r="B125" s="17"/>
      <c r="C125" s="19" t="s">
        <v>142</v>
      </c>
      <c r="D125" s="19" t="s">
        <v>149</v>
      </c>
      <c r="E125" s="17" t="s">
        <v>716</v>
      </c>
      <c r="F125" s="17">
        <v>100</v>
      </c>
      <c r="G125" s="42">
        <v>3382.4</v>
      </c>
      <c r="H125" s="34"/>
    </row>
    <row r="126" spans="1:8" customFormat="1" ht="15.75" x14ac:dyDescent="0.25">
      <c r="A126" s="33" t="s">
        <v>270</v>
      </c>
      <c r="B126" s="180"/>
      <c r="C126" s="19" t="s">
        <v>142</v>
      </c>
      <c r="D126" s="19" t="s">
        <v>149</v>
      </c>
      <c r="E126" s="19" t="s">
        <v>269</v>
      </c>
      <c r="F126" s="19"/>
      <c r="G126" s="42">
        <f>G127</f>
        <v>6988.5</v>
      </c>
      <c r="H126" s="34"/>
    </row>
    <row r="127" spans="1:8" customFormat="1" ht="15.75" x14ac:dyDescent="0.25">
      <c r="A127" s="33" t="s">
        <v>272</v>
      </c>
      <c r="B127" s="180"/>
      <c r="C127" s="19" t="s">
        <v>142</v>
      </c>
      <c r="D127" s="19" t="s">
        <v>149</v>
      </c>
      <c r="E127" s="19" t="s">
        <v>271</v>
      </c>
      <c r="F127" s="19"/>
      <c r="G127" s="42">
        <f>SUM(G128,G130)</f>
        <v>6988.5</v>
      </c>
      <c r="H127" s="34"/>
    </row>
    <row r="128" spans="1:8" customFormat="1" ht="15.75" x14ac:dyDescent="0.25">
      <c r="A128" s="33" t="s">
        <v>806</v>
      </c>
      <c r="B128" s="180"/>
      <c r="C128" s="19" t="s">
        <v>142</v>
      </c>
      <c r="D128" s="19" t="s">
        <v>149</v>
      </c>
      <c r="E128" s="19" t="s">
        <v>595</v>
      </c>
      <c r="F128" s="19"/>
      <c r="G128" s="42">
        <f>G129</f>
        <v>5082</v>
      </c>
      <c r="H128" s="34"/>
    </row>
    <row r="129" spans="1:8" customFormat="1" ht="15.75" x14ac:dyDescent="0.25">
      <c r="A129" s="68" t="s">
        <v>201</v>
      </c>
      <c r="B129" s="180"/>
      <c r="C129" s="19" t="s">
        <v>142</v>
      </c>
      <c r="D129" s="19" t="s">
        <v>149</v>
      </c>
      <c r="E129" s="19" t="s">
        <v>595</v>
      </c>
      <c r="F129" s="19" t="s">
        <v>805</v>
      </c>
      <c r="G129" s="42">
        <v>5082</v>
      </c>
      <c r="H129" s="34"/>
    </row>
    <row r="130" spans="1:8" customFormat="1" ht="15.75" x14ac:dyDescent="0.25">
      <c r="A130" s="33" t="s">
        <v>344</v>
      </c>
      <c r="B130" s="70"/>
      <c r="C130" s="19" t="s">
        <v>142</v>
      </c>
      <c r="D130" s="19" t="s">
        <v>149</v>
      </c>
      <c r="E130" s="19" t="s">
        <v>345</v>
      </c>
      <c r="F130" s="19"/>
      <c r="G130" s="42">
        <f>G131</f>
        <v>1906.5</v>
      </c>
      <c r="H130" s="34"/>
    </row>
    <row r="131" spans="1:8" customFormat="1" ht="31.5" x14ac:dyDescent="0.25">
      <c r="A131" s="65" t="s">
        <v>560</v>
      </c>
      <c r="B131" s="70"/>
      <c r="C131" s="19" t="s">
        <v>142</v>
      </c>
      <c r="D131" s="19" t="s">
        <v>149</v>
      </c>
      <c r="E131" s="19" t="s">
        <v>345</v>
      </c>
      <c r="F131" s="17">
        <v>200</v>
      </c>
      <c r="G131" s="42">
        <v>1906.5</v>
      </c>
      <c r="H131" s="34"/>
    </row>
    <row r="132" spans="1:8" customFormat="1" ht="15.75" x14ac:dyDescent="0.25">
      <c r="A132" s="66" t="s">
        <v>197</v>
      </c>
      <c r="B132" s="50"/>
      <c r="C132" s="62" t="s">
        <v>142</v>
      </c>
      <c r="D132" s="62" t="s">
        <v>4</v>
      </c>
      <c r="E132" s="50"/>
      <c r="F132" s="50"/>
      <c r="G132" s="16">
        <f>SUM(G133)</f>
        <v>1900</v>
      </c>
      <c r="H132" s="34"/>
    </row>
    <row r="133" spans="1:8" customFormat="1" ht="47.25" x14ac:dyDescent="0.25">
      <c r="A133" s="67" t="s">
        <v>277</v>
      </c>
      <c r="B133" s="18"/>
      <c r="C133" s="19" t="s">
        <v>142</v>
      </c>
      <c r="D133" s="19" t="s">
        <v>4</v>
      </c>
      <c r="E133" s="18" t="s">
        <v>278</v>
      </c>
      <c r="F133" s="18"/>
      <c r="G133" s="42">
        <f>SUM(G134)</f>
        <v>1900</v>
      </c>
      <c r="H133" s="34"/>
    </row>
    <row r="134" spans="1:8" customFormat="1" ht="15.75" x14ac:dyDescent="0.25">
      <c r="A134" s="67" t="s">
        <v>194</v>
      </c>
      <c r="B134" s="18"/>
      <c r="C134" s="19" t="s">
        <v>142</v>
      </c>
      <c r="D134" s="19" t="s">
        <v>4</v>
      </c>
      <c r="E134" s="18" t="s">
        <v>279</v>
      </c>
      <c r="F134" s="18"/>
      <c r="G134" s="42">
        <f>SUM(G135)</f>
        <v>1900</v>
      </c>
      <c r="H134" s="34"/>
    </row>
    <row r="135" spans="1:8" customFormat="1" ht="15.75" x14ac:dyDescent="0.25">
      <c r="A135" s="68" t="s">
        <v>201</v>
      </c>
      <c r="B135" s="18"/>
      <c r="C135" s="19" t="s">
        <v>142</v>
      </c>
      <c r="D135" s="19" t="s">
        <v>4</v>
      </c>
      <c r="E135" s="18" t="s">
        <v>279</v>
      </c>
      <c r="F135" s="18">
        <v>800</v>
      </c>
      <c r="G135" s="42">
        <v>1900</v>
      </c>
      <c r="H135" s="34"/>
    </row>
    <row r="136" spans="1:8" customFormat="1" ht="31.5" x14ac:dyDescent="0.25">
      <c r="A136" s="66" t="s">
        <v>95</v>
      </c>
      <c r="B136" s="50"/>
      <c r="C136" s="62" t="s">
        <v>142</v>
      </c>
      <c r="D136" s="62">
        <v>14</v>
      </c>
      <c r="E136" s="50"/>
      <c r="F136" s="50"/>
      <c r="G136" s="16">
        <f>SUM(G137)</f>
        <v>5</v>
      </c>
      <c r="H136" s="34"/>
    </row>
    <row r="137" spans="1:8" customFormat="1" ht="63" x14ac:dyDescent="0.25">
      <c r="A137" s="67" t="s">
        <v>281</v>
      </c>
      <c r="B137" s="18"/>
      <c r="C137" s="19" t="s">
        <v>142</v>
      </c>
      <c r="D137" s="19">
        <v>14</v>
      </c>
      <c r="E137" s="18" t="s">
        <v>280</v>
      </c>
      <c r="F137" s="18"/>
      <c r="G137" s="42">
        <f>SUM(G138)</f>
        <v>5</v>
      </c>
      <c r="H137" s="34"/>
    </row>
    <row r="138" spans="1:8" customFormat="1" ht="21.75" customHeight="1" x14ac:dyDescent="0.25">
      <c r="A138" s="67" t="s">
        <v>96</v>
      </c>
      <c r="B138" s="18"/>
      <c r="C138" s="19" t="s">
        <v>142</v>
      </c>
      <c r="D138" s="19">
        <v>14</v>
      </c>
      <c r="E138" s="18" t="s">
        <v>282</v>
      </c>
      <c r="F138" s="18"/>
      <c r="G138" s="42">
        <f>SUM(G139)</f>
        <v>5</v>
      </c>
      <c r="H138" s="34"/>
    </row>
    <row r="139" spans="1:8" customFormat="1" ht="31.5" x14ac:dyDescent="0.25">
      <c r="A139" s="65" t="s">
        <v>560</v>
      </c>
      <c r="B139" s="18"/>
      <c r="C139" s="19" t="s">
        <v>142</v>
      </c>
      <c r="D139" s="19">
        <v>14</v>
      </c>
      <c r="E139" s="18" t="s">
        <v>282</v>
      </c>
      <c r="F139" s="18">
        <v>200</v>
      </c>
      <c r="G139" s="42">
        <v>5</v>
      </c>
      <c r="H139" s="34"/>
    </row>
    <row r="140" spans="1:8" customFormat="1" ht="15.75" x14ac:dyDescent="0.25">
      <c r="A140" s="36" t="s">
        <v>97</v>
      </c>
      <c r="B140" s="174"/>
      <c r="C140" s="175" t="s">
        <v>143</v>
      </c>
      <c r="D140" s="175" t="s">
        <v>147</v>
      </c>
      <c r="E140" s="174"/>
      <c r="F140" s="174"/>
      <c r="G140" s="16">
        <f>SUM(G141,G147,G160)</f>
        <v>103894.09999999999</v>
      </c>
      <c r="H140" s="34"/>
    </row>
    <row r="141" spans="1:8" customFormat="1" ht="15.75" x14ac:dyDescent="0.25">
      <c r="A141" s="66" t="s">
        <v>99</v>
      </c>
      <c r="B141" s="50"/>
      <c r="C141" s="62" t="s">
        <v>143</v>
      </c>
      <c r="D141" s="62" t="s">
        <v>146</v>
      </c>
      <c r="E141" s="50"/>
      <c r="F141" s="50"/>
      <c r="G141" s="16">
        <f>SUM(G142)</f>
        <v>9471</v>
      </c>
      <c r="H141" s="34"/>
    </row>
    <row r="142" spans="1:8" customFormat="1" ht="34.5" customHeight="1" x14ac:dyDescent="0.25">
      <c r="A142" s="67" t="s">
        <v>285</v>
      </c>
      <c r="B142" s="18"/>
      <c r="C142" s="19" t="s">
        <v>143</v>
      </c>
      <c r="D142" s="19" t="s">
        <v>146</v>
      </c>
      <c r="E142" s="18" t="s">
        <v>284</v>
      </c>
      <c r="F142" s="18"/>
      <c r="G142" s="42">
        <f>SUM(G143)</f>
        <v>9471</v>
      </c>
      <c r="H142" s="34"/>
    </row>
    <row r="143" spans="1:8" customFormat="1" ht="15.75" x14ac:dyDescent="0.25">
      <c r="A143" s="67" t="s">
        <v>100</v>
      </c>
      <c r="B143" s="18"/>
      <c r="C143" s="19" t="s">
        <v>143</v>
      </c>
      <c r="D143" s="19" t="s">
        <v>146</v>
      </c>
      <c r="E143" s="18" t="s">
        <v>286</v>
      </c>
      <c r="F143" s="18"/>
      <c r="G143" s="42">
        <f>SUM(G145)</f>
        <v>9471</v>
      </c>
      <c r="H143" s="34"/>
    </row>
    <row r="144" spans="1:8" customFormat="1" ht="18.75" customHeight="1" x14ac:dyDescent="0.25">
      <c r="A144" s="67" t="s">
        <v>287</v>
      </c>
      <c r="B144" s="18"/>
      <c r="C144" s="19" t="s">
        <v>143</v>
      </c>
      <c r="D144" s="19" t="s">
        <v>146</v>
      </c>
      <c r="E144" s="18" t="s">
        <v>288</v>
      </c>
      <c r="F144" s="18"/>
      <c r="G144" s="42">
        <f>SUM(G146)</f>
        <v>9471</v>
      </c>
      <c r="H144" s="34"/>
    </row>
    <row r="145" spans="1:8" customFormat="1" ht="15.75" x14ac:dyDescent="0.25">
      <c r="A145" s="67" t="s">
        <v>101</v>
      </c>
      <c r="B145" s="18"/>
      <c r="C145" s="19" t="s">
        <v>143</v>
      </c>
      <c r="D145" s="19" t="s">
        <v>146</v>
      </c>
      <c r="E145" s="18" t="s">
        <v>289</v>
      </c>
      <c r="F145" s="18"/>
      <c r="G145" s="42">
        <f>SUM(G146)</f>
        <v>9471</v>
      </c>
      <c r="H145" s="34"/>
    </row>
    <row r="146" spans="1:8" customFormat="1" ht="31.5" x14ac:dyDescent="0.25">
      <c r="A146" s="65" t="s">
        <v>560</v>
      </c>
      <c r="B146" s="18"/>
      <c r="C146" s="19" t="s">
        <v>143</v>
      </c>
      <c r="D146" s="19" t="s">
        <v>146</v>
      </c>
      <c r="E146" s="18" t="s">
        <v>289</v>
      </c>
      <c r="F146" s="18">
        <v>200</v>
      </c>
      <c r="G146" s="42">
        <v>9471</v>
      </c>
      <c r="H146" s="34"/>
    </row>
    <row r="147" spans="1:8" customFormat="1" ht="15.75" x14ac:dyDescent="0.25">
      <c r="A147" s="36" t="s">
        <v>586</v>
      </c>
      <c r="B147" s="174"/>
      <c r="C147" s="175" t="s">
        <v>143</v>
      </c>
      <c r="D147" s="175" t="s">
        <v>149</v>
      </c>
      <c r="E147" s="174"/>
      <c r="F147" s="174"/>
      <c r="G147" s="16">
        <f>SUM(G148,G153)</f>
        <v>45933.299999999996</v>
      </c>
      <c r="H147" s="34"/>
    </row>
    <row r="148" spans="1:8" customFormat="1" ht="34.5" customHeight="1" x14ac:dyDescent="0.25">
      <c r="A148" s="67" t="s">
        <v>285</v>
      </c>
      <c r="B148" s="18"/>
      <c r="C148" s="19" t="s">
        <v>143</v>
      </c>
      <c r="D148" s="19" t="s">
        <v>149</v>
      </c>
      <c r="E148" s="18" t="s">
        <v>284</v>
      </c>
      <c r="F148" s="18"/>
      <c r="G148" s="42">
        <f>SUM(G149)</f>
        <v>7151.1</v>
      </c>
      <c r="H148" s="34"/>
    </row>
    <row r="149" spans="1:8" customFormat="1" ht="31.5" x14ac:dyDescent="0.25">
      <c r="A149" s="67" t="s">
        <v>102</v>
      </c>
      <c r="B149" s="18"/>
      <c r="C149" s="19" t="s">
        <v>143</v>
      </c>
      <c r="D149" s="19" t="s">
        <v>149</v>
      </c>
      <c r="E149" s="18" t="s">
        <v>290</v>
      </c>
      <c r="F149" s="18"/>
      <c r="G149" s="42">
        <f>SUM(G151)</f>
        <v>7151.1</v>
      </c>
      <c r="H149" s="34"/>
    </row>
    <row r="150" spans="1:8" customFormat="1" ht="31.5" x14ac:dyDescent="0.25">
      <c r="A150" s="67" t="s">
        <v>292</v>
      </c>
      <c r="B150" s="18"/>
      <c r="C150" s="19" t="s">
        <v>143</v>
      </c>
      <c r="D150" s="19" t="s">
        <v>149</v>
      </c>
      <c r="E150" s="18" t="s">
        <v>291</v>
      </c>
      <c r="F150" s="18"/>
      <c r="G150" s="42">
        <f>SUM(G152)</f>
        <v>7151.1</v>
      </c>
      <c r="H150" s="34"/>
    </row>
    <row r="151" spans="1:8" customFormat="1" ht="15.75" x14ac:dyDescent="0.25">
      <c r="A151" s="67" t="s">
        <v>103</v>
      </c>
      <c r="B151" s="18"/>
      <c r="C151" s="19" t="s">
        <v>143</v>
      </c>
      <c r="D151" s="19" t="s">
        <v>149</v>
      </c>
      <c r="E151" s="18" t="s">
        <v>293</v>
      </c>
      <c r="F151" s="18"/>
      <c r="G151" s="42">
        <f>SUM(G152)</f>
        <v>7151.1</v>
      </c>
      <c r="H151" s="34"/>
    </row>
    <row r="152" spans="1:8" customFormat="1" ht="31.5" x14ac:dyDescent="0.25">
      <c r="A152" s="65" t="s">
        <v>560</v>
      </c>
      <c r="B152" s="18"/>
      <c r="C152" s="19" t="s">
        <v>143</v>
      </c>
      <c r="D152" s="19" t="s">
        <v>149</v>
      </c>
      <c r="E152" s="18" t="s">
        <v>293</v>
      </c>
      <c r="F152" s="18">
        <v>200</v>
      </c>
      <c r="G152" s="42">
        <v>7151.1</v>
      </c>
      <c r="H152" s="34"/>
    </row>
    <row r="153" spans="1:8" customFormat="1" ht="47.25" x14ac:dyDescent="0.25">
      <c r="A153" s="67" t="s">
        <v>294</v>
      </c>
      <c r="B153" s="18"/>
      <c r="C153" s="19" t="s">
        <v>143</v>
      </c>
      <c r="D153" s="19" t="s">
        <v>149</v>
      </c>
      <c r="E153" s="18" t="s">
        <v>283</v>
      </c>
      <c r="F153" s="18"/>
      <c r="G153" s="42">
        <f>SUM(G154,G157)</f>
        <v>38782.199999999997</v>
      </c>
      <c r="H153" s="34"/>
    </row>
    <row r="154" spans="1:8" customFormat="1" ht="15.75" x14ac:dyDescent="0.25">
      <c r="A154" s="67" t="s">
        <v>296</v>
      </c>
      <c r="B154" s="18"/>
      <c r="C154" s="19" t="s">
        <v>143</v>
      </c>
      <c r="D154" s="19" t="s">
        <v>149</v>
      </c>
      <c r="E154" s="18" t="s">
        <v>295</v>
      </c>
      <c r="F154" s="18"/>
      <c r="G154" s="42">
        <f>SUM(G155)</f>
        <v>10560.1</v>
      </c>
      <c r="H154" s="34"/>
    </row>
    <row r="155" spans="1:8" customFormat="1" ht="47.25" x14ac:dyDescent="0.25">
      <c r="A155" s="67" t="s">
        <v>104</v>
      </c>
      <c r="B155" s="18"/>
      <c r="C155" s="19" t="s">
        <v>143</v>
      </c>
      <c r="D155" s="19" t="s">
        <v>149</v>
      </c>
      <c r="E155" s="18" t="s">
        <v>297</v>
      </c>
      <c r="F155" s="18"/>
      <c r="G155" s="42">
        <f>SUM(G156)</f>
        <v>10560.1</v>
      </c>
      <c r="H155" s="34"/>
    </row>
    <row r="156" spans="1:8" customFormat="1" ht="31.5" x14ac:dyDescent="0.25">
      <c r="A156" s="65" t="s">
        <v>560</v>
      </c>
      <c r="B156" s="18"/>
      <c r="C156" s="19" t="s">
        <v>143</v>
      </c>
      <c r="D156" s="19" t="s">
        <v>149</v>
      </c>
      <c r="E156" s="18" t="s">
        <v>297</v>
      </c>
      <c r="F156" s="18">
        <v>200</v>
      </c>
      <c r="G156" s="42">
        <v>10560.1</v>
      </c>
      <c r="H156" s="34"/>
    </row>
    <row r="157" spans="1:8" customFormat="1" ht="33.75" customHeight="1" x14ac:dyDescent="0.25">
      <c r="A157" s="67" t="s">
        <v>614</v>
      </c>
      <c r="B157" s="180"/>
      <c r="C157" s="18" t="s">
        <v>143</v>
      </c>
      <c r="D157" s="18" t="s">
        <v>149</v>
      </c>
      <c r="E157" s="18" t="s">
        <v>779</v>
      </c>
      <c r="F157" s="18"/>
      <c r="G157" s="42">
        <f>G158</f>
        <v>28222.1</v>
      </c>
      <c r="H157" s="34"/>
    </row>
    <row r="158" spans="1:8" customFormat="1" ht="31.5" x14ac:dyDescent="0.25">
      <c r="A158" s="67" t="s">
        <v>613</v>
      </c>
      <c r="B158" s="180"/>
      <c r="C158" s="18" t="s">
        <v>143</v>
      </c>
      <c r="D158" s="18" t="s">
        <v>149</v>
      </c>
      <c r="E158" s="18" t="s">
        <v>610</v>
      </c>
      <c r="F158" s="18"/>
      <c r="G158" s="42">
        <f>G159</f>
        <v>28222.1</v>
      </c>
      <c r="H158" s="34"/>
    </row>
    <row r="159" spans="1:8" customFormat="1" ht="31.5" x14ac:dyDescent="0.25">
      <c r="A159" s="65" t="s">
        <v>560</v>
      </c>
      <c r="B159" s="181"/>
      <c r="C159" s="18" t="s">
        <v>143</v>
      </c>
      <c r="D159" s="18" t="s">
        <v>149</v>
      </c>
      <c r="E159" s="18" t="s">
        <v>610</v>
      </c>
      <c r="F159" s="18">
        <v>200</v>
      </c>
      <c r="G159" s="42">
        <v>28222.1</v>
      </c>
      <c r="H159" s="34"/>
    </row>
    <row r="160" spans="1:8" customFormat="1" ht="15.75" x14ac:dyDescent="0.25">
      <c r="A160" s="66" t="s">
        <v>105</v>
      </c>
      <c r="B160" s="50"/>
      <c r="C160" s="62" t="s">
        <v>143</v>
      </c>
      <c r="D160" s="62">
        <v>12</v>
      </c>
      <c r="E160" s="50"/>
      <c r="F160" s="50"/>
      <c r="G160" s="16">
        <f>SUM(G161,G166,G171,G190)</f>
        <v>48489.799999999996</v>
      </c>
      <c r="H160" s="34"/>
    </row>
    <row r="161" spans="1:8" customFormat="1" ht="50.25" customHeight="1" x14ac:dyDescent="0.25">
      <c r="A161" s="33" t="s">
        <v>346</v>
      </c>
      <c r="B161" s="51"/>
      <c r="C161" s="25" t="s">
        <v>143</v>
      </c>
      <c r="D161" s="25">
        <v>12</v>
      </c>
      <c r="E161" s="17" t="s">
        <v>347</v>
      </c>
      <c r="F161" s="52"/>
      <c r="G161" s="42">
        <f>SUM(G162)</f>
        <v>100</v>
      </c>
      <c r="H161" s="34"/>
    </row>
    <row r="162" spans="1:8" customFormat="1" ht="31.5" x14ac:dyDescent="0.25">
      <c r="A162" s="33" t="s">
        <v>106</v>
      </c>
      <c r="B162" s="51"/>
      <c r="C162" s="25" t="s">
        <v>143</v>
      </c>
      <c r="D162" s="25">
        <v>12</v>
      </c>
      <c r="E162" s="17" t="s">
        <v>348</v>
      </c>
      <c r="F162" s="52"/>
      <c r="G162" s="42">
        <f>SUM(G164)</f>
        <v>100</v>
      </c>
      <c r="H162" s="34"/>
    </row>
    <row r="163" spans="1:8" customFormat="1" ht="31.5" x14ac:dyDescent="0.25">
      <c r="A163" s="67" t="s">
        <v>349</v>
      </c>
      <c r="B163" s="18"/>
      <c r="C163" s="19" t="s">
        <v>143</v>
      </c>
      <c r="D163" s="25">
        <v>12</v>
      </c>
      <c r="E163" s="17" t="s">
        <v>350</v>
      </c>
      <c r="F163" s="18"/>
      <c r="G163" s="42">
        <f>SUM(G165)</f>
        <v>100</v>
      </c>
      <c r="H163" s="34"/>
    </row>
    <row r="164" spans="1:8" customFormat="1" ht="31.5" x14ac:dyDescent="0.25">
      <c r="A164" s="48" t="s">
        <v>351</v>
      </c>
      <c r="B164" s="51"/>
      <c r="C164" s="25" t="s">
        <v>143</v>
      </c>
      <c r="D164" s="25">
        <v>12</v>
      </c>
      <c r="E164" s="17" t="s">
        <v>352</v>
      </c>
      <c r="F164" s="52"/>
      <c r="G164" s="42">
        <f>SUM(G165)</f>
        <v>100</v>
      </c>
      <c r="H164" s="34"/>
    </row>
    <row r="165" spans="1:8" customFormat="1" ht="15.75" x14ac:dyDescent="0.25">
      <c r="A165" s="33" t="s">
        <v>201</v>
      </c>
      <c r="B165" s="51"/>
      <c r="C165" s="25" t="s">
        <v>143</v>
      </c>
      <c r="D165" s="25">
        <v>12</v>
      </c>
      <c r="E165" s="17" t="s">
        <v>352</v>
      </c>
      <c r="F165" s="17">
        <v>800</v>
      </c>
      <c r="G165" s="42">
        <v>100</v>
      </c>
      <c r="H165" s="34"/>
    </row>
    <row r="166" spans="1:8" customFormat="1" ht="31.5" customHeight="1" x14ac:dyDescent="0.25">
      <c r="A166" s="67" t="s">
        <v>285</v>
      </c>
      <c r="B166" s="18"/>
      <c r="C166" s="19" t="s">
        <v>143</v>
      </c>
      <c r="D166" s="19" t="s">
        <v>2</v>
      </c>
      <c r="E166" s="18" t="s">
        <v>284</v>
      </c>
      <c r="F166" s="18"/>
      <c r="G166" s="42">
        <f>SUM(G167)</f>
        <v>900</v>
      </c>
      <c r="H166" s="34"/>
    </row>
    <row r="167" spans="1:8" customFormat="1" ht="15.75" x14ac:dyDescent="0.25">
      <c r="A167" s="67" t="s">
        <v>200</v>
      </c>
      <c r="B167" s="18"/>
      <c r="C167" s="19" t="s">
        <v>143</v>
      </c>
      <c r="D167" s="19" t="s">
        <v>2</v>
      </c>
      <c r="E167" s="18" t="s">
        <v>298</v>
      </c>
      <c r="F167" s="18"/>
      <c r="G167" s="42">
        <f>SUM(G168)</f>
        <v>900</v>
      </c>
      <c r="H167" s="34"/>
    </row>
    <row r="168" spans="1:8" customFormat="1" ht="15.75" x14ac:dyDescent="0.25">
      <c r="A168" s="67" t="s">
        <v>300</v>
      </c>
      <c r="B168" s="18"/>
      <c r="C168" s="19" t="s">
        <v>143</v>
      </c>
      <c r="D168" s="19" t="s">
        <v>2</v>
      </c>
      <c r="E168" s="18" t="s">
        <v>299</v>
      </c>
      <c r="F168" s="18"/>
      <c r="G168" s="42">
        <f>SUM(G170)</f>
        <v>900</v>
      </c>
      <c r="H168" s="34"/>
    </row>
    <row r="169" spans="1:8" customFormat="1" ht="15.75" x14ac:dyDescent="0.25">
      <c r="A169" s="67" t="s">
        <v>198</v>
      </c>
      <c r="B169" s="18"/>
      <c r="C169" s="19" t="s">
        <v>143</v>
      </c>
      <c r="D169" s="19" t="s">
        <v>2</v>
      </c>
      <c r="E169" s="18" t="s">
        <v>301</v>
      </c>
      <c r="F169" s="18"/>
      <c r="G169" s="42">
        <f>SUM(G170)</f>
        <v>900</v>
      </c>
      <c r="H169" s="34"/>
    </row>
    <row r="170" spans="1:8" customFormat="1" ht="31.5" x14ac:dyDescent="0.25">
      <c r="A170" s="65" t="s">
        <v>560</v>
      </c>
      <c r="B170" s="18"/>
      <c r="C170" s="19" t="s">
        <v>143</v>
      </c>
      <c r="D170" s="19" t="s">
        <v>2</v>
      </c>
      <c r="E170" s="18" t="s">
        <v>301</v>
      </c>
      <c r="F170" s="18">
        <v>200</v>
      </c>
      <c r="G170" s="42">
        <v>900</v>
      </c>
      <c r="H170" s="34"/>
    </row>
    <row r="171" spans="1:8" customFormat="1" ht="47.25" x14ac:dyDescent="0.25">
      <c r="A171" s="33" t="s">
        <v>354</v>
      </c>
      <c r="B171" s="51"/>
      <c r="C171" s="25" t="s">
        <v>143</v>
      </c>
      <c r="D171" s="25">
        <v>12</v>
      </c>
      <c r="E171" s="17" t="s">
        <v>353</v>
      </c>
      <c r="F171" s="52"/>
      <c r="G171" s="42">
        <f>SUM(G172,G178,G184)</f>
        <v>42019.899999999994</v>
      </c>
      <c r="H171" s="34"/>
    </row>
    <row r="172" spans="1:8" customFormat="1" ht="31.5" x14ac:dyDescent="0.25">
      <c r="A172" s="33" t="s">
        <v>358</v>
      </c>
      <c r="B172" s="51"/>
      <c r="C172" s="25" t="s">
        <v>143</v>
      </c>
      <c r="D172" s="25">
        <v>12</v>
      </c>
      <c r="E172" s="17" t="s">
        <v>355</v>
      </c>
      <c r="F172" s="52"/>
      <c r="G172" s="42">
        <f>SUM(G173)</f>
        <v>10825.4</v>
      </c>
      <c r="H172" s="34"/>
    </row>
    <row r="173" spans="1:8" customFormat="1" ht="31.5" x14ac:dyDescent="0.25">
      <c r="A173" s="67" t="s">
        <v>360</v>
      </c>
      <c r="B173" s="18"/>
      <c r="C173" s="19" t="s">
        <v>143</v>
      </c>
      <c r="D173" s="25">
        <v>12</v>
      </c>
      <c r="E173" s="17" t="s">
        <v>359</v>
      </c>
      <c r="F173" s="18"/>
      <c r="G173" s="42">
        <f>SUM(G174,G176)</f>
        <v>10825.4</v>
      </c>
      <c r="H173" s="34"/>
    </row>
    <row r="174" spans="1:8" s="32" customFormat="1" ht="31.5" x14ac:dyDescent="0.25">
      <c r="A174" s="33" t="s">
        <v>642</v>
      </c>
      <c r="B174" s="51"/>
      <c r="C174" s="25" t="s">
        <v>143</v>
      </c>
      <c r="D174" s="25">
        <v>12</v>
      </c>
      <c r="E174" s="17" t="s">
        <v>641</v>
      </c>
      <c r="F174" s="52"/>
      <c r="G174" s="42">
        <f>SUM(G175)</f>
        <v>10717.1</v>
      </c>
      <c r="H174" s="73"/>
    </row>
    <row r="175" spans="1:8" customFormat="1" ht="15.75" x14ac:dyDescent="0.25">
      <c r="A175" s="33" t="s">
        <v>201</v>
      </c>
      <c r="B175" s="51"/>
      <c r="C175" s="25" t="s">
        <v>143</v>
      </c>
      <c r="D175" s="25">
        <v>12</v>
      </c>
      <c r="E175" s="17" t="s">
        <v>641</v>
      </c>
      <c r="F175" s="17">
        <v>800</v>
      </c>
      <c r="G175" s="42">
        <v>10717.1</v>
      </c>
      <c r="H175" s="34"/>
    </row>
    <row r="176" spans="1:8" customFormat="1" ht="48.75" customHeight="1" x14ac:dyDescent="0.25">
      <c r="A176" s="33" t="s">
        <v>644</v>
      </c>
      <c r="B176" s="51"/>
      <c r="C176" s="25" t="s">
        <v>143</v>
      </c>
      <c r="D176" s="25">
        <v>12</v>
      </c>
      <c r="E176" s="17" t="s">
        <v>643</v>
      </c>
      <c r="F176" s="52"/>
      <c r="G176" s="42">
        <f>SUM(G177)</f>
        <v>108.3</v>
      </c>
      <c r="H176" s="34"/>
    </row>
    <row r="177" spans="1:8" customFormat="1" ht="15.75" x14ac:dyDescent="0.25">
      <c r="A177" s="33" t="s">
        <v>201</v>
      </c>
      <c r="B177" s="51"/>
      <c r="C177" s="25" t="s">
        <v>143</v>
      </c>
      <c r="D177" s="25">
        <v>12</v>
      </c>
      <c r="E177" s="17" t="s">
        <v>643</v>
      </c>
      <c r="F177" s="17">
        <v>800</v>
      </c>
      <c r="G177" s="42">
        <v>108.3</v>
      </c>
      <c r="H177" s="34"/>
    </row>
    <row r="178" spans="1:8" customFormat="1" ht="47.25" x14ac:dyDescent="0.25">
      <c r="A178" s="33" t="s">
        <v>874</v>
      </c>
      <c r="B178" s="51"/>
      <c r="C178" s="25" t="s">
        <v>143</v>
      </c>
      <c r="D178" s="25">
        <v>12</v>
      </c>
      <c r="E178" s="17" t="s">
        <v>361</v>
      </c>
      <c r="F178" s="52"/>
      <c r="G178" s="42">
        <f>SUM(G179)</f>
        <v>31039.899999999998</v>
      </c>
      <c r="H178" s="34"/>
    </row>
    <row r="179" spans="1:8" customFormat="1" ht="47.25" x14ac:dyDescent="0.25">
      <c r="A179" s="67" t="s">
        <v>879</v>
      </c>
      <c r="B179" s="18"/>
      <c r="C179" s="19" t="s">
        <v>143</v>
      </c>
      <c r="D179" s="25">
        <v>12</v>
      </c>
      <c r="E179" s="17" t="s">
        <v>363</v>
      </c>
      <c r="F179" s="18"/>
      <c r="G179" s="42">
        <f>SUM(G180,G182)</f>
        <v>31039.899999999998</v>
      </c>
      <c r="H179" s="34"/>
    </row>
    <row r="180" spans="1:8" s="32" customFormat="1" ht="31.5" x14ac:dyDescent="0.25">
      <c r="A180" s="67" t="s">
        <v>724</v>
      </c>
      <c r="B180" s="18"/>
      <c r="C180" s="19" t="s">
        <v>143</v>
      </c>
      <c r="D180" s="25">
        <v>12</v>
      </c>
      <c r="E180" s="17" t="s">
        <v>364</v>
      </c>
      <c r="F180" s="18"/>
      <c r="G180" s="42">
        <f>SUM(G181)</f>
        <v>30728.6</v>
      </c>
      <c r="H180" s="73"/>
    </row>
    <row r="181" spans="1:8" s="32" customFormat="1" ht="15.75" x14ac:dyDescent="0.25">
      <c r="A181" s="33" t="s">
        <v>201</v>
      </c>
      <c r="B181" s="51"/>
      <c r="C181" s="25" t="s">
        <v>143</v>
      </c>
      <c r="D181" s="25">
        <v>12</v>
      </c>
      <c r="E181" s="17" t="s">
        <v>364</v>
      </c>
      <c r="F181" s="17">
        <v>800</v>
      </c>
      <c r="G181" s="42">
        <v>30728.6</v>
      </c>
      <c r="H181" s="73"/>
    </row>
    <row r="182" spans="1:8" customFormat="1" ht="47.25" customHeight="1" x14ac:dyDescent="0.25">
      <c r="A182" s="67" t="s">
        <v>618</v>
      </c>
      <c r="B182" s="18"/>
      <c r="C182" s="19" t="s">
        <v>143</v>
      </c>
      <c r="D182" s="25">
        <v>12</v>
      </c>
      <c r="E182" s="17" t="s">
        <v>617</v>
      </c>
      <c r="F182" s="18"/>
      <c r="G182" s="42">
        <f>SUM(G183)</f>
        <v>311.3</v>
      </c>
      <c r="H182" s="34"/>
    </row>
    <row r="183" spans="1:8" customFormat="1" ht="15.75" x14ac:dyDescent="0.25">
      <c r="A183" s="33" t="s">
        <v>201</v>
      </c>
      <c r="B183" s="51"/>
      <c r="C183" s="25" t="s">
        <v>143</v>
      </c>
      <c r="D183" s="25">
        <v>12</v>
      </c>
      <c r="E183" s="17" t="s">
        <v>617</v>
      </c>
      <c r="F183" s="17">
        <v>800</v>
      </c>
      <c r="G183" s="42">
        <v>311.3</v>
      </c>
      <c r="H183" s="34"/>
    </row>
    <row r="184" spans="1:8" customFormat="1" ht="31.5" x14ac:dyDescent="0.25">
      <c r="A184" s="33" t="s">
        <v>668</v>
      </c>
      <c r="B184" s="51"/>
      <c r="C184" s="25" t="s">
        <v>143</v>
      </c>
      <c r="D184" s="25">
        <v>12</v>
      </c>
      <c r="E184" s="17" t="s">
        <v>667</v>
      </c>
      <c r="F184" s="52"/>
      <c r="G184" s="42">
        <f>SUM(G185)</f>
        <v>154.6</v>
      </c>
      <c r="H184" s="34"/>
    </row>
    <row r="185" spans="1:8" s="32" customFormat="1" ht="31.5" x14ac:dyDescent="0.25">
      <c r="A185" s="67" t="s">
        <v>669</v>
      </c>
      <c r="B185" s="18"/>
      <c r="C185" s="19" t="s">
        <v>143</v>
      </c>
      <c r="D185" s="25">
        <v>12</v>
      </c>
      <c r="E185" s="17" t="s">
        <v>671</v>
      </c>
      <c r="F185" s="18"/>
      <c r="G185" s="42">
        <f>SUM(G186,G188)</f>
        <v>154.6</v>
      </c>
      <c r="H185" s="73"/>
    </row>
    <row r="186" spans="1:8" customFormat="1" ht="31.5" x14ac:dyDescent="0.25">
      <c r="A186" s="67" t="s">
        <v>670</v>
      </c>
      <c r="B186" s="18"/>
      <c r="C186" s="19" t="s">
        <v>143</v>
      </c>
      <c r="D186" s="25">
        <v>12</v>
      </c>
      <c r="E186" s="17" t="s">
        <v>672</v>
      </c>
      <c r="F186" s="18"/>
      <c r="G186" s="42">
        <f>SUM(G187)</f>
        <v>153</v>
      </c>
      <c r="H186" s="34"/>
    </row>
    <row r="187" spans="1:8" customFormat="1" ht="15.75" x14ac:dyDescent="0.25">
      <c r="A187" s="33" t="s">
        <v>201</v>
      </c>
      <c r="B187" s="51"/>
      <c r="C187" s="25" t="s">
        <v>143</v>
      </c>
      <c r="D187" s="25">
        <v>12</v>
      </c>
      <c r="E187" s="17" t="s">
        <v>672</v>
      </c>
      <c r="F187" s="17">
        <v>800</v>
      </c>
      <c r="G187" s="42">
        <v>153</v>
      </c>
      <c r="H187" s="34"/>
    </row>
    <row r="188" spans="1:8" customFormat="1" ht="47.25" x14ac:dyDescent="0.25">
      <c r="A188" s="67" t="s">
        <v>674</v>
      </c>
      <c r="B188" s="18"/>
      <c r="C188" s="19" t="s">
        <v>143</v>
      </c>
      <c r="D188" s="25">
        <v>12</v>
      </c>
      <c r="E188" s="17" t="s">
        <v>673</v>
      </c>
      <c r="F188" s="18"/>
      <c r="G188" s="42">
        <f>SUM(G189)</f>
        <v>1.6</v>
      </c>
      <c r="H188" s="34"/>
    </row>
    <row r="189" spans="1:8" customFormat="1" ht="15.75" x14ac:dyDescent="0.25">
      <c r="A189" s="33" t="s">
        <v>201</v>
      </c>
      <c r="B189" s="51"/>
      <c r="C189" s="25" t="s">
        <v>143</v>
      </c>
      <c r="D189" s="25">
        <v>12</v>
      </c>
      <c r="E189" s="17" t="s">
        <v>673</v>
      </c>
      <c r="F189" s="17">
        <v>800</v>
      </c>
      <c r="G189" s="42">
        <v>1.6</v>
      </c>
      <c r="H189" s="34"/>
    </row>
    <row r="190" spans="1:8" customFormat="1" ht="15.75" x14ac:dyDescent="0.25">
      <c r="A190" s="67" t="s">
        <v>270</v>
      </c>
      <c r="B190" s="18"/>
      <c r="C190" s="25" t="s">
        <v>143</v>
      </c>
      <c r="D190" s="25">
        <v>12</v>
      </c>
      <c r="E190" s="18" t="s">
        <v>269</v>
      </c>
      <c r="F190" s="18"/>
      <c r="G190" s="42">
        <f>SUM(G191)</f>
        <v>5469.9000000000005</v>
      </c>
      <c r="H190" s="34"/>
    </row>
    <row r="191" spans="1:8" customFormat="1" ht="15.75" x14ac:dyDescent="0.25">
      <c r="A191" s="67" t="s">
        <v>272</v>
      </c>
      <c r="B191" s="18"/>
      <c r="C191" s="25" t="s">
        <v>143</v>
      </c>
      <c r="D191" s="25">
        <v>12</v>
      </c>
      <c r="E191" s="18" t="s">
        <v>271</v>
      </c>
      <c r="F191" s="18"/>
      <c r="G191" s="42">
        <f>SUM(G193,G194,G196)</f>
        <v>5469.9000000000005</v>
      </c>
      <c r="H191" s="34"/>
    </row>
    <row r="192" spans="1:8" customFormat="1" ht="15.75" x14ac:dyDescent="0.25">
      <c r="A192" s="33" t="s">
        <v>344</v>
      </c>
      <c r="B192" s="70"/>
      <c r="C192" s="19" t="s">
        <v>143</v>
      </c>
      <c r="D192" s="19" t="s">
        <v>2</v>
      </c>
      <c r="E192" s="19" t="s">
        <v>345</v>
      </c>
      <c r="F192" s="19"/>
      <c r="G192" s="42">
        <f>G193</f>
        <v>1450</v>
      </c>
      <c r="H192" s="34"/>
    </row>
    <row r="193" spans="1:8" customFormat="1" ht="15.75" x14ac:dyDescent="0.25">
      <c r="A193" s="68" t="s">
        <v>201</v>
      </c>
      <c r="B193" s="70"/>
      <c r="C193" s="19" t="s">
        <v>143</v>
      </c>
      <c r="D193" s="19" t="s">
        <v>2</v>
      </c>
      <c r="E193" s="19" t="s">
        <v>345</v>
      </c>
      <c r="F193" s="17">
        <v>800</v>
      </c>
      <c r="G193" s="42">
        <v>1450</v>
      </c>
      <c r="H193" s="34"/>
    </row>
    <row r="194" spans="1:8" customFormat="1" ht="47.25" x14ac:dyDescent="0.3">
      <c r="A194" s="33" t="s">
        <v>646</v>
      </c>
      <c r="B194" s="17"/>
      <c r="C194" s="25" t="s">
        <v>143</v>
      </c>
      <c r="D194" s="25">
        <v>12</v>
      </c>
      <c r="E194" s="17" t="s">
        <v>645</v>
      </c>
      <c r="F194" s="63"/>
      <c r="G194" s="42">
        <f>SUM(G195)</f>
        <v>4015.8</v>
      </c>
      <c r="H194" s="34"/>
    </row>
    <row r="195" spans="1:8" customFormat="1" ht="15.75" x14ac:dyDescent="0.25">
      <c r="A195" s="33" t="s">
        <v>201</v>
      </c>
      <c r="B195" s="17"/>
      <c r="C195" s="25" t="s">
        <v>143</v>
      </c>
      <c r="D195" s="25">
        <v>12</v>
      </c>
      <c r="E195" s="17" t="s">
        <v>645</v>
      </c>
      <c r="F195" s="17">
        <v>800</v>
      </c>
      <c r="G195" s="42">
        <v>4015.8</v>
      </c>
      <c r="H195" s="34"/>
    </row>
    <row r="196" spans="1:8" customFormat="1" ht="63.75" customHeight="1" x14ac:dyDescent="0.3">
      <c r="A196" s="33" t="s">
        <v>648</v>
      </c>
      <c r="B196" s="17"/>
      <c r="C196" s="25" t="s">
        <v>143</v>
      </c>
      <c r="D196" s="25">
        <v>12</v>
      </c>
      <c r="E196" s="17" t="s">
        <v>647</v>
      </c>
      <c r="F196" s="63"/>
      <c r="G196" s="42">
        <f>SUM(G197)</f>
        <v>4.0999999999999996</v>
      </c>
      <c r="H196" s="34"/>
    </row>
    <row r="197" spans="1:8" customFormat="1" ht="15.75" x14ac:dyDescent="0.25">
      <c r="A197" s="33" t="s">
        <v>201</v>
      </c>
      <c r="B197" s="17"/>
      <c r="C197" s="25" t="s">
        <v>143</v>
      </c>
      <c r="D197" s="25">
        <v>12</v>
      </c>
      <c r="E197" s="17" t="s">
        <v>647</v>
      </c>
      <c r="F197" s="17">
        <v>800</v>
      </c>
      <c r="G197" s="42">
        <v>4.0999999999999996</v>
      </c>
      <c r="H197" s="34"/>
    </row>
    <row r="198" spans="1:8" customFormat="1" ht="15.75" x14ac:dyDescent="0.25">
      <c r="A198" s="36" t="s">
        <v>107</v>
      </c>
      <c r="B198" s="174"/>
      <c r="C198" s="175" t="s">
        <v>144</v>
      </c>
      <c r="D198" s="175" t="s">
        <v>147</v>
      </c>
      <c r="E198" s="174"/>
      <c r="F198" s="174"/>
      <c r="G198" s="16">
        <f>SUM(G199,G216,G230,G251)</f>
        <v>263475.90000000002</v>
      </c>
      <c r="H198" s="34"/>
    </row>
    <row r="199" spans="1:8" customFormat="1" ht="15.75" x14ac:dyDescent="0.25">
      <c r="A199" s="36" t="s">
        <v>108</v>
      </c>
      <c r="B199" s="174"/>
      <c r="C199" s="175" t="s">
        <v>144</v>
      </c>
      <c r="D199" s="175" t="s">
        <v>140</v>
      </c>
      <c r="E199" s="50"/>
      <c r="F199" s="50"/>
      <c r="G199" s="16">
        <f>SUM(G200,G212)</f>
        <v>149845.90000000002</v>
      </c>
      <c r="H199" s="34"/>
    </row>
    <row r="200" spans="1:8" customFormat="1" ht="33.75" customHeight="1" x14ac:dyDescent="0.25">
      <c r="A200" s="67" t="s">
        <v>294</v>
      </c>
      <c r="B200" s="17"/>
      <c r="C200" s="25" t="s">
        <v>144</v>
      </c>
      <c r="D200" s="25" t="s">
        <v>140</v>
      </c>
      <c r="E200" s="18" t="s">
        <v>283</v>
      </c>
      <c r="F200" s="50"/>
      <c r="G200" s="42">
        <f>SUM(G201,G204,G207)</f>
        <v>139364.80000000002</v>
      </c>
      <c r="H200" s="34"/>
    </row>
    <row r="201" spans="1:8" customFormat="1" ht="31.5" x14ac:dyDescent="0.25">
      <c r="A201" s="67" t="s">
        <v>305</v>
      </c>
      <c r="B201" s="17"/>
      <c r="C201" s="25" t="s">
        <v>144</v>
      </c>
      <c r="D201" s="25" t="s">
        <v>140</v>
      </c>
      <c r="E201" s="18" t="s">
        <v>304</v>
      </c>
      <c r="F201" s="50"/>
      <c r="G201" s="42">
        <f>SUM(G202)</f>
        <v>14303.1</v>
      </c>
      <c r="H201" s="34"/>
    </row>
    <row r="202" spans="1:8" customFormat="1" ht="15.75" x14ac:dyDescent="0.25">
      <c r="A202" s="33" t="s">
        <v>110</v>
      </c>
      <c r="B202" s="17"/>
      <c r="C202" s="25" t="s">
        <v>144</v>
      </c>
      <c r="D202" s="25" t="s">
        <v>140</v>
      </c>
      <c r="E202" s="18" t="s">
        <v>306</v>
      </c>
      <c r="F202" s="18"/>
      <c r="G202" s="42">
        <f>SUM(G203)</f>
        <v>14303.1</v>
      </c>
      <c r="H202" s="34"/>
    </row>
    <row r="203" spans="1:8" customFormat="1" ht="31.5" x14ac:dyDescent="0.25">
      <c r="A203" s="33" t="s">
        <v>560</v>
      </c>
      <c r="B203" s="17"/>
      <c r="C203" s="25" t="s">
        <v>144</v>
      </c>
      <c r="D203" s="25" t="s">
        <v>140</v>
      </c>
      <c r="E203" s="18" t="s">
        <v>306</v>
      </c>
      <c r="F203" s="18">
        <v>200</v>
      </c>
      <c r="G203" s="42">
        <v>14303.1</v>
      </c>
      <c r="H203" s="34"/>
    </row>
    <row r="204" spans="1:8" customFormat="1" ht="31.5" x14ac:dyDescent="0.25">
      <c r="A204" s="48" t="s">
        <v>620</v>
      </c>
      <c r="B204" s="17"/>
      <c r="C204" s="25" t="s">
        <v>144</v>
      </c>
      <c r="D204" s="25" t="s">
        <v>140</v>
      </c>
      <c r="E204" s="18" t="s">
        <v>621</v>
      </c>
      <c r="F204" s="18"/>
      <c r="G204" s="42">
        <f>G205</f>
        <v>6960</v>
      </c>
      <c r="H204" s="34"/>
    </row>
    <row r="205" spans="1:8" customFormat="1" ht="31.5" x14ac:dyDescent="0.25">
      <c r="A205" s="48" t="s">
        <v>622</v>
      </c>
      <c r="B205" s="17"/>
      <c r="C205" s="25" t="s">
        <v>144</v>
      </c>
      <c r="D205" s="25" t="s">
        <v>140</v>
      </c>
      <c r="E205" s="18" t="s">
        <v>623</v>
      </c>
      <c r="F205" s="18"/>
      <c r="G205" s="42">
        <f>G206</f>
        <v>6960</v>
      </c>
      <c r="H205" s="34"/>
    </row>
    <row r="206" spans="1:8" customFormat="1" ht="31.5" x14ac:dyDescent="0.25">
      <c r="A206" s="33" t="s">
        <v>560</v>
      </c>
      <c r="B206" s="17"/>
      <c r="C206" s="25" t="s">
        <v>144</v>
      </c>
      <c r="D206" s="25" t="s">
        <v>140</v>
      </c>
      <c r="E206" s="18" t="s">
        <v>623</v>
      </c>
      <c r="F206" s="18">
        <v>200</v>
      </c>
      <c r="G206" s="42">
        <v>6960</v>
      </c>
      <c r="H206" s="34"/>
    </row>
    <row r="207" spans="1:8" customFormat="1" ht="31.5" x14ac:dyDescent="0.25">
      <c r="A207" s="33" t="s">
        <v>883</v>
      </c>
      <c r="B207" s="17"/>
      <c r="C207" s="25" t="s">
        <v>144</v>
      </c>
      <c r="D207" s="25" t="s">
        <v>140</v>
      </c>
      <c r="E207" s="18" t="s">
        <v>881</v>
      </c>
      <c r="F207" s="18"/>
      <c r="G207" s="42">
        <f>SUM(G208,G210)</f>
        <v>118101.70000000001</v>
      </c>
      <c r="H207" s="34"/>
    </row>
    <row r="208" spans="1:8" customFormat="1" ht="31.5" x14ac:dyDescent="0.25">
      <c r="A208" s="33" t="s">
        <v>884</v>
      </c>
      <c r="B208" s="17"/>
      <c r="C208" s="25" t="s">
        <v>144</v>
      </c>
      <c r="D208" s="25" t="s">
        <v>140</v>
      </c>
      <c r="E208" s="18" t="s">
        <v>882</v>
      </c>
      <c r="F208" s="18"/>
      <c r="G208" s="42">
        <f>SUM(G209)</f>
        <v>117983.6</v>
      </c>
      <c r="H208" s="34"/>
    </row>
    <row r="209" spans="1:8" customFormat="1" ht="36.75" customHeight="1" x14ac:dyDescent="0.25">
      <c r="A209" s="33" t="s">
        <v>885</v>
      </c>
      <c r="B209" s="17"/>
      <c r="C209" s="25" t="s">
        <v>144</v>
      </c>
      <c r="D209" s="25" t="s">
        <v>140</v>
      </c>
      <c r="E209" s="18" t="s">
        <v>882</v>
      </c>
      <c r="F209" s="18">
        <v>400</v>
      </c>
      <c r="G209" s="42">
        <v>117983.6</v>
      </c>
      <c r="H209" s="34"/>
    </row>
    <row r="210" spans="1:8" customFormat="1" ht="63" x14ac:dyDescent="0.25">
      <c r="A210" s="33" t="s">
        <v>886</v>
      </c>
      <c r="B210" s="17"/>
      <c r="C210" s="25" t="s">
        <v>144</v>
      </c>
      <c r="D210" s="25" t="s">
        <v>140</v>
      </c>
      <c r="E210" s="18" t="s">
        <v>887</v>
      </c>
      <c r="F210" s="18"/>
      <c r="G210" s="42">
        <f>SUM(G211)</f>
        <v>118.1</v>
      </c>
      <c r="H210" s="34"/>
    </row>
    <row r="211" spans="1:8" customFormat="1" ht="36.75" customHeight="1" x14ac:dyDescent="0.25">
      <c r="A211" s="33" t="s">
        <v>885</v>
      </c>
      <c r="B211" s="17"/>
      <c r="C211" s="25" t="s">
        <v>144</v>
      </c>
      <c r="D211" s="25" t="s">
        <v>140</v>
      </c>
      <c r="E211" s="18" t="s">
        <v>887</v>
      </c>
      <c r="F211" s="18">
        <v>400</v>
      </c>
      <c r="G211" s="42">
        <v>118.1</v>
      </c>
      <c r="H211" s="34"/>
    </row>
    <row r="212" spans="1:8" customFormat="1" ht="15.75" x14ac:dyDescent="0.25">
      <c r="A212" s="133" t="s">
        <v>270</v>
      </c>
      <c r="B212" s="17"/>
      <c r="C212" s="25" t="s">
        <v>144</v>
      </c>
      <c r="D212" s="25" t="s">
        <v>140</v>
      </c>
      <c r="E212" s="18" t="s">
        <v>269</v>
      </c>
      <c r="F212" s="18"/>
      <c r="G212" s="42">
        <f>G213</f>
        <v>10481.1</v>
      </c>
      <c r="H212" s="34"/>
    </row>
    <row r="213" spans="1:8" customFormat="1" ht="15.75" x14ac:dyDescent="0.25">
      <c r="A213" s="133" t="s">
        <v>272</v>
      </c>
      <c r="B213" s="17"/>
      <c r="C213" s="25" t="s">
        <v>144</v>
      </c>
      <c r="D213" s="25" t="s">
        <v>140</v>
      </c>
      <c r="E213" s="18" t="s">
        <v>271</v>
      </c>
      <c r="F213" s="18"/>
      <c r="G213" s="42">
        <f>G214</f>
        <v>10481.1</v>
      </c>
      <c r="H213" s="34"/>
    </row>
    <row r="214" spans="1:8" customFormat="1" ht="15.75" x14ac:dyDescent="0.25">
      <c r="A214" s="133" t="s">
        <v>780</v>
      </c>
      <c r="B214" s="17"/>
      <c r="C214" s="25" t="s">
        <v>144</v>
      </c>
      <c r="D214" s="25" t="s">
        <v>140</v>
      </c>
      <c r="E214" s="18" t="s">
        <v>595</v>
      </c>
      <c r="F214" s="18"/>
      <c r="G214" s="42">
        <f>G215</f>
        <v>10481.1</v>
      </c>
      <c r="H214" s="34"/>
    </row>
    <row r="215" spans="1:8" customFormat="1" ht="15.75" x14ac:dyDescent="0.25">
      <c r="A215" s="33" t="s">
        <v>201</v>
      </c>
      <c r="B215" s="17"/>
      <c r="C215" s="25" t="s">
        <v>144</v>
      </c>
      <c r="D215" s="25" t="s">
        <v>140</v>
      </c>
      <c r="E215" s="18" t="s">
        <v>595</v>
      </c>
      <c r="F215" s="18">
        <v>800</v>
      </c>
      <c r="G215" s="42">
        <v>10481.1</v>
      </c>
      <c r="H215" s="34"/>
    </row>
    <row r="216" spans="1:8" customFormat="1" ht="15.75" x14ac:dyDescent="0.25">
      <c r="A216" s="36" t="s">
        <v>111</v>
      </c>
      <c r="B216" s="174"/>
      <c r="C216" s="175" t="s">
        <v>144</v>
      </c>
      <c r="D216" s="175" t="s">
        <v>141</v>
      </c>
      <c r="E216" s="50"/>
      <c r="F216" s="50"/>
      <c r="G216" s="16">
        <f>SUM(G217,G226)</f>
        <v>66559</v>
      </c>
      <c r="H216" s="34"/>
    </row>
    <row r="217" spans="1:8" customFormat="1" ht="47.25" x14ac:dyDescent="0.25">
      <c r="A217" s="33" t="s">
        <v>308</v>
      </c>
      <c r="B217" s="17"/>
      <c r="C217" s="25" t="s">
        <v>144</v>
      </c>
      <c r="D217" s="25" t="s">
        <v>141</v>
      </c>
      <c r="E217" s="18" t="s">
        <v>307</v>
      </c>
      <c r="F217" s="18"/>
      <c r="G217" s="42">
        <f>SUM(G218,G222)</f>
        <v>52270.6</v>
      </c>
      <c r="H217" s="34"/>
    </row>
    <row r="218" spans="1:8" customFormat="1" ht="31.5" x14ac:dyDescent="0.25">
      <c r="A218" s="33" t="s">
        <v>98</v>
      </c>
      <c r="B218" s="17"/>
      <c r="C218" s="25" t="s">
        <v>144</v>
      </c>
      <c r="D218" s="25" t="s">
        <v>141</v>
      </c>
      <c r="E218" s="18" t="s">
        <v>309</v>
      </c>
      <c r="F218" s="18"/>
      <c r="G218" s="42">
        <f>SUM(G219)</f>
        <v>10184.5</v>
      </c>
      <c r="H218" s="34"/>
    </row>
    <row r="219" spans="1:8" customFormat="1" ht="15.75" x14ac:dyDescent="0.25">
      <c r="A219" s="33" t="s">
        <v>311</v>
      </c>
      <c r="B219" s="17"/>
      <c r="C219" s="25" t="s">
        <v>144</v>
      </c>
      <c r="D219" s="25" t="s">
        <v>141</v>
      </c>
      <c r="E219" s="18" t="s">
        <v>310</v>
      </c>
      <c r="F219" s="18"/>
      <c r="G219" s="42">
        <f>SUM(G220)</f>
        <v>10184.5</v>
      </c>
      <c r="H219" s="34"/>
    </row>
    <row r="220" spans="1:8" customFormat="1" ht="15.75" x14ac:dyDescent="0.25">
      <c r="A220" s="33" t="s">
        <v>20</v>
      </c>
      <c r="B220" s="17"/>
      <c r="C220" s="25" t="s">
        <v>144</v>
      </c>
      <c r="D220" s="25" t="s">
        <v>141</v>
      </c>
      <c r="E220" s="18" t="s">
        <v>312</v>
      </c>
      <c r="F220" s="50"/>
      <c r="G220" s="42">
        <f>SUM(G221)</f>
        <v>10184.5</v>
      </c>
      <c r="H220" s="34"/>
    </row>
    <row r="221" spans="1:8" customFormat="1" ht="15.75" x14ac:dyDescent="0.25">
      <c r="A221" s="33" t="s">
        <v>201</v>
      </c>
      <c r="B221" s="17"/>
      <c r="C221" s="25" t="s">
        <v>144</v>
      </c>
      <c r="D221" s="25" t="s">
        <v>141</v>
      </c>
      <c r="E221" s="18" t="s">
        <v>312</v>
      </c>
      <c r="F221" s="18">
        <v>800</v>
      </c>
      <c r="G221" s="42">
        <v>10184.5</v>
      </c>
      <c r="H221" s="34"/>
    </row>
    <row r="222" spans="1:8" customFormat="1" ht="31.5" x14ac:dyDescent="0.25">
      <c r="A222" s="33" t="s">
        <v>109</v>
      </c>
      <c r="B222" s="17"/>
      <c r="C222" s="25" t="s">
        <v>144</v>
      </c>
      <c r="D222" s="25" t="s">
        <v>141</v>
      </c>
      <c r="E222" s="18" t="s">
        <v>315</v>
      </c>
      <c r="F222" s="18"/>
      <c r="G222" s="42">
        <f>SUM(G223)</f>
        <v>42086.1</v>
      </c>
      <c r="H222" s="34"/>
    </row>
    <row r="223" spans="1:8" customFormat="1" ht="15.75" x14ac:dyDescent="0.25">
      <c r="A223" s="33" t="s">
        <v>317</v>
      </c>
      <c r="B223" s="17"/>
      <c r="C223" s="25" t="s">
        <v>144</v>
      </c>
      <c r="D223" s="25" t="s">
        <v>141</v>
      </c>
      <c r="E223" s="18" t="s">
        <v>316</v>
      </c>
      <c r="F223" s="18"/>
      <c r="G223" s="42">
        <f>SUM(G224)</f>
        <v>42086.1</v>
      </c>
      <c r="H223" s="34"/>
    </row>
    <row r="224" spans="1:8" customFormat="1" ht="34.5" customHeight="1" x14ac:dyDescent="0.25">
      <c r="A224" s="33" t="s">
        <v>20</v>
      </c>
      <c r="B224" s="17"/>
      <c r="C224" s="25" t="s">
        <v>144</v>
      </c>
      <c r="D224" s="25" t="s">
        <v>141</v>
      </c>
      <c r="E224" s="18" t="s">
        <v>318</v>
      </c>
      <c r="F224" s="50"/>
      <c r="G224" s="42">
        <f>SUM(G225)</f>
        <v>42086.1</v>
      </c>
      <c r="H224" s="34"/>
    </row>
    <row r="225" spans="1:8" customFormat="1" ht="15.75" x14ac:dyDescent="0.25">
      <c r="A225" s="33" t="s">
        <v>201</v>
      </c>
      <c r="B225" s="17"/>
      <c r="C225" s="25" t="s">
        <v>144</v>
      </c>
      <c r="D225" s="25" t="s">
        <v>141</v>
      </c>
      <c r="E225" s="18" t="s">
        <v>318</v>
      </c>
      <c r="F225" s="18">
        <v>800</v>
      </c>
      <c r="G225" s="42">
        <v>42086.1</v>
      </c>
      <c r="H225" s="34"/>
    </row>
    <row r="226" spans="1:8" customFormat="1" ht="32.25" customHeight="1" x14ac:dyDescent="0.25">
      <c r="A226" s="182" t="s">
        <v>294</v>
      </c>
      <c r="B226" s="17"/>
      <c r="C226" s="25" t="s">
        <v>144</v>
      </c>
      <c r="D226" s="25" t="s">
        <v>141</v>
      </c>
      <c r="E226" s="18" t="s">
        <v>283</v>
      </c>
      <c r="F226" s="18"/>
      <c r="G226" s="42">
        <f>G227</f>
        <v>14288.4</v>
      </c>
      <c r="H226" s="34"/>
    </row>
    <row r="227" spans="1:8" customFormat="1" ht="31.5" x14ac:dyDescent="0.25">
      <c r="A227" s="33" t="s">
        <v>808</v>
      </c>
      <c r="B227" s="17"/>
      <c r="C227" s="25" t="s">
        <v>144</v>
      </c>
      <c r="D227" s="25" t="s">
        <v>141</v>
      </c>
      <c r="E227" s="18" t="s">
        <v>807</v>
      </c>
      <c r="F227" s="18"/>
      <c r="G227" s="42">
        <f>G228</f>
        <v>14288.4</v>
      </c>
      <c r="H227" s="34"/>
    </row>
    <row r="228" spans="1:8" customFormat="1" ht="31.5" x14ac:dyDescent="0.25">
      <c r="A228" s="33" t="s">
        <v>612</v>
      </c>
      <c r="B228" s="17"/>
      <c r="C228" s="25" t="s">
        <v>144</v>
      </c>
      <c r="D228" s="25" t="s">
        <v>141</v>
      </c>
      <c r="E228" s="18" t="s">
        <v>611</v>
      </c>
      <c r="F228" s="18"/>
      <c r="G228" s="42">
        <f>G229</f>
        <v>14288.4</v>
      </c>
      <c r="H228" s="34"/>
    </row>
    <row r="229" spans="1:8" customFormat="1" ht="31.5" x14ac:dyDescent="0.25">
      <c r="A229" s="133" t="s">
        <v>560</v>
      </c>
      <c r="B229" s="17"/>
      <c r="C229" s="25" t="s">
        <v>144</v>
      </c>
      <c r="D229" s="25" t="s">
        <v>141</v>
      </c>
      <c r="E229" s="18" t="s">
        <v>611</v>
      </c>
      <c r="F229" s="18">
        <v>200</v>
      </c>
      <c r="G229" s="42">
        <v>14288.4</v>
      </c>
      <c r="H229" s="34"/>
    </row>
    <row r="230" spans="1:8" customFormat="1" ht="15.75" x14ac:dyDescent="0.25">
      <c r="A230" s="36" t="s">
        <v>112</v>
      </c>
      <c r="B230" s="174"/>
      <c r="C230" s="175" t="s">
        <v>144</v>
      </c>
      <c r="D230" s="175" t="s">
        <v>142</v>
      </c>
      <c r="E230" s="174"/>
      <c r="F230" s="174"/>
      <c r="G230" s="16">
        <f>SUM(G231,G247)</f>
        <v>43323.899999999994</v>
      </c>
      <c r="H230" s="34"/>
    </row>
    <row r="231" spans="1:8" customFormat="1" ht="18" customHeight="1" x14ac:dyDescent="0.25">
      <c r="A231" s="67" t="s">
        <v>294</v>
      </c>
      <c r="B231" s="17"/>
      <c r="C231" s="25" t="s">
        <v>144</v>
      </c>
      <c r="D231" s="25" t="s">
        <v>142</v>
      </c>
      <c r="E231" s="17" t="s">
        <v>283</v>
      </c>
      <c r="F231" s="52"/>
      <c r="G231" s="42">
        <f>SUM(G232,G235,G238,G241,G244)</f>
        <v>40323.799999999996</v>
      </c>
      <c r="H231" s="34"/>
    </row>
    <row r="232" spans="1:8" customFormat="1" ht="15.75" x14ac:dyDescent="0.25">
      <c r="A232" s="67" t="s">
        <v>320</v>
      </c>
      <c r="B232" s="17"/>
      <c r="C232" s="25" t="s">
        <v>144</v>
      </c>
      <c r="D232" s="25" t="s">
        <v>142</v>
      </c>
      <c r="E232" s="18" t="s">
        <v>319</v>
      </c>
      <c r="F232" s="50"/>
      <c r="G232" s="42">
        <f>SUM(G233)</f>
        <v>3388</v>
      </c>
      <c r="H232" s="34"/>
    </row>
    <row r="233" spans="1:8" customFormat="1" ht="15.75" x14ac:dyDescent="0.25">
      <c r="A233" s="67" t="s">
        <v>113</v>
      </c>
      <c r="B233" s="18"/>
      <c r="C233" s="19" t="s">
        <v>144</v>
      </c>
      <c r="D233" s="25" t="s">
        <v>142</v>
      </c>
      <c r="E233" s="18" t="s">
        <v>321</v>
      </c>
      <c r="F233" s="18"/>
      <c r="G233" s="42">
        <f>SUM(G234)</f>
        <v>3388</v>
      </c>
      <c r="H233" s="34"/>
    </row>
    <row r="234" spans="1:8" customFormat="1" ht="21" customHeight="1" x14ac:dyDescent="0.25">
      <c r="A234" s="67" t="s">
        <v>560</v>
      </c>
      <c r="B234" s="18"/>
      <c r="C234" s="19" t="s">
        <v>144</v>
      </c>
      <c r="D234" s="25" t="s">
        <v>142</v>
      </c>
      <c r="E234" s="18" t="s">
        <v>321</v>
      </c>
      <c r="F234" s="18">
        <v>200</v>
      </c>
      <c r="G234" s="42">
        <v>3388</v>
      </c>
      <c r="H234" s="34"/>
    </row>
    <row r="235" spans="1:8" customFormat="1" ht="15.75" x14ac:dyDescent="0.25">
      <c r="A235" s="67" t="s">
        <v>323</v>
      </c>
      <c r="B235" s="17"/>
      <c r="C235" s="25" t="s">
        <v>144</v>
      </c>
      <c r="D235" s="25" t="s">
        <v>142</v>
      </c>
      <c r="E235" s="18" t="s">
        <v>322</v>
      </c>
      <c r="F235" s="50"/>
      <c r="G235" s="42">
        <f>SUM(G236)</f>
        <v>0</v>
      </c>
      <c r="H235" s="34"/>
    </row>
    <row r="236" spans="1:8" customFormat="1" ht="15.75" x14ac:dyDescent="0.25">
      <c r="A236" s="67" t="s">
        <v>195</v>
      </c>
      <c r="B236" s="18"/>
      <c r="C236" s="19" t="s">
        <v>144</v>
      </c>
      <c r="D236" s="25" t="s">
        <v>142</v>
      </c>
      <c r="E236" s="18" t="s">
        <v>324</v>
      </c>
      <c r="F236" s="18"/>
      <c r="G236" s="42">
        <f>SUM(G237)</f>
        <v>0</v>
      </c>
      <c r="H236" s="34"/>
    </row>
    <row r="237" spans="1:8" customFormat="1" ht="31.5" x14ac:dyDescent="0.25">
      <c r="A237" s="67" t="s">
        <v>560</v>
      </c>
      <c r="B237" s="18"/>
      <c r="C237" s="19" t="s">
        <v>144</v>
      </c>
      <c r="D237" s="25" t="s">
        <v>142</v>
      </c>
      <c r="E237" s="18" t="s">
        <v>324</v>
      </c>
      <c r="F237" s="18">
        <v>200</v>
      </c>
      <c r="G237" s="42">
        <v>0</v>
      </c>
      <c r="H237" s="34"/>
    </row>
    <row r="238" spans="1:8" customFormat="1" ht="16.5" customHeight="1" x14ac:dyDescent="0.25">
      <c r="A238" s="67" t="s">
        <v>326</v>
      </c>
      <c r="B238" s="17"/>
      <c r="C238" s="25" t="s">
        <v>144</v>
      </c>
      <c r="D238" s="25" t="s">
        <v>142</v>
      </c>
      <c r="E238" s="18" t="s">
        <v>325</v>
      </c>
      <c r="F238" s="50"/>
      <c r="G238" s="42">
        <f>SUM(G239)</f>
        <v>0</v>
      </c>
      <c r="H238" s="34"/>
    </row>
    <row r="239" spans="1:8" customFormat="1" ht="15.75" x14ac:dyDescent="0.25">
      <c r="A239" s="69" t="s">
        <v>189</v>
      </c>
      <c r="B239" s="18"/>
      <c r="C239" s="25" t="s">
        <v>144</v>
      </c>
      <c r="D239" s="25" t="s">
        <v>142</v>
      </c>
      <c r="E239" s="18" t="s">
        <v>327</v>
      </c>
      <c r="F239" s="18"/>
      <c r="G239" s="42">
        <f>G240</f>
        <v>0</v>
      </c>
      <c r="H239" s="34"/>
    </row>
    <row r="240" spans="1:8" customFormat="1" ht="31.5" x14ac:dyDescent="0.25">
      <c r="A240" s="33" t="s">
        <v>560</v>
      </c>
      <c r="B240" s="18"/>
      <c r="C240" s="25" t="s">
        <v>144</v>
      </c>
      <c r="D240" s="25" t="s">
        <v>142</v>
      </c>
      <c r="E240" s="18" t="s">
        <v>327</v>
      </c>
      <c r="F240" s="18">
        <v>200</v>
      </c>
      <c r="G240" s="42">
        <v>0</v>
      </c>
      <c r="H240" s="34"/>
    </row>
    <row r="241" spans="1:8" customFormat="1" ht="17.25" customHeight="1" x14ac:dyDescent="0.25">
      <c r="A241" s="67" t="s">
        <v>329</v>
      </c>
      <c r="B241" s="17"/>
      <c r="C241" s="25" t="s">
        <v>144</v>
      </c>
      <c r="D241" s="25" t="s">
        <v>142</v>
      </c>
      <c r="E241" s="18" t="s">
        <v>328</v>
      </c>
      <c r="F241" s="50"/>
      <c r="G241" s="42">
        <f>SUM(G242)</f>
        <v>34519.1</v>
      </c>
      <c r="H241" s="34"/>
    </row>
    <row r="242" spans="1:8" customFormat="1" ht="31.5" x14ac:dyDescent="0.25">
      <c r="A242" s="33" t="s">
        <v>114</v>
      </c>
      <c r="B242" s="17"/>
      <c r="C242" s="25" t="s">
        <v>144</v>
      </c>
      <c r="D242" s="25" t="s">
        <v>142</v>
      </c>
      <c r="E242" s="18" t="s">
        <v>330</v>
      </c>
      <c r="F242" s="17"/>
      <c r="G242" s="42">
        <f>SUM(G243)</f>
        <v>34519.1</v>
      </c>
      <c r="H242" s="34"/>
    </row>
    <row r="243" spans="1:8" customFormat="1" ht="31.5" x14ac:dyDescent="0.25">
      <c r="A243" s="33" t="s">
        <v>560</v>
      </c>
      <c r="B243" s="17"/>
      <c r="C243" s="25" t="s">
        <v>144</v>
      </c>
      <c r="D243" s="25" t="s">
        <v>142</v>
      </c>
      <c r="E243" s="18" t="s">
        <v>330</v>
      </c>
      <c r="F243" s="17">
        <v>200</v>
      </c>
      <c r="G243" s="42">
        <v>34519.1</v>
      </c>
      <c r="H243" s="34"/>
    </row>
    <row r="244" spans="1:8" customFormat="1" ht="31.5" x14ac:dyDescent="0.25">
      <c r="A244" s="67" t="s">
        <v>332</v>
      </c>
      <c r="B244" s="17"/>
      <c r="C244" s="25" t="s">
        <v>144</v>
      </c>
      <c r="D244" s="25" t="s">
        <v>142</v>
      </c>
      <c r="E244" s="18" t="s">
        <v>331</v>
      </c>
      <c r="F244" s="50"/>
      <c r="G244" s="42">
        <f>SUM(G245)</f>
        <v>2416.6999999999998</v>
      </c>
      <c r="H244" s="34"/>
    </row>
    <row r="245" spans="1:8" customFormat="1" ht="15.75" x14ac:dyDescent="0.25">
      <c r="A245" s="69" t="s">
        <v>199</v>
      </c>
      <c r="B245" s="18"/>
      <c r="C245" s="25" t="s">
        <v>144</v>
      </c>
      <c r="D245" s="25" t="s">
        <v>142</v>
      </c>
      <c r="E245" s="18" t="s">
        <v>333</v>
      </c>
      <c r="F245" s="18"/>
      <c r="G245" s="42">
        <f>G246</f>
        <v>2416.6999999999998</v>
      </c>
      <c r="H245" s="34"/>
    </row>
    <row r="246" spans="1:8" customFormat="1" ht="31.5" x14ac:dyDescent="0.25">
      <c r="A246" s="33" t="s">
        <v>560</v>
      </c>
      <c r="B246" s="18"/>
      <c r="C246" s="25" t="s">
        <v>144</v>
      </c>
      <c r="D246" s="25" t="s">
        <v>142</v>
      </c>
      <c r="E246" s="18" t="s">
        <v>333</v>
      </c>
      <c r="F246" s="18">
        <v>200</v>
      </c>
      <c r="G246" s="42">
        <v>2416.6999999999998</v>
      </c>
      <c r="H246" s="34"/>
    </row>
    <row r="247" spans="1:8" customFormat="1" ht="15.75" x14ac:dyDescent="0.25">
      <c r="A247" s="133" t="s">
        <v>270</v>
      </c>
      <c r="B247" s="17"/>
      <c r="C247" s="25" t="s">
        <v>144</v>
      </c>
      <c r="D247" s="25" t="s">
        <v>142</v>
      </c>
      <c r="E247" s="18" t="s">
        <v>269</v>
      </c>
      <c r="F247" s="18"/>
      <c r="G247" s="42">
        <f>G248</f>
        <v>3000.1</v>
      </c>
      <c r="H247" s="34"/>
    </row>
    <row r="248" spans="1:8" customFormat="1" ht="15.75" x14ac:dyDescent="0.25">
      <c r="A248" s="133" t="s">
        <v>272</v>
      </c>
      <c r="B248" s="17"/>
      <c r="C248" s="25" t="s">
        <v>144</v>
      </c>
      <c r="D248" s="25" t="s">
        <v>142</v>
      </c>
      <c r="E248" s="18" t="s">
        <v>271</v>
      </c>
      <c r="F248" s="18"/>
      <c r="G248" s="42">
        <f>G249</f>
        <v>3000.1</v>
      </c>
      <c r="H248" s="34"/>
    </row>
    <row r="249" spans="1:8" customFormat="1" ht="15.75" x14ac:dyDescent="0.25">
      <c r="A249" s="133" t="s">
        <v>780</v>
      </c>
      <c r="B249" s="17"/>
      <c r="C249" s="25" t="s">
        <v>144</v>
      </c>
      <c r="D249" s="25" t="s">
        <v>142</v>
      </c>
      <c r="E249" s="18" t="s">
        <v>595</v>
      </c>
      <c r="F249" s="18"/>
      <c r="G249" s="42">
        <f>G250</f>
        <v>3000.1</v>
      </c>
      <c r="H249" s="34"/>
    </row>
    <row r="250" spans="1:8" customFormat="1" ht="31.5" customHeight="1" x14ac:dyDescent="0.25">
      <c r="A250" s="133" t="s">
        <v>560</v>
      </c>
      <c r="B250" s="17"/>
      <c r="C250" s="25" t="s">
        <v>144</v>
      </c>
      <c r="D250" s="25" t="s">
        <v>142</v>
      </c>
      <c r="E250" s="18" t="s">
        <v>595</v>
      </c>
      <c r="F250" s="18">
        <v>200</v>
      </c>
      <c r="G250" s="42">
        <v>3000.1</v>
      </c>
      <c r="H250" s="34"/>
    </row>
    <row r="251" spans="1:8" customFormat="1" ht="18" customHeight="1" x14ac:dyDescent="0.25">
      <c r="A251" s="36" t="s">
        <v>196</v>
      </c>
      <c r="B251" s="174"/>
      <c r="C251" s="175" t="s">
        <v>144</v>
      </c>
      <c r="D251" s="175" t="s">
        <v>144</v>
      </c>
      <c r="E251" s="50"/>
      <c r="F251" s="50"/>
      <c r="G251" s="16">
        <f>SUM(G252)</f>
        <v>3747.1</v>
      </c>
      <c r="H251" s="34"/>
    </row>
    <row r="252" spans="1:8" customFormat="1" ht="47.25" x14ac:dyDescent="0.25">
      <c r="A252" s="33" t="s">
        <v>308</v>
      </c>
      <c r="B252" s="17"/>
      <c r="C252" s="25" t="s">
        <v>144</v>
      </c>
      <c r="D252" s="25" t="s">
        <v>144</v>
      </c>
      <c r="E252" s="18" t="s">
        <v>307</v>
      </c>
      <c r="F252" s="18"/>
      <c r="G252" s="42">
        <f>SUM(,G253)</f>
        <v>3747.1</v>
      </c>
      <c r="H252" s="34"/>
    </row>
    <row r="253" spans="1:8" customFormat="1" ht="31.5" x14ac:dyDescent="0.25">
      <c r="A253" s="33" t="s">
        <v>109</v>
      </c>
      <c r="B253" s="17"/>
      <c r="C253" s="25" t="s">
        <v>144</v>
      </c>
      <c r="D253" s="25" t="s">
        <v>144</v>
      </c>
      <c r="E253" s="18" t="s">
        <v>315</v>
      </c>
      <c r="F253" s="18"/>
      <c r="G253" s="42">
        <f>SUM(G254)</f>
        <v>3747.1</v>
      </c>
      <c r="H253" s="34"/>
    </row>
    <row r="254" spans="1:8" customFormat="1" ht="15.75" x14ac:dyDescent="0.25">
      <c r="A254" s="33" t="s">
        <v>338</v>
      </c>
      <c r="B254" s="17"/>
      <c r="C254" s="25" t="s">
        <v>144</v>
      </c>
      <c r="D254" s="25" t="s">
        <v>144</v>
      </c>
      <c r="E254" s="18" t="s">
        <v>336</v>
      </c>
      <c r="F254" s="18"/>
      <c r="G254" s="42">
        <f>SUM(G255)</f>
        <v>3747.1</v>
      </c>
      <c r="H254" s="34"/>
    </row>
    <row r="255" spans="1:8" customFormat="1" ht="15.75" x14ac:dyDescent="0.25">
      <c r="A255" s="33" t="s">
        <v>20</v>
      </c>
      <c r="B255" s="17"/>
      <c r="C255" s="25" t="s">
        <v>144</v>
      </c>
      <c r="D255" s="25" t="s">
        <v>144</v>
      </c>
      <c r="E255" s="18" t="s">
        <v>337</v>
      </c>
      <c r="F255" s="50"/>
      <c r="G255" s="42">
        <f>SUM(G256)</f>
        <v>3747.1</v>
      </c>
      <c r="H255" s="34"/>
    </row>
    <row r="256" spans="1:8" customFormat="1" ht="15.75" x14ac:dyDescent="0.25">
      <c r="A256" s="33" t="s">
        <v>201</v>
      </c>
      <c r="B256" s="17"/>
      <c r="C256" s="25" t="s">
        <v>144</v>
      </c>
      <c r="D256" s="25" t="s">
        <v>144</v>
      </c>
      <c r="E256" s="18" t="s">
        <v>337</v>
      </c>
      <c r="F256" s="18">
        <v>800</v>
      </c>
      <c r="G256" s="42">
        <v>3747.1</v>
      </c>
      <c r="H256" s="34"/>
    </row>
    <row r="257" spans="1:9" customFormat="1" ht="15.75" x14ac:dyDescent="0.25">
      <c r="A257" s="36" t="s">
        <v>115</v>
      </c>
      <c r="B257" s="174"/>
      <c r="C257" s="175" t="s">
        <v>145</v>
      </c>
      <c r="D257" s="175" t="s">
        <v>147</v>
      </c>
      <c r="E257" s="174"/>
      <c r="F257" s="174"/>
      <c r="G257" s="16">
        <f>SUM(G258,G277,G307,G326,G344)</f>
        <v>592728.69999999995</v>
      </c>
      <c r="H257" s="34"/>
    </row>
    <row r="258" spans="1:9" customFormat="1" ht="15.75" x14ac:dyDescent="0.25">
      <c r="A258" s="36" t="s">
        <v>116</v>
      </c>
      <c r="B258" s="174"/>
      <c r="C258" s="175" t="s">
        <v>145</v>
      </c>
      <c r="D258" s="175" t="s">
        <v>140</v>
      </c>
      <c r="E258" s="174"/>
      <c r="F258" s="174"/>
      <c r="G258" s="16">
        <f>SUM(G259,G273)</f>
        <v>62769.5</v>
      </c>
      <c r="H258" s="34"/>
      <c r="I258" s="49"/>
    </row>
    <row r="259" spans="1:9" customFormat="1" ht="47.25" x14ac:dyDescent="0.25">
      <c r="A259" s="33" t="s">
        <v>368</v>
      </c>
      <c r="B259" s="17"/>
      <c r="C259" s="25" t="s">
        <v>145</v>
      </c>
      <c r="D259" s="25" t="s">
        <v>140</v>
      </c>
      <c r="E259" s="17" t="s">
        <v>367</v>
      </c>
      <c r="F259" s="17"/>
      <c r="G259" s="42">
        <f>SUM(G260,G270)</f>
        <v>62761.9</v>
      </c>
      <c r="H259" s="34"/>
    </row>
    <row r="260" spans="1:9" customFormat="1" ht="47.25" x14ac:dyDescent="0.25">
      <c r="A260" s="33" t="s">
        <v>117</v>
      </c>
      <c r="B260" s="17"/>
      <c r="C260" s="25" t="s">
        <v>145</v>
      </c>
      <c r="D260" s="25" t="s">
        <v>140</v>
      </c>
      <c r="E260" s="17" t="s">
        <v>369</v>
      </c>
      <c r="F260" s="17"/>
      <c r="G260" s="42">
        <f>SUM(G261,G264,G267)</f>
        <v>46853.4</v>
      </c>
      <c r="H260" s="34"/>
    </row>
    <row r="261" spans="1:9" customFormat="1" ht="126.75" customHeight="1" x14ac:dyDescent="0.25">
      <c r="A261" s="67" t="s">
        <v>371</v>
      </c>
      <c r="B261" s="18"/>
      <c r="C261" s="25" t="s">
        <v>145</v>
      </c>
      <c r="D261" s="25" t="s">
        <v>140</v>
      </c>
      <c r="E261" s="17" t="s">
        <v>370</v>
      </c>
      <c r="F261" s="18"/>
      <c r="G261" s="42">
        <f>SUM(G262)</f>
        <v>44726.8</v>
      </c>
      <c r="H261" s="34"/>
    </row>
    <row r="262" spans="1:9" customFormat="1" ht="31.5" x14ac:dyDescent="0.25">
      <c r="A262" s="33" t="s">
        <v>726</v>
      </c>
      <c r="B262" s="17"/>
      <c r="C262" s="25" t="s">
        <v>145</v>
      </c>
      <c r="D262" s="25" t="s">
        <v>140</v>
      </c>
      <c r="E262" s="17" t="s">
        <v>725</v>
      </c>
      <c r="F262" s="17"/>
      <c r="G262" s="42">
        <f>SUM(G263)</f>
        <v>44726.8</v>
      </c>
      <c r="H262" s="34"/>
    </row>
    <row r="263" spans="1:9" customFormat="1" ht="31.5" x14ac:dyDescent="0.25">
      <c r="A263" s="48" t="s">
        <v>202</v>
      </c>
      <c r="B263" s="17"/>
      <c r="C263" s="25" t="s">
        <v>145</v>
      </c>
      <c r="D263" s="25" t="s">
        <v>140</v>
      </c>
      <c r="E263" s="17" t="s">
        <v>725</v>
      </c>
      <c r="F263" s="17">
        <v>600</v>
      </c>
      <c r="G263" s="42">
        <v>44726.8</v>
      </c>
      <c r="H263" s="34"/>
    </row>
    <row r="264" spans="1:9" customFormat="1" ht="47.25" x14ac:dyDescent="0.25">
      <c r="A264" s="67" t="s">
        <v>434</v>
      </c>
      <c r="B264" s="18"/>
      <c r="C264" s="25" t="s">
        <v>145</v>
      </c>
      <c r="D264" s="25" t="s">
        <v>140</v>
      </c>
      <c r="E264" s="17" t="s">
        <v>373</v>
      </c>
      <c r="F264" s="18"/>
      <c r="G264" s="42">
        <f>SUM(G265)</f>
        <v>1454.4</v>
      </c>
      <c r="H264" s="34"/>
    </row>
    <row r="265" spans="1:9" customFormat="1" ht="18.75" x14ac:dyDescent="0.3">
      <c r="A265" s="33" t="s">
        <v>721</v>
      </c>
      <c r="B265" s="17"/>
      <c r="C265" s="25" t="s">
        <v>145</v>
      </c>
      <c r="D265" s="25" t="s">
        <v>140</v>
      </c>
      <c r="E265" s="17" t="s">
        <v>372</v>
      </c>
      <c r="F265" s="63"/>
      <c r="G265" s="42">
        <f>SUM(G266)</f>
        <v>1454.4</v>
      </c>
      <c r="H265" s="34"/>
    </row>
    <row r="266" spans="1:9" customFormat="1" ht="31.5" x14ac:dyDescent="0.25">
      <c r="A266" s="48" t="s">
        <v>202</v>
      </c>
      <c r="B266" s="17"/>
      <c r="C266" s="25" t="s">
        <v>145</v>
      </c>
      <c r="D266" s="25" t="s">
        <v>140</v>
      </c>
      <c r="E266" s="17" t="s">
        <v>372</v>
      </c>
      <c r="F266" s="17">
        <v>600</v>
      </c>
      <c r="G266" s="42">
        <v>1454.4</v>
      </c>
      <c r="H266" s="34"/>
    </row>
    <row r="267" spans="1:9" customFormat="1" ht="31.5" x14ac:dyDescent="0.25">
      <c r="A267" s="33" t="s">
        <v>598</v>
      </c>
      <c r="B267" s="70"/>
      <c r="C267" s="25" t="s">
        <v>145</v>
      </c>
      <c r="D267" s="25" t="s">
        <v>140</v>
      </c>
      <c r="E267" s="25" t="s">
        <v>596</v>
      </c>
      <c r="F267" s="72"/>
      <c r="G267" s="42">
        <f>G268</f>
        <v>672.2</v>
      </c>
      <c r="H267" s="34"/>
    </row>
    <row r="268" spans="1:9" customFormat="1" ht="15.75" x14ac:dyDescent="0.25">
      <c r="A268" s="33" t="s">
        <v>723</v>
      </c>
      <c r="B268" s="70"/>
      <c r="C268" s="25" t="s">
        <v>145</v>
      </c>
      <c r="D268" s="25" t="s">
        <v>140</v>
      </c>
      <c r="E268" s="25" t="s">
        <v>599</v>
      </c>
      <c r="F268" s="71"/>
      <c r="G268" s="42">
        <f>G269</f>
        <v>672.2</v>
      </c>
      <c r="H268" s="34"/>
    </row>
    <row r="269" spans="1:9" customFormat="1" ht="31.5" x14ac:dyDescent="0.25">
      <c r="A269" s="33" t="s">
        <v>202</v>
      </c>
      <c r="B269" s="70"/>
      <c r="C269" s="25" t="s">
        <v>145</v>
      </c>
      <c r="D269" s="25" t="s">
        <v>140</v>
      </c>
      <c r="E269" s="25" t="s">
        <v>599</v>
      </c>
      <c r="F269" s="70">
        <v>600</v>
      </c>
      <c r="G269" s="42">
        <v>672.2</v>
      </c>
      <c r="H269" s="34"/>
    </row>
    <row r="270" spans="1:9" customFormat="1" ht="34.5" customHeight="1" x14ac:dyDescent="0.25">
      <c r="A270" s="33" t="s">
        <v>118</v>
      </c>
      <c r="B270" s="17"/>
      <c r="C270" s="25" t="s">
        <v>145</v>
      </c>
      <c r="D270" s="25" t="s">
        <v>140</v>
      </c>
      <c r="E270" s="17" t="s">
        <v>374</v>
      </c>
      <c r="F270" s="17"/>
      <c r="G270" s="42">
        <f>SUM(G271)</f>
        <v>15908.5</v>
      </c>
      <c r="H270" s="34"/>
      <c r="I270" s="47"/>
    </row>
    <row r="271" spans="1:9" customFormat="1" ht="31.5" x14ac:dyDescent="0.25">
      <c r="A271" s="48" t="s">
        <v>207</v>
      </c>
      <c r="B271" s="17"/>
      <c r="C271" s="25" t="s">
        <v>145</v>
      </c>
      <c r="D271" s="25" t="s">
        <v>140</v>
      </c>
      <c r="E271" s="17" t="s">
        <v>727</v>
      </c>
      <c r="F271" s="17"/>
      <c r="G271" s="42">
        <f>SUM(G272)</f>
        <v>15908.5</v>
      </c>
      <c r="H271" s="34"/>
    </row>
    <row r="272" spans="1:9" customFormat="1" ht="31.5" x14ac:dyDescent="0.25">
      <c r="A272" s="48" t="s">
        <v>202</v>
      </c>
      <c r="B272" s="17"/>
      <c r="C272" s="25" t="s">
        <v>145</v>
      </c>
      <c r="D272" s="25" t="s">
        <v>140</v>
      </c>
      <c r="E272" s="17" t="s">
        <v>727</v>
      </c>
      <c r="F272" s="17">
        <v>600</v>
      </c>
      <c r="G272" s="42">
        <v>15908.5</v>
      </c>
      <c r="H272" s="34"/>
    </row>
    <row r="273" spans="1:8" customFormat="1" ht="15.75" x14ac:dyDescent="0.25">
      <c r="A273" s="67" t="s">
        <v>270</v>
      </c>
      <c r="B273" s="18"/>
      <c r="C273" s="183" t="s">
        <v>145</v>
      </c>
      <c r="D273" s="183" t="s">
        <v>140</v>
      </c>
      <c r="E273" s="183" t="s">
        <v>269</v>
      </c>
      <c r="F273" s="184"/>
      <c r="G273" s="42">
        <f>G274</f>
        <v>7.6</v>
      </c>
      <c r="H273" s="34"/>
    </row>
    <row r="274" spans="1:8" customFormat="1" ht="15.75" x14ac:dyDescent="0.25">
      <c r="A274" s="67" t="s">
        <v>272</v>
      </c>
      <c r="B274" s="18"/>
      <c r="C274" s="183" t="s">
        <v>145</v>
      </c>
      <c r="D274" s="183" t="s">
        <v>140</v>
      </c>
      <c r="E274" s="183" t="s">
        <v>271</v>
      </c>
      <c r="F274" s="184"/>
      <c r="G274" s="42">
        <f>G275</f>
        <v>7.6</v>
      </c>
      <c r="H274" s="34"/>
    </row>
    <row r="275" spans="1:8" customFormat="1" ht="15.75" x14ac:dyDescent="0.25">
      <c r="A275" s="67" t="s">
        <v>344</v>
      </c>
      <c r="B275" s="18"/>
      <c r="C275" s="183" t="s">
        <v>145</v>
      </c>
      <c r="D275" s="183" t="s">
        <v>140</v>
      </c>
      <c r="E275" s="183" t="s">
        <v>345</v>
      </c>
      <c r="F275" s="184"/>
      <c r="G275" s="42">
        <f>SUM(G276)</f>
        <v>7.6</v>
      </c>
      <c r="H275" s="34"/>
    </row>
    <row r="276" spans="1:8" customFormat="1" ht="31.5" x14ac:dyDescent="0.25">
      <c r="A276" s="48" t="s">
        <v>202</v>
      </c>
      <c r="B276" s="17"/>
      <c r="C276" s="183" t="s">
        <v>145</v>
      </c>
      <c r="D276" s="183" t="s">
        <v>140</v>
      </c>
      <c r="E276" s="183" t="s">
        <v>345</v>
      </c>
      <c r="F276" s="17">
        <v>600</v>
      </c>
      <c r="G276" s="42">
        <v>7.6</v>
      </c>
      <c r="H276" s="34"/>
    </row>
    <row r="277" spans="1:8" customFormat="1" ht="15.75" x14ac:dyDescent="0.25">
      <c r="A277" s="36" t="s">
        <v>119</v>
      </c>
      <c r="B277" s="174"/>
      <c r="C277" s="175" t="s">
        <v>145</v>
      </c>
      <c r="D277" s="175" t="s">
        <v>141</v>
      </c>
      <c r="E277" s="174"/>
      <c r="F277" s="174"/>
      <c r="G277" s="16">
        <f>SUM(G278,G301)</f>
        <v>436949.30000000005</v>
      </c>
      <c r="H277" s="34"/>
    </row>
    <row r="278" spans="1:8" customFormat="1" ht="47.25" x14ac:dyDescent="0.25">
      <c r="A278" s="33" t="s">
        <v>368</v>
      </c>
      <c r="B278" s="17"/>
      <c r="C278" s="25" t="s">
        <v>145</v>
      </c>
      <c r="D278" s="25" t="s">
        <v>141</v>
      </c>
      <c r="E278" s="17" t="s">
        <v>367</v>
      </c>
      <c r="F278" s="17"/>
      <c r="G278" s="42">
        <f>SUM(G279,G296)</f>
        <v>427466.4</v>
      </c>
      <c r="H278" s="34"/>
    </row>
    <row r="279" spans="1:8" customFormat="1" ht="47.25" x14ac:dyDescent="0.25">
      <c r="A279" s="33" t="s">
        <v>117</v>
      </c>
      <c r="B279" s="17"/>
      <c r="C279" s="25" t="s">
        <v>145</v>
      </c>
      <c r="D279" s="25" t="s">
        <v>141</v>
      </c>
      <c r="E279" s="17" t="s">
        <v>369</v>
      </c>
      <c r="F279" s="17"/>
      <c r="G279" s="42">
        <f>SUM(G280,G285,G288,G291)</f>
        <v>321806.40000000002</v>
      </c>
      <c r="H279" s="34"/>
    </row>
    <row r="280" spans="1:8" customFormat="1" ht="127.5" customHeight="1" x14ac:dyDescent="0.25">
      <c r="A280" s="67" t="s">
        <v>371</v>
      </c>
      <c r="B280" s="18"/>
      <c r="C280" s="25" t="s">
        <v>145</v>
      </c>
      <c r="D280" s="25" t="s">
        <v>141</v>
      </c>
      <c r="E280" s="17" t="s">
        <v>370</v>
      </c>
      <c r="F280" s="18"/>
      <c r="G280" s="42">
        <f>SUM(G281,G283)</f>
        <v>304893</v>
      </c>
      <c r="H280" s="34"/>
    </row>
    <row r="281" spans="1:8" customFormat="1" ht="47.25" x14ac:dyDescent="0.25">
      <c r="A281" s="33" t="s">
        <v>729</v>
      </c>
      <c r="B281" s="17"/>
      <c r="C281" s="25" t="s">
        <v>145</v>
      </c>
      <c r="D281" s="25" t="s">
        <v>141</v>
      </c>
      <c r="E281" s="17" t="s">
        <v>728</v>
      </c>
      <c r="F281" s="17"/>
      <c r="G281" s="42">
        <f>SUM(G282)</f>
        <v>263943.7</v>
      </c>
      <c r="H281" s="34"/>
    </row>
    <row r="282" spans="1:8" customFormat="1" ht="31.5" x14ac:dyDescent="0.25">
      <c r="A282" s="48" t="s">
        <v>202</v>
      </c>
      <c r="B282" s="17"/>
      <c r="C282" s="25" t="s">
        <v>145</v>
      </c>
      <c r="D282" s="25" t="s">
        <v>141</v>
      </c>
      <c r="E282" s="17" t="s">
        <v>728</v>
      </c>
      <c r="F282" s="17">
        <v>600</v>
      </c>
      <c r="G282" s="42">
        <v>263943.7</v>
      </c>
      <c r="H282" s="34"/>
    </row>
    <row r="283" spans="1:8" customFormat="1" ht="47.25" x14ac:dyDescent="0.25">
      <c r="A283" s="33" t="s">
        <v>731</v>
      </c>
      <c r="B283" s="17"/>
      <c r="C283" s="25" t="s">
        <v>145</v>
      </c>
      <c r="D283" s="25" t="s">
        <v>141</v>
      </c>
      <c r="E283" s="17" t="s">
        <v>730</v>
      </c>
      <c r="F283" s="17"/>
      <c r="G283" s="42">
        <f>SUM(G284)</f>
        <v>40949.300000000003</v>
      </c>
      <c r="H283" s="34"/>
    </row>
    <row r="284" spans="1:8" customFormat="1" ht="31.5" x14ac:dyDescent="0.25">
      <c r="A284" s="48" t="s">
        <v>202</v>
      </c>
      <c r="B284" s="17"/>
      <c r="C284" s="25" t="s">
        <v>145</v>
      </c>
      <c r="D284" s="25" t="s">
        <v>141</v>
      </c>
      <c r="E284" s="17" t="s">
        <v>730</v>
      </c>
      <c r="F284" s="17">
        <v>600</v>
      </c>
      <c r="G284" s="42">
        <v>40949.300000000003</v>
      </c>
      <c r="H284" s="34"/>
    </row>
    <row r="285" spans="1:8" customFormat="1" ht="47.25" x14ac:dyDescent="0.25">
      <c r="A285" s="67" t="s">
        <v>434</v>
      </c>
      <c r="B285" s="18"/>
      <c r="C285" s="25" t="s">
        <v>145</v>
      </c>
      <c r="D285" s="25" t="s">
        <v>141</v>
      </c>
      <c r="E285" s="17" t="s">
        <v>373</v>
      </c>
      <c r="F285" s="18"/>
      <c r="G285" s="42">
        <f>SUM(G286)</f>
        <v>12696.9</v>
      </c>
      <c r="H285" s="34"/>
    </row>
    <row r="286" spans="1:8" customFormat="1" ht="18.75" x14ac:dyDescent="0.3">
      <c r="A286" s="33" t="s">
        <v>721</v>
      </c>
      <c r="B286" s="17"/>
      <c r="C286" s="25" t="s">
        <v>145</v>
      </c>
      <c r="D286" s="25" t="s">
        <v>141</v>
      </c>
      <c r="E286" s="17" t="s">
        <v>372</v>
      </c>
      <c r="F286" s="63"/>
      <c r="G286" s="42">
        <f>SUM(G287)</f>
        <v>12696.9</v>
      </c>
      <c r="H286" s="34"/>
    </row>
    <row r="287" spans="1:8" customFormat="1" ht="31.5" x14ac:dyDescent="0.25">
      <c r="A287" s="48" t="s">
        <v>202</v>
      </c>
      <c r="B287" s="17"/>
      <c r="C287" s="25" t="s">
        <v>145</v>
      </c>
      <c r="D287" s="25" t="s">
        <v>141</v>
      </c>
      <c r="E287" s="17" t="s">
        <v>372</v>
      </c>
      <c r="F287" s="17">
        <v>600</v>
      </c>
      <c r="G287" s="42">
        <v>12696.9</v>
      </c>
      <c r="H287" s="34"/>
    </row>
    <row r="288" spans="1:8" customFormat="1" ht="31.5" x14ac:dyDescent="0.25">
      <c r="A288" s="48" t="s">
        <v>598</v>
      </c>
      <c r="B288" s="17"/>
      <c r="C288" s="25" t="s">
        <v>145</v>
      </c>
      <c r="D288" s="25" t="s">
        <v>141</v>
      </c>
      <c r="E288" s="17" t="s">
        <v>596</v>
      </c>
      <c r="F288" s="17"/>
      <c r="G288" s="42">
        <f>SUM(G289)</f>
        <v>681.5</v>
      </c>
      <c r="H288" s="34"/>
    </row>
    <row r="289" spans="1:8" customFormat="1" ht="15.75" x14ac:dyDescent="0.25">
      <c r="A289" s="48" t="s">
        <v>723</v>
      </c>
      <c r="B289" s="17"/>
      <c r="C289" s="25" t="s">
        <v>145</v>
      </c>
      <c r="D289" s="25" t="s">
        <v>141</v>
      </c>
      <c r="E289" s="17" t="s">
        <v>599</v>
      </c>
      <c r="F289" s="17"/>
      <c r="G289" s="42">
        <f>SUM(G290)</f>
        <v>681.5</v>
      </c>
      <c r="H289" s="34"/>
    </row>
    <row r="290" spans="1:8" customFormat="1" ht="31.5" x14ac:dyDescent="0.25">
      <c r="A290" s="48" t="s">
        <v>202</v>
      </c>
      <c r="B290" s="17"/>
      <c r="C290" s="25" t="s">
        <v>145</v>
      </c>
      <c r="D290" s="25" t="s">
        <v>141</v>
      </c>
      <c r="E290" s="17" t="s">
        <v>599</v>
      </c>
      <c r="F290" s="17">
        <v>600</v>
      </c>
      <c r="G290" s="42">
        <v>681.5</v>
      </c>
      <c r="H290" s="34"/>
    </row>
    <row r="291" spans="1:8" customFormat="1" ht="48" customHeight="1" x14ac:dyDescent="0.25">
      <c r="A291" s="48" t="s">
        <v>658</v>
      </c>
      <c r="B291" s="17"/>
      <c r="C291" s="25" t="s">
        <v>145</v>
      </c>
      <c r="D291" s="25" t="s">
        <v>141</v>
      </c>
      <c r="E291" s="17" t="s">
        <v>657</v>
      </c>
      <c r="F291" s="17"/>
      <c r="G291" s="42">
        <f>SUM(G292,G294)</f>
        <v>3535</v>
      </c>
      <c r="H291" s="34"/>
    </row>
    <row r="292" spans="1:8" customFormat="1" ht="47.25" customHeight="1" x14ac:dyDescent="0.25">
      <c r="A292" s="67" t="s">
        <v>818</v>
      </c>
      <c r="B292" s="17"/>
      <c r="C292" s="25" t="s">
        <v>145</v>
      </c>
      <c r="D292" s="25" t="s">
        <v>141</v>
      </c>
      <c r="E292" s="17" t="s">
        <v>820</v>
      </c>
      <c r="F292" s="17"/>
      <c r="G292" s="42">
        <f>SUM(G293)</f>
        <v>3500</v>
      </c>
      <c r="H292" s="34"/>
    </row>
    <row r="293" spans="1:8" customFormat="1" ht="31.5" x14ac:dyDescent="0.25">
      <c r="A293" s="48" t="s">
        <v>202</v>
      </c>
      <c r="B293" s="17"/>
      <c r="C293" s="25" t="s">
        <v>145</v>
      </c>
      <c r="D293" s="25" t="s">
        <v>141</v>
      </c>
      <c r="E293" s="17" t="s">
        <v>820</v>
      </c>
      <c r="F293" s="17">
        <v>600</v>
      </c>
      <c r="G293" s="42">
        <v>3500</v>
      </c>
      <c r="H293" s="34"/>
    </row>
    <row r="294" spans="1:8" customFormat="1" ht="45.75" customHeight="1" x14ac:dyDescent="0.25">
      <c r="A294" s="67" t="s">
        <v>819</v>
      </c>
      <c r="B294" s="17"/>
      <c r="C294" s="25" t="s">
        <v>145</v>
      </c>
      <c r="D294" s="25" t="s">
        <v>141</v>
      </c>
      <c r="E294" s="17" t="s">
        <v>821</v>
      </c>
      <c r="F294" s="17"/>
      <c r="G294" s="42">
        <f>SUM(G295)</f>
        <v>35</v>
      </c>
      <c r="H294" s="34"/>
    </row>
    <row r="295" spans="1:8" customFormat="1" ht="31.5" x14ac:dyDescent="0.25">
      <c r="A295" s="48" t="s">
        <v>202</v>
      </c>
      <c r="B295" s="17"/>
      <c r="C295" s="25" t="s">
        <v>145</v>
      </c>
      <c r="D295" s="25" t="s">
        <v>141</v>
      </c>
      <c r="E295" s="17" t="s">
        <v>821</v>
      </c>
      <c r="F295" s="17">
        <v>600</v>
      </c>
      <c r="G295" s="42">
        <v>35</v>
      </c>
      <c r="H295" s="34"/>
    </row>
    <row r="296" spans="1:8" customFormat="1" ht="30.75" customHeight="1" x14ac:dyDescent="0.25">
      <c r="A296" s="33" t="s">
        <v>118</v>
      </c>
      <c r="B296" s="17"/>
      <c r="C296" s="25" t="s">
        <v>145</v>
      </c>
      <c r="D296" s="25" t="s">
        <v>141</v>
      </c>
      <c r="E296" s="17" t="s">
        <v>374</v>
      </c>
      <c r="F296" s="17"/>
      <c r="G296" s="42">
        <f>SUM(G297,G299)</f>
        <v>105660</v>
      </c>
      <c r="H296" s="34"/>
    </row>
    <row r="297" spans="1:8" customFormat="1" ht="31.5" x14ac:dyDescent="0.25">
      <c r="A297" s="48" t="s">
        <v>733</v>
      </c>
      <c r="B297" s="17"/>
      <c r="C297" s="25" t="s">
        <v>145</v>
      </c>
      <c r="D297" s="25" t="s">
        <v>141</v>
      </c>
      <c r="E297" s="17" t="s">
        <v>732</v>
      </c>
      <c r="F297" s="17"/>
      <c r="G297" s="42">
        <f>SUM(G298:G298)</f>
        <v>96155.9</v>
      </c>
      <c r="H297" s="34"/>
    </row>
    <row r="298" spans="1:8" customFormat="1" ht="31.5" x14ac:dyDescent="0.25">
      <c r="A298" s="48" t="s">
        <v>202</v>
      </c>
      <c r="B298" s="17"/>
      <c r="C298" s="25" t="s">
        <v>145</v>
      </c>
      <c r="D298" s="25" t="s">
        <v>141</v>
      </c>
      <c r="E298" s="17" t="s">
        <v>732</v>
      </c>
      <c r="F298" s="17">
        <v>600</v>
      </c>
      <c r="G298" s="42">
        <v>96155.9</v>
      </c>
      <c r="H298" s="34"/>
    </row>
    <row r="299" spans="1:8" customFormat="1" ht="31.5" customHeight="1" x14ac:dyDescent="0.25">
      <c r="A299" s="48" t="s">
        <v>735</v>
      </c>
      <c r="B299" s="17"/>
      <c r="C299" s="25" t="s">
        <v>145</v>
      </c>
      <c r="D299" s="25" t="s">
        <v>141</v>
      </c>
      <c r="E299" s="17" t="s">
        <v>734</v>
      </c>
      <c r="F299" s="17"/>
      <c r="G299" s="42">
        <f>SUM(G300)</f>
        <v>9504.1</v>
      </c>
      <c r="H299" s="34"/>
    </row>
    <row r="300" spans="1:8" customFormat="1" ht="31.5" x14ac:dyDescent="0.25">
      <c r="A300" s="48" t="s">
        <v>202</v>
      </c>
      <c r="B300" s="17"/>
      <c r="C300" s="25" t="s">
        <v>145</v>
      </c>
      <c r="D300" s="25" t="s">
        <v>141</v>
      </c>
      <c r="E300" s="17" t="s">
        <v>734</v>
      </c>
      <c r="F300" s="17">
        <v>600</v>
      </c>
      <c r="G300" s="42">
        <v>9504.1</v>
      </c>
      <c r="H300" s="34"/>
    </row>
    <row r="301" spans="1:8" customFormat="1" ht="15.75" x14ac:dyDescent="0.25">
      <c r="A301" s="182" t="s">
        <v>270</v>
      </c>
      <c r="B301" s="185"/>
      <c r="C301" s="186" t="s">
        <v>145</v>
      </c>
      <c r="D301" s="186" t="s">
        <v>141</v>
      </c>
      <c r="E301" s="186" t="s">
        <v>269</v>
      </c>
      <c r="F301" s="187"/>
      <c r="G301" s="275">
        <f>G302</f>
        <v>9482.9</v>
      </c>
      <c r="H301" s="34"/>
    </row>
    <row r="302" spans="1:8" customFormat="1" ht="15.75" x14ac:dyDescent="0.25">
      <c r="A302" s="182" t="s">
        <v>272</v>
      </c>
      <c r="B302" s="185"/>
      <c r="C302" s="186" t="s">
        <v>145</v>
      </c>
      <c r="D302" s="186" t="s">
        <v>141</v>
      </c>
      <c r="E302" s="186" t="s">
        <v>271</v>
      </c>
      <c r="F302" s="187"/>
      <c r="G302" s="275">
        <f>G303+G305</f>
        <v>9482.9</v>
      </c>
      <c r="H302" s="34"/>
    </row>
    <row r="303" spans="1:8" customFormat="1" ht="15.75" x14ac:dyDescent="0.25">
      <c r="A303" s="182" t="s">
        <v>780</v>
      </c>
      <c r="B303" s="185"/>
      <c r="C303" s="186" t="s">
        <v>145</v>
      </c>
      <c r="D303" s="186" t="s">
        <v>141</v>
      </c>
      <c r="E303" s="186" t="s">
        <v>595</v>
      </c>
      <c r="F303" s="187"/>
      <c r="G303" s="275">
        <f>G304</f>
        <v>9391.4</v>
      </c>
      <c r="H303" s="34"/>
    </row>
    <row r="304" spans="1:8" customFormat="1" ht="31.5" x14ac:dyDescent="0.25">
      <c r="A304" s="48" t="s">
        <v>202</v>
      </c>
      <c r="B304" s="17"/>
      <c r="C304" s="186" t="s">
        <v>145</v>
      </c>
      <c r="D304" s="186" t="s">
        <v>141</v>
      </c>
      <c r="E304" s="186" t="s">
        <v>595</v>
      </c>
      <c r="F304" s="17">
        <v>600</v>
      </c>
      <c r="G304" s="42">
        <v>9391.4</v>
      </c>
      <c r="H304" s="34"/>
    </row>
    <row r="305" spans="1:8" customFormat="1" ht="15.75" x14ac:dyDescent="0.25">
      <c r="A305" s="67" t="s">
        <v>344</v>
      </c>
      <c r="B305" s="18"/>
      <c r="C305" s="183" t="s">
        <v>145</v>
      </c>
      <c r="D305" s="183" t="s">
        <v>141</v>
      </c>
      <c r="E305" s="183" t="s">
        <v>345</v>
      </c>
      <c r="F305" s="184"/>
      <c r="G305" s="42">
        <f>SUM(G306)</f>
        <v>91.5</v>
      </c>
      <c r="H305" s="34"/>
    </row>
    <row r="306" spans="1:8" customFormat="1" ht="31.5" x14ac:dyDescent="0.25">
      <c r="A306" s="48" t="s">
        <v>202</v>
      </c>
      <c r="B306" s="17"/>
      <c r="C306" s="183" t="s">
        <v>145</v>
      </c>
      <c r="D306" s="183" t="s">
        <v>141</v>
      </c>
      <c r="E306" s="183" t="s">
        <v>345</v>
      </c>
      <c r="F306" s="17">
        <v>600</v>
      </c>
      <c r="G306" s="42">
        <v>91.5</v>
      </c>
      <c r="H306" s="34"/>
    </row>
    <row r="307" spans="1:8" customFormat="1" ht="15.75" x14ac:dyDescent="0.25">
      <c r="A307" s="36" t="s">
        <v>718</v>
      </c>
      <c r="B307" s="174"/>
      <c r="C307" s="175" t="s">
        <v>145</v>
      </c>
      <c r="D307" s="175" t="s">
        <v>142</v>
      </c>
      <c r="E307" s="174"/>
      <c r="F307" s="174"/>
      <c r="G307" s="16">
        <f>SUM(G308,G322)</f>
        <v>72681.7</v>
      </c>
      <c r="H307" s="34"/>
    </row>
    <row r="308" spans="1:8" customFormat="1" ht="47.25" x14ac:dyDescent="0.25">
      <c r="A308" s="33" t="s">
        <v>368</v>
      </c>
      <c r="B308" s="17"/>
      <c r="C308" s="25" t="s">
        <v>145</v>
      </c>
      <c r="D308" s="25" t="s">
        <v>142</v>
      </c>
      <c r="E308" s="17" t="s">
        <v>367</v>
      </c>
      <c r="F308" s="17"/>
      <c r="G308" s="42">
        <f>SUM(G309,G319)</f>
        <v>72504.599999999991</v>
      </c>
      <c r="H308" s="34"/>
    </row>
    <row r="309" spans="1:8" customFormat="1" ht="47.25" x14ac:dyDescent="0.25">
      <c r="A309" s="33" t="s">
        <v>117</v>
      </c>
      <c r="B309" s="17"/>
      <c r="C309" s="25" t="s">
        <v>145</v>
      </c>
      <c r="D309" s="25" t="s">
        <v>142</v>
      </c>
      <c r="E309" s="17" t="s">
        <v>369</v>
      </c>
      <c r="F309" s="17"/>
      <c r="G309" s="42">
        <f>SUM(G310,G313,G316)</f>
        <v>61763.399999999994</v>
      </c>
      <c r="H309" s="34"/>
    </row>
    <row r="310" spans="1:8" customFormat="1" ht="132" customHeight="1" x14ac:dyDescent="0.25">
      <c r="A310" s="67" t="s">
        <v>371</v>
      </c>
      <c r="B310" s="18"/>
      <c r="C310" s="25" t="s">
        <v>145</v>
      </c>
      <c r="D310" s="25" t="s">
        <v>142</v>
      </c>
      <c r="E310" s="17" t="s">
        <v>370</v>
      </c>
      <c r="F310" s="18"/>
      <c r="G310" s="42">
        <f>SUM(G311)</f>
        <v>59688.2</v>
      </c>
      <c r="H310" s="34"/>
    </row>
    <row r="311" spans="1:8" customFormat="1" ht="31.5" customHeight="1" x14ac:dyDescent="0.25">
      <c r="A311" s="33" t="s">
        <v>737</v>
      </c>
      <c r="B311" s="17"/>
      <c r="C311" s="25" t="s">
        <v>145</v>
      </c>
      <c r="D311" s="25" t="s">
        <v>142</v>
      </c>
      <c r="E311" s="17" t="s">
        <v>736</v>
      </c>
      <c r="F311" s="17"/>
      <c r="G311" s="42">
        <f>SUM(G312)</f>
        <v>59688.2</v>
      </c>
      <c r="H311" s="34"/>
    </row>
    <row r="312" spans="1:8" customFormat="1" ht="31.5" x14ac:dyDescent="0.25">
      <c r="A312" s="48" t="s">
        <v>202</v>
      </c>
      <c r="B312" s="17"/>
      <c r="C312" s="25" t="s">
        <v>145</v>
      </c>
      <c r="D312" s="25" t="s">
        <v>142</v>
      </c>
      <c r="E312" s="17" t="s">
        <v>736</v>
      </c>
      <c r="F312" s="17">
        <v>600</v>
      </c>
      <c r="G312" s="42">
        <v>59688.2</v>
      </c>
      <c r="H312" s="34"/>
    </row>
    <row r="313" spans="1:8" customFormat="1" ht="47.25" x14ac:dyDescent="0.25">
      <c r="A313" s="67" t="s">
        <v>434</v>
      </c>
      <c r="B313" s="18"/>
      <c r="C313" s="25" t="s">
        <v>145</v>
      </c>
      <c r="D313" s="25" t="s">
        <v>142</v>
      </c>
      <c r="E313" s="17" t="s">
        <v>373</v>
      </c>
      <c r="F313" s="18"/>
      <c r="G313" s="42">
        <f>SUM(G314)</f>
        <v>1814.7</v>
      </c>
      <c r="H313" s="34"/>
    </row>
    <row r="314" spans="1:8" customFormat="1" ht="18.75" x14ac:dyDescent="0.3">
      <c r="A314" s="33" t="s">
        <v>721</v>
      </c>
      <c r="B314" s="17"/>
      <c r="C314" s="25" t="s">
        <v>145</v>
      </c>
      <c r="D314" s="25" t="s">
        <v>142</v>
      </c>
      <c r="E314" s="17" t="s">
        <v>372</v>
      </c>
      <c r="F314" s="63"/>
      <c r="G314" s="42">
        <f>SUM(G315)</f>
        <v>1814.7</v>
      </c>
      <c r="H314" s="34"/>
    </row>
    <row r="315" spans="1:8" customFormat="1" ht="31.5" x14ac:dyDescent="0.25">
      <c r="A315" s="48" t="s">
        <v>202</v>
      </c>
      <c r="B315" s="17"/>
      <c r="C315" s="25" t="s">
        <v>145</v>
      </c>
      <c r="D315" s="25" t="s">
        <v>142</v>
      </c>
      <c r="E315" s="17" t="s">
        <v>372</v>
      </c>
      <c r="F315" s="17">
        <v>600</v>
      </c>
      <c r="G315" s="42">
        <v>1814.7</v>
      </c>
      <c r="H315" s="34"/>
    </row>
    <row r="316" spans="1:8" customFormat="1" ht="31.5" x14ac:dyDescent="0.25">
      <c r="A316" s="48" t="s">
        <v>598</v>
      </c>
      <c r="B316" s="17"/>
      <c r="C316" s="25" t="s">
        <v>145</v>
      </c>
      <c r="D316" s="25" t="s">
        <v>142</v>
      </c>
      <c r="E316" s="17" t="s">
        <v>596</v>
      </c>
      <c r="F316" s="17"/>
      <c r="G316" s="42">
        <f>SUM(G317)</f>
        <v>260.5</v>
      </c>
      <c r="H316" s="34"/>
    </row>
    <row r="317" spans="1:8" customFormat="1" ht="15.75" x14ac:dyDescent="0.25">
      <c r="A317" s="48" t="s">
        <v>723</v>
      </c>
      <c r="B317" s="17"/>
      <c r="C317" s="25" t="s">
        <v>145</v>
      </c>
      <c r="D317" s="25" t="s">
        <v>142</v>
      </c>
      <c r="E317" s="17" t="s">
        <v>599</v>
      </c>
      <c r="F317" s="17"/>
      <c r="G317" s="42">
        <f>SUM(G318)</f>
        <v>260.5</v>
      </c>
      <c r="H317" s="34"/>
    </row>
    <row r="318" spans="1:8" customFormat="1" ht="31.5" x14ac:dyDescent="0.25">
      <c r="A318" s="48" t="s">
        <v>202</v>
      </c>
      <c r="B318" s="17"/>
      <c r="C318" s="25" t="s">
        <v>145</v>
      </c>
      <c r="D318" s="25" t="s">
        <v>142</v>
      </c>
      <c r="E318" s="17" t="s">
        <v>599</v>
      </c>
      <c r="F318" s="17">
        <v>600</v>
      </c>
      <c r="G318" s="42">
        <v>260.5</v>
      </c>
      <c r="H318" s="34"/>
    </row>
    <row r="319" spans="1:8" customFormat="1" ht="31.5" customHeight="1" x14ac:dyDescent="0.25">
      <c r="A319" s="33" t="s">
        <v>118</v>
      </c>
      <c r="B319" s="17"/>
      <c r="C319" s="25" t="s">
        <v>145</v>
      </c>
      <c r="D319" s="25" t="s">
        <v>142</v>
      </c>
      <c r="E319" s="17" t="s">
        <v>374</v>
      </c>
      <c r="F319" s="17"/>
      <c r="G319" s="42">
        <f>SUM(G320)</f>
        <v>10741.2</v>
      </c>
      <c r="H319" s="34"/>
    </row>
    <row r="320" spans="1:8" customFormat="1" ht="31.5" x14ac:dyDescent="0.25">
      <c r="A320" s="48" t="s">
        <v>739</v>
      </c>
      <c r="B320" s="17"/>
      <c r="C320" s="25" t="s">
        <v>145</v>
      </c>
      <c r="D320" s="25" t="s">
        <v>142</v>
      </c>
      <c r="E320" s="17" t="s">
        <v>738</v>
      </c>
      <c r="F320" s="17"/>
      <c r="G320" s="42">
        <f>SUM(G321)</f>
        <v>10741.2</v>
      </c>
      <c r="H320" s="34"/>
    </row>
    <row r="321" spans="1:8" customFormat="1" ht="31.5" x14ac:dyDescent="0.25">
      <c r="A321" s="48" t="s">
        <v>202</v>
      </c>
      <c r="B321" s="17"/>
      <c r="C321" s="25" t="s">
        <v>145</v>
      </c>
      <c r="D321" s="25" t="s">
        <v>142</v>
      </c>
      <c r="E321" s="17" t="s">
        <v>738</v>
      </c>
      <c r="F321" s="17">
        <v>600</v>
      </c>
      <c r="G321" s="42">
        <v>10741.2</v>
      </c>
      <c r="H321" s="34"/>
    </row>
    <row r="322" spans="1:8" customFormat="1" ht="15.75" x14ac:dyDescent="0.25">
      <c r="A322" s="67" t="s">
        <v>270</v>
      </c>
      <c r="B322" s="18"/>
      <c r="C322" s="183" t="s">
        <v>145</v>
      </c>
      <c r="D322" s="183" t="s">
        <v>142</v>
      </c>
      <c r="E322" s="183" t="s">
        <v>269</v>
      </c>
      <c r="F322" s="184"/>
      <c r="G322" s="42">
        <f>G323</f>
        <v>177.1</v>
      </c>
      <c r="H322" s="34"/>
    </row>
    <row r="323" spans="1:8" customFormat="1" ht="15.75" x14ac:dyDescent="0.25">
      <c r="A323" s="67" t="s">
        <v>272</v>
      </c>
      <c r="B323" s="18"/>
      <c r="C323" s="183" t="s">
        <v>145</v>
      </c>
      <c r="D323" s="183" t="s">
        <v>142</v>
      </c>
      <c r="E323" s="183" t="s">
        <v>271</v>
      </c>
      <c r="F323" s="184"/>
      <c r="G323" s="42">
        <f>G324</f>
        <v>177.1</v>
      </c>
      <c r="H323" s="34"/>
    </row>
    <row r="324" spans="1:8" customFormat="1" ht="15.75" x14ac:dyDescent="0.25">
      <c r="A324" s="67" t="s">
        <v>344</v>
      </c>
      <c r="B324" s="18"/>
      <c r="C324" s="183" t="s">
        <v>145</v>
      </c>
      <c r="D324" s="183" t="s">
        <v>142</v>
      </c>
      <c r="E324" s="183" t="s">
        <v>345</v>
      </c>
      <c r="F324" s="184"/>
      <c r="G324" s="42">
        <f>SUM(G325)</f>
        <v>177.1</v>
      </c>
      <c r="H324" s="34"/>
    </row>
    <row r="325" spans="1:8" customFormat="1" ht="31.5" x14ac:dyDescent="0.25">
      <c r="A325" s="48" t="s">
        <v>202</v>
      </c>
      <c r="B325" s="18"/>
      <c r="C325" s="183" t="s">
        <v>145</v>
      </c>
      <c r="D325" s="183" t="s">
        <v>142</v>
      </c>
      <c r="E325" s="183" t="s">
        <v>345</v>
      </c>
      <c r="F325" s="17">
        <v>600</v>
      </c>
      <c r="G325" s="42">
        <v>177.1</v>
      </c>
      <c r="H325" s="34"/>
    </row>
    <row r="326" spans="1:8" customFormat="1" ht="15.75" x14ac:dyDescent="0.25">
      <c r="A326" s="36" t="s">
        <v>768</v>
      </c>
      <c r="B326" s="174"/>
      <c r="C326" s="175" t="s">
        <v>145</v>
      </c>
      <c r="D326" s="175" t="s">
        <v>145</v>
      </c>
      <c r="E326" s="174"/>
      <c r="F326" s="174"/>
      <c r="G326" s="16">
        <f>SUM(G327)</f>
        <v>13073</v>
      </c>
      <c r="H326" s="34"/>
    </row>
    <row r="327" spans="1:8" customFormat="1" ht="47.25" x14ac:dyDescent="0.25">
      <c r="A327" s="33" t="s">
        <v>368</v>
      </c>
      <c r="B327" s="17"/>
      <c r="C327" s="25" t="s">
        <v>145</v>
      </c>
      <c r="D327" s="25" t="s">
        <v>145</v>
      </c>
      <c r="E327" s="17" t="s">
        <v>367</v>
      </c>
      <c r="F327" s="17"/>
      <c r="G327" s="42">
        <f>SUM(G328,G340)</f>
        <v>13073</v>
      </c>
      <c r="H327" s="34"/>
    </row>
    <row r="328" spans="1:8" customFormat="1" ht="47.25" x14ac:dyDescent="0.25">
      <c r="A328" s="33" t="s">
        <v>117</v>
      </c>
      <c r="B328" s="17"/>
      <c r="C328" s="25" t="s">
        <v>145</v>
      </c>
      <c r="D328" s="25" t="s">
        <v>145</v>
      </c>
      <c r="E328" s="17" t="s">
        <v>369</v>
      </c>
      <c r="F328" s="17"/>
      <c r="G328" s="42">
        <f>SUM(G329,G335)</f>
        <v>11773</v>
      </c>
      <c r="H328" s="34"/>
    </row>
    <row r="329" spans="1:8" customFormat="1" ht="31.5" x14ac:dyDescent="0.25">
      <c r="A329" s="67" t="s">
        <v>376</v>
      </c>
      <c r="B329" s="18"/>
      <c r="C329" s="25" t="s">
        <v>145</v>
      </c>
      <c r="D329" s="25" t="s">
        <v>145</v>
      </c>
      <c r="E329" s="17" t="s">
        <v>375</v>
      </c>
      <c r="F329" s="18"/>
      <c r="G329" s="42">
        <f>SUM(G330)</f>
        <v>7981.6</v>
      </c>
      <c r="H329" s="34"/>
    </row>
    <row r="330" spans="1:8" customFormat="1" ht="31.5" x14ac:dyDescent="0.25">
      <c r="A330" s="33" t="s">
        <v>377</v>
      </c>
      <c r="B330" s="17"/>
      <c r="C330" s="25" t="s">
        <v>145</v>
      </c>
      <c r="D330" s="25" t="s">
        <v>145</v>
      </c>
      <c r="E330" s="17" t="s">
        <v>378</v>
      </c>
      <c r="F330" s="17"/>
      <c r="G330" s="42">
        <f>SUM(G331:G334)</f>
        <v>7981.6</v>
      </c>
      <c r="H330" s="34"/>
    </row>
    <row r="331" spans="1:8" customFormat="1" ht="63" x14ac:dyDescent="0.25">
      <c r="A331" s="48" t="s">
        <v>204</v>
      </c>
      <c r="B331" s="17"/>
      <c r="C331" s="25" t="s">
        <v>145</v>
      </c>
      <c r="D331" s="25" t="s">
        <v>145</v>
      </c>
      <c r="E331" s="17" t="s">
        <v>378</v>
      </c>
      <c r="F331" s="17">
        <v>100</v>
      </c>
      <c r="G331" s="42">
        <v>108</v>
      </c>
      <c r="H331" s="34"/>
    </row>
    <row r="332" spans="1:8" customFormat="1" ht="31.5" x14ac:dyDescent="0.25">
      <c r="A332" s="65" t="s">
        <v>560</v>
      </c>
      <c r="B332" s="17"/>
      <c r="C332" s="25" t="s">
        <v>145</v>
      </c>
      <c r="D332" s="25" t="s">
        <v>145</v>
      </c>
      <c r="E332" s="17" t="s">
        <v>378</v>
      </c>
      <c r="F332" s="17">
        <v>200</v>
      </c>
      <c r="G332" s="42">
        <v>84</v>
      </c>
      <c r="H332" s="34"/>
    </row>
    <row r="333" spans="1:8" customFormat="1" ht="15.75" x14ac:dyDescent="0.25">
      <c r="A333" s="48" t="s">
        <v>203</v>
      </c>
      <c r="B333" s="17"/>
      <c r="C333" s="25" t="s">
        <v>145</v>
      </c>
      <c r="D333" s="25" t="s">
        <v>145</v>
      </c>
      <c r="E333" s="17" t="s">
        <v>378</v>
      </c>
      <c r="F333" s="17">
        <v>300</v>
      </c>
      <c r="G333" s="42">
        <v>292</v>
      </c>
      <c r="H333" s="34"/>
    </row>
    <row r="334" spans="1:8" customFormat="1" ht="31.5" x14ac:dyDescent="0.25">
      <c r="A334" s="48" t="s">
        <v>202</v>
      </c>
      <c r="B334" s="17"/>
      <c r="C334" s="25" t="s">
        <v>145</v>
      </c>
      <c r="D334" s="25" t="s">
        <v>145</v>
      </c>
      <c r="E334" s="17" t="s">
        <v>378</v>
      </c>
      <c r="F334" s="17">
        <v>600</v>
      </c>
      <c r="G334" s="42">
        <v>7497.6</v>
      </c>
      <c r="H334" s="34"/>
    </row>
    <row r="335" spans="1:8" customFormat="1" ht="47.25" x14ac:dyDescent="0.25">
      <c r="A335" s="67" t="s">
        <v>380</v>
      </c>
      <c r="B335" s="18"/>
      <c r="C335" s="25" t="s">
        <v>145</v>
      </c>
      <c r="D335" s="25" t="s">
        <v>145</v>
      </c>
      <c r="E335" s="17" t="s">
        <v>379</v>
      </c>
      <c r="F335" s="17"/>
      <c r="G335" s="42">
        <f>SUM(G336,G338)</f>
        <v>3791.4</v>
      </c>
      <c r="H335" s="34"/>
    </row>
    <row r="336" spans="1:8" customFormat="1" ht="31.5" x14ac:dyDescent="0.25">
      <c r="A336" s="33" t="s">
        <v>741</v>
      </c>
      <c r="B336" s="17"/>
      <c r="C336" s="25" t="s">
        <v>145</v>
      </c>
      <c r="D336" s="25" t="s">
        <v>145</v>
      </c>
      <c r="E336" s="17" t="s">
        <v>740</v>
      </c>
      <c r="F336" s="17"/>
      <c r="G336" s="42">
        <f>SUM(G337)</f>
        <v>3753.8</v>
      </c>
      <c r="H336" s="34"/>
    </row>
    <row r="337" spans="1:8" customFormat="1" ht="31.5" x14ac:dyDescent="0.25">
      <c r="A337" s="48" t="s">
        <v>202</v>
      </c>
      <c r="B337" s="17"/>
      <c r="C337" s="25" t="s">
        <v>145</v>
      </c>
      <c r="D337" s="25" t="s">
        <v>145</v>
      </c>
      <c r="E337" s="17" t="s">
        <v>740</v>
      </c>
      <c r="F337" s="17">
        <v>600</v>
      </c>
      <c r="G337" s="42">
        <v>3753.8</v>
      </c>
      <c r="H337" s="34"/>
    </row>
    <row r="338" spans="1:8" s="34" customFormat="1" ht="47.25" x14ac:dyDescent="0.25">
      <c r="A338" s="33" t="s">
        <v>875</v>
      </c>
      <c r="B338" s="17"/>
      <c r="C338" s="25" t="s">
        <v>145</v>
      </c>
      <c r="D338" s="25" t="s">
        <v>145</v>
      </c>
      <c r="E338" s="17" t="s">
        <v>742</v>
      </c>
      <c r="F338" s="17"/>
      <c r="G338" s="42">
        <f>SUM(G339)</f>
        <v>37.6</v>
      </c>
    </row>
    <row r="339" spans="1:8" customFormat="1" ht="31.5" x14ac:dyDescent="0.25">
      <c r="A339" s="48" t="s">
        <v>202</v>
      </c>
      <c r="B339" s="17"/>
      <c r="C339" s="25" t="s">
        <v>145</v>
      </c>
      <c r="D339" s="25" t="s">
        <v>145</v>
      </c>
      <c r="E339" s="17" t="s">
        <v>742</v>
      </c>
      <c r="F339" s="17">
        <v>600</v>
      </c>
      <c r="G339" s="42">
        <v>37.6</v>
      </c>
      <c r="H339" s="34"/>
    </row>
    <row r="340" spans="1:8" s="34" customFormat="1" ht="31.5" x14ac:dyDescent="0.25">
      <c r="A340" s="233" t="s">
        <v>905</v>
      </c>
      <c r="B340" s="17"/>
      <c r="C340" s="25" t="s">
        <v>145</v>
      </c>
      <c r="D340" s="25" t="s">
        <v>145</v>
      </c>
      <c r="E340" s="17" t="s">
        <v>902</v>
      </c>
      <c r="F340" s="17"/>
      <c r="G340" s="42">
        <f>SUM(G341)</f>
        <v>1300</v>
      </c>
    </row>
    <row r="341" spans="1:8" s="34" customFormat="1" ht="31.5" x14ac:dyDescent="0.25">
      <c r="A341" s="115" t="s">
        <v>906</v>
      </c>
      <c r="B341" s="18"/>
      <c r="C341" s="25" t="s">
        <v>145</v>
      </c>
      <c r="D341" s="25" t="s">
        <v>145</v>
      </c>
      <c r="E341" s="17" t="s">
        <v>903</v>
      </c>
      <c r="F341" s="18"/>
      <c r="G341" s="42">
        <f>SUM(G342)</f>
        <v>1300</v>
      </c>
    </row>
    <row r="342" spans="1:8" s="34" customFormat="1" ht="33" customHeight="1" x14ac:dyDescent="0.25">
      <c r="A342" s="115" t="s">
        <v>907</v>
      </c>
      <c r="B342" s="17"/>
      <c r="C342" s="25" t="s">
        <v>145</v>
      </c>
      <c r="D342" s="25" t="s">
        <v>145</v>
      </c>
      <c r="E342" s="17" t="s">
        <v>904</v>
      </c>
      <c r="F342" s="17"/>
      <c r="G342" s="42">
        <f>SUM(G343)</f>
        <v>1300</v>
      </c>
    </row>
    <row r="343" spans="1:8" s="34" customFormat="1" ht="31.5" x14ac:dyDescent="0.25">
      <c r="A343" s="48" t="s">
        <v>202</v>
      </c>
      <c r="B343" s="17"/>
      <c r="C343" s="25" t="s">
        <v>145</v>
      </c>
      <c r="D343" s="25" t="s">
        <v>145</v>
      </c>
      <c r="E343" s="17" t="s">
        <v>904</v>
      </c>
      <c r="F343" s="17">
        <v>600</v>
      </c>
      <c r="G343" s="42">
        <v>1300</v>
      </c>
    </row>
    <row r="344" spans="1:8" customFormat="1" ht="15.75" x14ac:dyDescent="0.25">
      <c r="A344" s="36" t="s">
        <v>120</v>
      </c>
      <c r="B344" s="174"/>
      <c r="C344" s="175" t="s">
        <v>145</v>
      </c>
      <c r="D344" s="175" t="s">
        <v>149</v>
      </c>
      <c r="E344" s="174"/>
      <c r="F344" s="174"/>
      <c r="G344" s="16">
        <f>SUM(G345)</f>
        <v>7255.2</v>
      </c>
      <c r="H344" s="34"/>
    </row>
    <row r="345" spans="1:8" customFormat="1" ht="47.25" x14ac:dyDescent="0.25">
      <c r="A345" s="33" t="s">
        <v>368</v>
      </c>
      <c r="B345" s="17"/>
      <c r="C345" s="25" t="s">
        <v>145</v>
      </c>
      <c r="D345" s="25" t="s">
        <v>149</v>
      </c>
      <c r="E345" s="17" t="s">
        <v>367</v>
      </c>
      <c r="F345" s="17"/>
      <c r="G345" s="42">
        <f>SUM(G346)</f>
        <v>7255.2</v>
      </c>
      <c r="H345" s="34"/>
    </row>
    <row r="346" spans="1:8" customFormat="1" ht="47.25" x14ac:dyDescent="0.25">
      <c r="A346" s="33" t="s">
        <v>117</v>
      </c>
      <c r="B346" s="17"/>
      <c r="C346" s="25" t="s">
        <v>145</v>
      </c>
      <c r="D346" s="25" t="s">
        <v>149</v>
      </c>
      <c r="E346" s="17" t="s">
        <v>369</v>
      </c>
      <c r="F346" s="17"/>
      <c r="G346" s="42">
        <f>SUM(G347,G350,G353,G356,G359,G362)</f>
        <v>7255.2</v>
      </c>
      <c r="H346" s="34"/>
    </row>
    <row r="347" spans="1:8" customFormat="1" ht="31.5" x14ac:dyDescent="0.25">
      <c r="A347" s="67" t="s">
        <v>778</v>
      </c>
      <c r="B347" s="18"/>
      <c r="C347" s="25" t="s">
        <v>145</v>
      </c>
      <c r="D347" s="25" t="s">
        <v>149</v>
      </c>
      <c r="E347" s="17" t="s">
        <v>381</v>
      </c>
      <c r="F347" s="18"/>
      <c r="G347" s="42">
        <f>SUM(G348)</f>
        <v>50</v>
      </c>
      <c r="H347" s="34"/>
    </row>
    <row r="348" spans="1:8" customFormat="1" ht="15.75" x14ac:dyDescent="0.25">
      <c r="A348" s="33" t="s">
        <v>121</v>
      </c>
      <c r="B348" s="17"/>
      <c r="C348" s="25" t="s">
        <v>145</v>
      </c>
      <c r="D348" s="25" t="s">
        <v>149</v>
      </c>
      <c r="E348" s="17" t="s">
        <v>382</v>
      </c>
      <c r="F348" s="17"/>
      <c r="G348" s="42">
        <f>SUM(G349)</f>
        <v>50</v>
      </c>
      <c r="H348" s="34"/>
    </row>
    <row r="349" spans="1:8" customFormat="1" ht="15.75" x14ac:dyDescent="0.25">
      <c r="A349" s="48" t="s">
        <v>203</v>
      </c>
      <c r="B349" s="17"/>
      <c r="C349" s="25" t="s">
        <v>145</v>
      </c>
      <c r="D349" s="25" t="s">
        <v>149</v>
      </c>
      <c r="E349" s="17" t="s">
        <v>382</v>
      </c>
      <c r="F349" s="17">
        <v>300</v>
      </c>
      <c r="G349" s="42">
        <v>50</v>
      </c>
      <c r="H349" s="34"/>
    </row>
    <row r="350" spans="1:8" customFormat="1" ht="31.5" x14ac:dyDescent="0.25">
      <c r="A350" s="67" t="s">
        <v>876</v>
      </c>
      <c r="B350" s="18"/>
      <c r="C350" s="25" t="s">
        <v>145</v>
      </c>
      <c r="D350" s="25" t="s">
        <v>149</v>
      </c>
      <c r="E350" s="17" t="s">
        <v>383</v>
      </c>
      <c r="F350" s="18"/>
      <c r="G350" s="42">
        <f>SUM(G351)</f>
        <v>1509.7</v>
      </c>
      <c r="H350" s="34"/>
    </row>
    <row r="351" spans="1:8" customFormat="1" ht="31.5" x14ac:dyDescent="0.25">
      <c r="A351" s="33" t="s">
        <v>122</v>
      </c>
      <c r="B351" s="17"/>
      <c r="C351" s="25" t="s">
        <v>145</v>
      </c>
      <c r="D351" s="25" t="s">
        <v>149</v>
      </c>
      <c r="E351" s="17" t="s">
        <v>385</v>
      </c>
      <c r="F351" s="17"/>
      <c r="G351" s="42">
        <f>SUM(G352)</f>
        <v>1509.7</v>
      </c>
      <c r="H351" s="34"/>
    </row>
    <row r="352" spans="1:8" customFormat="1" ht="31.5" x14ac:dyDescent="0.25">
      <c r="A352" s="48" t="s">
        <v>202</v>
      </c>
      <c r="B352" s="17"/>
      <c r="C352" s="25" t="s">
        <v>145</v>
      </c>
      <c r="D352" s="25" t="s">
        <v>149</v>
      </c>
      <c r="E352" s="17" t="s">
        <v>385</v>
      </c>
      <c r="F352" s="17">
        <v>600</v>
      </c>
      <c r="G352" s="42">
        <v>1509.7</v>
      </c>
      <c r="H352" s="34"/>
    </row>
    <row r="353" spans="1:8" customFormat="1" ht="31.5" x14ac:dyDescent="0.25">
      <c r="A353" s="67" t="s">
        <v>389</v>
      </c>
      <c r="B353" s="18"/>
      <c r="C353" s="25" t="s">
        <v>145</v>
      </c>
      <c r="D353" s="25" t="s">
        <v>149</v>
      </c>
      <c r="E353" s="17" t="s">
        <v>386</v>
      </c>
      <c r="F353" s="18"/>
      <c r="G353" s="42">
        <f>SUM(G354)</f>
        <v>109.5</v>
      </c>
      <c r="H353" s="34"/>
    </row>
    <row r="354" spans="1:8" customFormat="1" ht="15.75" x14ac:dyDescent="0.25">
      <c r="A354" s="33" t="s">
        <v>123</v>
      </c>
      <c r="B354" s="17"/>
      <c r="C354" s="25" t="s">
        <v>145</v>
      </c>
      <c r="D354" s="25" t="s">
        <v>149</v>
      </c>
      <c r="E354" s="17" t="s">
        <v>388</v>
      </c>
      <c r="F354" s="17"/>
      <c r="G354" s="42">
        <f>SUM(G355)</f>
        <v>109.5</v>
      </c>
      <c r="H354" s="34"/>
    </row>
    <row r="355" spans="1:8" customFormat="1" ht="31.5" x14ac:dyDescent="0.25">
      <c r="A355" s="48" t="s">
        <v>202</v>
      </c>
      <c r="B355" s="17"/>
      <c r="C355" s="25" t="s">
        <v>145</v>
      </c>
      <c r="D355" s="25" t="s">
        <v>149</v>
      </c>
      <c r="E355" s="17" t="s">
        <v>388</v>
      </c>
      <c r="F355" s="17">
        <v>600</v>
      </c>
      <c r="G355" s="42">
        <v>109.5</v>
      </c>
      <c r="H355" s="34"/>
    </row>
    <row r="356" spans="1:8" customFormat="1" ht="31.5" x14ac:dyDescent="0.25">
      <c r="A356" s="67" t="s">
        <v>877</v>
      </c>
      <c r="B356" s="18"/>
      <c r="C356" s="25" t="s">
        <v>145</v>
      </c>
      <c r="D356" s="25" t="s">
        <v>149</v>
      </c>
      <c r="E356" s="17" t="s">
        <v>390</v>
      </c>
      <c r="F356" s="18"/>
      <c r="G356" s="42">
        <f>SUM(G357)</f>
        <v>214.6</v>
      </c>
      <c r="H356" s="34"/>
    </row>
    <row r="357" spans="1:8" customFormat="1" ht="31.5" x14ac:dyDescent="0.25">
      <c r="A357" s="33" t="s">
        <v>878</v>
      </c>
      <c r="B357" s="17"/>
      <c r="C357" s="25" t="s">
        <v>145</v>
      </c>
      <c r="D357" s="25" t="s">
        <v>149</v>
      </c>
      <c r="E357" s="17" t="s">
        <v>392</v>
      </c>
      <c r="F357" s="17"/>
      <c r="G357" s="42">
        <f>SUM(G358)</f>
        <v>214.6</v>
      </c>
      <c r="H357" s="34"/>
    </row>
    <row r="358" spans="1:8" customFormat="1" ht="31.5" x14ac:dyDescent="0.25">
      <c r="A358" s="48" t="s">
        <v>202</v>
      </c>
      <c r="B358" s="17"/>
      <c r="C358" s="25" t="s">
        <v>145</v>
      </c>
      <c r="D358" s="25" t="s">
        <v>149</v>
      </c>
      <c r="E358" s="17" t="s">
        <v>392</v>
      </c>
      <c r="F358" s="17">
        <v>600</v>
      </c>
      <c r="G358" s="42">
        <v>214.6</v>
      </c>
      <c r="H358" s="34"/>
    </row>
    <row r="359" spans="1:8" customFormat="1" ht="78.75" customHeight="1" x14ac:dyDescent="0.25">
      <c r="A359" s="33" t="s">
        <v>399</v>
      </c>
      <c r="B359" s="17"/>
      <c r="C359" s="25" t="s">
        <v>145</v>
      </c>
      <c r="D359" s="25" t="s">
        <v>149</v>
      </c>
      <c r="E359" s="17" t="s">
        <v>398</v>
      </c>
      <c r="F359" s="17"/>
      <c r="G359" s="42">
        <f>SUM(G360)</f>
        <v>5169.3999999999996</v>
      </c>
      <c r="H359" s="34"/>
    </row>
    <row r="360" spans="1:8" customFormat="1" ht="111" customHeight="1" x14ac:dyDescent="0.25">
      <c r="A360" s="33" t="s">
        <v>743</v>
      </c>
      <c r="B360" s="17"/>
      <c r="C360" s="25" t="s">
        <v>145</v>
      </c>
      <c r="D360" s="25" t="s">
        <v>149</v>
      </c>
      <c r="E360" s="17" t="s">
        <v>400</v>
      </c>
      <c r="F360" s="17"/>
      <c r="G360" s="42">
        <f>SUM(G361)</f>
        <v>5169.3999999999996</v>
      </c>
      <c r="H360" s="34"/>
    </row>
    <row r="361" spans="1:8" customFormat="1" ht="31.5" x14ac:dyDescent="0.25">
      <c r="A361" s="48" t="s">
        <v>202</v>
      </c>
      <c r="B361" s="17"/>
      <c r="C361" s="25" t="s">
        <v>145</v>
      </c>
      <c r="D361" s="25" t="s">
        <v>149</v>
      </c>
      <c r="E361" s="17" t="s">
        <v>400</v>
      </c>
      <c r="F361" s="17">
        <v>600</v>
      </c>
      <c r="G361" s="42">
        <v>5169.3999999999996</v>
      </c>
      <c r="H361" s="34"/>
    </row>
    <row r="362" spans="1:8" customFormat="1" ht="47.25" customHeight="1" x14ac:dyDescent="0.25">
      <c r="A362" s="133" t="s">
        <v>822</v>
      </c>
      <c r="B362" s="17"/>
      <c r="C362" s="25" t="s">
        <v>145</v>
      </c>
      <c r="D362" s="25" t="s">
        <v>149</v>
      </c>
      <c r="E362" s="17" t="s">
        <v>823</v>
      </c>
      <c r="F362" s="17"/>
      <c r="G362" s="42">
        <f>SUM(G363,G365)</f>
        <v>202</v>
      </c>
      <c r="H362" s="34"/>
    </row>
    <row r="363" spans="1:8" customFormat="1" ht="47.25" x14ac:dyDescent="0.25">
      <c r="A363" s="133" t="s">
        <v>824</v>
      </c>
      <c r="B363" s="17"/>
      <c r="C363" s="25" t="s">
        <v>145</v>
      </c>
      <c r="D363" s="25" t="s">
        <v>149</v>
      </c>
      <c r="E363" s="17" t="s">
        <v>825</v>
      </c>
      <c r="F363" s="17"/>
      <c r="G363" s="42">
        <f>SUM(G364:G364)</f>
        <v>200</v>
      </c>
      <c r="H363" s="34"/>
    </row>
    <row r="364" spans="1:8" customFormat="1" ht="31.5" x14ac:dyDescent="0.25">
      <c r="A364" s="48" t="s">
        <v>202</v>
      </c>
      <c r="B364" s="17"/>
      <c r="C364" s="25" t="s">
        <v>145</v>
      </c>
      <c r="D364" s="25" t="s">
        <v>149</v>
      </c>
      <c r="E364" s="17" t="s">
        <v>825</v>
      </c>
      <c r="F364" s="17">
        <v>600</v>
      </c>
      <c r="G364" s="42">
        <v>200</v>
      </c>
      <c r="H364" s="34"/>
    </row>
    <row r="365" spans="1:8" customFormat="1" ht="50.25" customHeight="1" x14ac:dyDescent="0.25">
      <c r="A365" s="133" t="s">
        <v>826</v>
      </c>
      <c r="B365" s="17"/>
      <c r="C365" s="25" t="s">
        <v>145</v>
      </c>
      <c r="D365" s="25" t="s">
        <v>149</v>
      </c>
      <c r="E365" s="17" t="s">
        <v>827</v>
      </c>
      <c r="F365" s="17"/>
      <c r="G365" s="42">
        <f>SUM(G366:G366)</f>
        <v>2</v>
      </c>
      <c r="H365" s="34"/>
    </row>
    <row r="366" spans="1:8" s="32" customFormat="1" ht="31.5" x14ac:dyDescent="0.25">
      <c r="A366" s="48" t="s">
        <v>202</v>
      </c>
      <c r="B366" s="17"/>
      <c r="C366" s="25" t="s">
        <v>145</v>
      </c>
      <c r="D366" s="25" t="s">
        <v>149</v>
      </c>
      <c r="E366" s="17" t="s">
        <v>827</v>
      </c>
      <c r="F366" s="17">
        <v>600</v>
      </c>
      <c r="G366" s="42">
        <v>2</v>
      </c>
      <c r="H366" s="73"/>
    </row>
    <row r="367" spans="1:8" customFormat="1" ht="15.75" x14ac:dyDescent="0.25">
      <c r="A367" s="36" t="s">
        <v>587</v>
      </c>
      <c r="B367" s="174"/>
      <c r="C367" s="175" t="s">
        <v>146</v>
      </c>
      <c r="D367" s="175" t="s">
        <v>147</v>
      </c>
      <c r="E367" s="174"/>
      <c r="F367" s="174"/>
      <c r="G367" s="16">
        <f>SUM(G368)</f>
        <v>98367.4</v>
      </c>
      <c r="H367" s="34"/>
    </row>
    <row r="368" spans="1:8" customFormat="1" ht="15.75" x14ac:dyDescent="0.25">
      <c r="A368" s="36" t="s">
        <v>124</v>
      </c>
      <c r="B368" s="174"/>
      <c r="C368" s="175" t="s">
        <v>146</v>
      </c>
      <c r="D368" s="175" t="s">
        <v>140</v>
      </c>
      <c r="E368" s="174"/>
      <c r="F368" s="174"/>
      <c r="G368" s="16">
        <f>SUM(G369,G397)</f>
        <v>98367.4</v>
      </c>
      <c r="H368" s="34"/>
    </row>
    <row r="369" spans="1:14" customFormat="1" ht="47.25" x14ac:dyDescent="0.25">
      <c r="A369" s="33" t="s">
        <v>368</v>
      </c>
      <c r="B369" s="17"/>
      <c r="C369" s="25" t="s">
        <v>146</v>
      </c>
      <c r="D369" s="25" t="s">
        <v>140</v>
      </c>
      <c r="E369" s="17" t="s">
        <v>367</v>
      </c>
      <c r="F369" s="17"/>
      <c r="G369" s="42">
        <f>SUM(G370,G390)</f>
        <v>98161.9</v>
      </c>
      <c r="H369" s="34"/>
    </row>
    <row r="370" spans="1:14" customFormat="1" ht="47.25" x14ac:dyDescent="0.25">
      <c r="A370" s="33" t="s">
        <v>117</v>
      </c>
      <c r="B370" s="17"/>
      <c r="C370" s="25" t="s">
        <v>146</v>
      </c>
      <c r="D370" s="25" t="s">
        <v>140</v>
      </c>
      <c r="E370" s="17" t="s">
        <v>369</v>
      </c>
      <c r="F370" s="17"/>
      <c r="G370" s="42">
        <f>SUM(G371,G374,G377,G380,G385)</f>
        <v>4133.1000000000004</v>
      </c>
      <c r="H370" s="75"/>
      <c r="I370" s="1"/>
      <c r="J370" s="9"/>
      <c r="K370" s="8"/>
      <c r="L370" s="10"/>
      <c r="M370" s="10"/>
      <c r="N370" s="11"/>
    </row>
    <row r="371" spans="1:14" customFormat="1" ht="31.5" x14ac:dyDescent="0.25">
      <c r="A371" s="67" t="s">
        <v>387</v>
      </c>
      <c r="B371" s="18"/>
      <c r="C371" s="25" t="s">
        <v>146</v>
      </c>
      <c r="D371" s="25" t="s">
        <v>140</v>
      </c>
      <c r="E371" s="17" t="s">
        <v>393</v>
      </c>
      <c r="F371" s="18"/>
      <c r="G371" s="42">
        <f>SUM(G372)</f>
        <v>857.5</v>
      </c>
      <c r="H371" s="76"/>
      <c r="I371" s="2"/>
      <c r="J371" s="2"/>
      <c r="K371" s="2"/>
      <c r="L371" s="2"/>
      <c r="M371" s="2"/>
      <c r="N371" s="2"/>
    </row>
    <row r="372" spans="1:14" customFormat="1" ht="15.75" x14ac:dyDescent="0.25">
      <c r="A372" s="33" t="s">
        <v>125</v>
      </c>
      <c r="B372" s="17"/>
      <c r="C372" s="25" t="s">
        <v>146</v>
      </c>
      <c r="D372" s="25" t="s">
        <v>140</v>
      </c>
      <c r="E372" s="17" t="s">
        <v>394</v>
      </c>
      <c r="F372" s="17"/>
      <c r="G372" s="42">
        <f>SUM(G373:G373)</f>
        <v>857.5</v>
      </c>
      <c r="H372" s="76"/>
      <c r="I372" s="2"/>
      <c r="J372" s="2"/>
      <c r="K372" s="2"/>
      <c r="L372" s="2"/>
      <c r="M372" s="2"/>
      <c r="N372" s="2"/>
    </row>
    <row r="373" spans="1:14" customFormat="1" ht="31.5" x14ac:dyDescent="0.25">
      <c r="A373" s="48" t="s">
        <v>202</v>
      </c>
      <c r="B373" s="17"/>
      <c r="C373" s="25" t="s">
        <v>146</v>
      </c>
      <c r="D373" s="25" t="s">
        <v>140</v>
      </c>
      <c r="E373" s="17" t="s">
        <v>394</v>
      </c>
      <c r="F373" s="17">
        <v>600</v>
      </c>
      <c r="G373" s="42">
        <v>857.5</v>
      </c>
      <c r="H373" s="34"/>
    </row>
    <row r="374" spans="1:14" customFormat="1" ht="31.5" x14ac:dyDescent="0.25">
      <c r="A374" s="67" t="s">
        <v>396</v>
      </c>
      <c r="B374" s="18"/>
      <c r="C374" s="25" t="s">
        <v>146</v>
      </c>
      <c r="D374" s="25" t="s">
        <v>140</v>
      </c>
      <c r="E374" s="17" t="s">
        <v>395</v>
      </c>
      <c r="F374" s="18"/>
      <c r="G374" s="42">
        <f>SUM(G375)</f>
        <v>98.2</v>
      </c>
      <c r="H374" s="34"/>
    </row>
    <row r="375" spans="1:14" customFormat="1" ht="15.75" x14ac:dyDescent="0.25">
      <c r="A375" s="33" t="s">
        <v>126</v>
      </c>
      <c r="B375" s="17"/>
      <c r="C375" s="25" t="s">
        <v>146</v>
      </c>
      <c r="D375" s="25" t="s">
        <v>140</v>
      </c>
      <c r="E375" s="17" t="s">
        <v>397</v>
      </c>
      <c r="F375" s="17"/>
      <c r="G375" s="42">
        <f>SUM(G376)</f>
        <v>98.2</v>
      </c>
      <c r="H375" s="34"/>
    </row>
    <row r="376" spans="1:14" s="112" customFormat="1" ht="31.5" x14ac:dyDescent="0.25">
      <c r="A376" s="48" t="s">
        <v>202</v>
      </c>
      <c r="B376" s="17"/>
      <c r="C376" s="25" t="s">
        <v>146</v>
      </c>
      <c r="D376" s="25" t="s">
        <v>140</v>
      </c>
      <c r="E376" s="17" t="s">
        <v>397</v>
      </c>
      <c r="F376" s="17">
        <v>600</v>
      </c>
      <c r="G376" s="42">
        <v>98.2</v>
      </c>
    </row>
    <row r="377" spans="1:14" s="112" customFormat="1" ht="78.75" customHeight="1" x14ac:dyDescent="0.25">
      <c r="A377" s="48" t="s">
        <v>399</v>
      </c>
      <c r="B377" s="17"/>
      <c r="C377" s="25" t="s">
        <v>146</v>
      </c>
      <c r="D377" s="25" t="s">
        <v>140</v>
      </c>
      <c r="E377" s="17" t="s">
        <v>398</v>
      </c>
      <c r="F377" s="17"/>
      <c r="G377" s="42">
        <f>SUM(G378)</f>
        <v>1239.8</v>
      </c>
    </row>
    <row r="378" spans="1:14" s="112" customFormat="1" ht="111" customHeight="1" x14ac:dyDescent="0.25">
      <c r="A378" s="33" t="s">
        <v>743</v>
      </c>
      <c r="B378" s="17"/>
      <c r="C378" s="25" t="s">
        <v>146</v>
      </c>
      <c r="D378" s="25" t="s">
        <v>140</v>
      </c>
      <c r="E378" s="17" t="s">
        <v>400</v>
      </c>
      <c r="F378" s="17"/>
      <c r="G378" s="42">
        <f>SUM(G379)</f>
        <v>1239.8</v>
      </c>
    </row>
    <row r="379" spans="1:14" s="112" customFormat="1" ht="31.5" x14ac:dyDescent="0.25">
      <c r="A379" s="48" t="s">
        <v>202</v>
      </c>
      <c r="B379" s="17"/>
      <c r="C379" s="25" t="s">
        <v>146</v>
      </c>
      <c r="D379" s="25" t="s">
        <v>140</v>
      </c>
      <c r="E379" s="17" t="s">
        <v>400</v>
      </c>
      <c r="F379" s="17">
        <v>600</v>
      </c>
      <c r="G379" s="42">
        <v>1239.8</v>
      </c>
      <c r="H379" s="113"/>
    </row>
    <row r="380" spans="1:14" s="112" customFormat="1" ht="47.25" x14ac:dyDescent="0.25">
      <c r="A380" s="67" t="s">
        <v>434</v>
      </c>
      <c r="B380" s="18"/>
      <c r="C380" s="25" t="s">
        <v>146</v>
      </c>
      <c r="D380" s="25" t="s">
        <v>140</v>
      </c>
      <c r="E380" s="17" t="s">
        <v>373</v>
      </c>
      <c r="F380" s="18"/>
      <c r="G380" s="42">
        <f>SUM(G381,G383)</f>
        <v>1634.6</v>
      </c>
    </row>
    <row r="381" spans="1:14" customFormat="1" ht="18.75" x14ac:dyDescent="0.3">
      <c r="A381" s="33" t="s">
        <v>721</v>
      </c>
      <c r="B381" s="17"/>
      <c r="C381" s="25" t="s">
        <v>146</v>
      </c>
      <c r="D381" s="25" t="s">
        <v>140</v>
      </c>
      <c r="E381" s="17" t="s">
        <v>372</v>
      </c>
      <c r="F381" s="63"/>
      <c r="G381" s="42">
        <f>SUM(G382)</f>
        <v>1354.1</v>
      </c>
      <c r="H381" s="34"/>
    </row>
    <row r="382" spans="1:14" customFormat="1" ht="31.5" x14ac:dyDescent="0.25">
      <c r="A382" s="48" t="s">
        <v>202</v>
      </c>
      <c r="B382" s="17"/>
      <c r="C382" s="25" t="s">
        <v>146</v>
      </c>
      <c r="D382" s="25" t="s">
        <v>140</v>
      </c>
      <c r="E382" s="17" t="s">
        <v>372</v>
      </c>
      <c r="F382" s="17">
        <v>600</v>
      </c>
      <c r="G382" s="42">
        <v>1354.1</v>
      </c>
      <c r="H382" s="34"/>
    </row>
    <row r="383" spans="1:14" customFormat="1" ht="18.75" x14ac:dyDescent="0.3">
      <c r="A383" s="48" t="s">
        <v>723</v>
      </c>
      <c r="B383" s="17"/>
      <c r="C383" s="25" t="s">
        <v>146</v>
      </c>
      <c r="D383" s="25" t="s">
        <v>140</v>
      </c>
      <c r="E383" s="17" t="s">
        <v>889</v>
      </c>
      <c r="F383" s="43"/>
      <c r="G383" s="42">
        <f>SUM(G384)</f>
        <v>280.5</v>
      </c>
      <c r="H383" s="34"/>
    </row>
    <row r="384" spans="1:14" customFormat="1" ht="31.5" x14ac:dyDescent="0.25">
      <c r="A384" s="48" t="s">
        <v>202</v>
      </c>
      <c r="B384" s="17"/>
      <c r="C384" s="25" t="s">
        <v>146</v>
      </c>
      <c r="D384" s="25" t="s">
        <v>140</v>
      </c>
      <c r="E384" s="17" t="s">
        <v>889</v>
      </c>
      <c r="F384" s="17">
        <v>600</v>
      </c>
      <c r="G384" s="42">
        <v>280.5</v>
      </c>
      <c r="H384" s="34"/>
    </row>
    <row r="385" spans="1:8" customFormat="1" ht="47.25" x14ac:dyDescent="0.25">
      <c r="A385" s="133" t="s">
        <v>822</v>
      </c>
      <c r="B385" s="17"/>
      <c r="C385" s="25" t="s">
        <v>146</v>
      </c>
      <c r="D385" s="25" t="s">
        <v>140</v>
      </c>
      <c r="E385" s="17" t="s">
        <v>823</v>
      </c>
      <c r="F385" s="17"/>
      <c r="G385" s="42">
        <f>SUM(G386,G388)</f>
        <v>303</v>
      </c>
      <c r="H385" s="34"/>
    </row>
    <row r="386" spans="1:8" customFormat="1" ht="47.25" x14ac:dyDescent="0.25">
      <c r="A386" s="133" t="s">
        <v>824</v>
      </c>
      <c r="B386" s="17"/>
      <c r="C386" s="25" t="s">
        <v>146</v>
      </c>
      <c r="D386" s="25" t="s">
        <v>140</v>
      </c>
      <c r="E386" s="17" t="s">
        <v>825</v>
      </c>
      <c r="F386" s="17"/>
      <c r="G386" s="42">
        <f>SUM(G387:G387)</f>
        <v>300</v>
      </c>
      <c r="H386" s="34"/>
    </row>
    <row r="387" spans="1:8" customFormat="1" ht="31.5" x14ac:dyDescent="0.25">
      <c r="A387" s="48" t="s">
        <v>202</v>
      </c>
      <c r="B387" s="17"/>
      <c r="C387" s="25" t="s">
        <v>146</v>
      </c>
      <c r="D387" s="25" t="s">
        <v>140</v>
      </c>
      <c r="E387" s="17" t="s">
        <v>825</v>
      </c>
      <c r="F387" s="17">
        <v>600</v>
      </c>
      <c r="G387" s="42">
        <v>300</v>
      </c>
      <c r="H387" s="34"/>
    </row>
    <row r="388" spans="1:8" customFormat="1" ht="50.25" customHeight="1" x14ac:dyDescent="0.25">
      <c r="A388" s="133" t="s">
        <v>826</v>
      </c>
      <c r="B388" s="17"/>
      <c r="C388" s="25" t="s">
        <v>146</v>
      </c>
      <c r="D388" s="25" t="s">
        <v>140</v>
      </c>
      <c r="E388" s="17" t="s">
        <v>827</v>
      </c>
      <c r="F388" s="17"/>
      <c r="G388" s="42">
        <f>SUM(G389:G389)</f>
        <v>3</v>
      </c>
      <c r="H388" s="34"/>
    </row>
    <row r="389" spans="1:8" customFormat="1" ht="31.5" x14ac:dyDescent="0.25">
      <c r="A389" s="48" t="s">
        <v>202</v>
      </c>
      <c r="B389" s="17"/>
      <c r="C389" s="25" t="s">
        <v>146</v>
      </c>
      <c r="D389" s="25" t="s">
        <v>140</v>
      </c>
      <c r="E389" s="17" t="s">
        <v>827</v>
      </c>
      <c r="F389" s="17">
        <v>600</v>
      </c>
      <c r="G389" s="42">
        <v>3</v>
      </c>
      <c r="H389" s="34"/>
    </row>
    <row r="390" spans="1:8" s="34" customFormat="1" ht="33" customHeight="1" x14ac:dyDescent="0.25">
      <c r="A390" s="33" t="s">
        <v>118</v>
      </c>
      <c r="B390" s="17"/>
      <c r="C390" s="25" t="s">
        <v>146</v>
      </c>
      <c r="D390" s="25" t="s">
        <v>140</v>
      </c>
      <c r="E390" s="17" t="s">
        <v>374</v>
      </c>
      <c r="F390" s="17"/>
      <c r="G390" s="42">
        <f>SUM(G391,G393,G395)</f>
        <v>94028.799999999988</v>
      </c>
    </row>
    <row r="391" spans="1:8" customFormat="1" ht="31.5" x14ac:dyDescent="0.25">
      <c r="A391" s="48" t="s">
        <v>208</v>
      </c>
      <c r="B391" s="17"/>
      <c r="C391" s="25" t="s">
        <v>146</v>
      </c>
      <c r="D391" s="25" t="s">
        <v>140</v>
      </c>
      <c r="E391" s="17" t="s">
        <v>744</v>
      </c>
      <c r="F391" s="17"/>
      <c r="G391" s="42">
        <f>SUM(G392:G392)</f>
        <v>59332.6</v>
      </c>
      <c r="H391" s="34"/>
    </row>
    <row r="392" spans="1:8" customFormat="1" ht="31.5" x14ac:dyDescent="0.25">
      <c r="A392" s="48" t="s">
        <v>202</v>
      </c>
      <c r="B392" s="17"/>
      <c r="C392" s="25" t="s">
        <v>146</v>
      </c>
      <c r="D392" s="25" t="s">
        <v>140</v>
      </c>
      <c r="E392" s="17" t="s">
        <v>744</v>
      </c>
      <c r="F392" s="17">
        <v>600</v>
      </c>
      <c r="G392" s="42">
        <v>59332.6</v>
      </c>
      <c r="H392" s="34"/>
    </row>
    <row r="393" spans="1:8" customFormat="1" ht="31.5" x14ac:dyDescent="0.25">
      <c r="A393" s="48" t="s">
        <v>209</v>
      </c>
      <c r="B393" s="17"/>
      <c r="C393" s="25" t="s">
        <v>146</v>
      </c>
      <c r="D393" s="25" t="s">
        <v>140</v>
      </c>
      <c r="E393" s="17" t="s">
        <v>745</v>
      </c>
      <c r="F393" s="17"/>
      <c r="G393" s="42">
        <f>SUM(G394)</f>
        <v>11002.6</v>
      </c>
      <c r="H393" s="34"/>
    </row>
    <row r="394" spans="1:8" customFormat="1" ht="31.5" x14ac:dyDescent="0.25">
      <c r="A394" s="48" t="s">
        <v>202</v>
      </c>
      <c r="B394" s="17"/>
      <c r="C394" s="25" t="s">
        <v>146</v>
      </c>
      <c r="D394" s="25" t="s">
        <v>140</v>
      </c>
      <c r="E394" s="17" t="s">
        <v>745</v>
      </c>
      <c r="F394" s="17">
        <v>600</v>
      </c>
      <c r="G394" s="42">
        <v>11002.6</v>
      </c>
      <c r="H394" s="34"/>
    </row>
    <row r="395" spans="1:8" customFormat="1" ht="17.25" customHeight="1" x14ac:dyDescent="0.25">
      <c r="A395" s="48" t="s">
        <v>210</v>
      </c>
      <c r="B395" s="17"/>
      <c r="C395" s="25" t="s">
        <v>146</v>
      </c>
      <c r="D395" s="25" t="s">
        <v>140</v>
      </c>
      <c r="E395" s="17" t="s">
        <v>746</v>
      </c>
      <c r="F395" s="17"/>
      <c r="G395" s="42">
        <f>SUM(G396)</f>
        <v>23693.599999999999</v>
      </c>
      <c r="H395" s="34"/>
    </row>
    <row r="396" spans="1:8" customFormat="1" ht="31.5" x14ac:dyDescent="0.25">
      <c r="A396" s="48" t="s">
        <v>202</v>
      </c>
      <c r="B396" s="17"/>
      <c r="C396" s="25" t="s">
        <v>146</v>
      </c>
      <c r="D396" s="25" t="s">
        <v>140</v>
      </c>
      <c r="E396" s="17" t="s">
        <v>746</v>
      </c>
      <c r="F396" s="17">
        <v>600</v>
      </c>
      <c r="G396" s="42">
        <v>23693.599999999999</v>
      </c>
      <c r="H396" s="34"/>
    </row>
    <row r="397" spans="1:8" customFormat="1" ht="15.75" x14ac:dyDescent="0.25">
      <c r="A397" s="48" t="s">
        <v>270</v>
      </c>
      <c r="B397" s="17"/>
      <c r="C397" s="25" t="s">
        <v>146</v>
      </c>
      <c r="D397" s="25" t="s">
        <v>140</v>
      </c>
      <c r="E397" s="17" t="s">
        <v>269</v>
      </c>
      <c r="F397" s="17"/>
      <c r="G397" s="14">
        <f>SUM(G398)</f>
        <v>205.5</v>
      </c>
      <c r="H397" s="34"/>
    </row>
    <row r="398" spans="1:8" customFormat="1" ht="15.75" x14ac:dyDescent="0.25">
      <c r="A398" s="48" t="s">
        <v>272</v>
      </c>
      <c r="B398" s="17"/>
      <c r="C398" s="25" t="s">
        <v>146</v>
      </c>
      <c r="D398" s="25" t="s">
        <v>140</v>
      </c>
      <c r="E398" s="17" t="s">
        <v>271</v>
      </c>
      <c r="F398" s="17"/>
      <c r="G398" s="14">
        <f>SUM(G399)</f>
        <v>205.5</v>
      </c>
      <c r="H398" s="34"/>
    </row>
    <row r="399" spans="1:8" customFormat="1" ht="15.75" x14ac:dyDescent="0.25">
      <c r="A399" s="48" t="s">
        <v>344</v>
      </c>
      <c r="B399" s="17"/>
      <c r="C399" s="25" t="s">
        <v>146</v>
      </c>
      <c r="D399" s="25" t="s">
        <v>140</v>
      </c>
      <c r="E399" s="17" t="s">
        <v>345</v>
      </c>
      <c r="F399" s="17"/>
      <c r="G399" s="14">
        <f>SUM(G400)</f>
        <v>205.5</v>
      </c>
      <c r="H399" s="34"/>
    </row>
    <row r="400" spans="1:8" customFormat="1" ht="31.5" x14ac:dyDescent="0.25">
      <c r="A400" s="48" t="s">
        <v>202</v>
      </c>
      <c r="B400" s="17"/>
      <c r="C400" s="25" t="s">
        <v>146</v>
      </c>
      <c r="D400" s="25" t="s">
        <v>140</v>
      </c>
      <c r="E400" s="17" t="s">
        <v>345</v>
      </c>
      <c r="F400" s="17">
        <v>600</v>
      </c>
      <c r="G400" s="14">
        <v>205.5</v>
      </c>
      <c r="H400" s="34"/>
    </row>
    <row r="401" spans="1:8" customFormat="1" ht="15.75" x14ac:dyDescent="0.25">
      <c r="A401" s="36" t="s">
        <v>127</v>
      </c>
      <c r="B401" s="174"/>
      <c r="C401" s="175">
        <v>10</v>
      </c>
      <c r="D401" s="175" t="s">
        <v>147</v>
      </c>
      <c r="E401" s="174"/>
      <c r="F401" s="174"/>
      <c r="G401" s="16">
        <f>G402+G407+G412+G422</f>
        <v>67782.200000000012</v>
      </c>
      <c r="H401" s="34"/>
    </row>
    <row r="402" spans="1:8" customFormat="1" ht="15.75" x14ac:dyDescent="0.25">
      <c r="A402" s="36" t="s">
        <v>128</v>
      </c>
      <c r="B402" s="188"/>
      <c r="C402" s="175">
        <v>10</v>
      </c>
      <c r="D402" s="175" t="s">
        <v>140</v>
      </c>
      <c r="E402" s="174"/>
      <c r="F402" s="174"/>
      <c r="G402" s="16">
        <f>SUM(G403)</f>
        <v>9454</v>
      </c>
      <c r="H402" s="34"/>
    </row>
    <row r="403" spans="1:8" customFormat="1" ht="15.75" x14ac:dyDescent="0.25">
      <c r="A403" s="67" t="s">
        <v>270</v>
      </c>
      <c r="B403" s="18"/>
      <c r="C403" s="25">
        <v>10</v>
      </c>
      <c r="D403" s="25" t="s">
        <v>140</v>
      </c>
      <c r="E403" s="18" t="s">
        <v>269</v>
      </c>
      <c r="F403" s="18"/>
      <c r="G403" s="42">
        <f>SUM(G405)</f>
        <v>9454</v>
      </c>
      <c r="H403" s="34"/>
    </row>
    <row r="404" spans="1:8" customFormat="1" ht="15.75" x14ac:dyDescent="0.25">
      <c r="A404" s="67" t="s">
        <v>542</v>
      </c>
      <c r="B404" s="18"/>
      <c r="C404" s="25" t="s">
        <v>4</v>
      </c>
      <c r="D404" s="25" t="s">
        <v>140</v>
      </c>
      <c r="E404" s="18" t="s">
        <v>541</v>
      </c>
      <c r="F404" s="18"/>
      <c r="G404" s="42">
        <f>G405</f>
        <v>9454</v>
      </c>
      <c r="H404" s="34"/>
    </row>
    <row r="405" spans="1:8" customFormat="1" ht="31.5" x14ac:dyDescent="0.25">
      <c r="A405" s="33" t="s">
        <v>357</v>
      </c>
      <c r="B405" s="188"/>
      <c r="C405" s="25">
        <v>10</v>
      </c>
      <c r="D405" s="25" t="s">
        <v>140</v>
      </c>
      <c r="E405" s="17" t="s">
        <v>356</v>
      </c>
      <c r="F405" s="174"/>
      <c r="G405" s="42">
        <f>SUM(G406)</f>
        <v>9454</v>
      </c>
      <c r="H405" s="34"/>
    </row>
    <row r="406" spans="1:8" customFormat="1" ht="15.75" x14ac:dyDescent="0.25">
      <c r="A406" s="48" t="s">
        <v>203</v>
      </c>
      <c r="B406" s="51"/>
      <c r="C406" s="25">
        <v>10</v>
      </c>
      <c r="D406" s="25" t="s">
        <v>140</v>
      </c>
      <c r="E406" s="17" t="s">
        <v>356</v>
      </c>
      <c r="F406" s="17">
        <v>300</v>
      </c>
      <c r="G406" s="42">
        <v>9454</v>
      </c>
      <c r="H406" s="34"/>
    </row>
    <row r="407" spans="1:8" customFormat="1" ht="15.75" x14ac:dyDescent="0.25">
      <c r="A407" s="36" t="s">
        <v>129</v>
      </c>
      <c r="B407" s="17"/>
      <c r="C407" s="175" t="s">
        <v>4</v>
      </c>
      <c r="D407" s="175" t="s">
        <v>142</v>
      </c>
      <c r="E407" s="18"/>
      <c r="F407" s="18"/>
      <c r="G407" s="16">
        <f>SUM(G408)</f>
        <v>1572.9</v>
      </c>
      <c r="H407" s="34"/>
    </row>
    <row r="408" spans="1:8" s="32" customFormat="1" ht="15.75" x14ac:dyDescent="0.25">
      <c r="A408" s="33" t="s">
        <v>270</v>
      </c>
      <c r="B408" s="17"/>
      <c r="C408" s="25" t="s">
        <v>4</v>
      </c>
      <c r="D408" s="25" t="s">
        <v>142</v>
      </c>
      <c r="E408" s="18" t="s">
        <v>269</v>
      </c>
      <c r="F408" s="18"/>
      <c r="G408" s="42">
        <f>SUM(G409)</f>
        <v>1572.9</v>
      </c>
      <c r="H408" s="73"/>
    </row>
    <row r="409" spans="1:8" s="34" customFormat="1" ht="15.75" x14ac:dyDescent="0.25">
      <c r="A409" s="33" t="s">
        <v>272</v>
      </c>
      <c r="B409" s="17"/>
      <c r="C409" s="25" t="s">
        <v>4</v>
      </c>
      <c r="D409" s="25" t="s">
        <v>142</v>
      </c>
      <c r="E409" s="18" t="s">
        <v>271</v>
      </c>
      <c r="F409" s="18"/>
      <c r="G409" s="42">
        <f>SUM(G410)</f>
        <v>1572.9</v>
      </c>
    </row>
    <row r="410" spans="1:8" s="35" customFormat="1" ht="15.75" x14ac:dyDescent="0.25">
      <c r="A410" s="33" t="s">
        <v>344</v>
      </c>
      <c r="B410" s="17"/>
      <c r="C410" s="25" t="s">
        <v>4</v>
      </c>
      <c r="D410" s="25" t="s">
        <v>142</v>
      </c>
      <c r="E410" s="18" t="s">
        <v>345</v>
      </c>
      <c r="F410" s="18"/>
      <c r="G410" s="42">
        <f>SUM(G411)</f>
        <v>1572.9</v>
      </c>
      <c r="H410" s="111"/>
    </row>
    <row r="411" spans="1:8" customFormat="1" ht="15.75" x14ac:dyDescent="0.25">
      <c r="A411" s="48" t="s">
        <v>203</v>
      </c>
      <c r="B411" s="17"/>
      <c r="C411" s="25" t="s">
        <v>4</v>
      </c>
      <c r="D411" s="25" t="s">
        <v>142</v>
      </c>
      <c r="E411" s="18" t="s">
        <v>345</v>
      </c>
      <c r="F411" s="18">
        <v>300</v>
      </c>
      <c r="G411" s="42">
        <v>1572.9</v>
      </c>
      <c r="H411" s="34"/>
    </row>
    <row r="412" spans="1:8" customFormat="1" ht="15.75" x14ac:dyDescent="0.25">
      <c r="A412" s="66" t="s">
        <v>130</v>
      </c>
      <c r="B412" s="50"/>
      <c r="C412" s="62">
        <v>10</v>
      </c>
      <c r="D412" s="62" t="s">
        <v>143</v>
      </c>
      <c r="E412" s="50"/>
      <c r="F412" s="50"/>
      <c r="G412" s="16">
        <f>SUM(G413,G418)</f>
        <v>9096.4</v>
      </c>
      <c r="H412" s="34"/>
    </row>
    <row r="413" spans="1:8" customFormat="1" ht="47.25" x14ac:dyDescent="0.25">
      <c r="A413" s="33" t="s">
        <v>368</v>
      </c>
      <c r="B413" s="17"/>
      <c r="C413" s="19">
        <v>10</v>
      </c>
      <c r="D413" s="19" t="s">
        <v>143</v>
      </c>
      <c r="E413" s="17" t="s">
        <v>367</v>
      </c>
      <c r="F413" s="17"/>
      <c r="G413" s="42">
        <f>SUM(G414)</f>
        <v>1414.6</v>
      </c>
      <c r="H413" s="34"/>
    </row>
    <row r="414" spans="1:8" customFormat="1" ht="47.25" x14ac:dyDescent="0.25">
      <c r="A414" s="33" t="s">
        <v>117</v>
      </c>
      <c r="B414" s="17"/>
      <c r="C414" s="19">
        <v>10</v>
      </c>
      <c r="D414" s="19" t="s">
        <v>143</v>
      </c>
      <c r="E414" s="17" t="s">
        <v>369</v>
      </c>
      <c r="F414" s="17"/>
      <c r="G414" s="42">
        <f>SUM(G415)</f>
        <v>1414.6</v>
      </c>
      <c r="H414" s="34"/>
    </row>
    <row r="415" spans="1:8" customFormat="1" ht="80.25" customHeight="1" x14ac:dyDescent="0.25">
      <c r="A415" s="67" t="s">
        <v>769</v>
      </c>
      <c r="B415" s="18"/>
      <c r="C415" s="19">
        <v>10</v>
      </c>
      <c r="D415" s="19" t="s">
        <v>143</v>
      </c>
      <c r="E415" s="17" t="s">
        <v>401</v>
      </c>
      <c r="F415" s="18"/>
      <c r="G415" s="42">
        <f>SUM(G416)</f>
        <v>1414.6</v>
      </c>
      <c r="H415" s="34"/>
    </row>
    <row r="416" spans="1:8" customFormat="1" ht="78.75" x14ac:dyDescent="0.25">
      <c r="A416" s="67" t="s">
        <v>770</v>
      </c>
      <c r="B416" s="18"/>
      <c r="C416" s="19">
        <v>10</v>
      </c>
      <c r="D416" s="19" t="s">
        <v>143</v>
      </c>
      <c r="E416" s="17" t="s">
        <v>747</v>
      </c>
      <c r="F416" s="18"/>
      <c r="G416" s="42">
        <f>SUM(G417)</f>
        <v>1414.6</v>
      </c>
      <c r="H416" s="34"/>
    </row>
    <row r="417" spans="1:14" customFormat="1" ht="31.5" x14ac:dyDescent="0.25">
      <c r="A417" s="48" t="s">
        <v>202</v>
      </c>
      <c r="B417" s="18"/>
      <c r="C417" s="19">
        <v>10</v>
      </c>
      <c r="D417" s="19" t="s">
        <v>143</v>
      </c>
      <c r="E417" s="17" t="s">
        <v>747</v>
      </c>
      <c r="F417" s="18">
        <v>600</v>
      </c>
      <c r="G417" s="14">
        <v>1414.6</v>
      </c>
      <c r="H417" s="34"/>
    </row>
    <row r="418" spans="1:14" customFormat="1" ht="15.75" x14ac:dyDescent="0.25">
      <c r="A418" s="192" t="s">
        <v>270</v>
      </c>
      <c r="B418" s="116"/>
      <c r="C418" s="117">
        <v>10</v>
      </c>
      <c r="D418" s="117" t="s">
        <v>143</v>
      </c>
      <c r="E418" s="117" t="s">
        <v>269</v>
      </c>
      <c r="F418" s="117"/>
      <c r="G418" s="42">
        <f>SUM(G419)</f>
        <v>7681.8</v>
      </c>
      <c r="H418" s="76"/>
      <c r="I418" s="2"/>
      <c r="J418" s="2"/>
      <c r="K418" s="2"/>
      <c r="L418" s="2"/>
      <c r="M418" s="2"/>
      <c r="N418" s="2"/>
    </row>
    <row r="419" spans="1:14" s="34" customFormat="1" ht="15.75" x14ac:dyDescent="0.25">
      <c r="A419" s="192" t="s">
        <v>272</v>
      </c>
      <c r="B419" s="116"/>
      <c r="C419" s="117">
        <v>10</v>
      </c>
      <c r="D419" s="117" t="s">
        <v>143</v>
      </c>
      <c r="E419" s="117" t="s">
        <v>271</v>
      </c>
      <c r="F419" s="117"/>
      <c r="G419" s="42">
        <f>SUM(G420)</f>
        <v>7681.8</v>
      </c>
    </row>
    <row r="420" spans="1:14" s="34" customFormat="1" ht="63" x14ac:dyDescent="0.25">
      <c r="A420" s="192" t="s">
        <v>809</v>
      </c>
      <c r="B420" s="116"/>
      <c r="C420" s="117">
        <v>10</v>
      </c>
      <c r="D420" s="117" t="s">
        <v>143</v>
      </c>
      <c r="E420" s="117" t="s">
        <v>810</v>
      </c>
      <c r="F420" s="117"/>
      <c r="G420" s="42">
        <f>SUM(G421)</f>
        <v>7681.8</v>
      </c>
    </row>
    <row r="421" spans="1:14" s="34" customFormat="1" ht="31.5" x14ac:dyDescent="0.25">
      <c r="A421" s="115" t="s">
        <v>828</v>
      </c>
      <c r="B421" s="116"/>
      <c r="C421" s="117">
        <v>10</v>
      </c>
      <c r="D421" s="117" t="s">
        <v>143</v>
      </c>
      <c r="E421" s="117" t="s">
        <v>810</v>
      </c>
      <c r="F421" s="117">
        <v>400</v>
      </c>
      <c r="G421" s="118">
        <v>7681.8</v>
      </c>
    </row>
    <row r="422" spans="1:14" customFormat="1" ht="15.75" x14ac:dyDescent="0.25">
      <c r="A422" s="36" t="s">
        <v>131</v>
      </c>
      <c r="B422" s="174"/>
      <c r="C422" s="175">
        <v>10</v>
      </c>
      <c r="D422" s="175" t="s">
        <v>148</v>
      </c>
      <c r="E422" s="174"/>
      <c r="F422" s="174"/>
      <c r="G422" s="16">
        <f>SUM(G423,G430,G449)</f>
        <v>47658.900000000009</v>
      </c>
      <c r="H422" s="34"/>
    </row>
    <row r="423" spans="1:14" customFormat="1" ht="47.25" x14ac:dyDescent="0.25">
      <c r="A423" s="133" t="s">
        <v>368</v>
      </c>
      <c r="B423" s="17"/>
      <c r="C423" s="25">
        <v>10</v>
      </c>
      <c r="D423" s="25" t="s">
        <v>148</v>
      </c>
      <c r="E423" s="25" t="s">
        <v>367</v>
      </c>
      <c r="F423" s="17"/>
      <c r="G423" s="119">
        <f>G424</f>
        <v>2194.8000000000002</v>
      </c>
      <c r="H423" s="34"/>
    </row>
    <row r="424" spans="1:14" customFormat="1" ht="47.25" x14ac:dyDescent="0.25">
      <c r="A424" s="133" t="s">
        <v>117</v>
      </c>
      <c r="B424" s="17"/>
      <c r="C424" s="25">
        <v>10</v>
      </c>
      <c r="D424" s="25" t="s">
        <v>148</v>
      </c>
      <c r="E424" s="17" t="s">
        <v>811</v>
      </c>
      <c r="F424" s="17"/>
      <c r="G424" s="119">
        <f>G425</f>
        <v>2194.8000000000002</v>
      </c>
      <c r="H424" s="77"/>
      <c r="I424" s="12"/>
      <c r="J424" s="12"/>
    </row>
    <row r="425" spans="1:14" s="32" customFormat="1" ht="63" x14ac:dyDescent="0.25">
      <c r="A425" s="41" t="s">
        <v>812</v>
      </c>
      <c r="B425" s="17"/>
      <c r="C425" s="25">
        <v>10</v>
      </c>
      <c r="D425" s="25" t="s">
        <v>148</v>
      </c>
      <c r="E425" s="17" t="s">
        <v>813</v>
      </c>
      <c r="F425" s="17"/>
      <c r="G425" s="119">
        <f>SUM(G426,G428)</f>
        <v>2194.8000000000002</v>
      </c>
      <c r="H425" s="73"/>
    </row>
    <row r="426" spans="1:14" customFormat="1" ht="31.5" x14ac:dyDescent="0.25">
      <c r="A426" s="41" t="s">
        <v>814</v>
      </c>
      <c r="B426" s="17"/>
      <c r="C426" s="25">
        <v>10</v>
      </c>
      <c r="D426" s="25" t="s">
        <v>148</v>
      </c>
      <c r="E426" s="17" t="s">
        <v>815</v>
      </c>
      <c r="F426" s="17"/>
      <c r="G426" s="119">
        <f>G427</f>
        <v>2159.9</v>
      </c>
      <c r="H426" s="34"/>
    </row>
    <row r="427" spans="1:14" customFormat="1" ht="31.5" x14ac:dyDescent="0.25">
      <c r="A427" s="115" t="s">
        <v>828</v>
      </c>
      <c r="B427" s="17"/>
      <c r="C427" s="25">
        <v>10</v>
      </c>
      <c r="D427" s="25" t="s">
        <v>148</v>
      </c>
      <c r="E427" s="17" t="s">
        <v>815</v>
      </c>
      <c r="F427" s="117">
        <v>400</v>
      </c>
      <c r="G427" s="119">
        <v>2159.9</v>
      </c>
      <c r="H427" s="34"/>
    </row>
    <row r="428" spans="1:14" customFormat="1" ht="31.5" x14ac:dyDescent="0.25">
      <c r="A428" s="41" t="s">
        <v>816</v>
      </c>
      <c r="B428" s="17"/>
      <c r="C428" s="25">
        <v>10</v>
      </c>
      <c r="D428" s="25" t="s">
        <v>148</v>
      </c>
      <c r="E428" s="17" t="s">
        <v>817</v>
      </c>
      <c r="F428" s="17"/>
      <c r="G428" s="119">
        <f>G429</f>
        <v>34.9</v>
      </c>
      <c r="H428" s="34"/>
    </row>
    <row r="429" spans="1:14" s="32" customFormat="1" ht="31.5" x14ac:dyDescent="0.25">
      <c r="A429" s="115" t="s">
        <v>828</v>
      </c>
      <c r="B429" s="17"/>
      <c r="C429" s="25">
        <v>10</v>
      </c>
      <c r="D429" s="25" t="s">
        <v>148</v>
      </c>
      <c r="E429" s="17" t="s">
        <v>817</v>
      </c>
      <c r="F429" s="117">
        <v>400</v>
      </c>
      <c r="G429" s="119">
        <v>34.9</v>
      </c>
      <c r="H429" s="73"/>
    </row>
    <row r="430" spans="1:14" customFormat="1" ht="31.5" x14ac:dyDescent="0.3">
      <c r="A430" s="33" t="s">
        <v>265</v>
      </c>
      <c r="B430" s="17"/>
      <c r="C430" s="25">
        <v>10</v>
      </c>
      <c r="D430" s="25" t="s">
        <v>148</v>
      </c>
      <c r="E430" s="17" t="s">
        <v>263</v>
      </c>
      <c r="F430" s="43"/>
      <c r="G430" s="42">
        <f>SUM(G431,G440)</f>
        <v>45273.8</v>
      </c>
      <c r="H430" s="34"/>
    </row>
    <row r="431" spans="1:14" customFormat="1" ht="31.5" x14ac:dyDescent="0.3">
      <c r="A431" s="33" t="s">
        <v>266</v>
      </c>
      <c r="B431" s="17"/>
      <c r="C431" s="25">
        <v>10</v>
      </c>
      <c r="D431" s="25" t="s">
        <v>148</v>
      </c>
      <c r="E431" s="17" t="s">
        <v>264</v>
      </c>
      <c r="F431" s="43"/>
      <c r="G431" s="42">
        <f>SUM(G432,G435,G438)</f>
        <v>16018.8</v>
      </c>
      <c r="H431" s="34"/>
    </row>
    <row r="432" spans="1:14" customFormat="1" ht="31.5" x14ac:dyDescent="0.3">
      <c r="A432" s="48" t="s">
        <v>340</v>
      </c>
      <c r="B432" s="17"/>
      <c r="C432" s="25">
        <v>10</v>
      </c>
      <c r="D432" s="25" t="s">
        <v>148</v>
      </c>
      <c r="E432" s="17" t="s">
        <v>339</v>
      </c>
      <c r="F432" s="43"/>
      <c r="G432" s="42">
        <f>SUM(G433:G434)</f>
        <v>13075.5</v>
      </c>
      <c r="H432" s="34"/>
    </row>
    <row r="433" spans="1:8" customFormat="1" ht="63" x14ac:dyDescent="0.25">
      <c r="A433" s="48" t="s">
        <v>204</v>
      </c>
      <c r="B433" s="17"/>
      <c r="C433" s="25">
        <v>10</v>
      </c>
      <c r="D433" s="25" t="s">
        <v>148</v>
      </c>
      <c r="E433" s="17" t="s">
        <v>339</v>
      </c>
      <c r="F433" s="17">
        <v>100</v>
      </c>
      <c r="G433" s="42">
        <v>11216.8</v>
      </c>
      <c r="H433" s="34"/>
    </row>
    <row r="434" spans="1:8" customFormat="1" ht="31.5" x14ac:dyDescent="0.25">
      <c r="A434" s="65" t="s">
        <v>560</v>
      </c>
      <c r="B434" s="177"/>
      <c r="C434" s="25">
        <v>10</v>
      </c>
      <c r="D434" s="25" t="s">
        <v>148</v>
      </c>
      <c r="E434" s="17" t="s">
        <v>339</v>
      </c>
      <c r="F434" s="177">
        <v>200</v>
      </c>
      <c r="G434" s="42">
        <v>1858.7</v>
      </c>
      <c r="H434" s="34"/>
    </row>
    <row r="435" spans="1:8" customFormat="1" ht="63" x14ac:dyDescent="0.25">
      <c r="A435" s="65" t="s">
        <v>873</v>
      </c>
      <c r="B435" s="18"/>
      <c r="C435" s="25" t="s">
        <v>4</v>
      </c>
      <c r="D435" s="25" t="s">
        <v>148</v>
      </c>
      <c r="E435" s="17" t="s">
        <v>341</v>
      </c>
      <c r="F435" s="18"/>
      <c r="G435" s="42">
        <f>SUM(G436:G437)</f>
        <v>2574</v>
      </c>
      <c r="H435" s="34"/>
    </row>
    <row r="436" spans="1:8" customFormat="1" ht="63" x14ac:dyDescent="0.25">
      <c r="A436" s="48" t="s">
        <v>204</v>
      </c>
      <c r="B436" s="18"/>
      <c r="C436" s="25" t="s">
        <v>4</v>
      </c>
      <c r="D436" s="25" t="s">
        <v>148</v>
      </c>
      <c r="E436" s="17" t="s">
        <v>341</v>
      </c>
      <c r="F436" s="18">
        <v>100</v>
      </c>
      <c r="G436" s="42">
        <v>2166.6999999999998</v>
      </c>
      <c r="H436" s="34"/>
    </row>
    <row r="437" spans="1:8" customFormat="1" ht="31.5" x14ac:dyDescent="0.25">
      <c r="A437" s="65" t="s">
        <v>560</v>
      </c>
      <c r="B437" s="177"/>
      <c r="C437" s="25" t="s">
        <v>4</v>
      </c>
      <c r="D437" s="25" t="s">
        <v>148</v>
      </c>
      <c r="E437" s="17" t="s">
        <v>341</v>
      </c>
      <c r="F437" s="177">
        <v>200</v>
      </c>
      <c r="G437" s="42">
        <v>407.3</v>
      </c>
      <c r="H437" s="34"/>
    </row>
    <row r="438" spans="1:8" customFormat="1" ht="18.75" x14ac:dyDescent="0.3">
      <c r="A438" s="33" t="s">
        <v>721</v>
      </c>
      <c r="B438" s="17"/>
      <c r="C438" s="25">
        <v>10</v>
      </c>
      <c r="D438" s="25" t="s">
        <v>148</v>
      </c>
      <c r="E438" s="17" t="s">
        <v>342</v>
      </c>
      <c r="F438" s="63"/>
      <c r="G438" s="42">
        <f>SUM(G439)</f>
        <v>369.3</v>
      </c>
      <c r="H438" s="34"/>
    </row>
    <row r="439" spans="1:8" customFormat="1" ht="63" x14ac:dyDescent="0.25">
      <c r="A439" s="48" t="s">
        <v>204</v>
      </c>
      <c r="B439" s="17"/>
      <c r="C439" s="25">
        <v>10</v>
      </c>
      <c r="D439" s="25" t="s">
        <v>148</v>
      </c>
      <c r="E439" s="17" t="s">
        <v>342</v>
      </c>
      <c r="F439" s="17">
        <v>100</v>
      </c>
      <c r="G439" s="42">
        <v>369.3</v>
      </c>
      <c r="H439" s="34"/>
    </row>
    <row r="440" spans="1:8" customFormat="1" ht="31.5" x14ac:dyDescent="0.3">
      <c r="A440" s="33" t="s">
        <v>403</v>
      </c>
      <c r="B440" s="17"/>
      <c r="C440" s="25">
        <v>10</v>
      </c>
      <c r="D440" s="25" t="s">
        <v>148</v>
      </c>
      <c r="E440" s="17" t="s">
        <v>402</v>
      </c>
      <c r="F440" s="43"/>
      <c r="G440" s="42">
        <f>SUM(G441,G443,G445)</f>
        <v>29255</v>
      </c>
      <c r="H440" s="34"/>
    </row>
    <row r="441" spans="1:8" customFormat="1" ht="18.75" x14ac:dyDescent="0.3">
      <c r="A441" s="48" t="s">
        <v>721</v>
      </c>
      <c r="B441" s="17"/>
      <c r="C441" s="25" t="s">
        <v>4</v>
      </c>
      <c r="D441" s="25" t="s">
        <v>148</v>
      </c>
      <c r="E441" s="17" t="s">
        <v>597</v>
      </c>
      <c r="F441" s="43"/>
      <c r="G441" s="42">
        <f>SUM(G442)</f>
        <v>1269.0999999999999</v>
      </c>
      <c r="H441" s="34"/>
    </row>
    <row r="442" spans="1:8" customFormat="1" ht="63" x14ac:dyDescent="0.25">
      <c r="A442" s="48" t="s">
        <v>204</v>
      </c>
      <c r="B442" s="17"/>
      <c r="C442" s="25" t="s">
        <v>4</v>
      </c>
      <c r="D442" s="25" t="s">
        <v>148</v>
      </c>
      <c r="E442" s="17" t="s">
        <v>597</v>
      </c>
      <c r="F442" s="17">
        <v>100</v>
      </c>
      <c r="G442" s="42">
        <v>1269.0999999999999</v>
      </c>
      <c r="H442" s="34"/>
    </row>
    <row r="443" spans="1:8" customFormat="1" ht="18.75" x14ac:dyDescent="0.3">
      <c r="A443" s="48" t="s">
        <v>723</v>
      </c>
      <c r="B443" s="17"/>
      <c r="C443" s="25" t="s">
        <v>4</v>
      </c>
      <c r="D443" s="25" t="s">
        <v>148</v>
      </c>
      <c r="E443" s="17" t="s">
        <v>888</v>
      </c>
      <c r="F443" s="43"/>
      <c r="G443" s="42">
        <f>SUM(G444)</f>
        <v>18.899999999999999</v>
      </c>
      <c r="H443" s="34"/>
    </row>
    <row r="444" spans="1:8" customFormat="1" ht="63" x14ac:dyDescent="0.25">
      <c r="A444" s="48" t="s">
        <v>204</v>
      </c>
      <c r="B444" s="17"/>
      <c r="C444" s="25" t="s">
        <v>4</v>
      </c>
      <c r="D444" s="25" t="s">
        <v>148</v>
      </c>
      <c r="E444" s="17" t="s">
        <v>888</v>
      </c>
      <c r="F444" s="17">
        <v>100</v>
      </c>
      <c r="G444" s="42">
        <v>18.899999999999999</v>
      </c>
      <c r="H444" s="34"/>
    </row>
    <row r="445" spans="1:8" customFormat="1" ht="47.25" x14ac:dyDescent="0.25">
      <c r="A445" s="48" t="s">
        <v>211</v>
      </c>
      <c r="B445" s="17"/>
      <c r="C445" s="25">
        <v>10</v>
      </c>
      <c r="D445" s="25" t="s">
        <v>148</v>
      </c>
      <c r="E445" s="17" t="s">
        <v>590</v>
      </c>
      <c r="F445" s="17"/>
      <c r="G445" s="42">
        <f>SUM(G446:G448)</f>
        <v>27967</v>
      </c>
      <c r="H445" s="34"/>
    </row>
    <row r="446" spans="1:8" customFormat="1" ht="63" x14ac:dyDescent="0.25">
      <c r="A446" s="48" t="s">
        <v>204</v>
      </c>
      <c r="B446" s="17"/>
      <c r="C446" s="25">
        <v>10</v>
      </c>
      <c r="D446" s="25" t="s">
        <v>148</v>
      </c>
      <c r="E446" s="17" t="s">
        <v>590</v>
      </c>
      <c r="F446" s="17">
        <v>100</v>
      </c>
      <c r="G446" s="14">
        <v>21593.3</v>
      </c>
      <c r="H446" s="34"/>
    </row>
    <row r="447" spans="1:8" customFormat="1" ht="31.5" x14ac:dyDescent="0.25">
      <c r="A447" s="48" t="s">
        <v>560</v>
      </c>
      <c r="B447" s="17"/>
      <c r="C447" s="25">
        <v>10</v>
      </c>
      <c r="D447" s="25" t="s">
        <v>148</v>
      </c>
      <c r="E447" s="17" t="s">
        <v>590</v>
      </c>
      <c r="F447" s="17">
        <v>200</v>
      </c>
      <c r="G447" s="14">
        <v>6255</v>
      </c>
      <c r="H447" s="34"/>
    </row>
    <row r="448" spans="1:8" customFormat="1" ht="15.75" x14ac:dyDescent="0.25">
      <c r="A448" s="48" t="s">
        <v>201</v>
      </c>
      <c r="B448" s="17"/>
      <c r="C448" s="25">
        <v>10</v>
      </c>
      <c r="D448" s="25" t="s">
        <v>148</v>
      </c>
      <c r="E448" s="17" t="s">
        <v>590</v>
      </c>
      <c r="F448" s="17">
        <v>800</v>
      </c>
      <c r="G448" s="14">
        <v>118.7</v>
      </c>
      <c r="H448" s="34"/>
    </row>
    <row r="449" spans="1:9" customFormat="1" ht="15.75" x14ac:dyDescent="0.25">
      <c r="A449" s="48" t="s">
        <v>270</v>
      </c>
      <c r="B449" s="17"/>
      <c r="C449" s="25" t="s">
        <v>4</v>
      </c>
      <c r="D449" s="25" t="s">
        <v>148</v>
      </c>
      <c r="E449" s="17" t="s">
        <v>269</v>
      </c>
      <c r="F449" s="17"/>
      <c r="G449" s="14">
        <f>SUM(G450)</f>
        <v>190.3</v>
      </c>
      <c r="H449" s="34"/>
    </row>
    <row r="450" spans="1:9" customFormat="1" ht="15.75" x14ac:dyDescent="0.25">
      <c r="A450" s="48" t="s">
        <v>272</v>
      </c>
      <c r="B450" s="17"/>
      <c r="C450" s="25" t="s">
        <v>4</v>
      </c>
      <c r="D450" s="25" t="s">
        <v>148</v>
      </c>
      <c r="E450" s="17" t="s">
        <v>271</v>
      </c>
      <c r="F450" s="17"/>
      <c r="G450" s="14">
        <f>SUM(G451)</f>
        <v>190.3</v>
      </c>
      <c r="H450" s="34"/>
    </row>
    <row r="451" spans="1:9" customFormat="1" ht="15.75" x14ac:dyDescent="0.25">
      <c r="A451" s="48" t="s">
        <v>344</v>
      </c>
      <c r="B451" s="17"/>
      <c r="C451" s="25" t="s">
        <v>4</v>
      </c>
      <c r="D451" s="25" t="s">
        <v>148</v>
      </c>
      <c r="E451" s="17" t="s">
        <v>345</v>
      </c>
      <c r="F451" s="17"/>
      <c r="G451" s="14">
        <f>SUM(G452:G453)</f>
        <v>190.3</v>
      </c>
      <c r="H451" s="34"/>
    </row>
    <row r="452" spans="1:9" customFormat="1" ht="63" x14ac:dyDescent="0.25">
      <c r="A452" s="48" t="s">
        <v>204</v>
      </c>
      <c r="B452" s="17"/>
      <c r="C452" s="25" t="s">
        <v>4</v>
      </c>
      <c r="D452" s="25" t="s">
        <v>148</v>
      </c>
      <c r="E452" s="17" t="s">
        <v>345</v>
      </c>
      <c r="F452" s="17">
        <v>100</v>
      </c>
      <c r="G452" s="14">
        <v>98.8</v>
      </c>
    </row>
    <row r="453" spans="1:9" customFormat="1" ht="15.75" x14ac:dyDescent="0.25">
      <c r="A453" s="48" t="s">
        <v>201</v>
      </c>
      <c r="B453" s="17"/>
      <c r="C453" s="25" t="s">
        <v>4</v>
      </c>
      <c r="D453" s="25" t="s">
        <v>148</v>
      </c>
      <c r="E453" s="17" t="s">
        <v>345</v>
      </c>
      <c r="F453" s="17">
        <v>800</v>
      </c>
      <c r="G453" s="14">
        <v>91.5</v>
      </c>
    </row>
    <row r="454" spans="1:9" customFormat="1" ht="15.75" x14ac:dyDescent="0.25">
      <c r="A454" s="36" t="s">
        <v>132</v>
      </c>
      <c r="B454" s="174"/>
      <c r="C454" s="175">
        <v>11</v>
      </c>
      <c r="D454" s="175" t="s">
        <v>147</v>
      </c>
      <c r="E454" s="176"/>
      <c r="F454" s="176"/>
      <c r="G454" s="16">
        <f>G455+G464</f>
        <v>23664.400000000001</v>
      </c>
    </row>
    <row r="455" spans="1:9" customFormat="1" ht="15.75" x14ac:dyDescent="0.25">
      <c r="A455" s="36" t="s">
        <v>133</v>
      </c>
      <c r="B455" s="174"/>
      <c r="C455" s="175">
        <v>11</v>
      </c>
      <c r="D455" s="175" t="s">
        <v>140</v>
      </c>
      <c r="E455" s="176"/>
      <c r="F455" s="176"/>
      <c r="G455" s="16">
        <f>SUM(G456)</f>
        <v>21589.9</v>
      </c>
    </row>
    <row r="456" spans="1:9" customFormat="1" ht="31.5" x14ac:dyDescent="0.25">
      <c r="A456" s="33" t="s">
        <v>405</v>
      </c>
      <c r="B456" s="17"/>
      <c r="C456" s="25">
        <v>11</v>
      </c>
      <c r="D456" s="25" t="s">
        <v>140</v>
      </c>
      <c r="E456" s="17" t="s">
        <v>406</v>
      </c>
      <c r="F456" s="52"/>
      <c r="G456" s="42">
        <f>SUM(G457,G461)</f>
        <v>21589.9</v>
      </c>
    </row>
    <row r="457" spans="1:9" customFormat="1" ht="15.75" x14ac:dyDescent="0.25">
      <c r="A457" s="33" t="s">
        <v>134</v>
      </c>
      <c r="B457" s="17"/>
      <c r="C457" s="25">
        <v>11</v>
      </c>
      <c r="D457" s="25" t="s">
        <v>140</v>
      </c>
      <c r="E457" s="17" t="s">
        <v>407</v>
      </c>
      <c r="F457" s="52"/>
      <c r="G457" s="42">
        <f>SUM(G458)</f>
        <v>417.2</v>
      </c>
    </row>
    <row r="458" spans="1:9" customFormat="1" ht="47.25" x14ac:dyDescent="0.25">
      <c r="A458" s="67" t="s">
        <v>434</v>
      </c>
      <c r="B458" s="18"/>
      <c r="C458" s="25">
        <v>11</v>
      </c>
      <c r="D458" s="25" t="s">
        <v>140</v>
      </c>
      <c r="E458" s="17" t="s">
        <v>408</v>
      </c>
      <c r="F458" s="18"/>
      <c r="G458" s="42">
        <f>SUM(G459)</f>
        <v>417.2</v>
      </c>
    </row>
    <row r="459" spans="1:9" customFormat="1" ht="18.75" x14ac:dyDescent="0.3">
      <c r="A459" s="33" t="s">
        <v>721</v>
      </c>
      <c r="B459" s="17"/>
      <c r="C459" s="25">
        <v>11</v>
      </c>
      <c r="D459" s="25" t="s">
        <v>140</v>
      </c>
      <c r="E459" s="17" t="s">
        <v>409</v>
      </c>
      <c r="F459" s="63"/>
      <c r="G459" s="42">
        <f>SUM(G460)</f>
        <v>417.2</v>
      </c>
    </row>
    <row r="460" spans="1:9" customFormat="1" ht="31.5" x14ac:dyDescent="0.25">
      <c r="A460" s="48" t="s">
        <v>202</v>
      </c>
      <c r="B460" s="17"/>
      <c r="C460" s="25">
        <v>11</v>
      </c>
      <c r="D460" s="25" t="s">
        <v>140</v>
      </c>
      <c r="E460" s="17" t="s">
        <v>409</v>
      </c>
      <c r="F460" s="17">
        <v>600</v>
      </c>
      <c r="G460" s="42">
        <v>417.2</v>
      </c>
    </row>
    <row r="461" spans="1:9" customFormat="1" ht="31.5" x14ac:dyDescent="0.25">
      <c r="A461" s="33" t="s">
        <v>135</v>
      </c>
      <c r="B461" s="17"/>
      <c r="C461" s="25">
        <v>11</v>
      </c>
      <c r="D461" s="25" t="s">
        <v>140</v>
      </c>
      <c r="E461" s="17" t="s">
        <v>410</v>
      </c>
      <c r="F461" s="52"/>
      <c r="G461" s="42">
        <f>SUM(G462)</f>
        <v>21172.7</v>
      </c>
    </row>
    <row r="462" spans="1:9" customFormat="1" ht="47.25" x14ac:dyDescent="0.25">
      <c r="A462" s="48" t="s">
        <v>212</v>
      </c>
      <c r="B462" s="17"/>
      <c r="C462" s="25">
        <v>11</v>
      </c>
      <c r="D462" s="25" t="s">
        <v>140</v>
      </c>
      <c r="E462" s="17" t="s">
        <v>591</v>
      </c>
      <c r="F462" s="52"/>
      <c r="G462" s="42">
        <f>SUM(G463)</f>
        <v>21172.7</v>
      </c>
    </row>
    <row r="463" spans="1:9" s="112" customFormat="1" ht="31.5" x14ac:dyDescent="0.25">
      <c r="A463" s="48" t="s">
        <v>202</v>
      </c>
      <c r="B463" s="17"/>
      <c r="C463" s="25">
        <v>11</v>
      </c>
      <c r="D463" s="25" t="s">
        <v>140</v>
      </c>
      <c r="E463" s="17" t="s">
        <v>591</v>
      </c>
      <c r="F463" s="17">
        <v>600</v>
      </c>
      <c r="G463" s="42">
        <v>21172.7</v>
      </c>
      <c r="H463" s="114"/>
      <c r="I463" s="114"/>
    </row>
    <row r="464" spans="1:9" s="112" customFormat="1" ht="15.75" x14ac:dyDescent="0.25">
      <c r="A464" s="36" t="s">
        <v>136</v>
      </c>
      <c r="B464" s="174"/>
      <c r="C464" s="175">
        <v>11</v>
      </c>
      <c r="D464" s="175" t="s">
        <v>141</v>
      </c>
      <c r="E464" s="174"/>
      <c r="F464" s="174"/>
      <c r="G464" s="16">
        <f>SUM(G465,G470)</f>
        <v>2074.5</v>
      </c>
      <c r="H464" s="114"/>
      <c r="I464" s="114"/>
    </row>
    <row r="465" spans="1:9" s="112" customFormat="1" ht="31.5" x14ac:dyDescent="0.25">
      <c r="A465" s="33" t="s">
        <v>405</v>
      </c>
      <c r="B465" s="17"/>
      <c r="C465" s="25">
        <v>11</v>
      </c>
      <c r="D465" s="25" t="s">
        <v>141</v>
      </c>
      <c r="E465" s="17" t="s">
        <v>406</v>
      </c>
      <c r="F465" s="17"/>
      <c r="G465" s="42">
        <f>SUM(G466)</f>
        <v>1290</v>
      </c>
      <c r="H465" s="114"/>
      <c r="I465" s="114"/>
    </row>
    <row r="466" spans="1:9" s="112" customFormat="1" ht="15.75" x14ac:dyDescent="0.25">
      <c r="A466" s="33" t="s">
        <v>134</v>
      </c>
      <c r="B466" s="17"/>
      <c r="C466" s="25">
        <v>11</v>
      </c>
      <c r="D466" s="25" t="s">
        <v>141</v>
      </c>
      <c r="E466" s="17" t="s">
        <v>407</v>
      </c>
      <c r="F466" s="17"/>
      <c r="G466" s="42">
        <f>SUM(G467)</f>
        <v>1290</v>
      </c>
    </row>
    <row r="467" spans="1:9" customFormat="1" ht="31.5" x14ac:dyDescent="0.25">
      <c r="A467" s="67" t="s">
        <v>413</v>
      </c>
      <c r="B467" s="18"/>
      <c r="C467" s="25">
        <v>11</v>
      </c>
      <c r="D467" s="25" t="s">
        <v>141</v>
      </c>
      <c r="E467" s="17" t="s">
        <v>412</v>
      </c>
      <c r="F467" s="18"/>
      <c r="G467" s="42">
        <f>SUM(G468)</f>
        <v>1290</v>
      </c>
    </row>
    <row r="468" spans="1:9" customFormat="1" ht="15.75" x14ac:dyDescent="0.25">
      <c r="A468" s="33" t="s">
        <v>137</v>
      </c>
      <c r="B468" s="17"/>
      <c r="C468" s="25">
        <v>11</v>
      </c>
      <c r="D468" s="25" t="s">
        <v>141</v>
      </c>
      <c r="E468" s="17" t="s">
        <v>411</v>
      </c>
      <c r="F468" s="17"/>
      <c r="G468" s="42">
        <f>SUM(G469:G469)</f>
        <v>1290</v>
      </c>
    </row>
    <row r="469" spans="1:9" customFormat="1" ht="31.5" x14ac:dyDescent="0.25">
      <c r="A469" s="48" t="s">
        <v>202</v>
      </c>
      <c r="B469" s="194"/>
      <c r="C469" s="195">
        <v>11</v>
      </c>
      <c r="D469" s="195" t="s">
        <v>141</v>
      </c>
      <c r="E469" s="17" t="s">
        <v>411</v>
      </c>
      <c r="F469" s="194">
        <v>600</v>
      </c>
      <c r="G469" s="15">
        <v>1290</v>
      </c>
    </row>
    <row r="470" spans="1:9" customFormat="1" ht="15.75" x14ac:dyDescent="0.25">
      <c r="A470" s="21" t="s">
        <v>270</v>
      </c>
      <c r="B470" s="194"/>
      <c r="C470" s="25">
        <v>11</v>
      </c>
      <c r="D470" s="25" t="s">
        <v>141</v>
      </c>
      <c r="E470" s="18" t="s">
        <v>269</v>
      </c>
      <c r="F470" s="18"/>
      <c r="G470" s="42">
        <f>SUM(G471)</f>
        <v>784.5</v>
      </c>
    </row>
    <row r="471" spans="1:9" customFormat="1" ht="15.75" x14ac:dyDescent="0.25">
      <c r="A471" s="21" t="s">
        <v>272</v>
      </c>
      <c r="B471" s="194"/>
      <c r="C471" s="25">
        <v>11</v>
      </c>
      <c r="D471" s="25" t="s">
        <v>141</v>
      </c>
      <c r="E471" s="18" t="s">
        <v>271</v>
      </c>
      <c r="F471" s="18"/>
      <c r="G471" s="42">
        <f>SUM(G472)</f>
        <v>784.5</v>
      </c>
    </row>
    <row r="472" spans="1:9" customFormat="1" ht="15.75" x14ac:dyDescent="0.25">
      <c r="A472" s="133" t="s">
        <v>344</v>
      </c>
      <c r="B472" s="194"/>
      <c r="C472" s="25">
        <v>11</v>
      </c>
      <c r="D472" s="25" t="s">
        <v>141</v>
      </c>
      <c r="E472" s="17" t="s">
        <v>345</v>
      </c>
      <c r="F472" s="17"/>
      <c r="G472" s="42">
        <f>G473</f>
        <v>784.5</v>
      </c>
    </row>
    <row r="473" spans="1:9" customFormat="1" ht="31.5" x14ac:dyDescent="0.25">
      <c r="A473" s="48" t="s">
        <v>202</v>
      </c>
      <c r="B473" s="17"/>
      <c r="C473" s="25">
        <v>11</v>
      </c>
      <c r="D473" s="25" t="s">
        <v>141</v>
      </c>
      <c r="E473" s="17" t="s">
        <v>345</v>
      </c>
      <c r="F473" s="17">
        <v>600</v>
      </c>
      <c r="G473" s="42">
        <v>784.5</v>
      </c>
    </row>
  </sheetData>
  <autoFilter ref="A15:G17"/>
  <mergeCells count="7">
    <mergeCell ref="A12:G12"/>
    <mergeCell ref="A6:G6"/>
    <mergeCell ref="A7:G7"/>
    <mergeCell ref="A8:G8"/>
    <mergeCell ref="A11:G11"/>
    <mergeCell ref="A9:G9"/>
    <mergeCell ref="A10:G10"/>
  </mergeCells>
  <pageMargins left="0.70866141732283472" right="0.43307086614173229" top="0.39370078740157483" bottom="0.43307086614173229" header="0.31496062992125984" footer="0.31496062992125984"/>
  <pageSetup paperSize="9" scale="84" fitToHeight="1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1"/>
  <sheetViews>
    <sheetView zoomScale="90" zoomScaleNormal="90" workbookViewId="0">
      <selection activeCell="K20" sqref="K20"/>
    </sheetView>
  </sheetViews>
  <sheetFormatPr defaultRowHeight="15" x14ac:dyDescent="0.25"/>
  <cols>
    <col min="1" max="1" width="65.7109375" style="199" customWidth="1"/>
    <col min="2" max="2" width="5" style="200" customWidth="1"/>
    <col min="3" max="4" width="3.7109375" style="129" customWidth="1"/>
    <col min="5" max="5" width="15.7109375" style="129" customWidth="1"/>
    <col min="6" max="6" width="4.7109375" style="129" customWidth="1"/>
    <col min="7" max="7" width="12.7109375" style="129" customWidth="1"/>
    <col min="9" max="9" width="12.5703125" bestFit="1" customWidth="1"/>
  </cols>
  <sheetData>
    <row r="1" spans="1:7" ht="15.75" x14ac:dyDescent="0.25">
      <c r="A1" s="196"/>
      <c r="B1" s="126"/>
      <c r="C1" s="125"/>
      <c r="D1" s="125"/>
      <c r="F1" s="197"/>
      <c r="G1" s="156" t="s">
        <v>892</v>
      </c>
    </row>
    <row r="2" spans="1:7" ht="15.75" x14ac:dyDescent="0.25">
      <c r="A2" s="196"/>
      <c r="B2" s="126"/>
      <c r="C2" s="125"/>
      <c r="D2" s="125"/>
      <c r="E2" s="125"/>
      <c r="F2" s="155"/>
      <c r="G2" s="155" t="s">
        <v>5</v>
      </c>
    </row>
    <row r="3" spans="1:7" ht="15.75" x14ac:dyDescent="0.25">
      <c r="A3" s="196"/>
      <c r="B3" s="126"/>
      <c r="C3" s="125"/>
      <c r="D3" s="125"/>
      <c r="E3" s="125"/>
      <c r="F3" s="155"/>
      <c r="G3" s="155" t="s">
        <v>608</v>
      </c>
    </row>
    <row r="4" spans="1:7" ht="15.75" x14ac:dyDescent="0.25">
      <c r="A4" s="196"/>
      <c r="B4" s="126"/>
      <c r="C4" s="125"/>
      <c r="D4" s="125"/>
      <c r="F4" s="198"/>
      <c r="G4" s="156" t="s">
        <v>967</v>
      </c>
    </row>
    <row r="5" spans="1:7" ht="15.75" x14ac:dyDescent="0.25">
      <c r="B5" s="127"/>
      <c r="C5" s="127"/>
      <c r="D5" s="127"/>
      <c r="E5" s="127"/>
      <c r="F5" s="155"/>
      <c r="G5" s="155"/>
    </row>
    <row r="6" spans="1:7" ht="15.75" customHeight="1" x14ac:dyDescent="0.25">
      <c r="A6" s="291" t="s">
        <v>249</v>
      </c>
      <c r="B6" s="291"/>
      <c r="C6" s="291"/>
      <c r="D6" s="291"/>
      <c r="E6" s="291"/>
      <c r="F6" s="291"/>
      <c r="G6" s="291"/>
    </row>
    <row r="7" spans="1:7" ht="15.75" customHeight="1" x14ac:dyDescent="0.25">
      <c r="A7" s="291" t="s">
        <v>867</v>
      </c>
      <c r="B7" s="291"/>
      <c r="C7" s="291"/>
      <c r="D7" s="291"/>
      <c r="E7" s="291"/>
      <c r="F7" s="291"/>
      <c r="G7" s="291"/>
    </row>
    <row r="8" spans="1:7" ht="15.75" customHeight="1" x14ac:dyDescent="0.25">
      <c r="A8" s="291" t="s">
        <v>608</v>
      </c>
      <c r="B8" s="291"/>
      <c r="C8" s="291"/>
      <c r="D8" s="291"/>
      <c r="E8" s="291"/>
      <c r="F8" s="291"/>
      <c r="G8" s="291"/>
    </row>
    <row r="9" spans="1:7" ht="15.75" customHeight="1" x14ac:dyDescent="0.25">
      <c r="A9" s="291" t="s">
        <v>869</v>
      </c>
      <c r="B9" s="291"/>
      <c r="C9" s="291"/>
      <c r="D9" s="291"/>
      <c r="E9" s="291"/>
      <c r="F9" s="291"/>
      <c r="G9" s="291"/>
    </row>
    <row r="10" spans="1:7" ht="15.75" customHeight="1" x14ac:dyDescent="0.25">
      <c r="A10" s="291" t="s">
        <v>868</v>
      </c>
      <c r="B10" s="291"/>
      <c r="C10" s="291"/>
      <c r="D10" s="291"/>
      <c r="E10" s="291"/>
      <c r="F10" s="291"/>
      <c r="G10" s="291"/>
    </row>
    <row r="11" spans="1:7" x14ac:dyDescent="0.25">
      <c r="G11" s="130"/>
    </row>
    <row r="12" spans="1:7" ht="37.5" customHeight="1" x14ac:dyDescent="0.3">
      <c r="A12" s="290" t="s">
        <v>686</v>
      </c>
      <c r="B12" s="290"/>
      <c r="C12" s="290"/>
      <c r="D12" s="290"/>
      <c r="E12" s="290"/>
      <c r="F12" s="290"/>
      <c r="G12" s="290"/>
    </row>
    <row r="13" spans="1:7" x14ac:dyDescent="0.25">
      <c r="G13" s="130"/>
    </row>
    <row r="14" spans="1:7" ht="15.75" x14ac:dyDescent="0.25">
      <c r="G14" s="154" t="s">
        <v>0</v>
      </c>
    </row>
    <row r="15" spans="1:7" ht="31.5" x14ac:dyDescent="0.25">
      <c r="A15" s="201" t="s">
        <v>83</v>
      </c>
      <c r="B15" s="201" t="s">
        <v>1</v>
      </c>
      <c r="C15" s="201" t="s">
        <v>138</v>
      </c>
      <c r="D15" s="201" t="s">
        <v>84</v>
      </c>
      <c r="E15" s="201" t="s">
        <v>85</v>
      </c>
      <c r="F15" s="201" t="s">
        <v>86</v>
      </c>
      <c r="G15" s="201" t="s">
        <v>82</v>
      </c>
    </row>
    <row r="16" spans="1:7" ht="15.75" x14ac:dyDescent="0.25">
      <c r="A16" s="201">
        <v>1</v>
      </c>
      <c r="B16" s="201">
        <v>2</v>
      </c>
      <c r="C16" s="201">
        <v>3</v>
      </c>
      <c r="D16" s="201">
        <v>4</v>
      </c>
      <c r="E16" s="201">
        <v>5</v>
      </c>
      <c r="F16" s="201">
        <v>6</v>
      </c>
      <c r="G16" s="201">
        <v>7</v>
      </c>
    </row>
    <row r="17" spans="1:14" ht="18.75" x14ac:dyDescent="0.3">
      <c r="A17" s="36" t="s">
        <v>557</v>
      </c>
      <c r="B17" s="174">
        <v>801</v>
      </c>
      <c r="C17" s="63"/>
      <c r="D17" s="63"/>
      <c r="E17" s="63"/>
      <c r="F17" s="63"/>
      <c r="G17" s="16">
        <f>SUM(G18,G65,G95,G125,G184)</f>
        <v>460563.5</v>
      </c>
      <c r="H17" s="7"/>
    </row>
    <row r="18" spans="1:14" ht="18.75" x14ac:dyDescent="0.3">
      <c r="A18" s="36" t="s">
        <v>88</v>
      </c>
      <c r="B18" s="174"/>
      <c r="C18" s="175" t="s">
        <v>140</v>
      </c>
      <c r="D18" s="175" t="s">
        <v>147</v>
      </c>
      <c r="E18" s="174"/>
      <c r="F18" s="63"/>
      <c r="G18" s="16">
        <f>SUM(G19,G25,G47)</f>
        <v>113200.20000000001</v>
      </c>
    </row>
    <row r="19" spans="1:14" ht="31.5" x14ac:dyDescent="0.3">
      <c r="A19" s="36" t="s">
        <v>89</v>
      </c>
      <c r="B19" s="174"/>
      <c r="C19" s="175" t="s">
        <v>140</v>
      </c>
      <c r="D19" s="175" t="s">
        <v>141</v>
      </c>
      <c r="E19" s="174"/>
      <c r="F19" s="63"/>
      <c r="G19" s="16">
        <f>SUM(G20)</f>
        <v>4772.1000000000004</v>
      </c>
      <c r="H19" s="34"/>
    </row>
    <row r="20" spans="1:14" s="32" customFormat="1" ht="31.5" x14ac:dyDescent="0.3">
      <c r="A20" s="33" t="s">
        <v>251</v>
      </c>
      <c r="B20" s="17"/>
      <c r="C20" s="25" t="s">
        <v>140</v>
      </c>
      <c r="D20" s="25" t="s">
        <v>141</v>
      </c>
      <c r="E20" s="17" t="s">
        <v>250</v>
      </c>
      <c r="F20" s="43"/>
      <c r="G20" s="42">
        <f>SUM(G21)</f>
        <v>4772.1000000000004</v>
      </c>
      <c r="H20" s="73"/>
    </row>
    <row r="21" spans="1:14" ht="18.75" x14ac:dyDescent="0.3">
      <c r="A21" s="33" t="s">
        <v>258</v>
      </c>
      <c r="B21" s="17"/>
      <c r="C21" s="25" t="s">
        <v>140</v>
      </c>
      <c r="D21" s="25" t="s">
        <v>141</v>
      </c>
      <c r="E21" s="17" t="s">
        <v>252</v>
      </c>
      <c r="F21" s="43"/>
      <c r="G21" s="42">
        <f>SUM(G22)</f>
        <v>4772.1000000000004</v>
      </c>
      <c r="H21" s="34"/>
    </row>
    <row r="22" spans="1:14" ht="18.75" x14ac:dyDescent="0.3">
      <c r="A22" s="48" t="s">
        <v>254</v>
      </c>
      <c r="B22" s="17"/>
      <c r="C22" s="25" t="s">
        <v>140</v>
      </c>
      <c r="D22" s="25" t="s">
        <v>141</v>
      </c>
      <c r="E22" s="17" t="s">
        <v>253</v>
      </c>
      <c r="F22" s="43"/>
      <c r="G22" s="42">
        <f>SUM(G23:G24)</f>
        <v>4772.1000000000004</v>
      </c>
      <c r="H22" s="34"/>
    </row>
    <row r="23" spans="1:14" ht="63" x14ac:dyDescent="0.25">
      <c r="A23" s="48" t="s">
        <v>204</v>
      </c>
      <c r="B23" s="17"/>
      <c r="C23" s="25" t="s">
        <v>140</v>
      </c>
      <c r="D23" s="25" t="s">
        <v>141</v>
      </c>
      <c r="E23" s="17" t="s">
        <v>253</v>
      </c>
      <c r="F23" s="17">
        <v>100</v>
      </c>
      <c r="G23" s="42">
        <v>4748</v>
      </c>
      <c r="H23" s="34"/>
    </row>
    <row r="24" spans="1:14" ht="31.5" x14ac:dyDescent="0.25">
      <c r="A24" s="65" t="s">
        <v>560</v>
      </c>
      <c r="B24" s="177"/>
      <c r="C24" s="19" t="s">
        <v>140</v>
      </c>
      <c r="D24" s="19" t="s">
        <v>141</v>
      </c>
      <c r="E24" s="17" t="s">
        <v>261</v>
      </c>
      <c r="F24" s="177">
        <v>200</v>
      </c>
      <c r="G24" s="42">
        <v>24.1</v>
      </c>
      <c r="H24" s="75"/>
      <c r="I24" s="1"/>
      <c r="J24" s="9"/>
      <c r="K24" s="8"/>
      <c r="L24" s="10"/>
      <c r="M24" s="10"/>
      <c r="N24" s="11"/>
    </row>
    <row r="25" spans="1:14" ht="47.25" x14ac:dyDescent="0.25">
      <c r="A25" s="36" t="s">
        <v>584</v>
      </c>
      <c r="B25" s="174"/>
      <c r="C25" s="175" t="s">
        <v>140</v>
      </c>
      <c r="D25" s="175" t="s">
        <v>143</v>
      </c>
      <c r="E25" s="176"/>
      <c r="F25" s="176"/>
      <c r="G25" s="16">
        <f>SUM(G26)</f>
        <v>88465.3</v>
      </c>
      <c r="H25" s="74"/>
      <c r="I25" s="3"/>
      <c r="J25" s="4"/>
      <c r="K25" s="5"/>
      <c r="L25" s="6"/>
      <c r="M25" s="6"/>
      <c r="N25" s="7"/>
    </row>
    <row r="26" spans="1:14" s="32" customFormat="1" ht="31.5" x14ac:dyDescent="0.3">
      <c r="A26" s="33" t="s">
        <v>251</v>
      </c>
      <c r="B26" s="17"/>
      <c r="C26" s="25" t="s">
        <v>140</v>
      </c>
      <c r="D26" s="25" t="s">
        <v>143</v>
      </c>
      <c r="E26" s="17" t="s">
        <v>250</v>
      </c>
      <c r="F26" s="43"/>
      <c r="G26" s="42">
        <f>SUM(G27)</f>
        <v>88465.3</v>
      </c>
      <c r="H26" s="73"/>
    </row>
    <row r="27" spans="1:14" ht="18.75" x14ac:dyDescent="0.3">
      <c r="A27" s="33" t="s">
        <v>259</v>
      </c>
      <c r="B27" s="17"/>
      <c r="C27" s="25" t="s">
        <v>140</v>
      </c>
      <c r="D27" s="25" t="s">
        <v>143</v>
      </c>
      <c r="E27" s="17" t="s">
        <v>260</v>
      </c>
      <c r="F27" s="43"/>
      <c r="G27" s="42">
        <f>SUM(G28,G33,G36,G38,G40,G42,G44)</f>
        <v>88465.3</v>
      </c>
      <c r="H27" s="34"/>
    </row>
    <row r="28" spans="1:14" ht="31.5" x14ac:dyDescent="0.3">
      <c r="A28" s="48" t="s">
        <v>340</v>
      </c>
      <c r="B28" s="17"/>
      <c r="C28" s="25" t="s">
        <v>140</v>
      </c>
      <c r="D28" s="25" t="s">
        <v>143</v>
      </c>
      <c r="E28" s="17" t="s">
        <v>261</v>
      </c>
      <c r="F28" s="43"/>
      <c r="G28" s="42">
        <f>SUM(G29:G32)</f>
        <v>64824.700000000004</v>
      </c>
      <c r="H28" s="34"/>
    </row>
    <row r="29" spans="1:14" ht="63" x14ac:dyDescent="0.25">
      <c r="A29" s="48" t="s">
        <v>204</v>
      </c>
      <c r="B29" s="17"/>
      <c r="C29" s="25" t="s">
        <v>140</v>
      </c>
      <c r="D29" s="25" t="s">
        <v>143</v>
      </c>
      <c r="E29" s="17" t="s">
        <v>261</v>
      </c>
      <c r="F29" s="17">
        <v>100</v>
      </c>
      <c r="G29" s="42">
        <v>44132.3</v>
      </c>
      <c r="H29" s="34"/>
    </row>
    <row r="30" spans="1:14" ht="31.5" x14ac:dyDescent="0.25">
      <c r="A30" s="65" t="s">
        <v>560</v>
      </c>
      <c r="B30" s="177"/>
      <c r="C30" s="19" t="s">
        <v>140</v>
      </c>
      <c r="D30" s="19" t="s">
        <v>143</v>
      </c>
      <c r="E30" s="17" t="s">
        <v>261</v>
      </c>
      <c r="F30" s="177">
        <v>200</v>
      </c>
      <c r="G30" s="42">
        <v>19713.7</v>
      </c>
      <c r="H30" s="75"/>
      <c r="I30" s="1"/>
      <c r="J30" s="9"/>
      <c r="K30" s="8"/>
      <c r="L30" s="10"/>
      <c r="M30" s="10"/>
      <c r="N30" s="11"/>
    </row>
    <row r="31" spans="1:14" ht="15.75" x14ac:dyDescent="0.25">
      <c r="A31" s="48" t="s">
        <v>203</v>
      </c>
      <c r="B31" s="177"/>
      <c r="C31" s="19" t="s">
        <v>140</v>
      </c>
      <c r="D31" s="19" t="s">
        <v>143</v>
      </c>
      <c r="E31" s="17" t="s">
        <v>261</v>
      </c>
      <c r="F31" s="177">
        <v>300</v>
      </c>
      <c r="G31" s="42">
        <v>455.8</v>
      </c>
      <c r="H31" s="75"/>
      <c r="I31" s="1"/>
      <c r="J31" s="9"/>
      <c r="K31" s="8"/>
      <c r="L31" s="10"/>
      <c r="M31" s="10"/>
      <c r="N31" s="11"/>
    </row>
    <row r="32" spans="1:14" ht="15.75" x14ac:dyDescent="0.25">
      <c r="A32" s="68" t="s">
        <v>201</v>
      </c>
      <c r="B32" s="18"/>
      <c r="C32" s="19" t="s">
        <v>140</v>
      </c>
      <c r="D32" s="19" t="s">
        <v>143</v>
      </c>
      <c r="E32" s="17" t="s">
        <v>261</v>
      </c>
      <c r="F32" s="18">
        <v>800</v>
      </c>
      <c r="G32" s="42">
        <v>522.9</v>
      </c>
      <c r="H32" s="76"/>
      <c r="I32" s="2"/>
      <c r="J32" s="2"/>
      <c r="K32" s="2"/>
      <c r="L32" s="2"/>
      <c r="M32" s="2"/>
      <c r="N32" s="2"/>
    </row>
    <row r="33" spans="1:14" ht="63" x14ac:dyDescent="0.25">
      <c r="A33" s="68" t="s">
        <v>873</v>
      </c>
      <c r="B33" s="18"/>
      <c r="C33" s="19" t="s">
        <v>140</v>
      </c>
      <c r="D33" s="19" t="s">
        <v>143</v>
      </c>
      <c r="E33" s="18" t="s">
        <v>256</v>
      </c>
      <c r="F33" s="18"/>
      <c r="G33" s="42">
        <f>SUM(G34:G35)</f>
        <v>17822.5</v>
      </c>
      <c r="H33" s="34"/>
    </row>
    <row r="34" spans="1:14" ht="63" x14ac:dyDescent="0.25">
      <c r="A34" s="48" t="s">
        <v>204</v>
      </c>
      <c r="B34" s="18"/>
      <c r="C34" s="19" t="s">
        <v>140</v>
      </c>
      <c r="D34" s="19" t="s">
        <v>143</v>
      </c>
      <c r="E34" s="18" t="s">
        <v>256</v>
      </c>
      <c r="F34" s="18">
        <v>100</v>
      </c>
      <c r="G34" s="42">
        <v>17457.599999999999</v>
      </c>
      <c r="H34" s="34"/>
    </row>
    <row r="35" spans="1:14" ht="31.5" x14ac:dyDescent="0.25">
      <c r="A35" s="65" t="s">
        <v>560</v>
      </c>
      <c r="B35" s="18"/>
      <c r="C35" s="19" t="s">
        <v>140</v>
      </c>
      <c r="D35" s="19" t="s">
        <v>143</v>
      </c>
      <c r="E35" s="18" t="s">
        <v>256</v>
      </c>
      <c r="F35" s="18">
        <v>200</v>
      </c>
      <c r="G35" s="42">
        <v>364.9</v>
      </c>
      <c r="H35" s="34"/>
    </row>
    <row r="36" spans="1:14" ht="31.5" x14ac:dyDescent="0.25">
      <c r="A36" s="68" t="s">
        <v>206</v>
      </c>
      <c r="B36" s="18"/>
      <c r="C36" s="19" t="s">
        <v>140</v>
      </c>
      <c r="D36" s="19" t="s">
        <v>143</v>
      </c>
      <c r="E36" s="18" t="s">
        <v>257</v>
      </c>
      <c r="F36" s="18"/>
      <c r="G36" s="42">
        <f>SUM(G37:G37)</f>
        <v>2079.4</v>
      </c>
      <c r="H36" s="34"/>
    </row>
    <row r="37" spans="1:14" ht="63" x14ac:dyDescent="0.25">
      <c r="A37" s="48" t="s">
        <v>204</v>
      </c>
      <c r="B37" s="18"/>
      <c r="C37" s="19" t="s">
        <v>140</v>
      </c>
      <c r="D37" s="19" t="s">
        <v>143</v>
      </c>
      <c r="E37" s="18" t="s">
        <v>257</v>
      </c>
      <c r="F37" s="18">
        <v>100</v>
      </c>
      <c r="G37" s="42">
        <v>2079.4</v>
      </c>
      <c r="H37" s="34"/>
    </row>
    <row r="38" spans="1:14" ht="18.75" x14ac:dyDescent="0.3">
      <c r="A38" s="33" t="s">
        <v>721</v>
      </c>
      <c r="B38" s="17"/>
      <c r="C38" s="19" t="s">
        <v>140</v>
      </c>
      <c r="D38" s="19" t="s">
        <v>143</v>
      </c>
      <c r="E38" s="17" t="s">
        <v>262</v>
      </c>
      <c r="F38" s="63"/>
      <c r="G38" s="42">
        <f>SUM(G39)</f>
        <v>3310</v>
      </c>
      <c r="H38" s="34"/>
    </row>
    <row r="39" spans="1:14" ht="63" x14ac:dyDescent="0.25">
      <c r="A39" s="48" t="s">
        <v>204</v>
      </c>
      <c r="B39" s="17"/>
      <c r="C39" s="19" t="s">
        <v>140</v>
      </c>
      <c r="D39" s="19" t="s">
        <v>143</v>
      </c>
      <c r="E39" s="17" t="s">
        <v>262</v>
      </c>
      <c r="F39" s="17">
        <v>100</v>
      </c>
      <c r="G39" s="42">
        <v>3310</v>
      </c>
      <c r="H39" s="34"/>
    </row>
    <row r="40" spans="1:14" ht="18.75" x14ac:dyDescent="0.3">
      <c r="A40" s="48" t="s">
        <v>723</v>
      </c>
      <c r="B40" s="17"/>
      <c r="C40" s="19" t="s">
        <v>140</v>
      </c>
      <c r="D40" s="19" t="s">
        <v>143</v>
      </c>
      <c r="E40" s="17" t="s">
        <v>663</v>
      </c>
      <c r="F40" s="63"/>
      <c r="G40" s="42">
        <f>SUM(G41)</f>
        <v>131.1</v>
      </c>
      <c r="H40" s="34"/>
    </row>
    <row r="41" spans="1:14" ht="63" x14ac:dyDescent="0.25">
      <c r="A41" s="48" t="s">
        <v>204</v>
      </c>
      <c r="B41" s="17"/>
      <c r="C41" s="19" t="s">
        <v>140</v>
      </c>
      <c r="D41" s="19" t="s">
        <v>143</v>
      </c>
      <c r="E41" s="17" t="s">
        <v>663</v>
      </c>
      <c r="F41" s="17">
        <v>100</v>
      </c>
      <c r="G41" s="42">
        <v>131.1</v>
      </c>
      <c r="H41" s="34"/>
    </row>
    <row r="42" spans="1:14" ht="18.75" x14ac:dyDescent="0.3">
      <c r="A42" s="48" t="s">
        <v>267</v>
      </c>
      <c r="B42" s="17"/>
      <c r="C42" s="25" t="s">
        <v>140</v>
      </c>
      <c r="D42" s="25" t="s">
        <v>143</v>
      </c>
      <c r="E42" s="17" t="s">
        <v>453</v>
      </c>
      <c r="F42" s="43"/>
      <c r="G42" s="42">
        <f>SUM(G43)</f>
        <v>189.4</v>
      </c>
      <c r="H42" s="34"/>
    </row>
    <row r="43" spans="1:14" ht="63" x14ac:dyDescent="0.25">
      <c r="A43" s="48" t="s">
        <v>204</v>
      </c>
      <c r="B43" s="17"/>
      <c r="C43" s="25" t="s">
        <v>140</v>
      </c>
      <c r="D43" s="25" t="s">
        <v>143</v>
      </c>
      <c r="E43" s="17" t="s">
        <v>453</v>
      </c>
      <c r="F43" s="17">
        <v>100</v>
      </c>
      <c r="G43" s="42">
        <v>189.4</v>
      </c>
      <c r="H43" s="34"/>
    </row>
    <row r="44" spans="1:14" ht="18.75" x14ac:dyDescent="0.3">
      <c r="A44" s="48" t="s">
        <v>268</v>
      </c>
      <c r="B44" s="17"/>
      <c r="C44" s="25" t="s">
        <v>140</v>
      </c>
      <c r="D44" s="25" t="s">
        <v>143</v>
      </c>
      <c r="E44" s="17" t="s">
        <v>454</v>
      </c>
      <c r="F44" s="43"/>
      <c r="G44" s="42">
        <f>SUM(G45:G46)</f>
        <v>108.2</v>
      </c>
      <c r="H44" s="34"/>
    </row>
    <row r="45" spans="1:14" ht="63" x14ac:dyDescent="0.25">
      <c r="A45" s="48" t="s">
        <v>204</v>
      </c>
      <c r="B45" s="17"/>
      <c r="C45" s="25" t="s">
        <v>140</v>
      </c>
      <c r="D45" s="25" t="s">
        <v>143</v>
      </c>
      <c r="E45" s="17" t="s">
        <v>454</v>
      </c>
      <c r="F45" s="17">
        <v>100</v>
      </c>
      <c r="G45" s="42">
        <v>107</v>
      </c>
      <c r="H45" s="34"/>
    </row>
    <row r="46" spans="1:14" ht="31.5" x14ac:dyDescent="0.25">
      <c r="A46" s="65" t="s">
        <v>560</v>
      </c>
      <c r="B46" s="177"/>
      <c r="C46" s="19" t="s">
        <v>140</v>
      </c>
      <c r="D46" s="19" t="s">
        <v>143</v>
      </c>
      <c r="E46" s="17" t="s">
        <v>454</v>
      </c>
      <c r="F46" s="177">
        <v>200</v>
      </c>
      <c r="G46" s="42">
        <v>1.2</v>
      </c>
      <c r="H46" s="75"/>
      <c r="I46" s="1"/>
      <c r="J46" s="9"/>
      <c r="K46" s="8"/>
      <c r="L46" s="10"/>
      <c r="M46" s="10"/>
      <c r="N46" s="11"/>
    </row>
    <row r="47" spans="1:14" ht="15.75" x14ac:dyDescent="0.25">
      <c r="A47" s="36" t="s">
        <v>585</v>
      </c>
      <c r="B47" s="174"/>
      <c r="C47" s="175" t="s">
        <v>140</v>
      </c>
      <c r="D47" s="175">
        <v>13</v>
      </c>
      <c r="E47" s="174"/>
      <c r="F47" s="174"/>
      <c r="G47" s="16">
        <f>SUM(G48,G52,G57)</f>
        <v>19962.8</v>
      </c>
      <c r="H47" s="34"/>
    </row>
    <row r="48" spans="1:14" s="32" customFormat="1" ht="31.5" x14ac:dyDescent="0.3">
      <c r="A48" s="33" t="s">
        <v>251</v>
      </c>
      <c r="B48" s="17"/>
      <c r="C48" s="25" t="s">
        <v>140</v>
      </c>
      <c r="D48" s="25" t="s">
        <v>3</v>
      </c>
      <c r="E48" s="17" t="s">
        <v>250</v>
      </c>
      <c r="F48" s="43"/>
      <c r="G48" s="42">
        <f>SUM(G49)</f>
        <v>713.6</v>
      </c>
      <c r="H48" s="73"/>
    </row>
    <row r="49" spans="1:8" ht="18.75" x14ac:dyDescent="0.3">
      <c r="A49" s="33" t="s">
        <v>259</v>
      </c>
      <c r="B49" s="17"/>
      <c r="C49" s="25" t="s">
        <v>140</v>
      </c>
      <c r="D49" s="25" t="s">
        <v>3</v>
      </c>
      <c r="E49" s="17" t="s">
        <v>260</v>
      </c>
      <c r="F49" s="43"/>
      <c r="G49" s="42">
        <f>SUM(G50)</f>
        <v>713.6</v>
      </c>
      <c r="H49" s="34"/>
    </row>
    <row r="50" spans="1:8" ht="31.5" x14ac:dyDescent="0.3">
      <c r="A50" s="48" t="s">
        <v>274</v>
      </c>
      <c r="B50" s="17"/>
      <c r="C50" s="25" t="s">
        <v>140</v>
      </c>
      <c r="D50" s="25" t="s">
        <v>3</v>
      </c>
      <c r="E50" s="17" t="s">
        <v>273</v>
      </c>
      <c r="F50" s="43"/>
      <c r="G50" s="42">
        <f>SUM(G51)</f>
        <v>713.6</v>
      </c>
      <c r="H50" s="34"/>
    </row>
    <row r="51" spans="1:8" ht="31.5" x14ac:dyDescent="0.25">
      <c r="A51" s="65" t="s">
        <v>560</v>
      </c>
      <c r="B51" s="17"/>
      <c r="C51" s="25" t="s">
        <v>140</v>
      </c>
      <c r="D51" s="25" t="s">
        <v>3</v>
      </c>
      <c r="E51" s="17" t="s">
        <v>273</v>
      </c>
      <c r="F51" s="17">
        <v>200</v>
      </c>
      <c r="G51" s="42">
        <v>713.6</v>
      </c>
      <c r="H51" s="34"/>
    </row>
    <row r="52" spans="1:8" s="32" customFormat="1" ht="31.5" x14ac:dyDescent="0.3">
      <c r="A52" s="33" t="s">
        <v>265</v>
      </c>
      <c r="B52" s="17"/>
      <c r="C52" s="25" t="s">
        <v>140</v>
      </c>
      <c r="D52" s="25" t="s">
        <v>3</v>
      </c>
      <c r="E52" s="17" t="s">
        <v>263</v>
      </c>
      <c r="F52" s="43"/>
      <c r="G52" s="42">
        <f>SUM(G53)</f>
        <v>12778</v>
      </c>
      <c r="H52" s="73"/>
    </row>
    <row r="53" spans="1:8" ht="31.5" x14ac:dyDescent="0.3">
      <c r="A53" s="33" t="s">
        <v>266</v>
      </c>
      <c r="B53" s="17"/>
      <c r="C53" s="25" t="s">
        <v>140</v>
      </c>
      <c r="D53" s="25" t="s">
        <v>3</v>
      </c>
      <c r="E53" s="17" t="s">
        <v>264</v>
      </c>
      <c r="F53" s="43"/>
      <c r="G53" s="42">
        <f>SUM(G54)</f>
        <v>12778</v>
      </c>
      <c r="H53" s="34"/>
    </row>
    <row r="54" spans="1:8" ht="19.5" customHeight="1" x14ac:dyDescent="0.3">
      <c r="A54" s="48" t="s">
        <v>276</v>
      </c>
      <c r="B54" s="17"/>
      <c r="C54" s="25" t="s">
        <v>140</v>
      </c>
      <c r="D54" s="25" t="s">
        <v>3</v>
      </c>
      <c r="E54" s="17" t="s">
        <v>275</v>
      </c>
      <c r="F54" s="43"/>
      <c r="G54" s="42">
        <f>SUM(G55:G56)</f>
        <v>12778</v>
      </c>
      <c r="H54" s="34"/>
    </row>
    <row r="55" spans="1:8" ht="31.5" x14ac:dyDescent="0.25">
      <c r="A55" s="65" t="s">
        <v>560</v>
      </c>
      <c r="B55" s="17"/>
      <c r="C55" s="25" t="s">
        <v>140</v>
      </c>
      <c r="D55" s="25" t="s">
        <v>3</v>
      </c>
      <c r="E55" s="17" t="s">
        <v>275</v>
      </c>
      <c r="F55" s="17">
        <v>200</v>
      </c>
      <c r="G55" s="42">
        <v>12550</v>
      </c>
      <c r="H55" s="34"/>
    </row>
    <row r="56" spans="1:8" ht="15.75" x14ac:dyDescent="0.25">
      <c r="A56" s="68" t="s">
        <v>201</v>
      </c>
      <c r="B56" s="17"/>
      <c r="C56" s="25" t="s">
        <v>140</v>
      </c>
      <c r="D56" s="25" t="s">
        <v>3</v>
      </c>
      <c r="E56" s="17" t="s">
        <v>275</v>
      </c>
      <c r="F56" s="17">
        <v>800</v>
      </c>
      <c r="G56" s="42">
        <v>228</v>
      </c>
      <c r="H56" s="34"/>
    </row>
    <row r="57" spans="1:8" s="32" customFormat="1" ht="15.75" x14ac:dyDescent="0.25">
      <c r="A57" s="67" t="s">
        <v>270</v>
      </c>
      <c r="B57" s="18"/>
      <c r="C57" s="25" t="s">
        <v>140</v>
      </c>
      <c r="D57" s="25" t="s">
        <v>3</v>
      </c>
      <c r="E57" s="18" t="s">
        <v>269</v>
      </c>
      <c r="F57" s="18"/>
      <c r="G57" s="42">
        <f>SUM(G58)</f>
        <v>6471.2</v>
      </c>
      <c r="H57" s="73"/>
    </row>
    <row r="58" spans="1:8" ht="15.75" x14ac:dyDescent="0.25">
      <c r="A58" s="67" t="s">
        <v>272</v>
      </c>
      <c r="B58" s="18"/>
      <c r="C58" s="25" t="s">
        <v>140</v>
      </c>
      <c r="D58" s="25" t="s">
        <v>3</v>
      </c>
      <c r="E58" s="18" t="s">
        <v>271</v>
      </c>
      <c r="F58" s="18"/>
      <c r="G58" s="42">
        <f>SUM(G59,G61)</f>
        <v>6471.2</v>
      </c>
      <c r="H58" s="34"/>
    </row>
    <row r="59" spans="1:8" ht="15.75" x14ac:dyDescent="0.25">
      <c r="A59" s="133" t="s">
        <v>780</v>
      </c>
      <c r="B59" s="17"/>
      <c r="C59" s="25" t="s">
        <v>140</v>
      </c>
      <c r="D59" s="25" t="s">
        <v>3</v>
      </c>
      <c r="E59" s="18" t="s">
        <v>595</v>
      </c>
      <c r="F59" s="18"/>
      <c r="G59" s="42">
        <f>SUM(G60)</f>
        <v>4732.3</v>
      </c>
    </row>
    <row r="60" spans="1:8" ht="31.5" x14ac:dyDescent="0.25">
      <c r="A60" s="133" t="s">
        <v>560</v>
      </c>
      <c r="B60" s="17"/>
      <c r="C60" s="25" t="s">
        <v>140</v>
      </c>
      <c r="D60" s="25" t="s">
        <v>3</v>
      </c>
      <c r="E60" s="18" t="s">
        <v>595</v>
      </c>
      <c r="F60" s="18">
        <v>200</v>
      </c>
      <c r="G60" s="42">
        <v>4732.3</v>
      </c>
    </row>
    <row r="61" spans="1:8" ht="15.75" x14ac:dyDescent="0.25">
      <c r="A61" s="67" t="s">
        <v>344</v>
      </c>
      <c r="B61" s="18"/>
      <c r="C61" s="25" t="s">
        <v>140</v>
      </c>
      <c r="D61" s="25" t="s">
        <v>3</v>
      </c>
      <c r="E61" s="18" t="s">
        <v>345</v>
      </c>
      <c r="F61" s="18"/>
      <c r="G61" s="42">
        <f>SUM(G62:G64)</f>
        <v>1738.8999999999999</v>
      </c>
      <c r="H61" s="34"/>
    </row>
    <row r="62" spans="1:8" ht="31.5" x14ac:dyDescent="0.25">
      <c r="A62" s="65" t="s">
        <v>560</v>
      </c>
      <c r="B62" s="18"/>
      <c r="C62" s="25" t="s">
        <v>140</v>
      </c>
      <c r="D62" s="25" t="s">
        <v>3</v>
      </c>
      <c r="E62" s="18" t="s">
        <v>345</v>
      </c>
      <c r="F62" s="18">
        <v>200</v>
      </c>
      <c r="G62" s="42">
        <v>411.3</v>
      </c>
      <c r="H62" s="34"/>
    </row>
    <row r="63" spans="1:8" ht="15.75" x14ac:dyDescent="0.25">
      <c r="A63" s="48" t="s">
        <v>203</v>
      </c>
      <c r="B63" s="18"/>
      <c r="C63" s="25" t="s">
        <v>140</v>
      </c>
      <c r="D63" s="25" t="s">
        <v>3</v>
      </c>
      <c r="E63" s="18" t="s">
        <v>345</v>
      </c>
      <c r="F63" s="18">
        <v>300</v>
      </c>
      <c r="G63" s="42">
        <v>767.8</v>
      </c>
      <c r="H63" s="34"/>
    </row>
    <row r="64" spans="1:8" ht="15.75" x14ac:dyDescent="0.25">
      <c r="A64" s="68" t="s">
        <v>201</v>
      </c>
      <c r="B64" s="18"/>
      <c r="C64" s="25" t="s">
        <v>140</v>
      </c>
      <c r="D64" s="25" t="s">
        <v>3</v>
      </c>
      <c r="E64" s="18" t="s">
        <v>345</v>
      </c>
      <c r="F64" s="18">
        <v>800</v>
      </c>
      <c r="G64" s="42">
        <v>559.79999999999995</v>
      </c>
      <c r="H64" s="34"/>
    </row>
    <row r="65" spans="1:8" ht="31.5" x14ac:dyDescent="0.25">
      <c r="A65" s="66" t="s">
        <v>93</v>
      </c>
      <c r="B65" s="50"/>
      <c r="C65" s="62" t="s">
        <v>142</v>
      </c>
      <c r="D65" s="62" t="s">
        <v>147</v>
      </c>
      <c r="E65" s="18"/>
      <c r="F65" s="18"/>
      <c r="G65" s="16">
        <f>SUM(G66,G74,G87,G91)</f>
        <v>14683.599999999999</v>
      </c>
      <c r="H65" s="34"/>
    </row>
    <row r="66" spans="1:8" ht="15.75" x14ac:dyDescent="0.25">
      <c r="A66" s="66" t="s">
        <v>94</v>
      </c>
      <c r="B66" s="50"/>
      <c r="C66" s="62" t="s">
        <v>142</v>
      </c>
      <c r="D66" s="62" t="s">
        <v>143</v>
      </c>
      <c r="E66" s="50"/>
      <c r="F66" s="50"/>
      <c r="G66" s="16">
        <f>SUM(G67)</f>
        <v>2131.6999999999998</v>
      </c>
      <c r="H66" s="34"/>
    </row>
    <row r="67" spans="1:8" s="32" customFormat="1" ht="31.5" x14ac:dyDescent="0.3">
      <c r="A67" s="33" t="s">
        <v>251</v>
      </c>
      <c r="B67" s="17"/>
      <c r="C67" s="19" t="s">
        <v>142</v>
      </c>
      <c r="D67" s="19" t="s">
        <v>143</v>
      </c>
      <c r="E67" s="17" t="s">
        <v>250</v>
      </c>
      <c r="F67" s="43"/>
      <c r="G67" s="42">
        <f>SUM(G68)</f>
        <v>2131.6999999999998</v>
      </c>
      <c r="H67" s="73"/>
    </row>
    <row r="68" spans="1:8" ht="18.75" x14ac:dyDescent="0.3">
      <c r="A68" s="33" t="s">
        <v>259</v>
      </c>
      <c r="B68" s="17"/>
      <c r="C68" s="19" t="s">
        <v>142</v>
      </c>
      <c r="D68" s="19" t="s">
        <v>143</v>
      </c>
      <c r="E68" s="17" t="s">
        <v>260</v>
      </c>
      <c r="F68" s="43"/>
      <c r="G68" s="42">
        <f>SUM(G69,G72)</f>
        <v>2131.6999999999998</v>
      </c>
      <c r="H68" s="34"/>
    </row>
    <row r="69" spans="1:8" ht="81" customHeight="1" x14ac:dyDescent="0.3">
      <c r="A69" s="67" t="s">
        <v>722</v>
      </c>
      <c r="B69" s="17"/>
      <c r="C69" s="19" t="s">
        <v>142</v>
      </c>
      <c r="D69" s="19" t="s">
        <v>143</v>
      </c>
      <c r="E69" s="17" t="s">
        <v>455</v>
      </c>
      <c r="F69" s="43"/>
      <c r="G69" s="42">
        <f>SUM(G70:G71)</f>
        <v>2061.6999999999998</v>
      </c>
      <c r="H69" s="34"/>
    </row>
    <row r="70" spans="1:8" ht="63" x14ac:dyDescent="0.25">
      <c r="A70" s="48" t="s">
        <v>204</v>
      </c>
      <c r="B70" s="17"/>
      <c r="C70" s="19" t="s">
        <v>142</v>
      </c>
      <c r="D70" s="19" t="s">
        <v>143</v>
      </c>
      <c r="E70" s="17" t="s">
        <v>455</v>
      </c>
      <c r="F70" s="17">
        <v>100</v>
      </c>
      <c r="G70" s="42">
        <v>1733.8</v>
      </c>
      <c r="H70" s="34"/>
    </row>
    <row r="71" spans="1:8" ht="31.5" x14ac:dyDescent="0.25">
      <c r="A71" s="65" t="s">
        <v>560</v>
      </c>
      <c r="B71" s="17"/>
      <c r="C71" s="19" t="s">
        <v>142</v>
      </c>
      <c r="D71" s="19" t="s">
        <v>143</v>
      </c>
      <c r="E71" s="17" t="s">
        <v>455</v>
      </c>
      <c r="F71" s="17">
        <v>200</v>
      </c>
      <c r="G71" s="42">
        <v>327.9</v>
      </c>
      <c r="H71" s="34"/>
    </row>
    <row r="72" spans="1:8" ht="47.25" x14ac:dyDescent="0.25">
      <c r="A72" s="65" t="s">
        <v>804</v>
      </c>
      <c r="B72" s="17"/>
      <c r="C72" s="19" t="s">
        <v>142</v>
      </c>
      <c r="D72" s="19" t="s">
        <v>143</v>
      </c>
      <c r="E72" s="17" t="s">
        <v>803</v>
      </c>
      <c r="F72" s="17"/>
      <c r="G72" s="42">
        <f>G73</f>
        <v>70</v>
      </c>
      <c r="H72" s="34"/>
    </row>
    <row r="73" spans="1:8" ht="63" x14ac:dyDescent="0.25">
      <c r="A73" s="48" t="s">
        <v>204</v>
      </c>
      <c r="B73" s="17"/>
      <c r="C73" s="19" t="s">
        <v>142</v>
      </c>
      <c r="D73" s="19" t="s">
        <v>143</v>
      </c>
      <c r="E73" s="17" t="s">
        <v>803</v>
      </c>
      <c r="F73" s="17">
        <v>100</v>
      </c>
      <c r="G73" s="42">
        <v>70</v>
      </c>
      <c r="H73" s="34"/>
    </row>
    <row r="74" spans="1:8" ht="31.5" x14ac:dyDescent="0.25">
      <c r="A74" s="66" t="s">
        <v>715</v>
      </c>
      <c r="B74" s="50"/>
      <c r="C74" s="62" t="s">
        <v>142</v>
      </c>
      <c r="D74" s="62" t="s">
        <v>149</v>
      </c>
      <c r="E74" s="50"/>
      <c r="F74" s="50"/>
      <c r="G74" s="16">
        <f>SUM(G75,G81)</f>
        <v>10646.9</v>
      </c>
      <c r="H74" s="34"/>
    </row>
    <row r="75" spans="1:8" s="32" customFormat="1" ht="31.5" x14ac:dyDescent="0.3">
      <c r="A75" s="33" t="s">
        <v>251</v>
      </c>
      <c r="B75" s="17"/>
      <c r="C75" s="19" t="s">
        <v>142</v>
      </c>
      <c r="D75" s="19" t="s">
        <v>149</v>
      </c>
      <c r="E75" s="17" t="s">
        <v>250</v>
      </c>
      <c r="F75" s="43"/>
      <c r="G75" s="42">
        <f>SUM(G76)</f>
        <v>3658.4</v>
      </c>
      <c r="H75" s="73"/>
    </row>
    <row r="76" spans="1:8" ht="18.75" x14ac:dyDescent="0.3">
      <c r="A76" s="33" t="s">
        <v>259</v>
      </c>
      <c r="B76" s="17"/>
      <c r="C76" s="19" t="s">
        <v>142</v>
      </c>
      <c r="D76" s="19" t="s">
        <v>149</v>
      </c>
      <c r="E76" s="17" t="s">
        <v>260</v>
      </c>
      <c r="F76" s="43"/>
      <c r="G76" s="42">
        <f>SUM(G77,G79)</f>
        <v>3658.4</v>
      </c>
      <c r="H76" s="34"/>
    </row>
    <row r="77" spans="1:8" ht="18.75" x14ac:dyDescent="0.3">
      <c r="A77" s="33" t="s">
        <v>721</v>
      </c>
      <c r="B77" s="17"/>
      <c r="C77" s="19" t="s">
        <v>142</v>
      </c>
      <c r="D77" s="19" t="s">
        <v>149</v>
      </c>
      <c r="E77" s="17" t="s">
        <v>262</v>
      </c>
      <c r="F77" s="63"/>
      <c r="G77" s="42">
        <f>SUM(G78)</f>
        <v>276</v>
      </c>
      <c r="H77" s="34"/>
    </row>
    <row r="78" spans="1:8" ht="63" x14ac:dyDescent="0.25">
      <c r="A78" s="48" t="s">
        <v>204</v>
      </c>
      <c r="B78" s="17"/>
      <c r="C78" s="19" t="s">
        <v>142</v>
      </c>
      <c r="D78" s="19" t="s">
        <v>149</v>
      </c>
      <c r="E78" s="17" t="s">
        <v>262</v>
      </c>
      <c r="F78" s="17">
        <v>100</v>
      </c>
      <c r="G78" s="42">
        <v>276</v>
      </c>
      <c r="H78" s="34"/>
    </row>
    <row r="79" spans="1:8" ht="31.5" x14ac:dyDescent="0.3">
      <c r="A79" s="67" t="s">
        <v>717</v>
      </c>
      <c r="B79" s="17"/>
      <c r="C79" s="19" t="s">
        <v>142</v>
      </c>
      <c r="D79" s="19" t="s">
        <v>149</v>
      </c>
      <c r="E79" s="17" t="s">
        <v>716</v>
      </c>
      <c r="F79" s="43"/>
      <c r="G79" s="42">
        <f>SUM(G80)</f>
        <v>3382.4</v>
      </c>
      <c r="H79" s="34"/>
    </row>
    <row r="80" spans="1:8" ht="63" x14ac:dyDescent="0.25">
      <c r="A80" s="48" t="s">
        <v>204</v>
      </c>
      <c r="B80" s="17"/>
      <c r="C80" s="19" t="s">
        <v>142</v>
      </c>
      <c r="D80" s="19" t="s">
        <v>149</v>
      </c>
      <c r="E80" s="17" t="s">
        <v>716</v>
      </c>
      <c r="F80" s="17">
        <v>100</v>
      </c>
      <c r="G80" s="42">
        <v>3382.4</v>
      </c>
      <c r="H80" s="34"/>
    </row>
    <row r="81" spans="1:8" ht="15.75" x14ac:dyDescent="0.25">
      <c r="A81" s="33" t="s">
        <v>270</v>
      </c>
      <c r="B81" s="180"/>
      <c r="C81" s="19" t="s">
        <v>142</v>
      </c>
      <c r="D81" s="19" t="s">
        <v>149</v>
      </c>
      <c r="E81" s="19" t="s">
        <v>269</v>
      </c>
      <c r="F81" s="19"/>
      <c r="G81" s="42">
        <f>G82</f>
        <v>6988.5</v>
      </c>
      <c r="H81" s="34"/>
    </row>
    <row r="82" spans="1:8" ht="15.75" x14ac:dyDescent="0.25">
      <c r="A82" s="33" t="s">
        <v>272</v>
      </c>
      <c r="B82" s="180"/>
      <c r="C82" s="19" t="s">
        <v>142</v>
      </c>
      <c r="D82" s="19" t="s">
        <v>149</v>
      </c>
      <c r="E82" s="19" t="s">
        <v>271</v>
      </c>
      <c r="F82" s="19"/>
      <c r="G82" s="42">
        <f>SUM(G83,G85)</f>
        <v>6988.5</v>
      </c>
      <c r="H82" s="34"/>
    </row>
    <row r="83" spans="1:8" ht="15.75" x14ac:dyDescent="0.25">
      <c r="A83" s="33" t="s">
        <v>806</v>
      </c>
      <c r="B83" s="180"/>
      <c r="C83" s="19" t="s">
        <v>142</v>
      </c>
      <c r="D83" s="19" t="s">
        <v>149</v>
      </c>
      <c r="E83" s="19" t="s">
        <v>595</v>
      </c>
      <c r="F83" s="19"/>
      <c r="G83" s="42">
        <f>G84</f>
        <v>5082</v>
      </c>
      <c r="H83" s="34"/>
    </row>
    <row r="84" spans="1:8" ht="15.75" x14ac:dyDescent="0.25">
      <c r="A84" s="68" t="s">
        <v>201</v>
      </c>
      <c r="B84" s="180"/>
      <c r="C84" s="19" t="s">
        <v>142</v>
      </c>
      <c r="D84" s="19" t="s">
        <v>149</v>
      </c>
      <c r="E84" s="19" t="s">
        <v>595</v>
      </c>
      <c r="F84" s="19" t="s">
        <v>805</v>
      </c>
      <c r="G84" s="42">
        <v>5082</v>
      </c>
      <c r="H84" s="34"/>
    </row>
    <row r="85" spans="1:8" ht="15.75" x14ac:dyDescent="0.25">
      <c r="A85" s="33" t="s">
        <v>344</v>
      </c>
      <c r="B85" s="70"/>
      <c r="C85" s="19" t="s">
        <v>142</v>
      </c>
      <c r="D85" s="19" t="s">
        <v>149</v>
      </c>
      <c r="E85" s="19" t="s">
        <v>345</v>
      </c>
      <c r="F85" s="19"/>
      <c r="G85" s="42">
        <f>G86</f>
        <v>1906.5</v>
      </c>
      <c r="H85" s="34"/>
    </row>
    <row r="86" spans="1:8" ht="31.5" x14ac:dyDescent="0.25">
      <c r="A86" s="65" t="s">
        <v>560</v>
      </c>
      <c r="B86" s="70"/>
      <c r="C86" s="19" t="s">
        <v>142</v>
      </c>
      <c r="D86" s="19" t="s">
        <v>149</v>
      </c>
      <c r="E86" s="19" t="s">
        <v>345</v>
      </c>
      <c r="F86" s="17">
        <v>200</v>
      </c>
      <c r="G86" s="42">
        <v>1906.5</v>
      </c>
      <c r="H86" s="34"/>
    </row>
    <row r="87" spans="1:8" ht="15.75" x14ac:dyDescent="0.25">
      <c r="A87" s="66" t="s">
        <v>197</v>
      </c>
      <c r="B87" s="50"/>
      <c r="C87" s="62" t="s">
        <v>142</v>
      </c>
      <c r="D87" s="62" t="s">
        <v>4</v>
      </c>
      <c r="E87" s="50"/>
      <c r="F87" s="50"/>
      <c r="G87" s="16">
        <f>SUM(G88)</f>
        <v>1900</v>
      </c>
      <c r="H87" s="34"/>
    </row>
    <row r="88" spans="1:8" ht="47.25" x14ac:dyDescent="0.25">
      <c r="A88" s="67" t="s">
        <v>277</v>
      </c>
      <c r="B88" s="18"/>
      <c r="C88" s="19" t="s">
        <v>142</v>
      </c>
      <c r="D88" s="19" t="s">
        <v>4</v>
      </c>
      <c r="E88" s="18" t="s">
        <v>278</v>
      </c>
      <c r="F88" s="18"/>
      <c r="G88" s="42">
        <f>SUM(G89)</f>
        <v>1900</v>
      </c>
      <c r="H88" s="34"/>
    </row>
    <row r="89" spans="1:8" ht="15.75" x14ac:dyDescent="0.25">
      <c r="A89" s="67" t="s">
        <v>194</v>
      </c>
      <c r="B89" s="18"/>
      <c r="C89" s="19" t="s">
        <v>142</v>
      </c>
      <c r="D89" s="19" t="s">
        <v>4</v>
      </c>
      <c r="E89" s="18" t="s">
        <v>279</v>
      </c>
      <c r="F89" s="18"/>
      <c r="G89" s="42">
        <f>SUM(G90)</f>
        <v>1900</v>
      </c>
      <c r="H89" s="34"/>
    </row>
    <row r="90" spans="1:8" ht="15.75" x14ac:dyDescent="0.25">
      <c r="A90" s="68" t="s">
        <v>201</v>
      </c>
      <c r="B90" s="18"/>
      <c r="C90" s="19" t="s">
        <v>142</v>
      </c>
      <c r="D90" s="19" t="s">
        <v>4</v>
      </c>
      <c r="E90" s="18" t="s">
        <v>279</v>
      </c>
      <c r="F90" s="18">
        <v>800</v>
      </c>
      <c r="G90" s="42">
        <v>1900</v>
      </c>
      <c r="H90" s="34"/>
    </row>
    <row r="91" spans="1:8" ht="31.5" x14ac:dyDescent="0.25">
      <c r="A91" s="66" t="s">
        <v>95</v>
      </c>
      <c r="B91" s="50"/>
      <c r="C91" s="62" t="s">
        <v>142</v>
      </c>
      <c r="D91" s="62">
        <v>14</v>
      </c>
      <c r="E91" s="50"/>
      <c r="F91" s="50"/>
      <c r="G91" s="16">
        <f>SUM(G92)</f>
        <v>5</v>
      </c>
      <c r="H91" s="34"/>
    </row>
    <row r="92" spans="1:8" ht="63" x14ac:dyDescent="0.25">
      <c r="A92" s="67" t="s">
        <v>281</v>
      </c>
      <c r="B92" s="18"/>
      <c r="C92" s="19" t="s">
        <v>142</v>
      </c>
      <c r="D92" s="19">
        <v>14</v>
      </c>
      <c r="E92" s="18" t="s">
        <v>280</v>
      </c>
      <c r="F92" s="18"/>
      <c r="G92" s="42">
        <f>SUM(G93)</f>
        <v>5</v>
      </c>
      <c r="H92" s="34"/>
    </row>
    <row r="93" spans="1:8" ht="21.75" customHeight="1" x14ac:dyDescent="0.25">
      <c r="A93" s="67" t="s">
        <v>96</v>
      </c>
      <c r="B93" s="18"/>
      <c r="C93" s="19" t="s">
        <v>142</v>
      </c>
      <c r="D93" s="19">
        <v>14</v>
      </c>
      <c r="E93" s="18" t="s">
        <v>282</v>
      </c>
      <c r="F93" s="18"/>
      <c r="G93" s="42">
        <f>SUM(G94)</f>
        <v>5</v>
      </c>
      <c r="H93" s="34"/>
    </row>
    <row r="94" spans="1:8" ht="31.5" x14ac:dyDescent="0.25">
      <c r="A94" s="65" t="s">
        <v>560</v>
      </c>
      <c r="B94" s="18"/>
      <c r="C94" s="19" t="s">
        <v>142</v>
      </c>
      <c r="D94" s="19">
        <v>14</v>
      </c>
      <c r="E94" s="18" t="s">
        <v>282</v>
      </c>
      <c r="F94" s="18">
        <v>200</v>
      </c>
      <c r="G94" s="42">
        <v>5</v>
      </c>
      <c r="H94" s="34"/>
    </row>
    <row r="95" spans="1:8" ht="15.75" x14ac:dyDescent="0.25">
      <c r="A95" s="36" t="s">
        <v>97</v>
      </c>
      <c r="B95" s="174"/>
      <c r="C95" s="175" t="s">
        <v>143</v>
      </c>
      <c r="D95" s="175" t="s">
        <v>147</v>
      </c>
      <c r="E95" s="174"/>
      <c r="F95" s="174"/>
      <c r="G95" s="16">
        <f>SUM(G96,G102,G115)</f>
        <v>57754.299999999996</v>
      </c>
      <c r="H95" s="34"/>
    </row>
    <row r="96" spans="1:8" ht="15.75" x14ac:dyDescent="0.25">
      <c r="A96" s="66" t="s">
        <v>99</v>
      </c>
      <c r="B96" s="50"/>
      <c r="C96" s="62" t="s">
        <v>143</v>
      </c>
      <c r="D96" s="62" t="s">
        <v>146</v>
      </c>
      <c r="E96" s="50"/>
      <c r="F96" s="50"/>
      <c r="G96" s="16">
        <f>SUM(G97)</f>
        <v>9471</v>
      </c>
      <c r="H96" s="34"/>
    </row>
    <row r="97" spans="1:8" ht="34.5" customHeight="1" x14ac:dyDescent="0.25">
      <c r="A97" s="67" t="s">
        <v>285</v>
      </c>
      <c r="B97" s="18"/>
      <c r="C97" s="19" t="s">
        <v>143</v>
      </c>
      <c r="D97" s="19" t="s">
        <v>146</v>
      </c>
      <c r="E97" s="18" t="s">
        <v>284</v>
      </c>
      <c r="F97" s="18"/>
      <c r="G97" s="42">
        <f>SUM(G98)</f>
        <v>9471</v>
      </c>
      <c r="H97" s="34"/>
    </row>
    <row r="98" spans="1:8" ht="15.75" x14ac:dyDescent="0.25">
      <c r="A98" s="67" t="s">
        <v>100</v>
      </c>
      <c r="B98" s="18"/>
      <c r="C98" s="19" t="s">
        <v>143</v>
      </c>
      <c r="D98" s="19" t="s">
        <v>146</v>
      </c>
      <c r="E98" s="18" t="s">
        <v>286</v>
      </c>
      <c r="F98" s="18"/>
      <c r="G98" s="42">
        <f>SUM(G100)</f>
        <v>9471</v>
      </c>
      <c r="H98" s="34"/>
    </row>
    <row r="99" spans="1:8" ht="18.75" customHeight="1" x14ac:dyDescent="0.25">
      <c r="A99" s="67" t="s">
        <v>287</v>
      </c>
      <c r="B99" s="18"/>
      <c r="C99" s="19" t="s">
        <v>143</v>
      </c>
      <c r="D99" s="19" t="s">
        <v>146</v>
      </c>
      <c r="E99" s="18" t="s">
        <v>288</v>
      </c>
      <c r="F99" s="18"/>
      <c r="G99" s="42">
        <f>SUM(G101)</f>
        <v>9471</v>
      </c>
      <c r="H99" s="34"/>
    </row>
    <row r="100" spans="1:8" ht="15.75" x14ac:dyDescent="0.25">
      <c r="A100" s="67" t="s">
        <v>101</v>
      </c>
      <c r="B100" s="18"/>
      <c r="C100" s="19" t="s">
        <v>143</v>
      </c>
      <c r="D100" s="19" t="s">
        <v>146</v>
      </c>
      <c r="E100" s="18" t="s">
        <v>289</v>
      </c>
      <c r="F100" s="18"/>
      <c r="G100" s="42">
        <f>SUM(G101)</f>
        <v>9471</v>
      </c>
      <c r="H100" s="34"/>
    </row>
    <row r="101" spans="1:8" ht="31.5" x14ac:dyDescent="0.25">
      <c r="A101" s="65" t="s">
        <v>560</v>
      </c>
      <c r="B101" s="18"/>
      <c r="C101" s="19" t="s">
        <v>143</v>
      </c>
      <c r="D101" s="19" t="s">
        <v>146</v>
      </c>
      <c r="E101" s="18" t="s">
        <v>289</v>
      </c>
      <c r="F101" s="18">
        <v>200</v>
      </c>
      <c r="G101" s="42">
        <v>9471</v>
      </c>
      <c r="H101" s="34"/>
    </row>
    <row r="102" spans="1:8" ht="15.75" x14ac:dyDescent="0.25">
      <c r="A102" s="36" t="s">
        <v>586</v>
      </c>
      <c r="B102" s="174"/>
      <c r="C102" s="175" t="s">
        <v>143</v>
      </c>
      <c r="D102" s="175" t="s">
        <v>149</v>
      </c>
      <c r="E102" s="174"/>
      <c r="F102" s="174"/>
      <c r="G102" s="16">
        <f>SUM(G103,G108)</f>
        <v>45933.299999999996</v>
      </c>
      <c r="H102" s="34"/>
    </row>
    <row r="103" spans="1:8" ht="34.5" customHeight="1" x14ac:dyDescent="0.25">
      <c r="A103" s="67" t="s">
        <v>285</v>
      </c>
      <c r="B103" s="18"/>
      <c r="C103" s="19" t="s">
        <v>143</v>
      </c>
      <c r="D103" s="19" t="s">
        <v>149</v>
      </c>
      <c r="E103" s="18" t="s">
        <v>284</v>
      </c>
      <c r="F103" s="18"/>
      <c r="G103" s="42">
        <f>SUM(G104)</f>
        <v>7151.1</v>
      </c>
      <c r="H103" s="34"/>
    </row>
    <row r="104" spans="1:8" ht="31.5" x14ac:dyDescent="0.25">
      <c r="A104" s="67" t="s">
        <v>102</v>
      </c>
      <c r="B104" s="18"/>
      <c r="C104" s="19" t="s">
        <v>143</v>
      </c>
      <c r="D104" s="19" t="s">
        <v>149</v>
      </c>
      <c r="E104" s="18" t="s">
        <v>290</v>
      </c>
      <c r="F104" s="18"/>
      <c r="G104" s="42">
        <f>SUM(G106)</f>
        <v>7151.1</v>
      </c>
      <c r="H104" s="34"/>
    </row>
    <row r="105" spans="1:8" ht="31.5" x14ac:dyDescent="0.25">
      <c r="A105" s="67" t="s">
        <v>292</v>
      </c>
      <c r="B105" s="18"/>
      <c r="C105" s="19" t="s">
        <v>143</v>
      </c>
      <c r="D105" s="19" t="s">
        <v>149</v>
      </c>
      <c r="E105" s="18" t="s">
        <v>291</v>
      </c>
      <c r="F105" s="18"/>
      <c r="G105" s="42">
        <f>SUM(G107)</f>
        <v>7151.1</v>
      </c>
      <c r="H105" s="34"/>
    </row>
    <row r="106" spans="1:8" ht="15.75" x14ac:dyDescent="0.25">
      <c r="A106" s="67" t="s">
        <v>103</v>
      </c>
      <c r="B106" s="18"/>
      <c r="C106" s="19" t="s">
        <v>143</v>
      </c>
      <c r="D106" s="19" t="s">
        <v>149</v>
      </c>
      <c r="E106" s="18" t="s">
        <v>293</v>
      </c>
      <c r="F106" s="18"/>
      <c r="G106" s="42">
        <f>SUM(G107)</f>
        <v>7151.1</v>
      </c>
      <c r="H106" s="34"/>
    </row>
    <row r="107" spans="1:8" ht="31.5" x14ac:dyDescent="0.25">
      <c r="A107" s="65" t="s">
        <v>560</v>
      </c>
      <c r="B107" s="18"/>
      <c r="C107" s="19" t="s">
        <v>143</v>
      </c>
      <c r="D107" s="19" t="s">
        <v>149</v>
      </c>
      <c r="E107" s="18" t="s">
        <v>293</v>
      </c>
      <c r="F107" s="18">
        <v>200</v>
      </c>
      <c r="G107" s="42">
        <v>7151.1</v>
      </c>
      <c r="H107" s="34"/>
    </row>
    <row r="108" spans="1:8" ht="47.25" x14ac:dyDescent="0.25">
      <c r="A108" s="67" t="s">
        <v>294</v>
      </c>
      <c r="B108" s="18"/>
      <c r="C108" s="19" t="s">
        <v>143</v>
      </c>
      <c r="D108" s="19" t="s">
        <v>149</v>
      </c>
      <c r="E108" s="18" t="s">
        <v>283</v>
      </c>
      <c r="F108" s="18"/>
      <c r="G108" s="42">
        <f>SUM(G109,G112)</f>
        <v>38782.199999999997</v>
      </c>
      <c r="H108" s="34"/>
    </row>
    <row r="109" spans="1:8" ht="15.75" x14ac:dyDescent="0.25">
      <c r="A109" s="67" t="s">
        <v>296</v>
      </c>
      <c r="B109" s="18"/>
      <c r="C109" s="19" t="s">
        <v>143</v>
      </c>
      <c r="D109" s="19" t="s">
        <v>149</v>
      </c>
      <c r="E109" s="18" t="s">
        <v>295</v>
      </c>
      <c r="F109" s="18"/>
      <c r="G109" s="42">
        <f>SUM(G110)</f>
        <v>10560.1</v>
      </c>
      <c r="H109" s="34"/>
    </row>
    <row r="110" spans="1:8" ht="47.25" x14ac:dyDescent="0.25">
      <c r="A110" s="67" t="s">
        <v>104</v>
      </c>
      <c r="B110" s="18"/>
      <c r="C110" s="19" t="s">
        <v>143</v>
      </c>
      <c r="D110" s="19" t="s">
        <v>149</v>
      </c>
      <c r="E110" s="18" t="s">
        <v>297</v>
      </c>
      <c r="F110" s="18"/>
      <c r="G110" s="42">
        <f>SUM(G111)</f>
        <v>10560.1</v>
      </c>
      <c r="H110" s="34"/>
    </row>
    <row r="111" spans="1:8" ht="31.5" x14ac:dyDescent="0.25">
      <c r="A111" s="65" t="s">
        <v>560</v>
      </c>
      <c r="B111" s="18"/>
      <c r="C111" s="19" t="s">
        <v>143</v>
      </c>
      <c r="D111" s="19" t="s">
        <v>149</v>
      </c>
      <c r="E111" s="18" t="s">
        <v>297</v>
      </c>
      <c r="F111" s="18">
        <v>200</v>
      </c>
      <c r="G111" s="42">
        <v>10560.1</v>
      </c>
      <c r="H111" s="34"/>
    </row>
    <row r="112" spans="1:8" ht="33.75" customHeight="1" x14ac:dyDescent="0.25">
      <c r="A112" s="67" t="s">
        <v>614</v>
      </c>
      <c r="B112" s="180"/>
      <c r="C112" s="18" t="s">
        <v>143</v>
      </c>
      <c r="D112" s="18" t="s">
        <v>149</v>
      </c>
      <c r="E112" s="18" t="s">
        <v>779</v>
      </c>
      <c r="F112" s="18"/>
      <c r="G112" s="42">
        <f>G113</f>
        <v>28222.1</v>
      </c>
      <c r="H112" s="34"/>
    </row>
    <row r="113" spans="1:8" ht="31.5" x14ac:dyDescent="0.25">
      <c r="A113" s="67" t="s">
        <v>613</v>
      </c>
      <c r="B113" s="180"/>
      <c r="C113" s="18" t="s">
        <v>143</v>
      </c>
      <c r="D113" s="18" t="s">
        <v>149</v>
      </c>
      <c r="E113" s="18" t="s">
        <v>610</v>
      </c>
      <c r="F113" s="18"/>
      <c r="G113" s="42">
        <f>G114</f>
        <v>28222.1</v>
      </c>
      <c r="H113" s="34"/>
    </row>
    <row r="114" spans="1:8" ht="31.5" x14ac:dyDescent="0.25">
      <c r="A114" s="65" t="s">
        <v>560</v>
      </c>
      <c r="B114" s="181"/>
      <c r="C114" s="18" t="s">
        <v>143</v>
      </c>
      <c r="D114" s="18" t="s">
        <v>149</v>
      </c>
      <c r="E114" s="18" t="s">
        <v>610</v>
      </c>
      <c r="F114" s="18">
        <v>200</v>
      </c>
      <c r="G114" s="42">
        <v>28222.1</v>
      </c>
      <c r="H114" s="34"/>
    </row>
    <row r="115" spans="1:8" ht="15.75" x14ac:dyDescent="0.25">
      <c r="A115" s="66" t="s">
        <v>105</v>
      </c>
      <c r="B115" s="50"/>
      <c r="C115" s="62" t="s">
        <v>143</v>
      </c>
      <c r="D115" s="62">
        <v>12</v>
      </c>
      <c r="E115" s="50"/>
      <c r="F115" s="50"/>
      <c r="G115" s="16">
        <f>SUM(G116,G121)</f>
        <v>2350</v>
      </c>
      <c r="H115" s="34"/>
    </row>
    <row r="116" spans="1:8" ht="31.5" customHeight="1" x14ac:dyDescent="0.25">
      <c r="A116" s="67" t="s">
        <v>285</v>
      </c>
      <c r="B116" s="18"/>
      <c r="C116" s="19" t="s">
        <v>143</v>
      </c>
      <c r="D116" s="19" t="s">
        <v>2</v>
      </c>
      <c r="E116" s="18" t="s">
        <v>284</v>
      </c>
      <c r="F116" s="18"/>
      <c r="G116" s="42">
        <f>SUM(G117)</f>
        <v>900</v>
      </c>
      <c r="H116" s="34"/>
    </row>
    <row r="117" spans="1:8" ht="15.75" x14ac:dyDescent="0.25">
      <c r="A117" s="67" t="s">
        <v>200</v>
      </c>
      <c r="B117" s="18"/>
      <c r="C117" s="19" t="s">
        <v>143</v>
      </c>
      <c r="D117" s="19" t="s">
        <v>2</v>
      </c>
      <c r="E117" s="18" t="s">
        <v>298</v>
      </c>
      <c r="F117" s="18"/>
      <c r="G117" s="42">
        <f>SUM(G118)</f>
        <v>900</v>
      </c>
      <c r="H117" s="34"/>
    </row>
    <row r="118" spans="1:8" ht="15.75" x14ac:dyDescent="0.25">
      <c r="A118" s="67" t="s">
        <v>300</v>
      </c>
      <c r="B118" s="18"/>
      <c r="C118" s="19" t="s">
        <v>143</v>
      </c>
      <c r="D118" s="19" t="s">
        <v>2</v>
      </c>
      <c r="E118" s="18" t="s">
        <v>299</v>
      </c>
      <c r="F118" s="18"/>
      <c r="G118" s="42">
        <f>SUM(G120)</f>
        <v>900</v>
      </c>
      <c r="H118" s="34"/>
    </row>
    <row r="119" spans="1:8" ht="15.75" x14ac:dyDescent="0.25">
      <c r="A119" s="67" t="s">
        <v>198</v>
      </c>
      <c r="B119" s="18"/>
      <c r="C119" s="19" t="s">
        <v>143</v>
      </c>
      <c r="D119" s="19" t="s">
        <v>2</v>
      </c>
      <c r="E119" s="18" t="s">
        <v>301</v>
      </c>
      <c r="F119" s="18"/>
      <c r="G119" s="42">
        <f>SUM(G120)</f>
        <v>900</v>
      </c>
      <c r="H119" s="34"/>
    </row>
    <row r="120" spans="1:8" ht="31.5" x14ac:dyDescent="0.25">
      <c r="A120" s="65" t="s">
        <v>560</v>
      </c>
      <c r="B120" s="18"/>
      <c r="C120" s="19" t="s">
        <v>143</v>
      </c>
      <c r="D120" s="19" t="s">
        <v>2</v>
      </c>
      <c r="E120" s="18" t="s">
        <v>301</v>
      </c>
      <c r="F120" s="18">
        <v>200</v>
      </c>
      <c r="G120" s="42">
        <v>900</v>
      </c>
      <c r="H120" s="34"/>
    </row>
    <row r="121" spans="1:8" ht="15.75" x14ac:dyDescent="0.25">
      <c r="A121" s="33" t="s">
        <v>270</v>
      </c>
      <c r="B121" s="180"/>
      <c r="C121" s="19" t="s">
        <v>143</v>
      </c>
      <c r="D121" s="19" t="s">
        <v>2</v>
      </c>
      <c r="E121" s="19" t="s">
        <v>269</v>
      </c>
      <c r="F121" s="19"/>
      <c r="G121" s="42">
        <f>G122</f>
        <v>1450</v>
      </c>
      <c r="H121" s="34"/>
    </row>
    <row r="122" spans="1:8" ht="15.75" x14ac:dyDescent="0.25">
      <c r="A122" s="33" t="s">
        <v>272</v>
      </c>
      <c r="B122" s="180"/>
      <c r="C122" s="19" t="s">
        <v>143</v>
      </c>
      <c r="D122" s="19" t="s">
        <v>2</v>
      </c>
      <c r="E122" s="19" t="s">
        <v>271</v>
      </c>
      <c r="F122" s="19"/>
      <c r="G122" s="42">
        <f>SUM(,G123)</f>
        <v>1450</v>
      </c>
      <c r="H122" s="34"/>
    </row>
    <row r="123" spans="1:8" ht="15.75" x14ac:dyDescent="0.25">
      <c r="A123" s="33" t="s">
        <v>344</v>
      </c>
      <c r="B123" s="70"/>
      <c r="C123" s="19" t="s">
        <v>143</v>
      </c>
      <c r="D123" s="19" t="s">
        <v>2</v>
      </c>
      <c r="E123" s="19" t="s">
        <v>345</v>
      </c>
      <c r="F123" s="19"/>
      <c r="G123" s="42">
        <f>G124</f>
        <v>1450</v>
      </c>
      <c r="H123" s="34"/>
    </row>
    <row r="124" spans="1:8" ht="15.75" x14ac:dyDescent="0.25">
      <c r="A124" s="68" t="s">
        <v>201</v>
      </c>
      <c r="B124" s="70"/>
      <c r="C124" s="19" t="s">
        <v>143</v>
      </c>
      <c r="D124" s="19" t="s">
        <v>2</v>
      </c>
      <c r="E124" s="19" t="s">
        <v>345</v>
      </c>
      <c r="F124" s="17">
        <v>800</v>
      </c>
      <c r="G124" s="42">
        <v>1450</v>
      </c>
      <c r="H124" s="34"/>
    </row>
    <row r="125" spans="1:8" ht="15.75" x14ac:dyDescent="0.25">
      <c r="A125" s="36" t="s">
        <v>107</v>
      </c>
      <c r="B125" s="174"/>
      <c r="C125" s="175" t="s">
        <v>144</v>
      </c>
      <c r="D125" s="175" t="s">
        <v>147</v>
      </c>
      <c r="E125" s="174"/>
      <c r="F125" s="174"/>
      <c r="G125" s="16">
        <f>SUM(G126,G143,G157,G178)</f>
        <v>263475.90000000002</v>
      </c>
      <c r="H125" s="34"/>
    </row>
    <row r="126" spans="1:8" ht="15.75" x14ac:dyDescent="0.25">
      <c r="A126" s="36" t="s">
        <v>108</v>
      </c>
      <c r="B126" s="174"/>
      <c r="C126" s="175" t="s">
        <v>144</v>
      </c>
      <c r="D126" s="175" t="s">
        <v>140</v>
      </c>
      <c r="E126" s="50"/>
      <c r="F126" s="50"/>
      <c r="G126" s="16">
        <f>SUM(G127,G139)</f>
        <v>149845.90000000002</v>
      </c>
      <c r="H126" s="34"/>
    </row>
    <row r="127" spans="1:8" ht="33.75" customHeight="1" x14ac:dyDescent="0.25">
      <c r="A127" s="67" t="s">
        <v>294</v>
      </c>
      <c r="B127" s="17"/>
      <c r="C127" s="25" t="s">
        <v>144</v>
      </c>
      <c r="D127" s="25" t="s">
        <v>140</v>
      </c>
      <c r="E127" s="18" t="s">
        <v>283</v>
      </c>
      <c r="F127" s="50"/>
      <c r="G127" s="42">
        <f>SUM(G128,G131,G134)</f>
        <v>139364.80000000002</v>
      </c>
      <c r="H127" s="34"/>
    </row>
    <row r="128" spans="1:8" ht="31.5" x14ac:dyDescent="0.25">
      <c r="A128" s="67" t="s">
        <v>305</v>
      </c>
      <c r="B128" s="17"/>
      <c r="C128" s="25" t="s">
        <v>144</v>
      </c>
      <c r="D128" s="25" t="s">
        <v>140</v>
      </c>
      <c r="E128" s="18" t="s">
        <v>304</v>
      </c>
      <c r="F128" s="50"/>
      <c r="G128" s="42">
        <f>SUM(G129)</f>
        <v>14303.1</v>
      </c>
      <c r="H128" s="34"/>
    </row>
    <row r="129" spans="1:8" ht="15.75" x14ac:dyDescent="0.25">
      <c r="A129" s="33" t="s">
        <v>110</v>
      </c>
      <c r="B129" s="17"/>
      <c r="C129" s="25" t="s">
        <v>144</v>
      </c>
      <c r="D129" s="25" t="s">
        <v>140</v>
      </c>
      <c r="E129" s="18" t="s">
        <v>306</v>
      </c>
      <c r="F129" s="18"/>
      <c r="G129" s="42">
        <f>SUM(G130)</f>
        <v>14303.1</v>
      </c>
      <c r="H129" s="34"/>
    </row>
    <row r="130" spans="1:8" ht="31.5" x14ac:dyDescent="0.25">
      <c r="A130" s="33" t="s">
        <v>560</v>
      </c>
      <c r="B130" s="17"/>
      <c r="C130" s="25" t="s">
        <v>144</v>
      </c>
      <c r="D130" s="25" t="s">
        <v>140</v>
      </c>
      <c r="E130" s="18" t="s">
        <v>306</v>
      </c>
      <c r="F130" s="18">
        <v>200</v>
      </c>
      <c r="G130" s="42">
        <v>14303.1</v>
      </c>
      <c r="H130" s="34"/>
    </row>
    <row r="131" spans="1:8" ht="31.5" x14ac:dyDescent="0.25">
      <c r="A131" s="48" t="s">
        <v>620</v>
      </c>
      <c r="B131" s="17"/>
      <c r="C131" s="25" t="s">
        <v>144</v>
      </c>
      <c r="D131" s="25" t="s">
        <v>140</v>
      </c>
      <c r="E131" s="18" t="s">
        <v>621</v>
      </c>
      <c r="F131" s="18"/>
      <c r="G131" s="42">
        <f>G132</f>
        <v>6960</v>
      </c>
      <c r="H131" s="34"/>
    </row>
    <row r="132" spans="1:8" ht="31.5" x14ac:dyDescent="0.25">
      <c r="A132" s="48" t="s">
        <v>622</v>
      </c>
      <c r="B132" s="17"/>
      <c r="C132" s="25" t="s">
        <v>144</v>
      </c>
      <c r="D132" s="25" t="s">
        <v>140</v>
      </c>
      <c r="E132" s="18" t="s">
        <v>623</v>
      </c>
      <c r="F132" s="18"/>
      <c r="G132" s="42">
        <f>G133</f>
        <v>6960</v>
      </c>
      <c r="H132" s="34"/>
    </row>
    <row r="133" spans="1:8" ht="31.5" x14ac:dyDescent="0.25">
      <c r="A133" s="33" t="s">
        <v>560</v>
      </c>
      <c r="B133" s="17"/>
      <c r="C133" s="25" t="s">
        <v>144</v>
      </c>
      <c r="D133" s="25" t="s">
        <v>140</v>
      </c>
      <c r="E133" s="18" t="s">
        <v>623</v>
      </c>
      <c r="F133" s="18">
        <v>200</v>
      </c>
      <c r="G133" s="42">
        <v>6960</v>
      </c>
      <c r="H133" s="34"/>
    </row>
    <row r="134" spans="1:8" ht="31.5" x14ac:dyDescent="0.25">
      <c r="A134" s="33" t="s">
        <v>883</v>
      </c>
      <c r="B134" s="17"/>
      <c r="C134" s="25" t="s">
        <v>144</v>
      </c>
      <c r="D134" s="25" t="s">
        <v>140</v>
      </c>
      <c r="E134" s="18" t="s">
        <v>881</v>
      </c>
      <c r="F134" s="18"/>
      <c r="G134" s="42">
        <f>SUM(G135,G137)</f>
        <v>118101.70000000001</v>
      </c>
      <c r="H134" s="34"/>
    </row>
    <row r="135" spans="1:8" ht="31.5" x14ac:dyDescent="0.25">
      <c r="A135" s="33" t="s">
        <v>884</v>
      </c>
      <c r="B135" s="17"/>
      <c r="C135" s="25" t="s">
        <v>144</v>
      </c>
      <c r="D135" s="25" t="s">
        <v>140</v>
      </c>
      <c r="E135" s="18" t="s">
        <v>882</v>
      </c>
      <c r="F135" s="18"/>
      <c r="G135" s="42">
        <f>SUM(G136)</f>
        <v>117983.6</v>
      </c>
      <c r="H135" s="34"/>
    </row>
    <row r="136" spans="1:8" ht="36.75" customHeight="1" x14ac:dyDescent="0.25">
      <c r="A136" s="33" t="s">
        <v>885</v>
      </c>
      <c r="B136" s="17"/>
      <c r="C136" s="25" t="s">
        <v>144</v>
      </c>
      <c r="D136" s="25" t="s">
        <v>140</v>
      </c>
      <c r="E136" s="18" t="s">
        <v>882</v>
      </c>
      <c r="F136" s="18">
        <v>400</v>
      </c>
      <c r="G136" s="42">
        <v>117983.6</v>
      </c>
      <c r="H136" s="34"/>
    </row>
    <row r="137" spans="1:8" ht="63" x14ac:dyDescent="0.25">
      <c r="A137" s="33" t="s">
        <v>886</v>
      </c>
      <c r="B137" s="17"/>
      <c r="C137" s="25" t="s">
        <v>144</v>
      </c>
      <c r="D137" s="25" t="s">
        <v>140</v>
      </c>
      <c r="E137" s="18" t="s">
        <v>887</v>
      </c>
      <c r="F137" s="18"/>
      <c r="G137" s="42">
        <f>SUM(G138)</f>
        <v>118.1</v>
      </c>
      <c r="H137" s="34"/>
    </row>
    <row r="138" spans="1:8" ht="36.75" customHeight="1" x14ac:dyDescent="0.25">
      <c r="A138" s="33" t="s">
        <v>885</v>
      </c>
      <c r="B138" s="17"/>
      <c r="C138" s="25" t="s">
        <v>144</v>
      </c>
      <c r="D138" s="25" t="s">
        <v>140</v>
      </c>
      <c r="E138" s="18" t="s">
        <v>887</v>
      </c>
      <c r="F138" s="18">
        <v>400</v>
      </c>
      <c r="G138" s="42">
        <v>118.1</v>
      </c>
      <c r="H138" s="34"/>
    </row>
    <row r="139" spans="1:8" ht="15.75" x14ac:dyDescent="0.25">
      <c r="A139" s="133" t="s">
        <v>270</v>
      </c>
      <c r="B139" s="17"/>
      <c r="C139" s="25" t="s">
        <v>144</v>
      </c>
      <c r="D139" s="25" t="s">
        <v>140</v>
      </c>
      <c r="E139" s="18" t="s">
        <v>269</v>
      </c>
      <c r="F139" s="18"/>
      <c r="G139" s="42">
        <f>G140</f>
        <v>10481.1</v>
      </c>
      <c r="H139" s="34"/>
    </row>
    <row r="140" spans="1:8" ht="15.75" x14ac:dyDescent="0.25">
      <c r="A140" s="133" t="s">
        <v>272</v>
      </c>
      <c r="B140" s="17"/>
      <c r="C140" s="25" t="s">
        <v>144</v>
      </c>
      <c r="D140" s="25" t="s">
        <v>140</v>
      </c>
      <c r="E140" s="18" t="s">
        <v>271</v>
      </c>
      <c r="F140" s="18"/>
      <c r="G140" s="42">
        <f>G141</f>
        <v>10481.1</v>
      </c>
      <c r="H140" s="34"/>
    </row>
    <row r="141" spans="1:8" ht="15.75" x14ac:dyDescent="0.25">
      <c r="A141" s="133" t="s">
        <v>780</v>
      </c>
      <c r="B141" s="17"/>
      <c r="C141" s="25" t="s">
        <v>144</v>
      </c>
      <c r="D141" s="25" t="s">
        <v>140</v>
      </c>
      <c r="E141" s="18" t="s">
        <v>595</v>
      </c>
      <c r="F141" s="18"/>
      <c r="G141" s="42">
        <f>G142</f>
        <v>10481.1</v>
      </c>
      <c r="H141" s="34"/>
    </row>
    <row r="142" spans="1:8" ht="15.75" x14ac:dyDescent="0.25">
      <c r="A142" s="33" t="s">
        <v>201</v>
      </c>
      <c r="B142" s="17"/>
      <c r="C142" s="25" t="s">
        <v>144</v>
      </c>
      <c r="D142" s="25" t="s">
        <v>140</v>
      </c>
      <c r="E142" s="18" t="s">
        <v>595</v>
      </c>
      <c r="F142" s="18">
        <v>800</v>
      </c>
      <c r="G142" s="42">
        <v>10481.1</v>
      </c>
      <c r="H142" s="34"/>
    </row>
    <row r="143" spans="1:8" ht="15.75" x14ac:dyDescent="0.25">
      <c r="A143" s="36" t="s">
        <v>111</v>
      </c>
      <c r="B143" s="174"/>
      <c r="C143" s="175" t="s">
        <v>144</v>
      </c>
      <c r="D143" s="175" t="s">
        <v>141</v>
      </c>
      <c r="E143" s="50"/>
      <c r="F143" s="50"/>
      <c r="G143" s="16">
        <f>SUM(G144,G153)</f>
        <v>66559</v>
      </c>
      <c r="H143" s="34"/>
    </row>
    <row r="144" spans="1:8" ht="47.25" x14ac:dyDescent="0.25">
      <c r="A144" s="33" t="s">
        <v>308</v>
      </c>
      <c r="B144" s="17"/>
      <c r="C144" s="25" t="s">
        <v>144</v>
      </c>
      <c r="D144" s="25" t="s">
        <v>141</v>
      </c>
      <c r="E144" s="18" t="s">
        <v>307</v>
      </c>
      <c r="F144" s="18"/>
      <c r="G144" s="42">
        <f>SUM(G145,G149)</f>
        <v>52270.6</v>
      </c>
      <c r="H144" s="34"/>
    </row>
    <row r="145" spans="1:8" ht="31.5" x14ac:dyDescent="0.25">
      <c r="A145" s="33" t="s">
        <v>98</v>
      </c>
      <c r="B145" s="17"/>
      <c r="C145" s="25" t="s">
        <v>144</v>
      </c>
      <c r="D145" s="25" t="s">
        <v>141</v>
      </c>
      <c r="E145" s="18" t="s">
        <v>309</v>
      </c>
      <c r="F145" s="18"/>
      <c r="G145" s="42">
        <f>SUM(G146)</f>
        <v>10184.5</v>
      </c>
      <c r="H145" s="34"/>
    </row>
    <row r="146" spans="1:8" ht="15.75" x14ac:dyDescent="0.25">
      <c r="A146" s="33" t="s">
        <v>311</v>
      </c>
      <c r="B146" s="17"/>
      <c r="C146" s="25" t="s">
        <v>144</v>
      </c>
      <c r="D146" s="25" t="s">
        <v>141</v>
      </c>
      <c r="E146" s="18" t="s">
        <v>310</v>
      </c>
      <c r="F146" s="18"/>
      <c r="G146" s="42">
        <f>SUM(G147)</f>
        <v>10184.5</v>
      </c>
      <c r="H146" s="34"/>
    </row>
    <row r="147" spans="1:8" ht="15.75" x14ac:dyDescent="0.25">
      <c r="A147" s="33" t="s">
        <v>20</v>
      </c>
      <c r="B147" s="17"/>
      <c r="C147" s="25" t="s">
        <v>144</v>
      </c>
      <c r="D147" s="25" t="s">
        <v>141</v>
      </c>
      <c r="E147" s="18" t="s">
        <v>312</v>
      </c>
      <c r="F147" s="50"/>
      <c r="G147" s="42">
        <f>SUM(G148)</f>
        <v>10184.5</v>
      </c>
      <c r="H147" s="34"/>
    </row>
    <row r="148" spans="1:8" ht="15.75" x14ac:dyDescent="0.25">
      <c r="A148" s="33" t="s">
        <v>201</v>
      </c>
      <c r="B148" s="17"/>
      <c r="C148" s="25" t="s">
        <v>144</v>
      </c>
      <c r="D148" s="25" t="s">
        <v>141</v>
      </c>
      <c r="E148" s="18" t="s">
        <v>312</v>
      </c>
      <c r="F148" s="18">
        <v>800</v>
      </c>
      <c r="G148" s="42">
        <v>10184.5</v>
      </c>
      <c r="H148" s="34"/>
    </row>
    <row r="149" spans="1:8" ht="31.5" x14ac:dyDescent="0.25">
      <c r="A149" s="33" t="s">
        <v>109</v>
      </c>
      <c r="B149" s="17"/>
      <c r="C149" s="25" t="s">
        <v>144</v>
      </c>
      <c r="D149" s="25" t="s">
        <v>141</v>
      </c>
      <c r="E149" s="18" t="s">
        <v>315</v>
      </c>
      <c r="F149" s="18"/>
      <c r="G149" s="42">
        <f>SUM(G150)</f>
        <v>42086.1</v>
      </c>
      <c r="H149" s="34"/>
    </row>
    <row r="150" spans="1:8" ht="15.75" x14ac:dyDescent="0.25">
      <c r="A150" s="33" t="s">
        <v>317</v>
      </c>
      <c r="B150" s="17"/>
      <c r="C150" s="25" t="s">
        <v>144</v>
      </c>
      <c r="D150" s="25" t="s">
        <v>141</v>
      </c>
      <c r="E150" s="18" t="s">
        <v>316</v>
      </c>
      <c r="F150" s="18"/>
      <c r="G150" s="42">
        <f>SUM(G151)</f>
        <v>42086.1</v>
      </c>
      <c r="H150" s="34"/>
    </row>
    <row r="151" spans="1:8" ht="34.5" customHeight="1" x14ac:dyDescent="0.25">
      <c r="A151" s="33" t="s">
        <v>20</v>
      </c>
      <c r="B151" s="17"/>
      <c r="C151" s="25" t="s">
        <v>144</v>
      </c>
      <c r="D151" s="25" t="s">
        <v>141</v>
      </c>
      <c r="E151" s="18" t="s">
        <v>318</v>
      </c>
      <c r="F151" s="50"/>
      <c r="G151" s="42">
        <f>SUM(G152)</f>
        <v>42086.1</v>
      </c>
      <c r="H151" s="34"/>
    </row>
    <row r="152" spans="1:8" ht="15.75" x14ac:dyDescent="0.25">
      <c r="A152" s="33" t="s">
        <v>201</v>
      </c>
      <c r="B152" s="17"/>
      <c r="C152" s="25" t="s">
        <v>144</v>
      </c>
      <c r="D152" s="25" t="s">
        <v>141</v>
      </c>
      <c r="E152" s="18" t="s">
        <v>318</v>
      </c>
      <c r="F152" s="18">
        <v>800</v>
      </c>
      <c r="G152" s="42">
        <v>42086.1</v>
      </c>
      <c r="H152" s="34"/>
    </row>
    <row r="153" spans="1:8" ht="32.25" customHeight="1" x14ac:dyDescent="0.25">
      <c r="A153" s="182" t="s">
        <v>294</v>
      </c>
      <c r="B153" s="17"/>
      <c r="C153" s="25" t="s">
        <v>144</v>
      </c>
      <c r="D153" s="25" t="s">
        <v>141</v>
      </c>
      <c r="E153" s="18" t="s">
        <v>283</v>
      </c>
      <c r="F153" s="18"/>
      <c r="G153" s="42">
        <f>G154</f>
        <v>14288.4</v>
      </c>
      <c r="H153" s="34"/>
    </row>
    <row r="154" spans="1:8" ht="31.5" x14ac:dyDescent="0.25">
      <c r="A154" s="33" t="s">
        <v>808</v>
      </c>
      <c r="B154" s="17"/>
      <c r="C154" s="25" t="s">
        <v>144</v>
      </c>
      <c r="D154" s="25" t="s">
        <v>141</v>
      </c>
      <c r="E154" s="18" t="s">
        <v>807</v>
      </c>
      <c r="F154" s="18"/>
      <c r="G154" s="42">
        <f>G155</f>
        <v>14288.4</v>
      </c>
      <c r="H154" s="34"/>
    </row>
    <row r="155" spans="1:8" ht="31.5" x14ac:dyDescent="0.25">
      <c r="A155" s="33" t="s">
        <v>612</v>
      </c>
      <c r="B155" s="17"/>
      <c r="C155" s="25" t="s">
        <v>144</v>
      </c>
      <c r="D155" s="25" t="s">
        <v>141</v>
      </c>
      <c r="E155" s="18" t="s">
        <v>611</v>
      </c>
      <c r="F155" s="18"/>
      <c r="G155" s="42">
        <f>G156</f>
        <v>14288.4</v>
      </c>
      <c r="H155" s="34"/>
    </row>
    <row r="156" spans="1:8" ht="31.5" x14ac:dyDescent="0.25">
      <c r="A156" s="133" t="s">
        <v>560</v>
      </c>
      <c r="B156" s="17"/>
      <c r="C156" s="25" t="s">
        <v>144</v>
      </c>
      <c r="D156" s="25" t="s">
        <v>141</v>
      </c>
      <c r="E156" s="18" t="s">
        <v>611</v>
      </c>
      <c r="F156" s="18">
        <v>200</v>
      </c>
      <c r="G156" s="42">
        <v>14288.4</v>
      </c>
      <c r="H156" s="34"/>
    </row>
    <row r="157" spans="1:8" ht="15.75" x14ac:dyDescent="0.25">
      <c r="A157" s="36" t="s">
        <v>112</v>
      </c>
      <c r="B157" s="174"/>
      <c r="C157" s="175" t="s">
        <v>144</v>
      </c>
      <c r="D157" s="175" t="s">
        <v>142</v>
      </c>
      <c r="E157" s="174"/>
      <c r="F157" s="174"/>
      <c r="G157" s="16">
        <f>SUM(G158,G174)</f>
        <v>43323.899999999994</v>
      </c>
      <c r="H157" s="34"/>
    </row>
    <row r="158" spans="1:8" ht="18" customHeight="1" x14ac:dyDescent="0.25">
      <c r="A158" s="67" t="s">
        <v>294</v>
      </c>
      <c r="B158" s="17"/>
      <c r="C158" s="25" t="s">
        <v>144</v>
      </c>
      <c r="D158" s="25" t="s">
        <v>142</v>
      </c>
      <c r="E158" s="17" t="s">
        <v>283</v>
      </c>
      <c r="F158" s="52"/>
      <c r="G158" s="42">
        <f>SUM(G159,G162,G165,G168,G171)</f>
        <v>40323.799999999996</v>
      </c>
      <c r="H158" s="34"/>
    </row>
    <row r="159" spans="1:8" ht="15.75" x14ac:dyDescent="0.25">
      <c r="A159" s="67" t="s">
        <v>320</v>
      </c>
      <c r="B159" s="17"/>
      <c r="C159" s="25" t="s">
        <v>144</v>
      </c>
      <c r="D159" s="25" t="s">
        <v>142</v>
      </c>
      <c r="E159" s="18" t="s">
        <v>319</v>
      </c>
      <c r="F159" s="50"/>
      <c r="G159" s="42">
        <f>SUM(G160)</f>
        <v>3388</v>
      </c>
      <c r="H159" s="34"/>
    </row>
    <row r="160" spans="1:8" ht="15.75" x14ac:dyDescent="0.25">
      <c r="A160" s="67" t="s">
        <v>113</v>
      </c>
      <c r="B160" s="18"/>
      <c r="C160" s="19" t="s">
        <v>144</v>
      </c>
      <c r="D160" s="25" t="s">
        <v>142</v>
      </c>
      <c r="E160" s="18" t="s">
        <v>321</v>
      </c>
      <c r="F160" s="18"/>
      <c r="G160" s="42">
        <f>SUM(G161)</f>
        <v>3388</v>
      </c>
      <c r="H160" s="34"/>
    </row>
    <row r="161" spans="1:8" ht="21" customHeight="1" x14ac:dyDescent="0.25">
      <c r="A161" s="67" t="s">
        <v>560</v>
      </c>
      <c r="B161" s="18"/>
      <c r="C161" s="19" t="s">
        <v>144</v>
      </c>
      <c r="D161" s="25" t="s">
        <v>142</v>
      </c>
      <c r="E161" s="18" t="s">
        <v>321</v>
      </c>
      <c r="F161" s="18">
        <v>200</v>
      </c>
      <c r="G161" s="42">
        <v>3388</v>
      </c>
      <c r="H161" s="34"/>
    </row>
    <row r="162" spans="1:8" ht="15.75" x14ac:dyDescent="0.25">
      <c r="A162" s="67" t="s">
        <v>323</v>
      </c>
      <c r="B162" s="17"/>
      <c r="C162" s="25" t="s">
        <v>144</v>
      </c>
      <c r="D162" s="25" t="s">
        <v>142</v>
      </c>
      <c r="E162" s="18" t="s">
        <v>322</v>
      </c>
      <c r="F162" s="50"/>
      <c r="G162" s="42">
        <f>SUM(G163)</f>
        <v>0</v>
      </c>
      <c r="H162" s="34"/>
    </row>
    <row r="163" spans="1:8" ht="15.75" x14ac:dyDescent="0.25">
      <c r="A163" s="67" t="s">
        <v>195</v>
      </c>
      <c r="B163" s="18"/>
      <c r="C163" s="19" t="s">
        <v>144</v>
      </c>
      <c r="D163" s="25" t="s">
        <v>142</v>
      </c>
      <c r="E163" s="18" t="s">
        <v>324</v>
      </c>
      <c r="F163" s="18"/>
      <c r="G163" s="42">
        <f>SUM(G164)</f>
        <v>0</v>
      </c>
      <c r="H163" s="34"/>
    </row>
    <row r="164" spans="1:8" ht="31.5" x14ac:dyDescent="0.25">
      <c r="A164" s="67" t="s">
        <v>560</v>
      </c>
      <c r="B164" s="18"/>
      <c r="C164" s="19" t="s">
        <v>144</v>
      </c>
      <c r="D164" s="25" t="s">
        <v>142</v>
      </c>
      <c r="E164" s="18" t="s">
        <v>324</v>
      </c>
      <c r="F164" s="18">
        <v>200</v>
      </c>
      <c r="G164" s="42">
        <v>0</v>
      </c>
      <c r="H164" s="34"/>
    </row>
    <row r="165" spans="1:8" ht="16.5" customHeight="1" x14ac:dyDescent="0.25">
      <c r="A165" s="67" t="s">
        <v>326</v>
      </c>
      <c r="B165" s="17"/>
      <c r="C165" s="25" t="s">
        <v>144</v>
      </c>
      <c r="D165" s="25" t="s">
        <v>142</v>
      </c>
      <c r="E165" s="18" t="s">
        <v>325</v>
      </c>
      <c r="F165" s="50"/>
      <c r="G165" s="42">
        <f>SUM(G166)</f>
        <v>0</v>
      </c>
      <c r="H165" s="34"/>
    </row>
    <row r="166" spans="1:8" ht="15.75" x14ac:dyDescent="0.25">
      <c r="A166" s="69" t="s">
        <v>189</v>
      </c>
      <c r="B166" s="18"/>
      <c r="C166" s="25" t="s">
        <v>144</v>
      </c>
      <c r="D166" s="25" t="s">
        <v>142</v>
      </c>
      <c r="E166" s="18" t="s">
        <v>327</v>
      </c>
      <c r="F166" s="18"/>
      <c r="G166" s="42">
        <f>G167</f>
        <v>0</v>
      </c>
      <c r="H166" s="34"/>
    </row>
    <row r="167" spans="1:8" ht="31.5" x14ac:dyDescent="0.25">
      <c r="A167" s="33" t="s">
        <v>560</v>
      </c>
      <c r="B167" s="18"/>
      <c r="C167" s="25" t="s">
        <v>144</v>
      </c>
      <c r="D167" s="25" t="s">
        <v>142</v>
      </c>
      <c r="E167" s="18" t="s">
        <v>327</v>
      </c>
      <c r="F167" s="18">
        <v>200</v>
      </c>
      <c r="G167" s="42">
        <v>0</v>
      </c>
      <c r="H167" s="34"/>
    </row>
    <row r="168" spans="1:8" ht="17.25" customHeight="1" x14ac:dyDescent="0.25">
      <c r="A168" s="67" t="s">
        <v>329</v>
      </c>
      <c r="B168" s="17"/>
      <c r="C168" s="25" t="s">
        <v>144</v>
      </c>
      <c r="D168" s="25" t="s">
        <v>142</v>
      </c>
      <c r="E168" s="18" t="s">
        <v>328</v>
      </c>
      <c r="F168" s="50"/>
      <c r="G168" s="42">
        <f>SUM(G169)</f>
        <v>34519.1</v>
      </c>
      <c r="H168" s="34"/>
    </row>
    <row r="169" spans="1:8" ht="31.5" x14ac:dyDescent="0.25">
      <c r="A169" s="33" t="s">
        <v>114</v>
      </c>
      <c r="B169" s="17"/>
      <c r="C169" s="25" t="s">
        <v>144</v>
      </c>
      <c r="D169" s="25" t="s">
        <v>142</v>
      </c>
      <c r="E169" s="18" t="s">
        <v>330</v>
      </c>
      <c r="F169" s="17"/>
      <c r="G169" s="42">
        <f>SUM(G170)</f>
        <v>34519.1</v>
      </c>
      <c r="H169" s="34"/>
    </row>
    <row r="170" spans="1:8" ht="31.5" x14ac:dyDescent="0.25">
      <c r="A170" s="33" t="s">
        <v>560</v>
      </c>
      <c r="B170" s="17"/>
      <c r="C170" s="25" t="s">
        <v>144</v>
      </c>
      <c r="D170" s="25" t="s">
        <v>142</v>
      </c>
      <c r="E170" s="18" t="s">
        <v>330</v>
      </c>
      <c r="F170" s="17">
        <v>200</v>
      </c>
      <c r="G170" s="42">
        <v>34519.1</v>
      </c>
      <c r="H170" s="34"/>
    </row>
    <row r="171" spans="1:8" ht="31.5" x14ac:dyDescent="0.25">
      <c r="A171" s="67" t="s">
        <v>332</v>
      </c>
      <c r="B171" s="17"/>
      <c r="C171" s="25" t="s">
        <v>144</v>
      </c>
      <c r="D171" s="25" t="s">
        <v>142</v>
      </c>
      <c r="E171" s="18" t="s">
        <v>331</v>
      </c>
      <c r="F171" s="50"/>
      <c r="G171" s="42">
        <f>SUM(G172)</f>
        <v>2416.6999999999998</v>
      </c>
      <c r="H171" s="34"/>
    </row>
    <row r="172" spans="1:8" ht="15.75" x14ac:dyDescent="0.25">
      <c r="A172" s="69" t="s">
        <v>199</v>
      </c>
      <c r="B172" s="18"/>
      <c r="C172" s="25" t="s">
        <v>144</v>
      </c>
      <c r="D172" s="25" t="s">
        <v>142</v>
      </c>
      <c r="E172" s="18" t="s">
        <v>333</v>
      </c>
      <c r="F172" s="18"/>
      <c r="G172" s="42">
        <f>G173</f>
        <v>2416.6999999999998</v>
      </c>
      <c r="H172" s="34"/>
    </row>
    <row r="173" spans="1:8" ht="31.5" x14ac:dyDescent="0.25">
      <c r="A173" s="33" t="s">
        <v>560</v>
      </c>
      <c r="B173" s="18"/>
      <c r="C173" s="25" t="s">
        <v>144</v>
      </c>
      <c r="D173" s="25" t="s">
        <v>142</v>
      </c>
      <c r="E173" s="18" t="s">
        <v>333</v>
      </c>
      <c r="F173" s="18">
        <v>200</v>
      </c>
      <c r="G173" s="42">
        <v>2416.6999999999998</v>
      </c>
      <c r="H173" s="34"/>
    </row>
    <row r="174" spans="1:8" ht="15.75" x14ac:dyDescent="0.25">
      <c r="A174" s="133" t="s">
        <v>270</v>
      </c>
      <c r="B174" s="17"/>
      <c r="C174" s="25" t="s">
        <v>144</v>
      </c>
      <c r="D174" s="25" t="s">
        <v>142</v>
      </c>
      <c r="E174" s="18" t="s">
        <v>269</v>
      </c>
      <c r="F174" s="18"/>
      <c r="G174" s="42">
        <f>G175</f>
        <v>3000.1</v>
      </c>
      <c r="H174" s="34"/>
    </row>
    <row r="175" spans="1:8" ht="15.75" x14ac:dyDescent="0.25">
      <c r="A175" s="133" t="s">
        <v>272</v>
      </c>
      <c r="B175" s="17"/>
      <c r="C175" s="25" t="s">
        <v>144</v>
      </c>
      <c r="D175" s="25" t="s">
        <v>142</v>
      </c>
      <c r="E175" s="18" t="s">
        <v>271</v>
      </c>
      <c r="F175" s="18"/>
      <c r="G175" s="42">
        <f>G176</f>
        <v>3000.1</v>
      </c>
      <c r="H175" s="34"/>
    </row>
    <row r="176" spans="1:8" ht="15.75" x14ac:dyDescent="0.25">
      <c r="A176" s="133" t="s">
        <v>780</v>
      </c>
      <c r="B176" s="17"/>
      <c r="C176" s="25" t="s">
        <v>144</v>
      </c>
      <c r="D176" s="25" t="s">
        <v>142</v>
      </c>
      <c r="E176" s="18" t="s">
        <v>595</v>
      </c>
      <c r="F176" s="18"/>
      <c r="G176" s="42">
        <f>G177</f>
        <v>3000.1</v>
      </c>
      <c r="H176" s="34"/>
    </row>
    <row r="177" spans="1:14" ht="31.5" customHeight="1" x14ac:dyDescent="0.25">
      <c r="A177" s="133" t="s">
        <v>560</v>
      </c>
      <c r="B177" s="17"/>
      <c r="C177" s="25" t="s">
        <v>144</v>
      </c>
      <c r="D177" s="25" t="s">
        <v>142</v>
      </c>
      <c r="E177" s="18" t="s">
        <v>595</v>
      </c>
      <c r="F177" s="18">
        <v>200</v>
      </c>
      <c r="G177" s="42">
        <v>3000.1</v>
      </c>
      <c r="H177" s="34"/>
    </row>
    <row r="178" spans="1:14" ht="18" customHeight="1" x14ac:dyDescent="0.25">
      <c r="A178" s="36" t="s">
        <v>196</v>
      </c>
      <c r="B178" s="174"/>
      <c r="C178" s="175" t="s">
        <v>144</v>
      </c>
      <c r="D178" s="175" t="s">
        <v>144</v>
      </c>
      <c r="E178" s="50"/>
      <c r="F178" s="50"/>
      <c r="G178" s="16">
        <f>SUM(G179)</f>
        <v>3747.1</v>
      </c>
      <c r="H178" s="34"/>
    </row>
    <row r="179" spans="1:14" ht="47.25" x14ac:dyDescent="0.25">
      <c r="A179" s="33" t="s">
        <v>308</v>
      </c>
      <c r="B179" s="17"/>
      <c r="C179" s="25" t="s">
        <v>144</v>
      </c>
      <c r="D179" s="25" t="s">
        <v>144</v>
      </c>
      <c r="E179" s="18" t="s">
        <v>307</v>
      </c>
      <c r="F179" s="18"/>
      <c r="G179" s="42">
        <f>SUM(,G180)</f>
        <v>3747.1</v>
      </c>
      <c r="H179" s="34"/>
    </row>
    <row r="180" spans="1:14" ht="31.5" x14ac:dyDescent="0.25">
      <c r="A180" s="33" t="s">
        <v>109</v>
      </c>
      <c r="B180" s="17"/>
      <c r="C180" s="25" t="s">
        <v>144</v>
      </c>
      <c r="D180" s="25" t="s">
        <v>144</v>
      </c>
      <c r="E180" s="18" t="s">
        <v>315</v>
      </c>
      <c r="F180" s="18"/>
      <c r="G180" s="42">
        <f>SUM(G181)</f>
        <v>3747.1</v>
      </c>
      <c r="H180" s="34"/>
    </row>
    <row r="181" spans="1:14" ht="15.75" x14ac:dyDescent="0.25">
      <c r="A181" s="33" t="s">
        <v>338</v>
      </c>
      <c r="B181" s="17"/>
      <c r="C181" s="25" t="s">
        <v>144</v>
      </c>
      <c r="D181" s="25" t="s">
        <v>144</v>
      </c>
      <c r="E181" s="18" t="s">
        <v>336</v>
      </c>
      <c r="F181" s="18"/>
      <c r="G181" s="42">
        <f>SUM(G182)</f>
        <v>3747.1</v>
      </c>
      <c r="H181" s="34"/>
    </row>
    <row r="182" spans="1:14" ht="15.75" x14ac:dyDescent="0.25">
      <c r="A182" s="33" t="s">
        <v>20</v>
      </c>
      <c r="B182" s="17"/>
      <c r="C182" s="25" t="s">
        <v>144</v>
      </c>
      <c r="D182" s="25" t="s">
        <v>144</v>
      </c>
      <c r="E182" s="18" t="s">
        <v>337</v>
      </c>
      <c r="F182" s="50"/>
      <c r="G182" s="42">
        <f>SUM(G183)</f>
        <v>3747.1</v>
      </c>
      <c r="H182" s="34"/>
    </row>
    <row r="183" spans="1:14" ht="15.75" x14ac:dyDescent="0.25">
      <c r="A183" s="33" t="s">
        <v>201</v>
      </c>
      <c r="B183" s="17"/>
      <c r="C183" s="25" t="s">
        <v>144</v>
      </c>
      <c r="D183" s="25" t="s">
        <v>144</v>
      </c>
      <c r="E183" s="18" t="s">
        <v>337</v>
      </c>
      <c r="F183" s="18">
        <v>800</v>
      </c>
      <c r="G183" s="42">
        <v>3747.1</v>
      </c>
      <c r="H183" s="34"/>
    </row>
    <row r="184" spans="1:14" ht="15.75" x14ac:dyDescent="0.25">
      <c r="A184" s="36" t="s">
        <v>127</v>
      </c>
      <c r="B184" s="17"/>
      <c r="C184" s="175" t="s">
        <v>4</v>
      </c>
      <c r="D184" s="175" t="s">
        <v>147</v>
      </c>
      <c r="E184" s="18"/>
      <c r="F184" s="18"/>
      <c r="G184" s="16">
        <f>SUM(G185,G190,G195)</f>
        <v>11449.5</v>
      </c>
      <c r="H184" s="34"/>
    </row>
    <row r="185" spans="1:14" ht="15.75" x14ac:dyDescent="0.25">
      <c r="A185" s="36" t="s">
        <v>129</v>
      </c>
      <c r="B185" s="17"/>
      <c r="C185" s="175" t="s">
        <v>4</v>
      </c>
      <c r="D185" s="175" t="s">
        <v>142</v>
      </c>
      <c r="E185" s="18"/>
      <c r="F185" s="18"/>
      <c r="G185" s="16">
        <f>SUM(G186)</f>
        <v>1572.9</v>
      </c>
      <c r="H185" s="34"/>
    </row>
    <row r="186" spans="1:14" s="32" customFormat="1" ht="15.75" x14ac:dyDescent="0.25">
      <c r="A186" s="33" t="s">
        <v>270</v>
      </c>
      <c r="B186" s="17"/>
      <c r="C186" s="25" t="s">
        <v>4</v>
      </c>
      <c r="D186" s="25" t="s">
        <v>142</v>
      </c>
      <c r="E186" s="18" t="s">
        <v>269</v>
      </c>
      <c r="F186" s="18"/>
      <c r="G186" s="42">
        <f>SUM(G187)</f>
        <v>1572.9</v>
      </c>
      <c r="H186" s="73"/>
    </row>
    <row r="187" spans="1:14" s="34" customFormat="1" ht="15.75" x14ac:dyDescent="0.25">
      <c r="A187" s="33" t="s">
        <v>272</v>
      </c>
      <c r="B187" s="17"/>
      <c r="C187" s="25" t="s">
        <v>4</v>
      </c>
      <c r="D187" s="25" t="s">
        <v>142</v>
      </c>
      <c r="E187" s="18" t="s">
        <v>271</v>
      </c>
      <c r="F187" s="18"/>
      <c r="G187" s="42">
        <f>SUM(G188)</f>
        <v>1572.9</v>
      </c>
    </row>
    <row r="188" spans="1:14" s="35" customFormat="1" ht="15.75" x14ac:dyDescent="0.25">
      <c r="A188" s="33" t="s">
        <v>344</v>
      </c>
      <c r="B188" s="17"/>
      <c r="C188" s="25" t="s">
        <v>4</v>
      </c>
      <c r="D188" s="25" t="s">
        <v>142</v>
      </c>
      <c r="E188" s="18" t="s">
        <v>345</v>
      </c>
      <c r="F188" s="18"/>
      <c r="G188" s="42">
        <f>SUM(G189)</f>
        <v>1572.9</v>
      </c>
      <c r="H188" s="111"/>
    </row>
    <row r="189" spans="1:14" ht="15.75" x14ac:dyDescent="0.25">
      <c r="A189" s="48" t="s">
        <v>203</v>
      </c>
      <c r="B189" s="17"/>
      <c r="C189" s="25" t="s">
        <v>4</v>
      </c>
      <c r="D189" s="25" t="s">
        <v>142</v>
      </c>
      <c r="E189" s="18" t="s">
        <v>345</v>
      </c>
      <c r="F189" s="18">
        <v>300</v>
      </c>
      <c r="G189" s="42">
        <v>1572.9</v>
      </c>
      <c r="H189" s="34"/>
    </row>
    <row r="190" spans="1:14" ht="15.75" x14ac:dyDescent="0.25">
      <c r="A190" s="189" t="s">
        <v>130</v>
      </c>
      <c r="B190" s="190"/>
      <c r="C190" s="191">
        <v>10</v>
      </c>
      <c r="D190" s="191" t="s">
        <v>143</v>
      </c>
      <c r="E190" s="191"/>
      <c r="F190" s="191"/>
      <c r="G190" s="16">
        <f>SUM(G191)</f>
        <v>7681.8</v>
      </c>
      <c r="H190" s="75"/>
      <c r="I190" s="1"/>
      <c r="J190" s="9"/>
      <c r="K190" s="8"/>
      <c r="L190" s="10"/>
      <c r="M190" s="10"/>
      <c r="N190" s="11"/>
    </row>
    <row r="191" spans="1:14" ht="15.75" x14ac:dyDescent="0.25">
      <c r="A191" s="192" t="s">
        <v>270</v>
      </c>
      <c r="B191" s="116"/>
      <c r="C191" s="117">
        <v>10</v>
      </c>
      <c r="D191" s="117" t="s">
        <v>143</v>
      </c>
      <c r="E191" s="117" t="s">
        <v>269</v>
      </c>
      <c r="F191" s="117"/>
      <c r="G191" s="42">
        <f>SUM(G192)</f>
        <v>7681.8</v>
      </c>
      <c r="H191" s="76"/>
      <c r="I191" s="2"/>
      <c r="J191" s="2"/>
      <c r="K191" s="2"/>
      <c r="L191" s="2"/>
      <c r="M191" s="2"/>
      <c r="N191" s="2"/>
    </row>
    <row r="192" spans="1:14" s="34" customFormat="1" ht="15.75" x14ac:dyDescent="0.25">
      <c r="A192" s="192" t="s">
        <v>272</v>
      </c>
      <c r="B192" s="116"/>
      <c r="C192" s="117">
        <v>10</v>
      </c>
      <c r="D192" s="117" t="s">
        <v>143</v>
      </c>
      <c r="E192" s="117" t="s">
        <v>271</v>
      </c>
      <c r="F192" s="117"/>
      <c r="G192" s="42">
        <f>SUM(G193)</f>
        <v>7681.8</v>
      </c>
    </row>
    <row r="193" spans="1:10" s="34" customFormat="1" ht="63" x14ac:dyDescent="0.25">
      <c r="A193" s="192" t="s">
        <v>809</v>
      </c>
      <c r="B193" s="116"/>
      <c r="C193" s="117">
        <v>10</v>
      </c>
      <c r="D193" s="117" t="s">
        <v>143</v>
      </c>
      <c r="E193" s="117" t="s">
        <v>810</v>
      </c>
      <c r="F193" s="117"/>
      <c r="G193" s="42">
        <f>SUM(G194)</f>
        <v>7681.8</v>
      </c>
    </row>
    <row r="194" spans="1:10" s="34" customFormat="1" ht="31.5" x14ac:dyDescent="0.25">
      <c r="A194" s="115" t="s">
        <v>828</v>
      </c>
      <c r="B194" s="116"/>
      <c r="C194" s="117">
        <v>10</v>
      </c>
      <c r="D194" s="117" t="s">
        <v>143</v>
      </c>
      <c r="E194" s="117" t="s">
        <v>810</v>
      </c>
      <c r="F194" s="117">
        <v>400</v>
      </c>
      <c r="G194" s="118">
        <v>7681.8</v>
      </c>
    </row>
    <row r="195" spans="1:10" s="34" customFormat="1" ht="15.75" x14ac:dyDescent="0.25">
      <c r="A195" s="132" t="s">
        <v>131</v>
      </c>
      <c r="B195" s="174"/>
      <c r="C195" s="175">
        <v>10</v>
      </c>
      <c r="D195" s="175" t="s">
        <v>148</v>
      </c>
      <c r="E195" s="174"/>
      <c r="F195" s="174"/>
      <c r="G195" s="193">
        <f>G196</f>
        <v>2194.8000000000002</v>
      </c>
    </row>
    <row r="196" spans="1:10" ht="47.25" x14ac:dyDescent="0.25">
      <c r="A196" s="133" t="s">
        <v>368</v>
      </c>
      <c r="B196" s="17"/>
      <c r="C196" s="25">
        <v>10</v>
      </c>
      <c r="D196" s="25" t="s">
        <v>148</v>
      </c>
      <c r="E196" s="25" t="s">
        <v>367</v>
      </c>
      <c r="F196" s="17"/>
      <c r="G196" s="119">
        <f>G197</f>
        <v>2194.8000000000002</v>
      </c>
      <c r="H196" s="34"/>
    </row>
    <row r="197" spans="1:10" ht="47.25" x14ac:dyDescent="0.25">
      <c r="A197" s="133" t="s">
        <v>117</v>
      </c>
      <c r="B197" s="17"/>
      <c r="C197" s="25">
        <v>10</v>
      </c>
      <c r="D197" s="25" t="s">
        <v>148</v>
      </c>
      <c r="E197" s="17" t="s">
        <v>811</v>
      </c>
      <c r="F197" s="17"/>
      <c r="G197" s="119">
        <f>G198</f>
        <v>2194.8000000000002</v>
      </c>
      <c r="H197" s="77"/>
      <c r="I197" s="12"/>
      <c r="J197" s="12"/>
    </row>
    <row r="198" spans="1:10" s="32" customFormat="1" ht="63" x14ac:dyDescent="0.25">
      <c r="A198" s="41" t="s">
        <v>812</v>
      </c>
      <c r="B198" s="17"/>
      <c r="C198" s="25">
        <v>10</v>
      </c>
      <c r="D198" s="25" t="s">
        <v>148</v>
      </c>
      <c r="E198" s="17" t="s">
        <v>813</v>
      </c>
      <c r="F198" s="17"/>
      <c r="G198" s="119">
        <f>SUM(G199,G201)</f>
        <v>2194.8000000000002</v>
      </c>
      <c r="H198" s="73"/>
    </row>
    <row r="199" spans="1:10" ht="31.5" x14ac:dyDescent="0.25">
      <c r="A199" s="41" t="s">
        <v>814</v>
      </c>
      <c r="B199" s="17"/>
      <c r="C199" s="25">
        <v>10</v>
      </c>
      <c r="D199" s="25" t="s">
        <v>148</v>
      </c>
      <c r="E199" s="17" t="s">
        <v>815</v>
      </c>
      <c r="F199" s="17"/>
      <c r="G199" s="119">
        <f>G200</f>
        <v>2159.9</v>
      </c>
      <c r="H199" s="34"/>
    </row>
    <row r="200" spans="1:10" ht="31.5" x14ac:dyDescent="0.25">
      <c r="A200" s="115" t="s">
        <v>828</v>
      </c>
      <c r="B200" s="17"/>
      <c r="C200" s="25">
        <v>10</v>
      </c>
      <c r="D200" s="25" t="s">
        <v>148</v>
      </c>
      <c r="E200" s="17" t="s">
        <v>815</v>
      </c>
      <c r="F200" s="117">
        <v>400</v>
      </c>
      <c r="G200" s="119">
        <v>2159.9</v>
      </c>
      <c r="H200" s="34"/>
    </row>
    <row r="201" spans="1:10" ht="31.5" x14ac:dyDescent="0.25">
      <c r="A201" s="41" t="s">
        <v>816</v>
      </c>
      <c r="B201" s="17"/>
      <c r="C201" s="25">
        <v>10</v>
      </c>
      <c r="D201" s="25" t="s">
        <v>148</v>
      </c>
      <c r="E201" s="17" t="s">
        <v>817</v>
      </c>
      <c r="F201" s="17"/>
      <c r="G201" s="119">
        <f>G202</f>
        <v>34.9</v>
      </c>
      <c r="H201" s="34"/>
    </row>
    <row r="202" spans="1:10" s="32" customFormat="1" ht="31.5" x14ac:dyDescent="0.25">
      <c r="A202" s="115" t="s">
        <v>828</v>
      </c>
      <c r="B202" s="17"/>
      <c r="C202" s="25">
        <v>10</v>
      </c>
      <c r="D202" s="25" t="s">
        <v>148</v>
      </c>
      <c r="E202" s="17" t="s">
        <v>817</v>
      </c>
      <c r="F202" s="117">
        <v>400</v>
      </c>
      <c r="G202" s="119">
        <v>34.9</v>
      </c>
      <c r="H202" s="73"/>
    </row>
    <row r="203" spans="1:10" ht="31.5" x14ac:dyDescent="0.25">
      <c r="A203" s="36" t="s">
        <v>556</v>
      </c>
      <c r="B203" s="174">
        <v>802</v>
      </c>
      <c r="C203" s="25"/>
      <c r="D203" s="25"/>
      <c r="E203" s="17"/>
      <c r="F203" s="17"/>
      <c r="G203" s="16">
        <f>SUM(G204,G226,G258)</f>
        <v>86827.7</v>
      </c>
      <c r="H203" s="34"/>
    </row>
    <row r="204" spans="1:10" ht="15.75" x14ac:dyDescent="0.25">
      <c r="A204" s="36" t="s">
        <v>88</v>
      </c>
      <c r="B204" s="174"/>
      <c r="C204" s="175" t="s">
        <v>140</v>
      </c>
      <c r="D204" s="175" t="s">
        <v>147</v>
      </c>
      <c r="E204" s="17"/>
      <c r="F204" s="17"/>
      <c r="G204" s="16">
        <f>SUM(G205,G217)</f>
        <v>31233.899999999998</v>
      </c>
      <c r="H204" s="34"/>
    </row>
    <row r="205" spans="1:10" ht="47.25" x14ac:dyDescent="0.25">
      <c r="A205" s="36" t="s">
        <v>90</v>
      </c>
      <c r="B205" s="51"/>
      <c r="C205" s="175" t="s">
        <v>140</v>
      </c>
      <c r="D205" s="175" t="s">
        <v>148</v>
      </c>
      <c r="E205" s="176"/>
      <c r="F205" s="176"/>
      <c r="G205" s="16">
        <f>SUM(G206)</f>
        <v>30037.8</v>
      </c>
      <c r="H205" s="34"/>
    </row>
    <row r="206" spans="1:10" ht="31.5" x14ac:dyDescent="0.3">
      <c r="A206" s="33" t="s">
        <v>265</v>
      </c>
      <c r="B206" s="17"/>
      <c r="C206" s="25" t="s">
        <v>140</v>
      </c>
      <c r="D206" s="25" t="s">
        <v>148</v>
      </c>
      <c r="E206" s="17" t="s">
        <v>263</v>
      </c>
      <c r="F206" s="43"/>
      <c r="G206" s="42">
        <f>SUM(G207)</f>
        <v>30037.8</v>
      </c>
      <c r="H206" s="34"/>
    </row>
    <row r="207" spans="1:10" ht="31.5" x14ac:dyDescent="0.3">
      <c r="A207" s="33" t="s">
        <v>266</v>
      </c>
      <c r="B207" s="17"/>
      <c r="C207" s="25" t="s">
        <v>140</v>
      </c>
      <c r="D207" s="25" t="s">
        <v>148</v>
      </c>
      <c r="E207" s="17" t="s">
        <v>264</v>
      </c>
      <c r="F207" s="43"/>
      <c r="G207" s="42">
        <f>SUM(G208,G212,G215)</f>
        <v>30037.8</v>
      </c>
      <c r="H207" s="34"/>
    </row>
    <row r="208" spans="1:10" ht="31.5" x14ac:dyDescent="0.3">
      <c r="A208" s="48" t="s">
        <v>340</v>
      </c>
      <c r="B208" s="17"/>
      <c r="C208" s="25" t="s">
        <v>140</v>
      </c>
      <c r="D208" s="25" t="s">
        <v>148</v>
      </c>
      <c r="E208" s="17" t="s">
        <v>339</v>
      </c>
      <c r="F208" s="43"/>
      <c r="G208" s="42">
        <f>SUM(G209:G211)</f>
        <v>25355.599999999999</v>
      </c>
      <c r="H208" s="34"/>
    </row>
    <row r="209" spans="1:8" ht="63" x14ac:dyDescent="0.25">
      <c r="A209" s="48" t="s">
        <v>204</v>
      </c>
      <c r="B209" s="17"/>
      <c r="C209" s="25" t="s">
        <v>140</v>
      </c>
      <c r="D209" s="25" t="s">
        <v>148</v>
      </c>
      <c r="E209" s="17" t="s">
        <v>339</v>
      </c>
      <c r="F209" s="17">
        <v>100</v>
      </c>
      <c r="G209" s="42">
        <v>21925.599999999999</v>
      </c>
      <c r="H209" s="34"/>
    </row>
    <row r="210" spans="1:8" ht="31.5" x14ac:dyDescent="0.25">
      <c r="A210" s="65" t="s">
        <v>560</v>
      </c>
      <c r="B210" s="177"/>
      <c r="C210" s="25" t="s">
        <v>140</v>
      </c>
      <c r="D210" s="25" t="s">
        <v>148</v>
      </c>
      <c r="E210" s="17" t="s">
        <v>339</v>
      </c>
      <c r="F210" s="177">
        <v>200</v>
      </c>
      <c r="G210" s="42">
        <v>3337.6</v>
      </c>
      <c r="H210" s="34"/>
    </row>
    <row r="211" spans="1:8" ht="15.75" x14ac:dyDescent="0.25">
      <c r="A211" s="68" t="s">
        <v>201</v>
      </c>
      <c r="B211" s="18"/>
      <c r="C211" s="25" t="s">
        <v>140</v>
      </c>
      <c r="D211" s="25" t="s">
        <v>148</v>
      </c>
      <c r="E211" s="17" t="s">
        <v>339</v>
      </c>
      <c r="F211" s="18">
        <v>800</v>
      </c>
      <c r="G211" s="42">
        <v>92.4</v>
      </c>
      <c r="H211" s="34"/>
    </row>
    <row r="212" spans="1:8" ht="63" x14ac:dyDescent="0.25">
      <c r="A212" s="68" t="s">
        <v>205</v>
      </c>
      <c r="B212" s="18"/>
      <c r="C212" s="25" t="s">
        <v>140</v>
      </c>
      <c r="D212" s="25" t="s">
        <v>148</v>
      </c>
      <c r="E212" s="18" t="s">
        <v>341</v>
      </c>
      <c r="F212" s="18"/>
      <c r="G212" s="42">
        <f>SUM(G213:G214)</f>
        <v>3456.7999999999997</v>
      </c>
      <c r="H212" s="34"/>
    </row>
    <row r="213" spans="1:8" ht="63" x14ac:dyDescent="0.25">
      <c r="A213" s="48" t="s">
        <v>204</v>
      </c>
      <c r="B213" s="18"/>
      <c r="C213" s="25" t="s">
        <v>140</v>
      </c>
      <c r="D213" s="25" t="s">
        <v>148</v>
      </c>
      <c r="E213" s="18" t="s">
        <v>341</v>
      </c>
      <c r="F213" s="18">
        <v>100</v>
      </c>
      <c r="G213" s="42">
        <v>2981.7</v>
      </c>
      <c r="H213" s="34"/>
    </row>
    <row r="214" spans="1:8" ht="31.5" x14ac:dyDescent="0.25">
      <c r="A214" s="65" t="s">
        <v>560</v>
      </c>
      <c r="B214" s="18"/>
      <c r="C214" s="25" t="s">
        <v>140</v>
      </c>
      <c r="D214" s="25" t="s">
        <v>148</v>
      </c>
      <c r="E214" s="18" t="s">
        <v>341</v>
      </c>
      <c r="F214" s="18">
        <v>200</v>
      </c>
      <c r="G214" s="42">
        <v>475.1</v>
      </c>
      <c r="H214" s="34"/>
    </row>
    <row r="215" spans="1:8" ht="18.75" x14ac:dyDescent="0.3">
      <c r="A215" s="33" t="s">
        <v>721</v>
      </c>
      <c r="B215" s="17"/>
      <c r="C215" s="25" t="s">
        <v>140</v>
      </c>
      <c r="D215" s="25" t="s">
        <v>148</v>
      </c>
      <c r="E215" s="17" t="s">
        <v>342</v>
      </c>
      <c r="F215" s="63"/>
      <c r="G215" s="42">
        <f>SUM(G216)</f>
        <v>1225.4000000000001</v>
      </c>
      <c r="H215" s="34"/>
    </row>
    <row r="216" spans="1:8" ht="63" x14ac:dyDescent="0.25">
      <c r="A216" s="48" t="s">
        <v>204</v>
      </c>
      <c r="B216" s="17"/>
      <c r="C216" s="25" t="s">
        <v>140</v>
      </c>
      <c r="D216" s="25" t="s">
        <v>148</v>
      </c>
      <c r="E216" s="17" t="s">
        <v>342</v>
      </c>
      <c r="F216" s="17">
        <v>100</v>
      </c>
      <c r="G216" s="42">
        <v>1225.4000000000001</v>
      </c>
      <c r="H216" s="34"/>
    </row>
    <row r="217" spans="1:8" ht="15.75" x14ac:dyDescent="0.25">
      <c r="A217" s="36" t="s">
        <v>92</v>
      </c>
      <c r="B217" s="51"/>
      <c r="C217" s="175" t="s">
        <v>140</v>
      </c>
      <c r="D217" s="175">
        <v>11</v>
      </c>
      <c r="E217" s="176"/>
      <c r="F217" s="176"/>
      <c r="G217" s="16">
        <f>SUM(G218,G222)</f>
        <v>1196.0999999999999</v>
      </c>
      <c r="H217" s="34"/>
    </row>
    <row r="218" spans="1:8" ht="31.5" x14ac:dyDescent="0.3">
      <c r="A218" s="33" t="s">
        <v>265</v>
      </c>
      <c r="B218" s="17"/>
      <c r="C218" s="25" t="s">
        <v>140</v>
      </c>
      <c r="D218" s="25" t="s">
        <v>449</v>
      </c>
      <c r="E218" s="17" t="s">
        <v>263</v>
      </c>
      <c r="F218" s="43"/>
      <c r="G218" s="42">
        <f>SUM(G219)</f>
        <v>1000</v>
      </c>
      <c r="H218" s="34"/>
    </row>
    <row r="219" spans="1:8" ht="31.5" x14ac:dyDescent="0.3">
      <c r="A219" s="33" t="s">
        <v>266</v>
      </c>
      <c r="B219" s="17"/>
      <c r="C219" s="25" t="s">
        <v>140</v>
      </c>
      <c r="D219" s="25" t="s">
        <v>449</v>
      </c>
      <c r="E219" s="17" t="s">
        <v>264</v>
      </c>
      <c r="F219" s="43"/>
      <c r="G219" s="42">
        <f>SUM(G220)</f>
        <v>1000</v>
      </c>
      <c r="H219" s="34"/>
    </row>
    <row r="220" spans="1:8" ht="18.75" x14ac:dyDescent="0.3">
      <c r="A220" s="33" t="s">
        <v>723</v>
      </c>
      <c r="B220" s="17"/>
      <c r="C220" s="25" t="s">
        <v>140</v>
      </c>
      <c r="D220" s="25" t="s">
        <v>449</v>
      </c>
      <c r="E220" s="17" t="s">
        <v>343</v>
      </c>
      <c r="F220" s="63"/>
      <c r="G220" s="42">
        <f>SUM(G221)</f>
        <v>1000</v>
      </c>
      <c r="H220" s="34"/>
    </row>
    <row r="221" spans="1:8" ht="15.75" x14ac:dyDescent="0.25">
      <c r="A221" s="33" t="s">
        <v>201</v>
      </c>
      <c r="B221" s="17"/>
      <c r="C221" s="25" t="s">
        <v>140</v>
      </c>
      <c r="D221" s="25" t="s">
        <v>449</v>
      </c>
      <c r="E221" s="17" t="s">
        <v>343</v>
      </c>
      <c r="F221" s="17">
        <v>800</v>
      </c>
      <c r="G221" s="42">
        <v>1000</v>
      </c>
      <c r="H221" s="34"/>
    </row>
    <row r="222" spans="1:8" ht="15.75" x14ac:dyDescent="0.25">
      <c r="A222" s="67" t="s">
        <v>270</v>
      </c>
      <c r="B222" s="18"/>
      <c r="C222" s="25" t="s">
        <v>140</v>
      </c>
      <c r="D222" s="25" t="s">
        <v>449</v>
      </c>
      <c r="E222" s="18" t="s">
        <v>269</v>
      </c>
      <c r="F222" s="18"/>
      <c r="G222" s="42">
        <f>SUM(G223)</f>
        <v>196.1</v>
      </c>
      <c r="H222" s="34"/>
    </row>
    <row r="223" spans="1:8" ht="15.75" x14ac:dyDescent="0.25">
      <c r="A223" s="67" t="s">
        <v>272</v>
      </c>
      <c r="B223" s="18"/>
      <c r="C223" s="25" t="s">
        <v>140</v>
      </c>
      <c r="D223" s="25" t="s">
        <v>449</v>
      </c>
      <c r="E223" s="18" t="s">
        <v>271</v>
      </c>
      <c r="F223" s="18"/>
      <c r="G223" s="42">
        <f>SUM(G224)</f>
        <v>196.1</v>
      </c>
      <c r="H223" s="34"/>
    </row>
    <row r="224" spans="1:8" ht="18.75" x14ac:dyDescent="0.3">
      <c r="A224" s="33" t="s">
        <v>344</v>
      </c>
      <c r="B224" s="17"/>
      <c r="C224" s="25" t="s">
        <v>140</v>
      </c>
      <c r="D224" s="25" t="s">
        <v>449</v>
      </c>
      <c r="E224" s="17" t="s">
        <v>345</v>
      </c>
      <c r="F224" s="63"/>
      <c r="G224" s="42">
        <f>SUM(G225)</f>
        <v>196.1</v>
      </c>
      <c r="H224" s="34"/>
    </row>
    <row r="225" spans="1:8" ht="15.75" x14ac:dyDescent="0.25">
      <c r="A225" s="33" t="s">
        <v>201</v>
      </c>
      <c r="B225" s="17"/>
      <c r="C225" s="25" t="s">
        <v>140</v>
      </c>
      <c r="D225" s="25" t="s">
        <v>449</v>
      </c>
      <c r="E225" s="17" t="s">
        <v>345</v>
      </c>
      <c r="F225" s="17">
        <v>800</v>
      </c>
      <c r="G225" s="42">
        <v>196.1</v>
      </c>
      <c r="H225" s="34"/>
    </row>
    <row r="226" spans="1:8" ht="15.75" x14ac:dyDescent="0.25">
      <c r="A226" s="36" t="s">
        <v>97</v>
      </c>
      <c r="B226" s="51"/>
      <c r="C226" s="175" t="s">
        <v>143</v>
      </c>
      <c r="D226" s="175" t="s">
        <v>147</v>
      </c>
      <c r="E226" s="174"/>
      <c r="F226" s="174"/>
      <c r="G226" s="16">
        <f>SUM(G227)</f>
        <v>46139.799999999996</v>
      </c>
      <c r="H226" s="34"/>
    </row>
    <row r="227" spans="1:8" ht="15.75" x14ac:dyDescent="0.25">
      <c r="A227" s="36" t="s">
        <v>105</v>
      </c>
      <c r="B227" s="51"/>
      <c r="C227" s="175" t="s">
        <v>143</v>
      </c>
      <c r="D227" s="175">
        <v>12</v>
      </c>
      <c r="E227" s="176"/>
      <c r="F227" s="176"/>
      <c r="G227" s="16">
        <f>SUM(G228,G233,G252)</f>
        <v>46139.799999999996</v>
      </c>
      <c r="H227" s="34"/>
    </row>
    <row r="228" spans="1:8" ht="50.25" customHeight="1" x14ac:dyDescent="0.25">
      <c r="A228" s="33" t="s">
        <v>346</v>
      </c>
      <c r="B228" s="51"/>
      <c r="C228" s="25" t="s">
        <v>143</v>
      </c>
      <c r="D228" s="25">
        <v>12</v>
      </c>
      <c r="E228" s="17" t="s">
        <v>347</v>
      </c>
      <c r="F228" s="52"/>
      <c r="G228" s="42">
        <f>SUM(G229)</f>
        <v>100</v>
      </c>
      <c r="H228" s="34"/>
    </row>
    <row r="229" spans="1:8" ht="31.5" x14ac:dyDescent="0.25">
      <c r="A229" s="33" t="s">
        <v>106</v>
      </c>
      <c r="B229" s="51"/>
      <c r="C229" s="25" t="s">
        <v>143</v>
      </c>
      <c r="D229" s="25">
        <v>12</v>
      </c>
      <c r="E229" s="17" t="s">
        <v>348</v>
      </c>
      <c r="F229" s="52"/>
      <c r="G229" s="42">
        <f>SUM(G231)</f>
        <v>100</v>
      </c>
      <c r="H229" s="34"/>
    </row>
    <row r="230" spans="1:8" ht="31.5" x14ac:dyDescent="0.25">
      <c r="A230" s="67" t="s">
        <v>349</v>
      </c>
      <c r="B230" s="18"/>
      <c r="C230" s="19" t="s">
        <v>143</v>
      </c>
      <c r="D230" s="25">
        <v>12</v>
      </c>
      <c r="E230" s="17" t="s">
        <v>350</v>
      </c>
      <c r="F230" s="18"/>
      <c r="G230" s="42">
        <f>SUM(G232)</f>
        <v>100</v>
      </c>
      <c r="H230" s="34"/>
    </row>
    <row r="231" spans="1:8" ht="31.5" x14ac:dyDescent="0.25">
      <c r="A231" s="48" t="s">
        <v>351</v>
      </c>
      <c r="B231" s="51"/>
      <c r="C231" s="25" t="s">
        <v>143</v>
      </c>
      <c r="D231" s="25">
        <v>12</v>
      </c>
      <c r="E231" s="17" t="s">
        <v>352</v>
      </c>
      <c r="F231" s="52"/>
      <c r="G231" s="42">
        <f>SUM(G232)</f>
        <v>100</v>
      </c>
      <c r="H231" s="34"/>
    </row>
    <row r="232" spans="1:8" ht="15.75" x14ac:dyDescent="0.25">
      <c r="A232" s="33" t="s">
        <v>201</v>
      </c>
      <c r="B232" s="51"/>
      <c r="C232" s="25" t="s">
        <v>143</v>
      </c>
      <c r="D232" s="25">
        <v>12</v>
      </c>
      <c r="E232" s="17" t="s">
        <v>352</v>
      </c>
      <c r="F232" s="17">
        <v>800</v>
      </c>
      <c r="G232" s="42">
        <v>100</v>
      </c>
      <c r="H232" s="34"/>
    </row>
    <row r="233" spans="1:8" ht="47.25" x14ac:dyDescent="0.25">
      <c r="A233" s="33" t="s">
        <v>354</v>
      </c>
      <c r="B233" s="51"/>
      <c r="C233" s="25" t="s">
        <v>143</v>
      </c>
      <c r="D233" s="25">
        <v>12</v>
      </c>
      <c r="E233" s="17" t="s">
        <v>353</v>
      </c>
      <c r="F233" s="52"/>
      <c r="G233" s="42">
        <f>SUM(G234,G240,G246)</f>
        <v>42019.899999999994</v>
      </c>
      <c r="H233" s="34"/>
    </row>
    <row r="234" spans="1:8" ht="31.5" x14ac:dyDescent="0.25">
      <c r="A234" s="33" t="s">
        <v>358</v>
      </c>
      <c r="B234" s="51"/>
      <c r="C234" s="25" t="s">
        <v>143</v>
      </c>
      <c r="D234" s="25">
        <v>12</v>
      </c>
      <c r="E234" s="17" t="s">
        <v>355</v>
      </c>
      <c r="F234" s="52"/>
      <c r="G234" s="42">
        <f>SUM(G235)</f>
        <v>10825.4</v>
      </c>
      <c r="H234" s="34"/>
    </row>
    <row r="235" spans="1:8" ht="31.5" x14ac:dyDescent="0.25">
      <c r="A235" s="67" t="s">
        <v>360</v>
      </c>
      <c r="B235" s="18"/>
      <c r="C235" s="19" t="s">
        <v>143</v>
      </c>
      <c r="D235" s="25">
        <v>12</v>
      </c>
      <c r="E235" s="17" t="s">
        <v>359</v>
      </c>
      <c r="F235" s="18"/>
      <c r="G235" s="42">
        <f>SUM(G236,G238)</f>
        <v>10825.4</v>
      </c>
      <c r="H235" s="34"/>
    </row>
    <row r="236" spans="1:8" s="32" customFormat="1" ht="31.5" x14ac:dyDescent="0.25">
      <c r="A236" s="33" t="s">
        <v>642</v>
      </c>
      <c r="B236" s="51"/>
      <c r="C236" s="25" t="s">
        <v>143</v>
      </c>
      <c r="D236" s="25">
        <v>12</v>
      </c>
      <c r="E236" s="17" t="s">
        <v>641</v>
      </c>
      <c r="F236" s="52"/>
      <c r="G236" s="42">
        <f>SUM(G237)</f>
        <v>10717.1</v>
      </c>
      <c r="H236" s="73"/>
    </row>
    <row r="237" spans="1:8" ht="15.75" x14ac:dyDescent="0.25">
      <c r="A237" s="33" t="s">
        <v>201</v>
      </c>
      <c r="B237" s="51"/>
      <c r="C237" s="25" t="s">
        <v>143</v>
      </c>
      <c r="D237" s="25">
        <v>12</v>
      </c>
      <c r="E237" s="17" t="s">
        <v>641</v>
      </c>
      <c r="F237" s="17">
        <v>800</v>
      </c>
      <c r="G237" s="42">
        <v>10717.1</v>
      </c>
      <c r="H237" s="34"/>
    </row>
    <row r="238" spans="1:8" ht="48.75" customHeight="1" x14ac:dyDescent="0.25">
      <c r="A238" s="33" t="s">
        <v>644</v>
      </c>
      <c r="B238" s="51"/>
      <c r="C238" s="25" t="s">
        <v>143</v>
      </c>
      <c r="D238" s="25">
        <v>12</v>
      </c>
      <c r="E238" s="17" t="s">
        <v>643</v>
      </c>
      <c r="F238" s="52"/>
      <c r="G238" s="42">
        <f>SUM(G239)</f>
        <v>108.3</v>
      </c>
      <c r="H238" s="34"/>
    </row>
    <row r="239" spans="1:8" ht="15.75" x14ac:dyDescent="0.25">
      <c r="A239" s="33" t="s">
        <v>201</v>
      </c>
      <c r="B239" s="51"/>
      <c r="C239" s="25" t="s">
        <v>143</v>
      </c>
      <c r="D239" s="25">
        <v>12</v>
      </c>
      <c r="E239" s="17" t="s">
        <v>643</v>
      </c>
      <c r="F239" s="17">
        <v>800</v>
      </c>
      <c r="G239" s="42">
        <v>108.3</v>
      </c>
      <c r="H239" s="34"/>
    </row>
    <row r="240" spans="1:8" ht="47.25" x14ac:dyDescent="0.25">
      <c r="A240" s="33" t="s">
        <v>874</v>
      </c>
      <c r="B240" s="51"/>
      <c r="C240" s="25" t="s">
        <v>143</v>
      </c>
      <c r="D240" s="25">
        <v>12</v>
      </c>
      <c r="E240" s="17" t="s">
        <v>361</v>
      </c>
      <c r="F240" s="52"/>
      <c r="G240" s="42">
        <f>SUM(G241)</f>
        <v>31039.899999999998</v>
      </c>
      <c r="H240" s="34"/>
    </row>
    <row r="241" spans="1:8" ht="47.25" x14ac:dyDescent="0.25">
      <c r="A241" s="67" t="s">
        <v>879</v>
      </c>
      <c r="B241" s="18"/>
      <c r="C241" s="19" t="s">
        <v>143</v>
      </c>
      <c r="D241" s="25">
        <v>12</v>
      </c>
      <c r="E241" s="17" t="s">
        <v>363</v>
      </c>
      <c r="F241" s="18"/>
      <c r="G241" s="42">
        <f>SUM(G242,G244)</f>
        <v>31039.899999999998</v>
      </c>
      <c r="H241" s="34"/>
    </row>
    <row r="242" spans="1:8" s="32" customFormat="1" ht="31.5" x14ac:dyDescent="0.25">
      <c r="A242" s="67" t="s">
        <v>724</v>
      </c>
      <c r="B242" s="18"/>
      <c r="C242" s="19" t="s">
        <v>143</v>
      </c>
      <c r="D242" s="25">
        <v>12</v>
      </c>
      <c r="E242" s="17" t="s">
        <v>364</v>
      </c>
      <c r="F242" s="18"/>
      <c r="G242" s="42">
        <f>SUM(G243)</f>
        <v>30728.6</v>
      </c>
      <c r="H242" s="73"/>
    </row>
    <row r="243" spans="1:8" s="32" customFormat="1" ht="15.75" x14ac:dyDescent="0.25">
      <c r="A243" s="33" t="s">
        <v>201</v>
      </c>
      <c r="B243" s="51"/>
      <c r="C243" s="25" t="s">
        <v>143</v>
      </c>
      <c r="D243" s="25">
        <v>12</v>
      </c>
      <c r="E243" s="17" t="s">
        <v>364</v>
      </c>
      <c r="F243" s="17">
        <v>800</v>
      </c>
      <c r="G243" s="42">
        <v>30728.6</v>
      </c>
      <c r="H243" s="73"/>
    </row>
    <row r="244" spans="1:8" ht="47.25" customHeight="1" x14ac:dyDescent="0.25">
      <c r="A244" s="67" t="s">
        <v>618</v>
      </c>
      <c r="B244" s="18"/>
      <c r="C244" s="19" t="s">
        <v>143</v>
      </c>
      <c r="D244" s="25">
        <v>12</v>
      </c>
      <c r="E244" s="17" t="s">
        <v>617</v>
      </c>
      <c r="F244" s="18"/>
      <c r="G244" s="42">
        <f>SUM(G245)</f>
        <v>311.3</v>
      </c>
      <c r="H244" s="34"/>
    </row>
    <row r="245" spans="1:8" ht="15.75" x14ac:dyDescent="0.25">
      <c r="A245" s="33" t="s">
        <v>201</v>
      </c>
      <c r="B245" s="51"/>
      <c r="C245" s="25" t="s">
        <v>143</v>
      </c>
      <c r="D245" s="25">
        <v>12</v>
      </c>
      <c r="E245" s="17" t="s">
        <v>617</v>
      </c>
      <c r="F245" s="17">
        <v>800</v>
      </c>
      <c r="G245" s="42">
        <v>311.3</v>
      </c>
      <c r="H245" s="34"/>
    </row>
    <row r="246" spans="1:8" ht="31.5" x14ac:dyDescent="0.25">
      <c r="A246" s="33" t="s">
        <v>668</v>
      </c>
      <c r="B246" s="51"/>
      <c r="C246" s="25" t="s">
        <v>143</v>
      </c>
      <c r="D246" s="25">
        <v>12</v>
      </c>
      <c r="E246" s="17" t="s">
        <v>667</v>
      </c>
      <c r="F246" s="52"/>
      <c r="G246" s="42">
        <f>SUM(G247)</f>
        <v>154.6</v>
      </c>
      <c r="H246" s="34"/>
    </row>
    <row r="247" spans="1:8" s="32" customFormat="1" ht="31.5" x14ac:dyDescent="0.25">
      <c r="A247" s="67" t="s">
        <v>669</v>
      </c>
      <c r="B247" s="18"/>
      <c r="C247" s="19" t="s">
        <v>143</v>
      </c>
      <c r="D247" s="25">
        <v>12</v>
      </c>
      <c r="E247" s="17" t="s">
        <v>671</v>
      </c>
      <c r="F247" s="18"/>
      <c r="G247" s="42">
        <f>SUM(G248,G250)</f>
        <v>154.6</v>
      </c>
      <c r="H247" s="73"/>
    </row>
    <row r="248" spans="1:8" ht="31.5" x14ac:dyDescent="0.25">
      <c r="A248" s="67" t="s">
        <v>670</v>
      </c>
      <c r="B248" s="18"/>
      <c r="C248" s="19" t="s">
        <v>143</v>
      </c>
      <c r="D248" s="25">
        <v>12</v>
      </c>
      <c r="E248" s="17" t="s">
        <v>672</v>
      </c>
      <c r="F248" s="18"/>
      <c r="G248" s="42">
        <f>SUM(G249)</f>
        <v>153</v>
      </c>
      <c r="H248" s="34"/>
    </row>
    <row r="249" spans="1:8" ht="15.75" x14ac:dyDescent="0.25">
      <c r="A249" s="33" t="s">
        <v>201</v>
      </c>
      <c r="B249" s="51"/>
      <c r="C249" s="25" t="s">
        <v>143</v>
      </c>
      <c r="D249" s="25">
        <v>12</v>
      </c>
      <c r="E249" s="17" t="s">
        <v>672</v>
      </c>
      <c r="F249" s="17">
        <v>800</v>
      </c>
      <c r="G249" s="42">
        <v>153</v>
      </c>
      <c r="H249" s="34"/>
    </row>
    <row r="250" spans="1:8" ht="47.25" x14ac:dyDescent="0.25">
      <c r="A250" s="67" t="s">
        <v>674</v>
      </c>
      <c r="B250" s="18"/>
      <c r="C250" s="19" t="s">
        <v>143</v>
      </c>
      <c r="D250" s="25">
        <v>12</v>
      </c>
      <c r="E250" s="17" t="s">
        <v>673</v>
      </c>
      <c r="F250" s="18"/>
      <c r="G250" s="42">
        <f>SUM(G251)</f>
        <v>1.6</v>
      </c>
      <c r="H250" s="34"/>
    </row>
    <row r="251" spans="1:8" ht="15.75" x14ac:dyDescent="0.25">
      <c r="A251" s="33" t="s">
        <v>201</v>
      </c>
      <c r="B251" s="51"/>
      <c r="C251" s="25" t="s">
        <v>143</v>
      </c>
      <c r="D251" s="25">
        <v>12</v>
      </c>
      <c r="E251" s="17" t="s">
        <v>673</v>
      </c>
      <c r="F251" s="17">
        <v>800</v>
      </c>
      <c r="G251" s="42">
        <v>1.6</v>
      </c>
      <c r="H251" s="34"/>
    </row>
    <row r="252" spans="1:8" ht="15.75" x14ac:dyDescent="0.25">
      <c r="A252" s="67" t="s">
        <v>270</v>
      </c>
      <c r="B252" s="18"/>
      <c r="C252" s="25" t="s">
        <v>143</v>
      </c>
      <c r="D252" s="25">
        <v>12</v>
      </c>
      <c r="E252" s="18" t="s">
        <v>269</v>
      </c>
      <c r="F252" s="18"/>
      <c r="G252" s="42">
        <f>SUM(G253)</f>
        <v>4019.9</v>
      </c>
      <c r="H252" s="34"/>
    </row>
    <row r="253" spans="1:8" ht="15.75" x14ac:dyDescent="0.25">
      <c r="A253" s="67" t="s">
        <v>272</v>
      </c>
      <c r="B253" s="18"/>
      <c r="C253" s="25" t="s">
        <v>143</v>
      </c>
      <c r="D253" s="25">
        <v>12</v>
      </c>
      <c r="E253" s="18" t="s">
        <v>271</v>
      </c>
      <c r="F253" s="18"/>
      <c r="G253" s="42">
        <f>SUM(G254,G256)</f>
        <v>4019.9</v>
      </c>
      <c r="H253" s="34"/>
    </row>
    <row r="254" spans="1:8" ht="47.25" x14ac:dyDescent="0.3">
      <c r="A254" s="33" t="s">
        <v>646</v>
      </c>
      <c r="B254" s="17"/>
      <c r="C254" s="25" t="s">
        <v>143</v>
      </c>
      <c r="D254" s="25">
        <v>12</v>
      </c>
      <c r="E254" s="17" t="s">
        <v>645</v>
      </c>
      <c r="F254" s="63"/>
      <c r="G254" s="42">
        <f>SUM(G255)</f>
        <v>4015.8</v>
      </c>
      <c r="H254" s="34"/>
    </row>
    <row r="255" spans="1:8" ht="15.75" x14ac:dyDescent="0.25">
      <c r="A255" s="33" t="s">
        <v>201</v>
      </c>
      <c r="B255" s="17"/>
      <c r="C255" s="25" t="s">
        <v>143</v>
      </c>
      <c r="D255" s="25">
        <v>12</v>
      </c>
      <c r="E255" s="17" t="s">
        <v>645</v>
      </c>
      <c r="F255" s="17">
        <v>800</v>
      </c>
      <c r="G255" s="42">
        <v>4015.8</v>
      </c>
      <c r="H255" s="34"/>
    </row>
    <row r="256" spans="1:8" ht="63.75" customHeight="1" x14ac:dyDescent="0.3">
      <c r="A256" s="33" t="s">
        <v>648</v>
      </c>
      <c r="B256" s="17"/>
      <c r="C256" s="25" t="s">
        <v>143</v>
      </c>
      <c r="D256" s="25">
        <v>12</v>
      </c>
      <c r="E256" s="17" t="s">
        <v>647</v>
      </c>
      <c r="F256" s="63"/>
      <c r="G256" s="42">
        <f>SUM(G257)</f>
        <v>4.0999999999999996</v>
      </c>
      <c r="H256" s="34"/>
    </row>
    <row r="257" spans="1:8" ht="15.75" x14ac:dyDescent="0.25">
      <c r="A257" s="33" t="s">
        <v>201</v>
      </c>
      <c r="B257" s="17"/>
      <c r="C257" s="25" t="s">
        <v>143</v>
      </c>
      <c r="D257" s="25">
        <v>12</v>
      </c>
      <c r="E257" s="17" t="s">
        <v>647</v>
      </c>
      <c r="F257" s="17">
        <v>800</v>
      </c>
      <c r="G257" s="42">
        <v>4.0999999999999996</v>
      </c>
      <c r="H257" s="34"/>
    </row>
    <row r="258" spans="1:8" ht="15.75" x14ac:dyDescent="0.25">
      <c r="A258" s="36" t="s">
        <v>127</v>
      </c>
      <c r="B258" s="51"/>
      <c r="C258" s="175">
        <v>10</v>
      </c>
      <c r="D258" s="175" t="s">
        <v>147</v>
      </c>
      <c r="E258" s="174"/>
      <c r="F258" s="174"/>
      <c r="G258" s="16">
        <f>SUM(G259)</f>
        <v>9454</v>
      </c>
      <c r="H258" s="34"/>
    </row>
    <row r="259" spans="1:8" ht="15.75" x14ac:dyDescent="0.25">
      <c r="A259" s="36" t="s">
        <v>128</v>
      </c>
      <c r="B259" s="188"/>
      <c r="C259" s="175">
        <v>10</v>
      </c>
      <c r="D259" s="175" t="s">
        <v>140</v>
      </c>
      <c r="E259" s="174"/>
      <c r="F259" s="174"/>
      <c r="G259" s="16">
        <f>SUM(G260)</f>
        <v>9454</v>
      </c>
      <c r="H259" s="34"/>
    </row>
    <row r="260" spans="1:8" ht="15.75" x14ac:dyDescent="0.25">
      <c r="A260" s="67" t="s">
        <v>270</v>
      </c>
      <c r="B260" s="18"/>
      <c r="C260" s="25">
        <v>10</v>
      </c>
      <c r="D260" s="25" t="s">
        <v>140</v>
      </c>
      <c r="E260" s="18" t="s">
        <v>269</v>
      </c>
      <c r="F260" s="18"/>
      <c r="G260" s="42">
        <f>SUM(G262)</f>
        <v>9454</v>
      </c>
      <c r="H260" s="34"/>
    </row>
    <row r="261" spans="1:8" ht="15.75" x14ac:dyDescent="0.25">
      <c r="A261" s="67" t="s">
        <v>542</v>
      </c>
      <c r="B261" s="18"/>
      <c r="C261" s="25" t="s">
        <v>4</v>
      </c>
      <c r="D261" s="25" t="s">
        <v>140</v>
      </c>
      <c r="E261" s="18" t="s">
        <v>541</v>
      </c>
      <c r="F261" s="18"/>
      <c r="G261" s="42">
        <f>G262</f>
        <v>9454</v>
      </c>
      <c r="H261" s="34"/>
    </row>
    <row r="262" spans="1:8" ht="31.5" x14ac:dyDescent="0.25">
      <c r="A262" s="33" t="s">
        <v>357</v>
      </c>
      <c r="B262" s="188"/>
      <c r="C262" s="25">
        <v>10</v>
      </c>
      <c r="D262" s="25" t="s">
        <v>140</v>
      </c>
      <c r="E262" s="17" t="s">
        <v>356</v>
      </c>
      <c r="F262" s="174"/>
      <c r="G262" s="42">
        <f>SUM(G263)</f>
        <v>9454</v>
      </c>
      <c r="H262" s="34"/>
    </row>
    <row r="263" spans="1:8" ht="15.75" x14ac:dyDescent="0.25">
      <c r="A263" s="48" t="s">
        <v>203</v>
      </c>
      <c r="B263" s="51"/>
      <c r="C263" s="25">
        <v>10</v>
      </c>
      <c r="D263" s="25" t="s">
        <v>140</v>
      </c>
      <c r="E263" s="17" t="s">
        <v>356</v>
      </c>
      <c r="F263" s="17">
        <v>300</v>
      </c>
      <c r="G263" s="42">
        <v>9454</v>
      </c>
      <c r="H263" s="34"/>
    </row>
    <row r="264" spans="1:8" ht="31.5" x14ac:dyDescent="0.25">
      <c r="A264" s="36" t="s">
        <v>432</v>
      </c>
      <c r="B264" s="202">
        <v>803</v>
      </c>
      <c r="C264" s="25"/>
      <c r="D264" s="25"/>
      <c r="E264" s="17"/>
      <c r="F264" s="17"/>
      <c r="G264" s="16">
        <f>SUM(G265,G272,G382,G416,G448)</f>
        <v>763121.5</v>
      </c>
      <c r="H264" s="34"/>
    </row>
    <row r="265" spans="1:8" ht="15.75" x14ac:dyDescent="0.25">
      <c r="A265" s="203" t="s">
        <v>88</v>
      </c>
      <c r="B265" s="51"/>
      <c r="C265" s="175" t="s">
        <v>140</v>
      </c>
      <c r="D265" s="175" t="s">
        <v>147</v>
      </c>
      <c r="E265" s="174"/>
      <c r="F265" s="17"/>
      <c r="G265" s="40">
        <f>SUM(G266)</f>
        <v>1482.3</v>
      </c>
      <c r="H265" s="34"/>
    </row>
    <row r="266" spans="1:8" ht="47.25" x14ac:dyDescent="0.25">
      <c r="A266" s="204" t="s">
        <v>584</v>
      </c>
      <c r="B266" s="178"/>
      <c r="C266" s="62" t="s">
        <v>140</v>
      </c>
      <c r="D266" s="62" t="s">
        <v>143</v>
      </c>
      <c r="E266" s="50"/>
      <c r="F266" s="50"/>
      <c r="G266" s="16">
        <f>SUM(G267)</f>
        <v>1482.3</v>
      </c>
      <c r="H266" s="34"/>
    </row>
    <row r="267" spans="1:8" ht="31.5" x14ac:dyDescent="0.3">
      <c r="A267" s="33" t="s">
        <v>265</v>
      </c>
      <c r="B267" s="17"/>
      <c r="C267" s="19" t="s">
        <v>140</v>
      </c>
      <c r="D267" s="19" t="s">
        <v>143</v>
      </c>
      <c r="E267" s="17" t="s">
        <v>263</v>
      </c>
      <c r="F267" s="43"/>
      <c r="G267" s="42">
        <f>SUM(G268)</f>
        <v>1482.3</v>
      </c>
      <c r="H267" s="34"/>
    </row>
    <row r="268" spans="1:8" ht="31.5" x14ac:dyDescent="0.3">
      <c r="A268" s="33" t="s">
        <v>266</v>
      </c>
      <c r="B268" s="17"/>
      <c r="C268" s="19" t="s">
        <v>140</v>
      </c>
      <c r="D268" s="19" t="s">
        <v>143</v>
      </c>
      <c r="E268" s="17" t="s">
        <v>264</v>
      </c>
      <c r="F268" s="43"/>
      <c r="G268" s="42">
        <f>SUM(G269)</f>
        <v>1482.3</v>
      </c>
      <c r="H268" s="34"/>
    </row>
    <row r="269" spans="1:8" ht="18" customHeight="1" x14ac:dyDescent="0.3">
      <c r="A269" s="48" t="s">
        <v>366</v>
      </c>
      <c r="B269" s="17"/>
      <c r="C269" s="19" t="s">
        <v>140</v>
      </c>
      <c r="D269" s="19" t="s">
        <v>143</v>
      </c>
      <c r="E269" s="17" t="s">
        <v>365</v>
      </c>
      <c r="F269" s="43"/>
      <c r="G269" s="42">
        <f>SUM(G270:G271)</f>
        <v>1482.3</v>
      </c>
      <c r="H269" s="34"/>
    </row>
    <row r="270" spans="1:8" ht="63" x14ac:dyDescent="0.25">
      <c r="A270" s="48" t="s">
        <v>204</v>
      </c>
      <c r="B270" s="17"/>
      <c r="C270" s="19" t="s">
        <v>140</v>
      </c>
      <c r="D270" s="19" t="s">
        <v>143</v>
      </c>
      <c r="E270" s="17" t="s">
        <v>365</v>
      </c>
      <c r="F270" s="17">
        <v>100</v>
      </c>
      <c r="G270" s="42">
        <v>1470.3</v>
      </c>
      <c r="H270" s="34"/>
    </row>
    <row r="271" spans="1:8" ht="31.5" x14ac:dyDescent="0.25">
      <c r="A271" s="33" t="s">
        <v>560</v>
      </c>
      <c r="B271" s="178"/>
      <c r="C271" s="19" t="s">
        <v>140</v>
      </c>
      <c r="D271" s="19" t="s">
        <v>143</v>
      </c>
      <c r="E271" s="17" t="s">
        <v>365</v>
      </c>
      <c r="F271" s="18">
        <v>200</v>
      </c>
      <c r="G271" s="42">
        <v>12</v>
      </c>
      <c r="H271" s="34"/>
    </row>
    <row r="272" spans="1:8" ht="15.75" x14ac:dyDescent="0.25">
      <c r="A272" s="36" t="s">
        <v>115</v>
      </c>
      <c r="B272" s="174"/>
      <c r="C272" s="175" t="s">
        <v>145</v>
      </c>
      <c r="D272" s="175" t="s">
        <v>147</v>
      </c>
      <c r="E272" s="174"/>
      <c r="F272" s="174"/>
      <c r="G272" s="16">
        <f>SUM(G273,G292,G322,G341,G359)</f>
        <v>592728.69999999995</v>
      </c>
      <c r="H272" s="34"/>
    </row>
    <row r="273" spans="1:9" ht="15.75" x14ac:dyDescent="0.25">
      <c r="A273" s="36" t="s">
        <v>116</v>
      </c>
      <c r="B273" s="174"/>
      <c r="C273" s="175" t="s">
        <v>145</v>
      </c>
      <c r="D273" s="175" t="s">
        <v>140</v>
      </c>
      <c r="E273" s="174"/>
      <c r="F273" s="174"/>
      <c r="G273" s="16">
        <f>SUM(G274,G288)</f>
        <v>62769.5</v>
      </c>
      <c r="H273" s="34"/>
      <c r="I273" s="49"/>
    </row>
    <row r="274" spans="1:9" ht="47.25" x14ac:dyDescent="0.25">
      <c r="A274" s="33" t="s">
        <v>368</v>
      </c>
      <c r="B274" s="17"/>
      <c r="C274" s="25" t="s">
        <v>145</v>
      </c>
      <c r="D274" s="25" t="s">
        <v>140</v>
      </c>
      <c r="E274" s="17" t="s">
        <v>367</v>
      </c>
      <c r="F274" s="17"/>
      <c r="G274" s="42">
        <f>SUM(G275,G285)</f>
        <v>62761.9</v>
      </c>
      <c r="H274" s="34"/>
    </row>
    <row r="275" spans="1:9" ht="47.25" x14ac:dyDescent="0.25">
      <c r="A275" s="33" t="s">
        <v>117</v>
      </c>
      <c r="B275" s="17"/>
      <c r="C275" s="25" t="s">
        <v>145</v>
      </c>
      <c r="D275" s="25" t="s">
        <v>140</v>
      </c>
      <c r="E275" s="17" t="s">
        <v>369</v>
      </c>
      <c r="F275" s="17"/>
      <c r="G275" s="42">
        <f>SUM(G276,G279,G282)</f>
        <v>46853.4</v>
      </c>
      <c r="H275" s="34"/>
    </row>
    <row r="276" spans="1:9" ht="126.75" customHeight="1" x14ac:dyDescent="0.25">
      <c r="A276" s="67" t="s">
        <v>371</v>
      </c>
      <c r="B276" s="18"/>
      <c r="C276" s="25" t="s">
        <v>145</v>
      </c>
      <c r="D276" s="25" t="s">
        <v>140</v>
      </c>
      <c r="E276" s="17" t="s">
        <v>370</v>
      </c>
      <c r="F276" s="18"/>
      <c r="G276" s="42">
        <f>SUM(G277)</f>
        <v>44726.8</v>
      </c>
      <c r="H276" s="34"/>
    </row>
    <row r="277" spans="1:9" ht="31.5" x14ac:dyDescent="0.25">
      <c r="A277" s="33" t="s">
        <v>726</v>
      </c>
      <c r="B277" s="17"/>
      <c r="C277" s="25" t="s">
        <v>145</v>
      </c>
      <c r="D277" s="25" t="s">
        <v>140</v>
      </c>
      <c r="E277" s="17" t="s">
        <v>725</v>
      </c>
      <c r="F277" s="17"/>
      <c r="G277" s="42">
        <f>SUM(G278)</f>
        <v>44726.8</v>
      </c>
      <c r="H277" s="34"/>
    </row>
    <row r="278" spans="1:9" ht="31.5" x14ac:dyDescent="0.25">
      <c r="A278" s="48" t="s">
        <v>202</v>
      </c>
      <c r="B278" s="17"/>
      <c r="C278" s="25" t="s">
        <v>145</v>
      </c>
      <c r="D278" s="25" t="s">
        <v>140</v>
      </c>
      <c r="E278" s="17" t="s">
        <v>725</v>
      </c>
      <c r="F278" s="17">
        <v>600</v>
      </c>
      <c r="G278" s="42">
        <v>44726.8</v>
      </c>
      <c r="H278" s="34"/>
    </row>
    <row r="279" spans="1:9" ht="47.25" x14ac:dyDescent="0.25">
      <c r="A279" s="67" t="s">
        <v>434</v>
      </c>
      <c r="B279" s="18"/>
      <c r="C279" s="25" t="s">
        <v>145</v>
      </c>
      <c r="D279" s="25" t="s">
        <v>140</v>
      </c>
      <c r="E279" s="17" t="s">
        <v>373</v>
      </c>
      <c r="F279" s="18"/>
      <c r="G279" s="42">
        <f>SUM(G280)</f>
        <v>1454.4</v>
      </c>
      <c r="H279" s="34"/>
    </row>
    <row r="280" spans="1:9" ht="18.75" x14ac:dyDescent="0.3">
      <c r="A280" s="33" t="s">
        <v>721</v>
      </c>
      <c r="B280" s="17"/>
      <c r="C280" s="25" t="s">
        <v>145</v>
      </c>
      <c r="D280" s="25" t="s">
        <v>140</v>
      </c>
      <c r="E280" s="17" t="s">
        <v>372</v>
      </c>
      <c r="F280" s="63"/>
      <c r="G280" s="42">
        <f>SUM(G281)</f>
        <v>1454.4</v>
      </c>
      <c r="H280" s="34"/>
    </row>
    <row r="281" spans="1:9" ht="31.5" x14ac:dyDescent="0.25">
      <c r="A281" s="48" t="s">
        <v>202</v>
      </c>
      <c r="B281" s="17"/>
      <c r="C281" s="25" t="s">
        <v>145</v>
      </c>
      <c r="D281" s="25" t="s">
        <v>140</v>
      </c>
      <c r="E281" s="17" t="s">
        <v>372</v>
      </c>
      <c r="F281" s="17">
        <v>600</v>
      </c>
      <c r="G281" s="42">
        <v>1454.4</v>
      </c>
      <c r="H281" s="34"/>
    </row>
    <row r="282" spans="1:9" ht="31.5" x14ac:dyDescent="0.25">
      <c r="A282" s="33" t="s">
        <v>598</v>
      </c>
      <c r="B282" s="70"/>
      <c r="C282" s="25" t="s">
        <v>145</v>
      </c>
      <c r="D282" s="25" t="s">
        <v>140</v>
      </c>
      <c r="E282" s="25" t="s">
        <v>596</v>
      </c>
      <c r="F282" s="72"/>
      <c r="G282" s="42">
        <f>G283</f>
        <v>672.2</v>
      </c>
      <c r="H282" s="34"/>
    </row>
    <row r="283" spans="1:9" ht="15.75" x14ac:dyDescent="0.25">
      <c r="A283" s="33" t="s">
        <v>723</v>
      </c>
      <c r="B283" s="70"/>
      <c r="C283" s="25" t="s">
        <v>145</v>
      </c>
      <c r="D283" s="25" t="s">
        <v>140</v>
      </c>
      <c r="E283" s="25" t="s">
        <v>599</v>
      </c>
      <c r="F283" s="71"/>
      <c r="G283" s="42">
        <f>G284</f>
        <v>672.2</v>
      </c>
      <c r="H283" s="34"/>
    </row>
    <row r="284" spans="1:9" ht="31.5" x14ac:dyDescent="0.25">
      <c r="A284" s="33" t="s">
        <v>202</v>
      </c>
      <c r="B284" s="70"/>
      <c r="C284" s="25" t="s">
        <v>145</v>
      </c>
      <c r="D284" s="25" t="s">
        <v>140</v>
      </c>
      <c r="E284" s="25" t="s">
        <v>599</v>
      </c>
      <c r="F284" s="70">
        <v>600</v>
      </c>
      <c r="G284" s="42">
        <v>672.2</v>
      </c>
      <c r="H284" s="34"/>
    </row>
    <row r="285" spans="1:9" ht="34.5" customHeight="1" x14ac:dyDescent="0.25">
      <c r="A285" s="33" t="s">
        <v>118</v>
      </c>
      <c r="B285" s="17"/>
      <c r="C285" s="25" t="s">
        <v>145</v>
      </c>
      <c r="D285" s="25" t="s">
        <v>140</v>
      </c>
      <c r="E285" s="17" t="s">
        <v>374</v>
      </c>
      <c r="F285" s="17"/>
      <c r="G285" s="42">
        <f>SUM(G286)</f>
        <v>15908.5</v>
      </c>
      <c r="H285" s="34"/>
      <c r="I285" s="47"/>
    </row>
    <row r="286" spans="1:9" ht="31.5" x14ac:dyDescent="0.25">
      <c r="A286" s="48" t="s">
        <v>207</v>
      </c>
      <c r="B286" s="17"/>
      <c r="C286" s="25" t="s">
        <v>145</v>
      </c>
      <c r="D286" s="25" t="s">
        <v>140</v>
      </c>
      <c r="E286" s="17" t="s">
        <v>727</v>
      </c>
      <c r="F286" s="17"/>
      <c r="G286" s="42">
        <f>SUM(G287)</f>
        <v>15908.5</v>
      </c>
      <c r="H286" s="34"/>
    </row>
    <row r="287" spans="1:9" ht="31.5" x14ac:dyDescent="0.25">
      <c r="A287" s="48" t="s">
        <v>202</v>
      </c>
      <c r="B287" s="17"/>
      <c r="C287" s="25" t="s">
        <v>145</v>
      </c>
      <c r="D287" s="25" t="s">
        <v>140</v>
      </c>
      <c r="E287" s="17" t="s">
        <v>727</v>
      </c>
      <c r="F287" s="17">
        <v>600</v>
      </c>
      <c r="G287" s="42">
        <v>15908.5</v>
      </c>
      <c r="H287" s="34"/>
    </row>
    <row r="288" spans="1:9" ht="15.75" x14ac:dyDescent="0.25">
      <c r="A288" s="67" t="s">
        <v>270</v>
      </c>
      <c r="B288" s="18"/>
      <c r="C288" s="183" t="s">
        <v>145</v>
      </c>
      <c r="D288" s="183" t="s">
        <v>140</v>
      </c>
      <c r="E288" s="183" t="s">
        <v>269</v>
      </c>
      <c r="F288" s="184"/>
      <c r="G288" s="42">
        <f>G289</f>
        <v>7.6</v>
      </c>
      <c r="H288" s="34"/>
    </row>
    <row r="289" spans="1:8" ht="15.75" x14ac:dyDescent="0.25">
      <c r="A289" s="67" t="s">
        <v>272</v>
      </c>
      <c r="B289" s="18"/>
      <c r="C289" s="183" t="s">
        <v>145</v>
      </c>
      <c r="D289" s="183" t="s">
        <v>140</v>
      </c>
      <c r="E289" s="183" t="s">
        <v>271</v>
      </c>
      <c r="F289" s="184"/>
      <c r="G289" s="42">
        <f>G290</f>
        <v>7.6</v>
      </c>
      <c r="H289" s="34"/>
    </row>
    <row r="290" spans="1:8" ht="15.75" x14ac:dyDescent="0.25">
      <c r="A290" s="67" t="s">
        <v>344</v>
      </c>
      <c r="B290" s="18"/>
      <c r="C290" s="183" t="s">
        <v>145</v>
      </c>
      <c r="D290" s="183" t="s">
        <v>140</v>
      </c>
      <c r="E290" s="183" t="s">
        <v>345</v>
      </c>
      <c r="F290" s="184"/>
      <c r="G290" s="42">
        <f>SUM(G291)</f>
        <v>7.6</v>
      </c>
      <c r="H290" s="34"/>
    </row>
    <row r="291" spans="1:8" ht="31.5" x14ac:dyDescent="0.25">
      <c r="A291" s="48" t="s">
        <v>202</v>
      </c>
      <c r="B291" s="17"/>
      <c r="C291" s="183" t="s">
        <v>145</v>
      </c>
      <c r="D291" s="183" t="s">
        <v>140</v>
      </c>
      <c r="E291" s="183" t="s">
        <v>345</v>
      </c>
      <c r="F291" s="17">
        <v>600</v>
      </c>
      <c r="G291" s="42">
        <v>7.6</v>
      </c>
      <c r="H291" s="34"/>
    </row>
    <row r="292" spans="1:8" ht="15.75" x14ac:dyDescent="0.25">
      <c r="A292" s="36" t="s">
        <v>119</v>
      </c>
      <c r="B292" s="174"/>
      <c r="C292" s="175" t="s">
        <v>145</v>
      </c>
      <c r="D292" s="175" t="s">
        <v>141</v>
      </c>
      <c r="E292" s="174"/>
      <c r="F292" s="174"/>
      <c r="G292" s="16">
        <f>SUM(G293,G316)</f>
        <v>436949.30000000005</v>
      </c>
      <c r="H292" s="34"/>
    </row>
    <row r="293" spans="1:8" ht="47.25" x14ac:dyDescent="0.25">
      <c r="A293" s="33" t="s">
        <v>368</v>
      </c>
      <c r="B293" s="17"/>
      <c r="C293" s="25" t="s">
        <v>145</v>
      </c>
      <c r="D293" s="25" t="s">
        <v>141</v>
      </c>
      <c r="E293" s="17" t="s">
        <v>367</v>
      </c>
      <c r="F293" s="17"/>
      <c r="G293" s="42">
        <f>SUM(G294,G311)</f>
        <v>427466.4</v>
      </c>
      <c r="H293" s="34"/>
    </row>
    <row r="294" spans="1:8" ht="47.25" x14ac:dyDescent="0.25">
      <c r="A294" s="33" t="s">
        <v>117</v>
      </c>
      <c r="B294" s="17"/>
      <c r="C294" s="25" t="s">
        <v>145</v>
      </c>
      <c r="D294" s="25" t="s">
        <v>141</v>
      </c>
      <c r="E294" s="17" t="s">
        <v>369</v>
      </c>
      <c r="F294" s="17"/>
      <c r="G294" s="42">
        <f>SUM(G295,G300,G303,G306)</f>
        <v>321806.40000000002</v>
      </c>
      <c r="H294" s="34"/>
    </row>
    <row r="295" spans="1:8" ht="127.5" customHeight="1" x14ac:dyDescent="0.25">
      <c r="A295" s="67" t="s">
        <v>371</v>
      </c>
      <c r="B295" s="18"/>
      <c r="C295" s="25" t="s">
        <v>145</v>
      </c>
      <c r="D295" s="25" t="s">
        <v>141</v>
      </c>
      <c r="E295" s="17" t="s">
        <v>370</v>
      </c>
      <c r="F295" s="18"/>
      <c r="G295" s="42">
        <f>SUM(G296,G298)</f>
        <v>304893</v>
      </c>
      <c r="H295" s="34"/>
    </row>
    <row r="296" spans="1:8" ht="47.25" x14ac:dyDescent="0.25">
      <c r="A296" s="33" t="s">
        <v>729</v>
      </c>
      <c r="B296" s="17"/>
      <c r="C296" s="25" t="s">
        <v>145</v>
      </c>
      <c r="D296" s="25" t="s">
        <v>141</v>
      </c>
      <c r="E296" s="17" t="s">
        <v>728</v>
      </c>
      <c r="F296" s="17"/>
      <c r="G296" s="42">
        <f>SUM(G297)</f>
        <v>263943.7</v>
      </c>
      <c r="H296" s="34"/>
    </row>
    <row r="297" spans="1:8" ht="31.5" x14ac:dyDescent="0.25">
      <c r="A297" s="48" t="s">
        <v>202</v>
      </c>
      <c r="B297" s="17"/>
      <c r="C297" s="25" t="s">
        <v>145</v>
      </c>
      <c r="D297" s="25" t="s">
        <v>141</v>
      </c>
      <c r="E297" s="17" t="s">
        <v>728</v>
      </c>
      <c r="F297" s="17">
        <v>600</v>
      </c>
      <c r="G297" s="42">
        <v>263943.7</v>
      </c>
      <c r="H297" s="34"/>
    </row>
    <row r="298" spans="1:8" ht="47.25" x14ac:dyDescent="0.25">
      <c r="A298" s="33" t="s">
        <v>731</v>
      </c>
      <c r="B298" s="17"/>
      <c r="C298" s="25" t="s">
        <v>145</v>
      </c>
      <c r="D298" s="25" t="s">
        <v>141</v>
      </c>
      <c r="E298" s="17" t="s">
        <v>730</v>
      </c>
      <c r="F298" s="17"/>
      <c r="G298" s="42">
        <f>SUM(G299)</f>
        <v>40949.300000000003</v>
      </c>
      <c r="H298" s="34"/>
    </row>
    <row r="299" spans="1:8" ht="31.5" x14ac:dyDescent="0.25">
      <c r="A299" s="48" t="s">
        <v>202</v>
      </c>
      <c r="B299" s="17"/>
      <c r="C299" s="25" t="s">
        <v>145</v>
      </c>
      <c r="D299" s="25" t="s">
        <v>141</v>
      </c>
      <c r="E299" s="17" t="s">
        <v>730</v>
      </c>
      <c r="F299" s="17">
        <v>600</v>
      </c>
      <c r="G299" s="42">
        <v>40949.300000000003</v>
      </c>
      <c r="H299" s="34"/>
    </row>
    <row r="300" spans="1:8" ht="47.25" x14ac:dyDescent="0.25">
      <c r="A300" s="67" t="s">
        <v>434</v>
      </c>
      <c r="B300" s="18"/>
      <c r="C300" s="25" t="s">
        <v>145</v>
      </c>
      <c r="D300" s="25" t="s">
        <v>141</v>
      </c>
      <c r="E300" s="17" t="s">
        <v>373</v>
      </c>
      <c r="F300" s="18"/>
      <c r="G300" s="42">
        <f>SUM(G301)</f>
        <v>12696.9</v>
      </c>
      <c r="H300" s="34"/>
    </row>
    <row r="301" spans="1:8" ht="18.75" x14ac:dyDescent="0.3">
      <c r="A301" s="33" t="s">
        <v>721</v>
      </c>
      <c r="B301" s="17"/>
      <c r="C301" s="25" t="s">
        <v>145</v>
      </c>
      <c r="D301" s="25" t="s">
        <v>141</v>
      </c>
      <c r="E301" s="17" t="s">
        <v>372</v>
      </c>
      <c r="F301" s="63"/>
      <c r="G301" s="42">
        <f>SUM(G302)</f>
        <v>12696.9</v>
      </c>
      <c r="H301" s="34"/>
    </row>
    <row r="302" spans="1:8" ht="31.5" x14ac:dyDescent="0.25">
      <c r="A302" s="48" t="s">
        <v>202</v>
      </c>
      <c r="B302" s="17"/>
      <c r="C302" s="25" t="s">
        <v>145</v>
      </c>
      <c r="D302" s="25" t="s">
        <v>141</v>
      </c>
      <c r="E302" s="17" t="s">
        <v>372</v>
      </c>
      <c r="F302" s="17">
        <v>600</v>
      </c>
      <c r="G302" s="42">
        <v>12696.9</v>
      </c>
      <c r="H302" s="34"/>
    </row>
    <row r="303" spans="1:8" ht="31.5" x14ac:dyDescent="0.25">
      <c r="A303" s="48" t="s">
        <v>598</v>
      </c>
      <c r="B303" s="17"/>
      <c r="C303" s="25" t="s">
        <v>145</v>
      </c>
      <c r="D303" s="25" t="s">
        <v>141</v>
      </c>
      <c r="E303" s="17" t="s">
        <v>596</v>
      </c>
      <c r="F303" s="17"/>
      <c r="G303" s="42">
        <f>SUM(G304)</f>
        <v>681.5</v>
      </c>
      <c r="H303" s="34"/>
    </row>
    <row r="304" spans="1:8" ht="15.75" x14ac:dyDescent="0.25">
      <c r="A304" s="48" t="s">
        <v>723</v>
      </c>
      <c r="B304" s="17"/>
      <c r="C304" s="25" t="s">
        <v>145</v>
      </c>
      <c r="D304" s="25" t="s">
        <v>141</v>
      </c>
      <c r="E304" s="17" t="s">
        <v>599</v>
      </c>
      <c r="F304" s="17"/>
      <c r="G304" s="42">
        <f>SUM(G305)</f>
        <v>681.5</v>
      </c>
      <c r="H304" s="34"/>
    </row>
    <row r="305" spans="1:8" ht="31.5" x14ac:dyDescent="0.25">
      <c r="A305" s="48" t="s">
        <v>202</v>
      </c>
      <c r="B305" s="17"/>
      <c r="C305" s="25" t="s">
        <v>145</v>
      </c>
      <c r="D305" s="25" t="s">
        <v>141</v>
      </c>
      <c r="E305" s="17" t="s">
        <v>599</v>
      </c>
      <c r="F305" s="17">
        <v>600</v>
      </c>
      <c r="G305" s="42">
        <v>681.5</v>
      </c>
      <c r="H305" s="34"/>
    </row>
    <row r="306" spans="1:8" ht="48" customHeight="1" x14ac:dyDescent="0.25">
      <c r="A306" s="48" t="s">
        <v>658</v>
      </c>
      <c r="B306" s="17"/>
      <c r="C306" s="25" t="s">
        <v>145</v>
      </c>
      <c r="D306" s="25" t="s">
        <v>141</v>
      </c>
      <c r="E306" s="17" t="s">
        <v>657</v>
      </c>
      <c r="F306" s="17"/>
      <c r="G306" s="42">
        <f>SUM(G307,G309)</f>
        <v>3535</v>
      </c>
      <c r="H306" s="34"/>
    </row>
    <row r="307" spans="1:8" ht="47.25" customHeight="1" x14ac:dyDescent="0.25">
      <c r="A307" s="67" t="s">
        <v>818</v>
      </c>
      <c r="B307" s="17"/>
      <c r="C307" s="25" t="s">
        <v>145</v>
      </c>
      <c r="D307" s="25" t="s">
        <v>141</v>
      </c>
      <c r="E307" s="17" t="s">
        <v>820</v>
      </c>
      <c r="F307" s="17"/>
      <c r="G307" s="42">
        <f>SUM(G308)</f>
        <v>3500</v>
      </c>
      <c r="H307" s="34"/>
    </row>
    <row r="308" spans="1:8" ht="31.5" x14ac:dyDescent="0.25">
      <c r="A308" s="48" t="s">
        <v>202</v>
      </c>
      <c r="B308" s="17"/>
      <c r="C308" s="25" t="s">
        <v>145</v>
      </c>
      <c r="D308" s="25" t="s">
        <v>141</v>
      </c>
      <c r="E308" s="17" t="s">
        <v>820</v>
      </c>
      <c r="F308" s="17">
        <v>600</v>
      </c>
      <c r="G308" s="42">
        <v>3500</v>
      </c>
      <c r="H308" s="34"/>
    </row>
    <row r="309" spans="1:8" ht="45.75" customHeight="1" x14ac:dyDescent="0.25">
      <c r="A309" s="67" t="s">
        <v>819</v>
      </c>
      <c r="B309" s="17"/>
      <c r="C309" s="25" t="s">
        <v>145</v>
      </c>
      <c r="D309" s="25" t="s">
        <v>141</v>
      </c>
      <c r="E309" s="17" t="s">
        <v>821</v>
      </c>
      <c r="F309" s="17"/>
      <c r="G309" s="42">
        <f>SUM(G310)</f>
        <v>35</v>
      </c>
      <c r="H309" s="34"/>
    </row>
    <row r="310" spans="1:8" ht="31.5" x14ac:dyDescent="0.25">
      <c r="A310" s="48" t="s">
        <v>202</v>
      </c>
      <c r="B310" s="17"/>
      <c r="C310" s="25" t="s">
        <v>145</v>
      </c>
      <c r="D310" s="25" t="s">
        <v>141</v>
      </c>
      <c r="E310" s="17" t="s">
        <v>821</v>
      </c>
      <c r="F310" s="17">
        <v>600</v>
      </c>
      <c r="G310" s="42">
        <v>35</v>
      </c>
      <c r="H310" s="34"/>
    </row>
    <row r="311" spans="1:8" ht="30.75" customHeight="1" x14ac:dyDescent="0.25">
      <c r="A311" s="33" t="s">
        <v>118</v>
      </c>
      <c r="B311" s="17"/>
      <c r="C311" s="25" t="s">
        <v>145</v>
      </c>
      <c r="D311" s="25" t="s">
        <v>141</v>
      </c>
      <c r="E311" s="17" t="s">
        <v>374</v>
      </c>
      <c r="F311" s="17"/>
      <c r="G311" s="42">
        <f>SUM(G312,G314)</f>
        <v>105660</v>
      </c>
      <c r="H311" s="34"/>
    </row>
    <row r="312" spans="1:8" ht="31.5" x14ac:dyDescent="0.25">
      <c r="A312" s="48" t="s">
        <v>733</v>
      </c>
      <c r="B312" s="17"/>
      <c r="C312" s="25" t="s">
        <v>145</v>
      </c>
      <c r="D312" s="25" t="s">
        <v>141</v>
      </c>
      <c r="E312" s="17" t="s">
        <v>732</v>
      </c>
      <c r="F312" s="17"/>
      <c r="G312" s="42">
        <f>SUM(G313:G313)</f>
        <v>96155.9</v>
      </c>
      <c r="H312" s="34"/>
    </row>
    <row r="313" spans="1:8" ht="31.5" x14ac:dyDescent="0.25">
      <c r="A313" s="48" t="s">
        <v>202</v>
      </c>
      <c r="B313" s="17"/>
      <c r="C313" s="25" t="s">
        <v>145</v>
      </c>
      <c r="D313" s="25" t="s">
        <v>141</v>
      </c>
      <c r="E313" s="17" t="s">
        <v>732</v>
      </c>
      <c r="F313" s="17">
        <v>600</v>
      </c>
      <c r="G313" s="42">
        <v>96155.9</v>
      </c>
      <c r="H313" s="34"/>
    </row>
    <row r="314" spans="1:8" ht="31.5" customHeight="1" x14ac:dyDescent="0.25">
      <c r="A314" s="48" t="s">
        <v>735</v>
      </c>
      <c r="B314" s="17"/>
      <c r="C314" s="25" t="s">
        <v>145</v>
      </c>
      <c r="D314" s="25" t="s">
        <v>141</v>
      </c>
      <c r="E314" s="17" t="s">
        <v>734</v>
      </c>
      <c r="F314" s="17"/>
      <c r="G314" s="42">
        <f>SUM(G315)</f>
        <v>9504.1</v>
      </c>
      <c r="H314" s="34"/>
    </row>
    <row r="315" spans="1:8" ht="31.5" x14ac:dyDescent="0.25">
      <c r="A315" s="48" t="s">
        <v>202</v>
      </c>
      <c r="B315" s="17"/>
      <c r="C315" s="25" t="s">
        <v>145</v>
      </c>
      <c r="D315" s="25" t="s">
        <v>141</v>
      </c>
      <c r="E315" s="17" t="s">
        <v>734</v>
      </c>
      <c r="F315" s="17">
        <v>600</v>
      </c>
      <c r="G315" s="42">
        <v>9504.1</v>
      </c>
      <c r="H315" s="34"/>
    </row>
    <row r="316" spans="1:8" ht="15.75" x14ac:dyDescent="0.25">
      <c r="A316" s="182" t="s">
        <v>270</v>
      </c>
      <c r="B316" s="185"/>
      <c r="C316" s="186" t="s">
        <v>145</v>
      </c>
      <c r="D316" s="186" t="s">
        <v>141</v>
      </c>
      <c r="E316" s="186" t="s">
        <v>269</v>
      </c>
      <c r="F316" s="187"/>
      <c r="G316" s="275">
        <f>G317</f>
        <v>9482.9</v>
      </c>
      <c r="H316" s="34"/>
    </row>
    <row r="317" spans="1:8" ht="15.75" x14ac:dyDescent="0.25">
      <c r="A317" s="182" t="s">
        <v>272</v>
      </c>
      <c r="B317" s="185"/>
      <c r="C317" s="186" t="s">
        <v>145</v>
      </c>
      <c r="D317" s="186" t="s">
        <v>141</v>
      </c>
      <c r="E317" s="186" t="s">
        <v>271</v>
      </c>
      <c r="F317" s="187"/>
      <c r="G317" s="275">
        <f>G318+G320</f>
        <v>9482.9</v>
      </c>
      <c r="H317" s="34"/>
    </row>
    <row r="318" spans="1:8" ht="15.75" x14ac:dyDescent="0.25">
      <c r="A318" s="182" t="s">
        <v>780</v>
      </c>
      <c r="B318" s="185"/>
      <c r="C318" s="186" t="s">
        <v>145</v>
      </c>
      <c r="D318" s="186" t="s">
        <v>141</v>
      </c>
      <c r="E318" s="186" t="s">
        <v>595</v>
      </c>
      <c r="F318" s="187"/>
      <c r="G318" s="275">
        <f>G319</f>
        <v>9391.4</v>
      </c>
      <c r="H318" s="34"/>
    </row>
    <row r="319" spans="1:8" ht="31.5" x14ac:dyDescent="0.25">
      <c r="A319" s="48" t="s">
        <v>202</v>
      </c>
      <c r="B319" s="17"/>
      <c r="C319" s="186" t="s">
        <v>145</v>
      </c>
      <c r="D319" s="186" t="s">
        <v>141</v>
      </c>
      <c r="E319" s="186" t="s">
        <v>595</v>
      </c>
      <c r="F319" s="17">
        <v>600</v>
      </c>
      <c r="G319" s="42">
        <v>9391.4</v>
      </c>
      <c r="H319" s="34"/>
    </row>
    <row r="320" spans="1:8" ht="15.75" x14ac:dyDescent="0.25">
      <c r="A320" s="67" t="s">
        <v>344</v>
      </c>
      <c r="B320" s="18"/>
      <c r="C320" s="183" t="s">
        <v>145</v>
      </c>
      <c r="D320" s="183" t="s">
        <v>141</v>
      </c>
      <c r="E320" s="183" t="s">
        <v>345</v>
      </c>
      <c r="F320" s="184"/>
      <c r="G320" s="42">
        <f>SUM(G321)</f>
        <v>91.5</v>
      </c>
      <c r="H320" s="34"/>
    </row>
    <row r="321" spans="1:8" ht="31.5" x14ac:dyDescent="0.25">
      <c r="A321" s="48" t="s">
        <v>202</v>
      </c>
      <c r="B321" s="17"/>
      <c r="C321" s="183" t="s">
        <v>145</v>
      </c>
      <c r="D321" s="183" t="s">
        <v>141</v>
      </c>
      <c r="E321" s="183" t="s">
        <v>345</v>
      </c>
      <c r="F321" s="17">
        <v>600</v>
      </c>
      <c r="G321" s="42">
        <v>91.5</v>
      </c>
      <c r="H321" s="34"/>
    </row>
    <row r="322" spans="1:8" ht="15.75" x14ac:dyDescent="0.25">
      <c r="A322" s="36" t="s">
        <v>718</v>
      </c>
      <c r="B322" s="174"/>
      <c r="C322" s="175" t="s">
        <v>145</v>
      </c>
      <c r="D322" s="175" t="s">
        <v>142</v>
      </c>
      <c r="E322" s="174"/>
      <c r="F322" s="174"/>
      <c r="G322" s="16">
        <f>SUM(G323,G337)</f>
        <v>72681.7</v>
      </c>
      <c r="H322" s="34"/>
    </row>
    <row r="323" spans="1:8" ht="47.25" x14ac:dyDescent="0.25">
      <c r="A323" s="33" t="s">
        <v>368</v>
      </c>
      <c r="B323" s="17"/>
      <c r="C323" s="25" t="s">
        <v>145</v>
      </c>
      <c r="D323" s="25" t="s">
        <v>142</v>
      </c>
      <c r="E323" s="17" t="s">
        <v>367</v>
      </c>
      <c r="F323" s="17"/>
      <c r="G323" s="42">
        <f>SUM(G324,G334)</f>
        <v>72504.599999999991</v>
      </c>
      <c r="H323" s="34"/>
    </row>
    <row r="324" spans="1:8" ht="47.25" x14ac:dyDescent="0.25">
      <c r="A324" s="33" t="s">
        <v>117</v>
      </c>
      <c r="B324" s="17"/>
      <c r="C324" s="25" t="s">
        <v>145</v>
      </c>
      <c r="D324" s="25" t="s">
        <v>142</v>
      </c>
      <c r="E324" s="17" t="s">
        <v>369</v>
      </c>
      <c r="F324" s="17"/>
      <c r="G324" s="42">
        <f>SUM(G325,G328,G331)</f>
        <v>61763.399999999994</v>
      </c>
      <c r="H324" s="34"/>
    </row>
    <row r="325" spans="1:8" ht="132" customHeight="1" x14ac:dyDescent="0.25">
      <c r="A325" s="67" t="s">
        <v>371</v>
      </c>
      <c r="B325" s="18"/>
      <c r="C325" s="25" t="s">
        <v>145</v>
      </c>
      <c r="D325" s="25" t="s">
        <v>142</v>
      </c>
      <c r="E325" s="17" t="s">
        <v>370</v>
      </c>
      <c r="F325" s="18"/>
      <c r="G325" s="42">
        <f>SUM(G326)</f>
        <v>59688.2</v>
      </c>
      <c r="H325" s="34"/>
    </row>
    <row r="326" spans="1:8" ht="31.5" customHeight="1" x14ac:dyDescent="0.25">
      <c r="A326" s="33" t="s">
        <v>737</v>
      </c>
      <c r="B326" s="17"/>
      <c r="C326" s="25" t="s">
        <v>145</v>
      </c>
      <c r="D326" s="25" t="s">
        <v>142</v>
      </c>
      <c r="E326" s="17" t="s">
        <v>736</v>
      </c>
      <c r="F326" s="17"/>
      <c r="G326" s="42">
        <f>SUM(G327)</f>
        <v>59688.2</v>
      </c>
      <c r="H326" s="34"/>
    </row>
    <row r="327" spans="1:8" ht="31.5" x14ac:dyDescent="0.25">
      <c r="A327" s="48" t="s">
        <v>202</v>
      </c>
      <c r="B327" s="17"/>
      <c r="C327" s="25" t="s">
        <v>145</v>
      </c>
      <c r="D327" s="25" t="s">
        <v>142</v>
      </c>
      <c r="E327" s="17" t="s">
        <v>736</v>
      </c>
      <c r="F327" s="17">
        <v>600</v>
      </c>
      <c r="G327" s="42">
        <v>59688.2</v>
      </c>
      <c r="H327" s="34"/>
    </row>
    <row r="328" spans="1:8" ht="47.25" x14ac:dyDescent="0.25">
      <c r="A328" s="67" t="s">
        <v>434</v>
      </c>
      <c r="B328" s="18"/>
      <c r="C328" s="25" t="s">
        <v>145</v>
      </c>
      <c r="D328" s="25" t="s">
        <v>142</v>
      </c>
      <c r="E328" s="17" t="s">
        <v>373</v>
      </c>
      <c r="F328" s="18"/>
      <c r="G328" s="42">
        <f>SUM(G329)</f>
        <v>1814.7</v>
      </c>
      <c r="H328" s="34"/>
    </row>
    <row r="329" spans="1:8" ht="18.75" x14ac:dyDescent="0.3">
      <c r="A329" s="33" t="s">
        <v>721</v>
      </c>
      <c r="B329" s="17"/>
      <c r="C329" s="25" t="s">
        <v>145</v>
      </c>
      <c r="D329" s="25" t="s">
        <v>142</v>
      </c>
      <c r="E329" s="17" t="s">
        <v>372</v>
      </c>
      <c r="F329" s="63"/>
      <c r="G329" s="42">
        <f>SUM(G330)</f>
        <v>1814.7</v>
      </c>
      <c r="H329" s="34"/>
    </row>
    <row r="330" spans="1:8" ht="31.5" x14ac:dyDescent="0.25">
      <c r="A330" s="48" t="s">
        <v>202</v>
      </c>
      <c r="B330" s="17"/>
      <c r="C330" s="25" t="s">
        <v>145</v>
      </c>
      <c r="D330" s="25" t="s">
        <v>142</v>
      </c>
      <c r="E330" s="17" t="s">
        <v>372</v>
      </c>
      <c r="F330" s="17">
        <v>600</v>
      </c>
      <c r="G330" s="42">
        <v>1814.7</v>
      </c>
      <c r="H330" s="34"/>
    </row>
    <row r="331" spans="1:8" ht="31.5" x14ac:dyDescent="0.25">
      <c r="A331" s="48" t="s">
        <v>598</v>
      </c>
      <c r="B331" s="17"/>
      <c r="C331" s="25" t="s">
        <v>145</v>
      </c>
      <c r="D331" s="25" t="s">
        <v>142</v>
      </c>
      <c r="E331" s="17" t="s">
        <v>596</v>
      </c>
      <c r="F331" s="17"/>
      <c r="G331" s="42">
        <f>SUM(G332)</f>
        <v>260.5</v>
      </c>
      <c r="H331" s="34"/>
    </row>
    <row r="332" spans="1:8" ht="15.75" x14ac:dyDescent="0.25">
      <c r="A332" s="48" t="s">
        <v>723</v>
      </c>
      <c r="B332" s="17"/>
      <c r="C332" s="25" t="s">
        <v>145</v>
      </c>
      <c r="D332" s="25" t="s">
        <v>142</v>
      </c>
      <c r="E332" s="17" t="s">
        <v>599</v>
      </c>
      <c r="F332" s="17"/>
      <c r="G332" s="42">
        <f>SUM(G333)</f>
        <v>260.5</v>
      </c>
      <c r="H332" s="34"/>
    </row>
    <row r="333" spans="1:8" ht="31.5" x14ac:dyDescent="0.25">
      <c r="A333" s="48" t="s">
        <v>202</v>
      </c>
      <c r="B333" s="17"/>
      <c r="C333" s="25" t="s">
        <v>145</v>
      </c>
      <c r="D333" s="25" t="s">
        <v>142</v>
      </c>
      <c r="E333" s="17" t="s">
        <v>599</v>
      </c>
      <c r="F333" s="17">
        <v>600</v>
      </c>
      <c r="G333" s="42">
        <v>260.5</v>
      </c>
      <c r="H333" s="34"/>
    </row>
    <row r="334" spans="1:8" ht="31.5" customHeight="1" x14ac:dyDescent="0.25">
      <c r="A334" s="33" t="s">
        <v>118</v>
      </c>
      <c r="B334" s="17"/>
      <c r="C334" s="25" t="s">
        <v>145</v>
      </c>
      <c r="D334" s="25" t="s">
        <v>142</v>
      </c>
      <c r="E334" s="17" t="s">
        <v>374</v>
      </c>
      <c r="F334" s="17"/>
      <c r="G334" s="42">
        <f>SUM(G335)</f>
        <v>10741.2</v>
      </c>
      <c r="H334" s="34"/>
    </row>
    <row r="335" spans="1:8" ht="31.5" x14ac:dyDescent="0.25">
      <c r="A335" s="48" t="s">
        <v>739</v>
      </c>
      <c r="B335" s="17"/>
      <c r="C335" s="25" t="s">
        <v>145</v>
      </c>
      <c r="D335" s="25" t="s">
        <v>142</v>
      </c>
      <c r="E335" s="17" t="s">
        <v>738</v>
      </c>
      <c r="F335" s="17"/>
      <c r="G335" s="42">
        <f>SUM(G336)</f>
        <v>10741.2</v>
      </c>
      <c r="H335" s="34"/>
    </row>
    <row r="336" spans="1:8" ht="31.5" x14ac:dyDescent="0.25">
      <c r="A336" s="48" t="s">
        <v>202</v>
      </c>
      <c r="B336" s="17"/>
      <c r="C336" s="25" t="s">
        <v>145</v>
      </c>
      <c r="D336" s="25" t="s">
        <v>142</v>
      </c>
      <c r="E336" s="17" t="s">
        <v>738</v>
      </c>
      <c r="F336" s="17">
        <v>600</v>
      </c>
      <c r="G336" s="42">
        <v>10741.2</v>
      </c>
      <c r="H336" s="34"/>
    </row>
    <row r="337" spans="1:8" ht="15.75" x14ac:dyDescent="0.25">
      <c r="A337" s="67" t="s">
        <v>270</v>
      </c>
      <c r="B337" s="18"/>
      <c r="C337" s="183" t="s">
        <v>145</v>
      </c>
      <c r="D337" s="183" t="s">
        <v>142</v>
      </c>
      <c r="E337" s="183" t="s">
        <v>269</v>
      </c>
      <c r="F337" s="184"/>
      <c r="G337" s="42">
        <f>G338</f>
        <v>177.1</v>
      </c>
      <c r="H337" s="34"/>
    </row>
    <row r="338" spans="1:8" ht="15.75" x14ac:dyDescent="0.25">
      <c r="A338" s="67" t="s">
        <v>272</v>
      </c>
      <c r="B338" s="18"/>
      <c r="C338" s="183" t="s">
        <v>145</v>
      </c>
      <c r="D338" s="183" t="s">
        <v>142</v>
      </c>
      <c r="E338" s="183" t="s">
        <v>271</v>
      </c>
      <c r="F338" s="184"/>
      <c r="G338" s="42">
        <f>G339</f>
        <v>177.1</v>
      </c>
      <c r="H338" s="34"/>
    </row>
    <row r="339" spans="1:8" ht="15.75" x14ac:dyDescent="0.25">
      <c r="A339" s="67" t="s">
        <v>344</v>
      </c>
      <c r="B339" s="18"/>
      <c r="C339" s="183" t="s">
        <v>145</v>
      </c>
      <c r="D339" s="183" t="s">
        <v>142</v>
      </c>
      <c r="E339" s="183" t="s">
        <v>345</v>
      </c>
      <c r="F339" s="184"/>
      <c r="G339" s="42">
        <f>SUM(G340)</f>
        <v>177.1</v>
      </c>
      <c r="H339" s="34"/>
    </row>
    <row r="340" spans="1:8" ht="31.5" x14ac:dyDescent="0.25">
      <c r="A340" s="48" t="s">
        <v>202</v>
      </c>
      <c r="B340" s="18"/>
      <c r="C340" s="183" t="s">
        <v>145</v>
      </c>
      <c r="D340" s="183" t="s">
        <v>142</v>
      </c>
      <c r="E340" s="183" t="s">
        <v>345</v>
      </c>
      <c r="F340" s="17">
        <v>600</v>
      </c>
      <c r="G340" s="42">
        <v>177.1</v>
      </c>
      <c r="H340" s="34"/>
    </row>
    <row r="341" spans="1:8" ht="15.75" x14ac:dyDescent="0.25">
      <c r="A341" s="36" t="s">
        <v>768</v>
      </c>
      <c r="B341" s="174"/>
      <c r="C341" s="175" t="s">
        <v>145</v>
      </c>
      <c r="D341" s="175" t="s">
        <v>145</v>
      </c>
      <c r="E341" s="174"/>
      <c r="F341" s="174"/>
      <c r="G341" s="16">
        <f>SUM(G342)</f>
        <v>13073</v>
      </c>
      <c r="H341" s="34"/>
    </row>
    <row r="342" spans="1:8" ht="47.25" x14ac:dyDescent="0.25">
      <c r="A342" s="33" t="s">
        <v>368</v>
      </c>
      <c r="B342" s="17"/>
      <c r="C342" s="25" t="s">
        <v>145</v>
      </c>
      <c r="D342" s="25" t="s">
        <v>145</v>
      </c>
      <c r="E342" s="17" t="s">
        <v>367</v>
      </c>
      <c r="F342" s="17"/>
      <c r="G342" s="42">
        <f>SUM(G343,G355)</f>
        <v>13073</v>
      </c>
      <c r="H342" s="34"/>
    </row>
    <row r="343" spans="1:8" ht="47.25" x14ac:dyDescent="0.25">
      <c r="A343" s="33" t="s">
        <v>117</v>
      </c>
      <c r="B343" s="17"/>
      <c r="C343" s="25" t="s">
        <v>145</v>
      </c>
      <c r="D343" s="25" t="s">
        <v>145</v>
      </c>
      <c r="E343" s="17" t="s">
        <v>369</v>
      </c>
      <c r="F343" s="17"/>
      <c r="G343" s="42">
        <f>SUM(G344,G350)</f>
        <v>11773</v>
      </c>
      <c r="H343" s="34"/>
    </row>
    <row r="344" spans="1:8" ht="31.5" x14ac:dyDescent="0.25">
      <c r="A344" s="67" t="s">
        <v>376</v>
      </c>
      <c r="B344" s="18"/>
      <c r="C344" s="25" t="s">
        <v>145</v>
      </c>
      <c r="D344" s="25" t="s">
        <v>145</v>
      </c>
      <c r="E344" s="17" t="s">
        <v>375</v>
      </c>
      <c r="F344" s="18"/>
      <c r="G344" s="42">
        <f>SUM(G345)</f>
        <v>7981.6</v>
      </c>
      <c r="H344" s="34"/>
    </row>
    <row r="345" spans="1:8" ht="31.5" x14ac:dyDescent="0.25">
      <c r="A345" s="33" t="s">
        <v>377</v>
      </c>
      <c r="B345" s="17"/>
      <c r="C345" s="25" t="s">
        <v>145</v>
      </c>
      <c r="D345" s="25" t="s">
        <v>145</v>
      </c>
      <c r="E345" s="17" t="s">
        <v>378</v>
      </c>
      <c r="F345" s="17"/>
      <c r="G345" s="42">
        <f>SUM(G346:G349)</f>
        <v>7981.6</v>
      </c>
      <c r="H345" s="34"/>
    </row>
    <row r="346" spans="1:8" ht="63" x14ac:dyDescent="0.25">
      <c r="A346" s="48" t="s">
        <v>204</v>
      </c>
      <c r="B346" s="17"/>
      <c r="C346" s="25" t="s">
        <v>145</v>
      </c>
      <c r="D346" s="25" t="s">
        <v>145</v>
      </c>
      <c r="E346" s="17" t="s">
        <v>378</v>
      </c>
      <c r="F346" s="17">
        <v>100</v>
      </c>
      <c r="G346" s="42">
        <v>108</v>
      </c>
      <c r="H346" s="34"/>
    </row>
    <row r="347" spans="1:8" ht="31.5" x14ac:dyDescent="0.25">
      <c r="A347" s="65" t="s">
        <v>560</v>
      </c>
      <c r="B347" s="17"/>
      <c r="C347" s="25" t="s">
        <v>145</v>
      </c>
      <c r="D347" s="25" t="s">
        <v>145</v>
      </c>
      <c r="E347" s="17" t="s">
        <v>378</v>
      </c>
      <c r="F347" s="17">
        <v>200</v>
      </c>
      <c r="G347" s="42">
        <v>84</v>
      </c>
      <c r="H347" s="34"/>
    </row>
    <row r="348" spans="1:8" ht="15.75" x14ac:dyDescent="0.25">
      <c r="A348" s="48" t="s">
        <v>203</v>
      </c>
      <c r="B348" s="17"/>
      <c r="C348" s="25" t="s">
        <v>145</v>
      </c>
      <c r="D348" s="25" t="s">
        <v>145</v>
      </c>
      <c r="E348" s="17" t="s">
        <v>378</v>
      </c>
      <c r="F348" s="17">
        <v>300</v>
      </c>
      <c r="G348" s="42">
        <v>292</v>
      </c>
      <c r="H348" s="34"/>
    </row>
    <row r="349" spans="1:8" ht="31.5" x14ac:dyDescent="0.25">
      <c r="A349" s="48" t="s">
        <v>202</v>
      </c>
      <c r="B349" s="17"/>
      <c r="C349" s="25" t="s">
        <v>145</v>
      </c>
      <c r="D349" s="25" t="s">
        <v>145</v>
      </c>
      <c r="E349" s="17" t="s">
        <v>378</v>
      </c>
      <c r="F349" s="17">
        <v>600</v>
      </c>
      <c r="G349" s="42">
        <v>7497.6</v>
      </c>
      <c r="H349" s="34"/>
    </row>
    <row r="350" spans="1:8" ht="47.25" x14ac:dyDescent="0.25">
      <c r="A350" s="67" t="s">
        <v>380</v>
      </c>
      <c r="B350" s="18"/>
      <c r="C350" s="25" t="s">
        <v>145</v>
      </c>
      <c r="D350" s="25" t="s">
        <v>145</v>
      </c>
      <c r="E350" s="17" t="s">
        <v>379</v>
      </c>
      <c r="F350" s="17"/>
      <c r="G350" s="42">
        <f>SUM(G351,G353)</f>
        <v>3791.4</v>
      </c>
      <c r="H350" s="34"/>
    </row>
    <row r="351" spans="1:8" ht="31.5" x14ac:dyDescent="0.25">
      <c r="A351" s="33" t="s">
        <v>741</v>
      </c>
      <c r="B351" s="17"/>
      <c r="C351" s="25" t="s">
        <v>145</v>
      </c>
      <c r="D351" s="25" t="s">
        <v>145</v>
      </c>
      <c r="E351" s="17" t="s">
        <v>740</v>
      </c>
      <c r="F351" s="17"/>
      <c r="G351" s="42">
        <f>SUM(G352)</f>
        <v>3753.8</v>
      </c>
      <c r="H351" s="34"/>
    </row>
    <row r="352" spans="1:8" ht="31.5" x14ac:dyDescent="0.25">
      <c r="A352" s="48" t="s">
        <v>202</v>
      </c>
      <c r="B352" s="17"/>
      <c r="C352" s="25" t="s">
        <v>145</v>
      </c>
      <c r="D352" s="25" t="s">
        <v>145</v>
      </c>
      <c r="E352" s="17" t="s">
        <v>740</v>
      </c>
      <c r="F352" s="17">
        <v>600</v>
      </c>
      <c r="G352" s="42">
        <v>3753.8</v>
      </c>
      <c r="H352" s="34"/>
    </row>
    <row r="353" spans="1:8" s="34" customFormat="1" ht="47.25" x14ac:dyDescent="0.25">
      <c r="A353" s="33" t="s">
        <v>875</v>
      </c>
      <c r="B353" s="17"/>
      <c r="C353" s="25" t="s">
        <v>145</v>
      </c>
      <c r="D353" s="25" t="s">
        <v>145</v>
      </c>
      <c r="E353" s="17" t="s">
        <v>742</v>
      </c>
      <c r="F353" s="17"/>
      <c r="G353" s="42">
        <f>SUM(G354)</f>
        <v>37.6</v>
      </c>
    </row>
    <row r="354" spans="1:8" ht="31.5" x14ac:dyDescent="0.25">
      <c r="A354" s="48" t="s">
        <v>202</v>
      </c>
      <c r="B354" s="17"/>
      <c r="C354" s="25" t="s">
        <v>145</v>
      </c>
      <c r="D354" s="25" t="s">
        <v>145</v>
      </c>
      <c r="E354" s="17" t="s">
        <v>742</v>
      </c>
      <c r="F354" s="17">
        <v>600</v>
      </c>
      <c r="G354" s="42">
        <v>37.6</v>
      </c>
      <c r="H354" s="34"/>
    </row>
    <row r="355" spans="1:8" s="34" customFormat="1" ht="31.5" x14ac:dyDescent="0.25">
      <c r="A355" s="233" t="s">
        <v>905</v>
      </c>
      <c r="B355" s="17"/>
      <c r="C355" s="25" t="s">
        <v>145</v>
      </c>
      <c r="D355" s="25" t="s">
        <v>145</v>
      </c>
      <c r="E355" s="17" t="s">
        <v>902</v>
      </c>
      <c r="F355" s="17"/>
      <c r="G355" s="42">
        <f>SUM(G356)</f>
        <v>1300</v>
      </c>
    </row>
    <row r="356" spans="1:8" s="34" customFormat="1" ht="31.5" x14ac:dyDescent="0.25">
      <c r="A356" s="115" t="s">
        <v>906</v>
      </c>
      <c r="B356" s="18"/>
      <c r="C356" s="25" t="s">
        <v>145</v>
      </c>
      <c r="D356" s="25" t="s">
        <v>145</v>
      </c>
      <c r="E356" s="17" t="s">
        <v>903</v>
      </c>
      <c r="F356" s="18"/>
      <c r="G356" s="42">
        <f>SUM(G357)</f>
        <v>1300</v>
      </c>
    </row>
    <row r="357" spans="1:8" s="34" customFormat="1" ht="33" customHeight="1" x14ac:dyDescent="0.25">
      <c r="A357" s="115" t="s">
        <v>907</v>
      </c>
      <c r="B357" s="17"/>
      <c r="C357" s="25" t="s">
        <v>145</v>
      </c>
      <c r="D357" s="25" t="s">
        <v>145</v>
      </c>
      <c r="E357" s="17" t="s">
        <v>904</v>
      </c>
      <c r="F357" s="17"/>
      <c r="G357" s="42">
        <f>SUM(G358)</f>
        <v>1300</v>
      </c>
    </row>
    <row r="358" spans="1:8" s="34" customFormat="1" ht="31.5" x14ac:dyDescent="0.25">
      <c r="A358" s="48" t="s">
        <v>202</v>
      </c>
      <c r="B358" s="17"/>
      <c r="C358" s="25" t="s">
        <v>145</v>
      </c>
      <c r="D358" s="25" t="s">
        <v>145</v>
      </c>
      <c r="E358" s="17" t="s">
        <v>904</v>
      </c>
      <c r="F358" s="17">
        <v>600</v>
      </c>
      <c r="G358" s="42">
        <v>1300</v>
      </c>
    </row>
    <row r="359" spans="1:8" ht="15.75" x14ac:dyDescent="0.25">
      <c r="A359" s="36" t="s">
        <v>120</v>
      </c>
      <c r="B359" s="174"/>
      <c r="C359" s="175" t="s">
        <v>145</v>
      </c>
      <c r="D359" s="175" t="s">
        <v>149</v>
      </c>
      <c r="E359" s="174"/>
      <c r="F359" s="174"/>
      <c r="G359" s="16">
        <f>SUM(G360)</f>
        <v>7255.2</v>
      </c>
      <c r="H359" s="34"/>
    </row>
    <row r="360" spans="1:8" ht="47.25" x14ac:dyDescent="0.25">
      <c r="A360" s="33" t="s">
        <v>368</v>
      </c>
      <c r="B360" s="17"/>
      <c r="C360" s="25" t="s">
        <v>145</v>
      </c>
      <c r="D360" s="25" t="s">
        <v>149</v>
      </c>
      <c r="E360" s="17" t="s">
        <v>367</v>
      </c>
      <c r="F360" s="17"/>
      <c r="G360" s="42">
        <f>SUM(G361)</f>
        <v>7255.2</v>
      </c>
      <c r="H360" s="34"/>
    </row>
    <row r="361" spans="1:8" ht="47.25" x14ac:dyDescent="0.25">
      <c r="A361" s="33" t="s">
        <v>117</v>
      </c>
      <c r="B361" s="17"/>
      <c r="C361" s="25" t="s">
        <v>145</v>
      </c>
      <c r="D361" s="25" t="s">
        <v>149</v>
      </c>
      <c r="E361" s="17" t="s">
        <v>369</v>
      </c>
      <c r="F361" s="17"/>
      <c r="G361" s="42">
        <f>SUM(G362,G365,G368,G371,G374,G377)</f>
        <v>7255.2</v>
      </c>
      <c r="H361" s="34"/>
    </row>
    <row r="362" spans="1:8" ht="31.5" x14ac:dyDescent="0.25">
      <c r="A362" s="67" t="s">
        <v>778</v>
      </c>
      <c r="B362" s="18"/>
      <c r="C362" s="25" t="s">
        <v>145</v>
      </c>
      <c r="D362" s="25" t="s">
        <v>149</v>
      </c>
      <c r="E362" s="17" t="s">
        <v>381</v>
      </c>
      <c r="F362" s="18"/>
      <c r="G362" s="42">
        <f>SUM(G363)</f>
        <v>50</v>
      </c>
      <c r="H362" s="34"/>
    </row>
    <row r="363" spans="1:8" ht="15.75" x14ac:dyDescent="0.25">
      <c r="A363" s="33" t="s">
        <v>121</v>
      </c>
      <c r="B363" s="17"/>
      <c r="C363" s="25" t="s">
        <v>145</v>
      </c>
      <c r="D363" s="25" t="s">
        <v>149</v>
      </c>
      <c r="E363" s="17" t="s">
        <v>382</v>
      </c>
      <c r="F363" s="17"/>
      <c r="G363" s="42">
        <f>SUM(G364)</f>
        <v>50</v>
      </c>
      <c r="H363" s="34"/>
    </row>
    <row r="364" spans="1:8" ht="15.75" x14ac:dyDescent="0.25">
      <c r="A364" s="48" t="s">
        <v>203</v>
      </c>
      <c r="B364" s="17"/>
      <c r="C364" s="25" t="s">
        <v>145</v>
      </c>
      <c r="D364" s="25" t="s">
        <v>149</v>
      </c>
      <c r="E364" s="17" t="s">
        <v>382</v>
      </c>
      <c r="F364" s="17">
        <v>300</v>
      </c>
      <c r="G364" s="42">
        <v>50</v>
      </c>
      <c r="H364" s="34"/>
    </row>
    <row r="365" spans="1:8" ht="31.5" x14ac:dyDescent="0.25">
      <c r="A365" s="67" t="s">
        <v>876</v>
      </c>
      <c r="B365" s="18"/>
      <c r="C365" s="25" t="s">
        <v>145</v>
      </c>
      <c r="D365" s="25" t="s">
        <v>149</v>
      </c>
      <c r="E365" s="17" t="s">
        <v>383</v>
      </c>
      <c r="F365" s="18"/>
      <c r="G365" s="42">
        <f>SUM(G366)</f>
        <v>1509.7</v>
      </c>
      <c r="H365" s="34"/>
    </row>
    <row r="366" spans="1:8" ht="31.5" x14ac:dyDescent="0.25">
      <c r="A366" s="33" t="s">
        <v>122</v>
      </c>
      <c r="B366" s="17"/>
      <c r="C366" s="25" t="s">
        <v>145</v>
      </c>
      <c r="D366" s="25" t="s">
        <v>149</v>
      </c>
      <c r="E366" s="17" t="s">
        <v>385</v>
      </c>
      <c r="F366" s="17"/>
      <c r="G366" s="42">
        <f>SUM(G367)</f>
        <v>1509.7</v>
      </c>
      <c r="H366" s="34"/>
    </row>
    <row r="367" spans="1:8" ht="31.5" x14ac:dyDescent="0.25">
      <c r="A367" s="48" t="s">
        <v>202</v>
      </c>
      <c r="B367" s="17"/>
      <c r="C367" s="25" t="s">
        <v>145</v>
      </c>
      <c r="D367" s="25" t="s">
        <v>149</v>
      </c>
      <c r="E367" s="17" t="s">
        <v>385</v>
      </c>
      <c r="F367" s="17">
        <v>600</v>
      </c>
      <c r="G367" s="42">
        <v>1509.7</v>
      </c>
      <c r="H367" s="34"/>
    </row>
    <row r="368" spans="1:8" ht="31.5" x14ac:dyDescent="0.25">
      <c r="A368" s="67" t="s">
        <v>389</v>
      </c>
      <c r="B368" s="18"/>
      <c r="C368" s="25" t="s">
        <v>145</v>
      </c>
      <c r="D368" s="25" t="s">
        <v>149</v>
      </c>
      <c r="E368" s="17" t="s">
        <v>386</v>
      </c>
      <c r="F368" s="18"/>
      <c r="G368" s="42">
        <f>SUM(G369)</f>
        <v>109.5</v>
      </c>
      <c r="H368" s="34"/>
    </row>
    <row r="369" spans="1:8" ht="15.75" x14ac:dyDescent="0.25">
      <c r="A369" s="33" t="s">
        <v>123</v>
      </c>
      <c r="B369" s="17"/>
      <c r="C369" s="25" t="s">
        <v>145</v>
      </c>
      <c r="D369" s="25" t="s">
        <v>149</v>
      </c>
      <c r="E369" s="17" t="s">
        <v>388</v>
      </c>
      <c r="F369" s="17"/>
      <c r="G369" s="42">
        <f>SUM(G370)</f>
        <v>109.5</v>
      </c>
      <c r="H369" s="34"/>
    </row>
    <row r="370" spans="1:8" ht="31.5" x14ac:dyDescent="0.25">
      <c r="A370" s="48" t="s">
        <v>202</v>
      </c>
      <c r="B370" s="17"/>
      <c r="C370" s="25" t="s">
        <v>145</v>
      </c>
      <c r="D370" s="25" t="s">
        <v>149</v>
      </c>
      <c r="E370" s="17" t="s">
        <v>388</v>
      </c>
      <c r="F370" s="17">
        <v>600</v>
      </c>
      <c r="G370" s="42">
        <v>109.5</v>
      </c>
      <c r="H370" s="34"/>
    </row>
    <row r="371" spans="1:8" ht="31.5" x14ac:dyDescent="0.25">
      <c r="A371" s="67" t="s">
        <v>877</v>
      </c>
      <c r="B371" s="18"/>
      <c r="C371" s="25" t="s">
        <v>145</v>
      </c>
      <c r="D371" s="25" t="s">
        <v>149</v>
      </c>
      <c r="E371" s="17" t="s">
        <v>390</v>
      </c>
      <c r="F371" s="18"/>
      <c r="G371" s="42">
        <f>SUM(G372)</f>
        <v>214.6</v>
      </c>
      <c r="H371" s="34"/>
    </row>
    <row r="372" spans="1:8" ht="31.5" x14ac:dyDescent="0.25">
      <c r="A372" s="33" t="s">
        <v>878</v>
      </c>
      <c r="B372" s="17"/>
      <c r="C372" s="25" t="s">
        <v>145</v>
      </c>
      <c r="D372" s="25" t="s">
        <v>149</v>
      </c>
      <c r="E372" s="17" t="s">
        <v>392</v>
      </c>
      <c r="F372" s="17"/>
      <c r="G372" s="42">
        <f>SUM(G373)</f>
        <v>214.6</v>
      </c>
      <c r="H372" s="34"/>
    </row>
    <row r="373" spans="1:8" ht="31.5" x14ac:dyDescent="0.25">
      <c r="A373" s="48" t="s">
        <v>202</v>
      </c>
      <c r="B373" s="17"/>
      <c r="C373" s="25" t="s">
        <v>145</v>
      </c>
      <c r="D373" s="25" t="s">
        <v>149</v>
      </c>
      <c r="E373" s="17" t="s">
        <v>392</v>
      </c>
      <c r="F373" s="17">
        <v>600</v>
      </c>
      <c r="G373" s="42">
        <v>214.6</v>
      </c>
      <c r="H373" s="34"/>
    </row>
    <row r="374" spans="1:8" ht="78.75" customHeight="1" x14ac:dyDescent="0.25">
      <c r="A374" s="33" t="s">
        <v>399</v>
      </c>
      <c r="B374" s="17"/>
      <c r="C374" s="25" t="s">
        <v>145</v>
      </c>
      <c r="D374" s="25" t="s">
        <v>149</v>
      </c>
      <c r="E374" s="17" t="s">
        <v>398</v>
      </c>
      <c r="F374" s="17"/>
      <c r="G374" s="42">
        <f>SUM(G375)</f>
        <v>5169.3999999999996</v>
      </c>
      <c r="H374" s="34"/>
    </row>
    <row r="375" spans="1:8" ht="111" customHeight="1" x14ac:dyDescent="0.25">
      <c r="A375" s="33" t="s">
        <v>743</v>
      </c>
      <c r="B375" s="17"/>
      <c r="C375" s="25" t="s">
        <v>145</v>
      </c>
      <c r="D375" s="25" t="s">
        <v>149</v>
      </c>
      <c r="E375" s="17" t="s">
        <v>400</v>
      </c>
      <c r="F375" s="17"/>
      <c r="G375" s="42">
        <f>SUM(G376)</f>
        <v>5169.3999999999996</v>
      </c>
      <c r="H375" s="34"/>
    </row>
    <row r="376" spans="1:8" ht="31.5" x14ac:dyDescent="0.25">
      <c r="A376" s="48" t="s">
        <v>202</v>
      </c>
      <c r="B376" s="17"/>
      <c r="C376" s="25" t="s">
        <v>145</v>
      </c>
      <c r="D376" s="25" t="s">
        <v>149</v>
      </c>
      <c r="E376" s="17" t="s">
        <v>400</v>
      </c>
      <c r="F376" s="17">
        <v>600</v>
      </c>
      <c r="G376" s="42">
        <v>5169.3999999999996</v>
      </c>
      <c r="H376" s="34"/>
    </row>
    <row r="377" spans="1:8" ht="47.25" customHeight="1" x14ac:dyDescent="0.25">
      <c r="A377" s="133" t="s">
        <v>822</v>
      </c>
      <c r="B377" s="17"/>
      <c r="C377" s="25" t="s">
        <v>145</v>
      </c>
      <c r="D377" s="25" t="s">
        <v>149</v>
      </c>
      <c r="E377" s="17" t="s">
        <v>823</v>
      </c>
      <c r="F377" s="17"/>
      <c r="G377" s="42">
        <f>SUM(G378,G380)</f>
        <v>202</v>
      </c>
      <c r="H377" s="34"/>
    </row>
    <row r="378" spans="1:8" ht="47.25" x14ac:dyDescent="0.25">
      <c r="A378" s="133" t="s">
        <v>824</v>
      </c>
      <c r="B378" s="17"/>
      <c r="C378" s="25" t="s">
        <v>145</v>
      </c>
      <c r="D378" s="25" t="s">
        <v>149</v>
      </c>
      <c r="E378" s="17" t="s">
        <v>825</v>
      </c>
      <c r="F378" s="17"/>
      <c r="G378" s="42">
        <f>SUM(G379:G379)</f>
        <v>200</v>
      </c>
      <c r="H378" s="34"/>
    </row>
    <row r="379" spans="1:8" ht="31.5" x14ac:dyDescent="0.25">
      <c r="A379" s="48" t="s">
        <v>202</v>
      </c>
      <c r="B379" s="17"/>
      <c r="C379" s="25" t="s">
        <v>145</v>
      </c>
      <c r="D379" s="25" t="s">
        <v>149</v>
      </c>
      <c r="E379" s="17" t="s">
        <v>825</v>
      </c>
      <c r="F379" s="17">
        <v>600</v>
      </c>
      <c r="G379" s="42">
        <v>200</v>
      </c>
      <c r="H379" s="34"/>
    </row>
    <row r="380" spans="1:8" ht="50.25" customHeight="1" x14ac:dyDescent="0.25">
      <c r="A380" s="133" t="s">
        <v>826</v>
      </c>
      <c r="B380" s="17"/>
      <c r="C380" s="25" t="s">
        <v>145</v>
      </c>
      <c r="D380" s="25" t="s">
        <v>149</v>
      </c>
      <c r="E380" s="17" t="s">
        <v>827</v>
      </c>
      <c r="F380" s="17"/>
      <c r="G380" s="42">
        <f>SUM(G381:G381)</f>
        <v>2</v>
      </c>
      <c r="H380" s="34"/>
    </row>
    <row r="381" spans="1:8" s="32" customFormat="1" ht="31.5" x14ac:dyDescent="0.25">
      <c r="A381" s="48" t="s">
        <v>202</v>
      </c>
      <c r="B381" s="17"/>
      <c r="C381" s="25" t="s">
        <v>145</v>
      </c>
      <c r="D381" s="25" t="s">
        <v>149</v>
      </c>
      <c r="E381" s="17" t="s">
        <v>827</v>
      </c>
      <c r="F381" s="17">
        <v>600</v>
      </c>
      <c r="G381" s="42">
        <v>2</v>
      </c>
      <c r="H381" s="73"/>
    </row>
    <row r="382" spans="1:8" ht="15.75" x14ac:dyDescent="0.25">
      <c r="A382" s="36" t="s">
        <v>587</v>
      </c>
      <c r="B382" s="174"/>
      <c r="C382" s="175" t="s">
        <v>146</v>
      </c>
      <c r="D382" s="175" t="s">
        <v>147</v>
      </c>
      <c r="E382" s="174"/>
      <c r="F382" s="174"/>
      <c r="G382" s="16">
        <f>SUM(G383)</f>
        <v>98367.4</v>
      </c>
      <c r="H382" s="34"/>
    </row>
    <row r="383" spans="1:8" ht="15.75" x14ac:dyDescent="0.25">
      <c r="A383" s="36" t="s">
        <v>124</v>
      </c>
      <c r="B383" s="174"/>
      <c r="C383" s="175" t="s">
        <v>146</v>
      </c>
      <c r="D383" s="175" t="s">
        <v>140</v>
      </c>
      <c r="E383" s="174"/>
      <c r="F383" s="174"/>
      <c r="G383" s="16">
        <f>SUM(G384,G412)</f>
        <v>98367.4</v>
      </c>
      <c r="H383" s="34"/>
    </row>
    <row r="384" spans="1:8" ht="47.25" x14ac:dyDescent="0.25">
      <c r="A384" s="33" t="s">
        <v>368</v>
      </c>
      <c r="B384" s="17"/>
      <c r="C384" s="25" t="s">
        <v>146</v>
      </c>
      <c r="D384" s="25" t="s">
        <v>140</v>
      </c>
      <c r="E384" s="17" t="s">
        <v>367</v>
      </c>
      <c r="F384" s="17"/>
      <c r="G384" s="42">
        <f>SUM(G385,G405)</f>
        <v>98161.9</v>
      </c>
      <c r="H384" s="34"/>
    </row>
    <row r="385" spans="1:14" ht="47.25" x14ac:dyDescent="0.25">
      <c r="A385" s="33" t="s">
        <v>117</v>
      </c>
      <c r="B385" s="17"/>
      <c r="C385" s="25" t="s">
        <v>146</v>
      </c>
      <c r="D385" s="25" t="s">
        <v>140</v>
      </c>
      <c r="E385" s="17" t="s">
        <v>369</v>
      </c>
      <c r="F385" s="17"/>
      <c r="G385" s="42">
        <f>SUM(G386,G389,G392,G395,G400)</f>
        <v>4133.1000000000004</v>
      </c>
      <c r="H385" s="75"/>
      <c r="I385" s="1"/>
      <c r="J385" s="9"/>
      <c r="K385" s="8"/>
      <c r="L385" s="10"/>
      <c r="M385" s="10"/>
      <c r="N385" s="11"/>
    </row>
    <row r="386" spans="1:14" ht="31.5" x14ac:dyDescent="0.25">
      <c r="A386" s="67" t="s">
        <v>387</v>
      </c>
      <c r="B386" s="18"/>
      <c r="C386" s="25" t="s">
        <v>146</v>
      </c>
      <c r="D386" s="25" t="s">
        <v>140</v>
      </c>
      <c r="E386" s="17" t="s">
        <v>393</v>
      </c>
      <c r="F386" s="18"/>
      <c r="G386" s="42">
        <f>SUM(G387)</f>
        <v>857.5</v>
      </c>
      <c r="H386" s="76"/>
      <c r="I386" s="2"/>
      <c r="J386" s="2"/>
      <c r="K386" s="2"/>
      <c r="L386" s="2"/>
      <c r="M386" s="2"/>
      <c r="N386" s="2"/>
    </row>
    <row r="387" spans="1:14" ht="15.75" x14ac:dyDescent="0.25">
      <c r="A387" s="33" t="s">
        <v>125</v>
      </c>
      <c r="B387" s="17"/>
      <c r="C387" s="25" t="s">
        <v>146</v>
      </c>
      <c r="D387" s="25" t="s">
        <v>140</v>
      </c>
      <c r="E387" s="17" t="s">
        <v>394</v>
      </c>
      <c r="F387" s="17"/>
      <c r="G387" s="42">
        <f>SUM(G388:G388)</f>
        <v>857.5</v>
      </c>
      <c r="H387" s="76"/>
      <c r="I387" s="2"/>
      <c r="J387" s="2"/>
      <c r="K387" s="2"/>
      <c r="L387" s="2"/>
      <c r="M387" s="2"/>
      <c r="N387" s="2"/>
    </row>
    <row r="388" spans="1:14" ht="31.5" x14ac:dyDescent="0.25">
      <c r="A388" s="48" t="s">
        <v>202</v>
      </c>
      <c r="B388" s="17"/>
      <c r="C388" s="25" t="s">
        <v>146</v>
      </c>
      <c r="D388" s="25" t="s">
        <v>140</v>
      </c>
      <c r="E388" s="17" t="s">
        <v>394</v>
      </c>
      <c r="F388" s="17">
        <v>600</v>
      </c>
      <c r="G388" s="42">
        <v>857.5</v>
      </c>
      <c r="H388" s="34"/>
    </row>
    <row r="389" spans="1:14" ht="31.5" x14ac:dyDescent="0.25">
      <c r="A389" s="67" t="s">
        <v>396</v>
      </c>
      <c r="B389" s="18"/>
      <c r="C389" s="25" t="s">
        <v>146</v>
      </c>
      <c r="D389" s="25" t="s">
        <v>140</v>
      </c>
      <c r="E389" s="17" t="s">
        <v>395</v>
      </c>
      <c r="F389" s="18"/>
      <c r="G389" s="42">
        <f>SUM(G390)</f>
        <v>98.2</v>
      </c>
      <c r="H389" s="34"/>
    </row>
    <row r="390" spans="1:14" ht="15.75" x14ac:dyDescent="0.25">
      <c r="A390" s="33" t="s">
        <v>126</v>
      </c>
      <c r="B390" s="17"/>
      <c r="C390" s="25" t="s">
        <v>146</v>
      </c>
      <c r="D390" s="25" t="s">
        <v>140</v>
      </c>
      <c r="E390" s="17" t="s">
        <v>397</v>
      </c>
      <c r="F390" s="17"/>
      <c r="G390" s="42">
        <f>SUM(G391)</f>
        <v>98.2</v>
      </c>
      <c r="H390" s="34"/>
    </row>
    <row r="391" spans="1:14" s="112" customFormat="1" ht="31.5" x14ac:dyDescent="0.25">
      <c r="A391" s="48" t="s">
        <v>202</v>
      </c>
      <c r="B391" s="17"/>
      <c r="C391" s="25" t="s">
        <v>146</v>
      </c>
      <c r="D391" s="25" t="s">
        <v>140</v>
      </c>
      <c r="E391" s="17" t="s">
        <v>397</v>
      </c>
      <c r="F391" s="17">
        <v>600</v>
      </c>
      <c r="G391" s="42">
        <v>98.2</v>
      </c>
    </row>
    <row r="392" spans="1:14" s="112" customFormat="1" ht="78.75" customHeight="1" x14ac:dyDescent="0.25">
      <c r="A392" s="48" t="s">
        <v>399</v>
      </c>
      <c r="B392" s="17"/>
      <c r="C392" s="25" t="s">
        <v>146</v>
      </c>
      <c r="D392" s="25" t="s">
        <v>140</v>
      </c>
      <c r="E392" s="17" t="s">
        <v>398</v>
      </c>
      <c r="F392" s="17"/>
      <c r="G392" s="42">
        <f>SUM(G393)</f>
        <v>1239.8</v>
      </c>
    </row>
    <row r="393" spans="1:14" s="112" customFormat="1" ht="111" customHeight="1" x14ac:dyDescent="0.25">
      <c r="A393" s="33" t="s">
        <v>743</v>
      </c>
      <c r="B393" s="17"/>
      <c r="C393" s="25" t="s">
        <v>146</v>
      </c>
      <c r="D393" s="25" t="s">
        <v>140</v>
      </c>
      <c r="E393" s="17" t="s">
        <v>400</v>
      </c>
      <c r="F393" s="17"/>
      <c r="G393" s="42">
        <f>SUM(G394)</f>
        <v>1239.8</v>
      </c>
    </row>
    <row r="394" spans="1:14" s="112" customFormat="1" ht="31.5" x14ac:dyDescent="0.25">
      <c r="A394" s="48" t="s">
        <v>202</v>
      </c>
      <c r="B394" s="17"/>
      <c r="C394" s="25" t="s">
        <v>146</v>
      </c>
      <c r="D394" s="25" t="s">
        <v>140</v>
      </c>
      <c r="E394" s="17" t="s">
        <v>400</v>
      </c>
      <c r="F394" s="17">
        <v>600</v>
      </c>
      <c r="G394" s="42">
        <v>1239.8</v>
      </c>
      <c r="H394" s="113"/>
    </row>
    <row r="395" spans="1:14" s="112" customFormat="1" ht="47.25" x14ac:dyDescent="0.25">
      <c r="A395" s="67" t="s">
        <v>434</v>
      </c>
      <c r="B395" s="18"/>
      <c r="C395" s="25" t="s">
        <v>146</v>
      </c>
      <c r="D395" s="25" t="s">
        <v>140</v>
      </c>
      <c r="E395" s="17" t="s">
        <v>373</v>
      </c>
      <c r="F395" s="18"/>
      <c r="G395" s="42">
        <f>SUM(G396,G398)</f>
        <v>1634.6</v>
      </c>
    </row>
    <row r="396" spans="1:14" ht="18.75" x14ac:dyDescent="0.3">
      <c r="A396" s="33" t="s">
        <v>721</v>
      </c>
      <c r="B396" s="17"/>
      <c r="C396" s="25" t="s">
        <v>146</v>
      </c>
      <c r="D396" s="25" t="s">
        <v>140</v>
      </c>
      <c r="E396" s="17" t="s">
        <v>372</v>
      </c>
      <c r="F396" s="63"/>
      <c r="G396" s="42">
        <f>SUM(G397)</f>
        <v>1354.1</v>
      </c>
      <c r="H396" s="34"/>
    </row>
    <row r="397" spans="1:14" ht="31.5" x14ac:dyDescent="0.25">
      <c r="A397" s="48" t="s">
        <v>202</v>
      </c>
      <c r="B397" s="17"/>
      <c r="C397" s="25" t="s">
        <v>146</v>
      </c>
      <c r="D397" s="25" t="s">
        <v>140</v>
      </c>
      <c r="E397" s="17" t="s">
        <v>372</v>
      </c>
      <c r="F397" s="17">
        <v>600</v>
      </c>
      <c r="G397" s="42">
        <v>1354.1</v>
      </c>
      <c r="H397" s="34"/>
    </row>
    <row r="398" spans="1:14" ht="18.75" x14ac:dyDescent="0.3">
      <c r="A398" s="48" t="s">
        <v>723</v>
      </c>
      <c r="B398" s="17"/>
      <c r="C398" s="25" t="s">
        <v>146</v>
      </c>
      <c r="D398" s="25" t="s">
        <v>140</v>
      </c>
      <c r="E398" s="17" t="s">
        <v>889</v>
      </c>
      <c r="F398" s="43"/>
      <c r="G398" s="42">
        <f>SUM(G399)</f>
        <v>280.5</v>
      </c>
      <c r="H398" s="34"/>
    </row>
    <row r="399" spans="1:14" ht="31.5" x14ac:dyDescent="0.25">
      <c r="A399" s="48" t="s">
        <v>202</v>
      </c>
      <c r="B399" s="17"/>
      <c r="C399" s="25" t="s">
        <v>146</v>
      </c>
      <c r="D399" s="25" t="s">
        <v>140</v>
      </c>
      <c r="E399" s="17" t="s">
        <v>889</v>
      </c>
      <c r="F399" s="17">
        <v>600</v>
      </c>
      <c r="G399" s="42">
        <v>280.5</v>
      </c>
      <c r="H399" s="34"/>
    </row>
    <row r="400" spans="1:14" ht="47.25" x14ac:dyDescent="0.25">
      <c r="A400" s="133" t="s">
        <v>822</v>
      </c>
      <c r="B400" s="17"/>
      <c r="C400" s="25" t="s">
        <v>146</v>
      </c>
      <c r="D400" s="25" t="s">
        <v>140</v>
      </c>
      <c r="E400" s="17" t="s">
        <v>823</v>
      </c>
      <c r="F400" s="17"/>
      <c r="G400" s="42">
        <f>SUM(G401,G403)</f>
        <v>303</v>
      </c>
      <c r="H400" s="34"/>
    </row>
    <row r="401" spans="1:8" ht="47.25" x14ac:dyDescent="0.25">
      <c r="A401" s="133" t="s">
        <v>824</v>
      </c>
      <c r="B401" s="17"/>
      <c r="C401" s="25" t="s">
        <v>146</v>
      </c>
      <c r="D401" s="25" t="s">
        <v>140</v>
      </c>
      <c r="E401" s="17" t="s">
        <v>825</v>
      </c>
      <c r="F401" s="17"/>
      <c r="G401" s="42">
        <f>SUM(G402:G402)</f>
        <v>300</v>
      </c>
      <c r="H401" s="34"/>
    </row>
    <row r="402" spans="1:8" ht="31.5" x14ac:dyDescent="0.25">
      <c r="A402" s="48" t="s">
        <v>202</v>
      </c>
      <c r="B402" s="17"/>
      <c r="C402" s="25" t="s">
        <v>146</v>
      </c>
      <c r="D402" s="25" t="s">
        <v>140</v>
      </c>
      <c r="E402" s="17" t="s">
        <v>825</v>
      </c>
      <c r="F402" s="17">
        <v>600</v>
      </c>
      <c r="G402" s="42">
        <v>300</v>
      </c>
      <c r="H402" s="34"/>
    </row>
    <row r="403" spans="1:8" ht="50.25" customHeight="1" x14ac:dyDescent="0.25">
      <c r="A403" s="133" t="s">
        <v>826</v>
      </c>
      <c r="B403" s="17"/>
      <c r="C403" s="25" t="s">
        <v>146</v>
      </c>
      <c r="D403" s="25" t="s">
        <v>140</v>
      </c>
      <c r="E403" s="17" t="s">
        <v>827</v>
      </c>
      <c r="F403" s="17"/>
      <c r="G403" s="42">
        <f>SUM(G404:G404)</f>
        <v>3</v>
      </c>
      <c r="H403" s="34"/>
    </row>
    <row r="404" spans="1:8" ht="31.5" x14ac:dyDescent="0.25">
      <c r="A404" s="48" t="s">
        <v>202</v>
      </c>
      <c r="B404" s="17"/>
      <c r="C404" s="25" t="s">
        <v>146</v>
      </c>
      <c r="D404" s="25" t="s">
        <v>140</v>
      </c>
      <c r="E404" s="17" t="s">
        <v>827</v>
      </c>
      <c r="F404" s="17">
        <v>600</v>
      </c>
      <c r="G404" s="42">
        <v>3</v>
      </c>
      <c r="H404" s="34"/>
    </row>
    <row r="405" spans="1:8" s="34" customFormat="1" ht="33" customHeight="1" x14ac:dyDescent="0.25">
      <c r="A405" s="33" t="s">
        <v>118</v>
      </c>
      <c r="B405" s="17"/>
      <c r="C405" s="25" t="s">
        <v>146</v>
      </c>
      <c r="D405" s="25" t="s">
        <v>140</v>
      </c>
      <c r="E405" s="17" t="s">
        <v>374</v>
      </c>
      <c r="F405" s="17"/>
      <c r="G405" s="42">
        <f>SUM(G406,G408,G410)</f>
        <v>94028.799999999988</v>
      </c>
    </row>
    <row r="406" spans="1:8" ht="31.5" x14ac:dyDescent="0.25">
      <c r="A406" s="48" t="s">
        <v>208</v>
      </c>
      <c r="B406" s="17"/>
      <c r="C406" s="25" t="s">
        <v>146</v>
      </c>
      <c r="D406" s="25" t="s">
        <v>140</v>
      </c>
      <c r="E406" s="17" t="s">
        <v>744</v>
      </c>
      <c r="F406" s="17"/>
      <c r="G406" s="42">
        <f>SUM(G407:G407)</f>
        <v>59332.6</v>
      </c>
      <c r="H406" s="34"/>
    </row>
    <row r="407" spans="1:8" ht="31.5" x14ac:dyDescent="0.25">
      <c r="A407" s="48" t="s">
        <v>202</v>
      </c>
      <c r="B407" s="17"/>
      <c r="C407" s="25" t="s">
        <v>146</v>
      </c>
      <c r="D407" s="25" t="s">
        <v>140</v>
      </c>
      <c r="E407" s="17" t="s">
        <v>744</v>
      </c>
      <c r="F407" s="17">
        <v>600</v>
      </c>
      <c r="G407" s="42">
        <v>59332.6</v>
      </c>
      <c r="H407" s="34"/>
    </row>
    <row r="408" spans="1:8" ht="31.5" x14ac:dyDescent="0.25">
      <c r="A408" s="48" t="s">
        <v>209</v>
      </c>
      <c r="B408" s="17"/>
      <c r="C408" s="25" t="s">
        <v>146</v>
      </c>
      <c r="D408" s="25" t="s">
        <v>140</v>
      </c>
      <c r="E408" s="17" t="s">
        <v>745</v>
      </c>
      <c r="F408" s="17"/>
      <c r="G408" s="42">
        <f>SUM(G409)</f>
        <v>11002.6</v>
      </c>
      <c r="H408" s="34"/>
    </row>
    <row r="409" spans="1:8" ht="31.5" x14ac:dyDescent="0.25">
      <c r="A409" s="48" t="s">
        <v>202</v>
      </c>
      <c r="B409" s="17"/>
      <c r="C409" s="25" t="s">
        <v>146</v>
      </c>
      <c r="D409" s="25" t="s">
        <v>140</v>
      </c>
      <c r="E409" s="17" t="s">
        <v>745</v>
      </c>
      <c r="F409" s="17">
        <v>600</v>
      </c>
      <c r="G409" s="42">
        <v>11002.6</v>
      </c>
      <c r="H409" s="34"/>
    </row>
    <row r="410" spans="1:8" ht="17.25" customHeight="1" x14ac:dyDescent="0.25">
      <c r="A410" s="48" t="s">
        <v>210</v>
      </c>
      <c r="B410" s="17"/>
      <c r="C410" s="25" t="s">
        <v>146</v>
      </c>
      <c r="D410" s="25" t="s">
        <v>140</v>
      </c>
      <c r="E410" s="17" t="s">
        <v>746</v>
      </c>
      <c r="F410" s="17"/>
      <c r="G410" s="42">
        <f>SUM(G411)</f>
        <v>23693.599999999999</v>
      </c>
      <c r="H410" s="34"/>
    </row>
    <row r="411" spans="1:8" ht="31.5" x14ac:dyDescent="0.25">
      <c r="A411" s="48" t="s">
        <v>202</v>
      </c>
      <c r="B411" s="17"/>
      <c r="C411" s="25" t="s">
        <v>146</v>
      </c>
      <c r="D411" s="25" t="s">
        <v>140</v>
      </c>
      <c r="E411" s="17" t="s">
        <v>746</v>
      </c>
      <c r="F411" s="17">
        <v>600</v>
      </c>
      <c r="G411" s="42">
        <v>23693.599999999999</v>
      </c>
      <c r="H411" s="34"/>
    </row>
    <row r="412" spans="1:8" ht="15.75" x14ac:dyDescent="0.25">
      <c r="A412" s="48" t="s">
        <v>270</v>
      </c>
      <c r="B412" s="17"/>
      <c r="C412" s="25" t="s">
        <v>146</v>
      </c>
      <c r="D412" s="25" t="s">
        <v>140</v>
      </c>
      <c r="E412" s="17" t="s">
        <v>269</v>
      </c>
      <c r="F412" s="17"/>
      <c r="G412" s="14">
        <f>SUM(G413)</f>
        <v>205.5</v>
      </c>
      <c r="H412" s="34"/>
    </row>
    <row r="413" spans="1:8" ht="15.75" x14ac:dyDescent="0.25">
      <c r="A413" s="48" t="s">
        <v>272</v>
      </c>
      <c r="B413" s="17"/>
      <c r="C413" s="25" t="s">
        <v>146</v>
      </c>
      <c r="D413" s="25" t="s">
        <v>140</v>
      </c>
      <c r="E413" s="17" t="s">
        <v>271</v>
      </c>
      <c r="F413" s="17"/>
      <c r="G413" s="14">
        <f>SUM(G414)</f>
        <v>205.5</v>
      </c>
      <c r="H413" s="34"/>
    </row>
    <row r="414" spans="1:8" ht="15.75" x14ac:dyDescent="0.25">
      <c r="A414" s="48" t="s">
        <v>344</v>
      </c>
      <c r="B414" s="17"/>
      <c r="C414" s="25" t="s">
        <v>146</v>
      </c>
      <c r="D414" s="25" t="s">
        <v>140</v>
      </c>
      <c r="E414" s="17" t="s">
        <v>345</v>
      </c>
      <c r="F414" s="17"/>
      <c r="G414" s="14">
        <f>SUM(G415)</f>
        <v>205.5</v>
      </c>
      <c r="H414" s="34"/>
    </row>
    <row r="415" spans="1:8" ht="31.5" x14ac:dyDescent="0.25">
      <c r="A415" s="48" t="s">
        <v>202</v>
      </c>
      <c r="B415" s="17"/>
      <c r="C415" s="25" t="s">
        <v>146</v>
      </c>
      <c r="D415" s="25" t="s">
        <v>140</v>
      </c>
      <c r="E415" s="17" t="s">
        <v>345</v>
      </c>
      <c r="F415" s="17">
        <v>600</v>
      </c>
      <c r="G415" s="14">
        <v>205.5</v>
      </c>
      <c r="H415" s="34"/>
    </row>
    <row r="416" spans="1:8" ht="15.75" x14ac:dyDescent="0.25">
      <c r="A416" s="36" t="s">
        <v>127</v>
      </c>
      <c r="B416" s="174"/>
      <c r="C416" s="175">
        <v>10</v>
      </c>
      <c r="D416" s="175" t="s">
        <v>147</v>
      </c>
      <c r="E416" s="174"/>
      <c r="F416" s="174"/>
      <c r="G416" s="16">
        <f>SUM(G417,G423)</f>
        <v>46878.700000000004</v>
      </c>
      <c r="H416" s="34"/>
    </row>
    <row r="417" spans="1:8" ht="15.75" x14ac:dyDescent="0.25">
      <c r="A417" s="66" t="s">
        <v>130</v>
      </c>
      <c r="B417" s="50"/>
      <c r="C417" s="62">
        <v>10</v>
      </c>
      <c r="D417" s="62" t="s">
        <v>143</v>
      </c>
      <c r="E417" s="50"/>
      <c r="F417" s="50"/>
      <c r="G417" s="16">
        <f>SUM(G418)</f>
        <v>1414.6</v>
      </c>
      <c r="H417" s="34"/>
    </row>
    <row r="418" spans="1:8" ht="47.25" x14ac:dyDescent="0.25">
      <c r="A418" s="33" t="s">
        <v>368</v>
      </c>
      <c r="B418" s="17"/>
      <c r="C418" s="19">
        <v>10</v>
      </c>
      <c r="D418" s="19" t="s">
        <v>143</v>
      </c>
      <c r="E418" s="17" t="s">
        <v>367</v>
      </c>
      <c r="F418" s="17"/>
      <c r="G418" s="42">
        <f>SUM(G419)</f>
        <v>1414.6</v>
      </c>
      <c r="H418" s="34"/>
    </row>
    <row r="419" spans="1:8" ht="47.25" x14ac:dyDescent="0.25">
      <c r="A419" s="33" t="s">
        <v>117</v>
      </c>
      <c r="B419" s="17"/>
      <c r="C419" s="19">
        <v>10</v>
      </c>
      <c r="D419" s="19" t="s">
        <v>143</v>
      </c>
      <c r="E419" s="17" t="s">
        <v>369</v>
      </c>
      <c r="F419" s="17"/>
      <c r="G419" s="42">
        <f>SUM(G420)</f>
        <v>1414.6</v>
      </c>
      <c r="H419" s="34"/>
    </row>
    <row r="420" spans="1:8" ht="80.25" customHeight="1" x14ac:dyDescent="0.25">
      <c r="A420" s="67" t="s">
        <v>769</v>
      </c>
      <c r="B420" s="18"/>
      <c r="C420" s="19">
        <v>10</v>
      </c>
      <c r="D420" s="19" t="s">
        <v>143</v>
      </c>
      <c r="E420" s="17" t="s">
        <v>401</v>
      </c>
      <c r="F420" s="18"/>
      <c r="G420" s="42">
        <f>SUM(G421)</f>
        <v>1414.6</v>
      </c>
      <c r="H420" s="34"/>
    </row>
    <row r="421" spans="1:8" ht="78.75" x14ac:dyDescent="0.25">
      <c r="A421" s="67" t="s">
        <v>770</v>
      </c>
      <c r="B421" s="18"/>
      <c r="C421" s="19">
        <v>10</v>
      </c>
      <c r="D421" s="19" t="s">
        <v>143</v>
      </c>
      <c r="E421" s="17" t="s">
        <v>747</v>
      </c>
      <c r="F421" s="18"/>
      <c r="G421" s="42">
        <f>SUM(G422)</f>
        <v>1414.6</v>
      </c>
      <c r="H421" s="34"/>
    </row>
    <row r="422" spans="1:8" ht="31.5" x14ac:dyDescent="0.25">
      <c r="A422" s="48" t="s">
        <v>202</v>
      </c>
      <c r="B422" s="18"/>
      <c r="C422" s="19">
        <v>10</v>
      </c>
      <c r="D422" s="19" t="s">
        <v>143</v>
      </c>
      <c r="E422" s="17" t="s">
        <v>747</v>
      </c>
      <c r="F422" s="18">
        <v>600</v>
      </c>
      <c r="G422" s="14">
        <v>1414.6</v>
      </c>
      <c r="H422" s="34"/>
    </row>
    <row r="423" spans="1:8" ht="15.75" x14ac:dyDescent="0.25">
      <c r="A423" s="36" t="s">
        <v>131</v>
      </c>
      <c r="B423" s="174"/>
      <c r="C423" s="175">
        <v>10</v>
      </c>
      <c r="D423" s="175" t="s">
        <v>148</v>
      </c>
      <c r="E423" s="174"/>
      <c r="F423" s="174"/>
      <c r="G423" s="16">
        <f>SUM(G424,G443)</f>
        <v>45464.100000000006</v>
      </c>
      <c r="H423" s="34"/>
    </row>
    <row r="424" spans="1:8" ht="31.5" x14ac:dyDescent="0.3">
      <c r="A424" s="33" t="s">
        <v>265</v>
      </c>
      <c r="B424" s="17"/>
      <c r="C424" s="25">
        <v>10</v>
      </c>
      <c r="D424" s="25" t="s">
        <v>148</v>
      </c>
      <c r="E424" s="17" t="s">
        <v>263</v>
      </c>
      <c r="F424" s="43"/>
      <c r="G424" s="42">
        <f>SUM(G425,G434)</f>
        <v>45273.8</v>
      </c>
      <c r="H424" s="34"/>
    </row>
    <row r="425" spans="1:8" ht="31.5" x14ac:dyDescent="0.3">
      <c r="A425" s="33" t="s">
        <v>266</v>
      </c>
      <c r="B425" s="17"/>
      <c r="C425" s="25">
        <v>10</v>
      </c>
      <c r="D425" s="25" t="s">
        <v>148</v>
      </c>
      <c r="E425" s="17" t="s">
        <v>264</v>
      </c>
      <c r="F425" s="43"/>
      <c r="G425" s="42">
        <f>SUM(G426,G429,G432)</f>
        <v>16018.8</v>
      </c>
      <c r="H425" s="34"/>
    </row>
    <row r="426" spans="1:8" ht="31.5" x14ac:dyDescent="0.3">
      <c r="A426" s="48" t="s">
        <v>340</v>
      </c>
      <c r="B426" s="17"/>
      <c r="C426" s="25">
        <v>10</v>
      </c>
      <c r="D426" s="25" t="s">
        <v>148</v>
      </c>
      <c r="E426" s="17" t="s">
        <v>339</v>
      </c>
      <c r="F426" s="43"/>
      <c r="G426" s="42">
        <f>SUM(G427:G428)</f>
        <v>13075.5</v>
      </c>
      <c r="H426" s="34"/>
    </row>
    <row r="427" spans="1:8" ht="63" x14ac:dyDescent="0.25">
      <c r="A427" s="48" t="s">
        <v>204</v>
      </c>
      <c r="B427" s="17"/>
      <c r="C427" s="25">
        <v>10</v>
      </c>
      <c r="D427" s="25" t="s">
        <v>148</v>
      </c>
      <c r="E427" s="17" t="s">
        <v>339</v>
      </c>
      <c r="F427" s="17">
        <v>100</v>
      </c>
      <c r="G427" s="42">
        <v>11216.8</v>
      </c>
      <c r="H427" s="34"/>
    </row>
    <row r="428" spans="1:8" ht="31.5" x14ac:dyDescent="0.25">
      <c r="A428" s="65" t="s">
        <v>560</v>
      </c>
      <c r="B428" s="177"/>
      <c r="C428" s="25">
        <v>10</v>
      </c>
      <c r="D428" s="25" t="s">
        <v>148</v>
      </c>
      <c r="E428" s="17" t="s">
        <v>339</v>
      </c>
      <c r="F428" s="177">
        <v>200</v>
      </c>
      <c r="G428" s="42">
        <v>1858.7</v>
      </c>
      <c r="H428" s="34"/>
    </row>
    <row r="429" spans="1:8" ht="63" x14ac:dyDescent="0.25">
      <c r="A429" s="65" t="s">
        <v>873</v>
      </c>
      <c r="B429" s="18"/>
      <c r="C429" s="25" t="s">
        <v>4</v>
      </c>
      <c r="D429" s="25" t="s">
        <v>148</v>
      </c>
      <c r="E429" s="17" t="s">
        <v>341</v>
      </c>
      <c r="F429" s="18"/>
      <c r="G429" s="42">
        <f>SUM(G430:G431)</f>
        <v>2574</v>
      </c>
      <c r="H429" s="34"/>
    </row>
    <row r="430" spans="1:8" ht="63" x14ac:dyDescent="0.25">
      <c r="A430" s="48" t="s">
        <v>204</v>
      </c>
      <c r="B430" s="18"/>
      <c r="C430" s="25" t="s">
        <v>4</v>
      </c>
      <c r="D430" s="25" t="s">
        <v>148</v>
      </c>
      <c r="E430" s="17" t="s">
        <v>341</v>
      </c>
      <c r="F430" s="18">
        <v>100</v>
      </c>
      <c r="G430" s="42">
        <v>2166.6999999999998</v>
      </c>
      <c r="H430" s="34"/>
    </row>
    <row r="431" spans="1:8" ht="31.5" x14ac:dyDescent="0.25">
      <c r="A431" s="65" t="s">
        <v>560</v>
      </c>
      <c r="B431" s="177"/>
      <c r="C431" s="25" t="s">
        <v>4</v>
      </c>
      <c r="D431" s="25" t="s">
        <v>148</v>
      </c>
      <c r="E431" s="17" t="s">
        <v>341</v>
      </c>
      <c r="F431" s="177">
        <v>200</v>
      </c>
      <c r="G431" s="42">
        <v>407.3</v>
      </c>
      <c r="H431" s="34"/>
    </row>
    <row r="432" spans="1:8" ht="18.75" x14ac:dyDescent="0.3">
      <c r="A432" s="33" t="s">
        <v>721</v>
      </c>
      <c r="B432" s="17"/>
      <c r="C432" s="25">
        <v>10</v>
      </c>
      <c r="D432" s="25" t="s">
        <v>148</v>
      </c>
      <c r="E432" s="17" t="s">
        <v>342</v>
      </c>
      <c r="F432" s="63"/>
      <c r="G432" s="42">
        <f>SUM(G433)</f>
        <v>369.3</v>
      </c>
      <c r="H432" s="34"/>
    </row>
    <row r="433" spans="1:8" ht="63" x14ac:dyDescent="0.25">
      <c r="A433" s="48" t="s">
        <v>204</v>
      </c>
      <c r="B433" s="17"/>
      <c r="C433" s="25">
        <v>10</v>
      </c>
      <c r="D433" s="25" t="s">
        <v>148</v>
      </c>
      <c r="E433" s="17" t="s">
        <v>342</v>
      </c>
      <c r="F433" s="17">
        <v>100</v>
      </c>
      <c r="G433" s="42">
        <v>369.3</v>
      </c>
      <c r="H433" s="34"/>
    </row>
    <row r="434" spans="1:8" ht="31.5" x14ac:dyDescent="0.3">
      <c r="A434" s="33" t="s">
        <v>403</v>
      </c>
      <c r="B434" s="17"/>
      <c r="C434" s="25">
        <v>10</v>
      </c>
      <c r="D434" s="25" t="s">
        <v>148</v>
      </c>
      <c r="E434" s="17" t="s">
        <v>402</v>
      </c>
      <c r="F434" s="43"/>
      <c r="G434" s="42">
        <f>SUM(G435,G437,G439)</f>
        <v>29255</v>
      </c>
      <c r="H434" s="34"/>
    </row>
    <row r="435" spans="1:8" ht="18.75" x14ac:dyDescent="0.3">
      <c r="A435" s="48" t="s">
        <v>721</v>
      </c>
      <c r="B435" s="17"/>
      <c r="C435" s="25" t="s">
        <v>4</v>
      </c>
      <c r="D435" s="25" t="s">
        <v>148</v>
      </c>
      <c r="E435" s="17" t="s">
        <v>597</v>
      </c>
      <c r="F435" s="43"/>
      <c r="G435" s="42">
        <f>SUM(G436)</f>
        <v>1269.0999999999999</v>
      </c>
      <c r="H435" s="34"/>
    </row>
    <row r="436" spans="1:8" ht="63" x14ac:dyDescent="0.25">
      <c r="A436" s="48" t="s">
        <v>204</v>
      </c>
      <c r="B436" s="17"/>
      <c r="C436" s="25" t="s">
        <v>4</v>
      </c>
      <c r="D436" s="25" t="s">
        <v>148</v>
      </c>
      <c r="E436" s="17" t="s">
        <v>597</v>
      </c>
      <c r="F436" s="17">
        <v>100</v>
      </c>
      <c r="G436" s="42">
        <v>1269.0999999999999</v>
      </c>
      <c r="H436" s="34"/>
    </row>
    <row r="437" spans="1:8" ht="18.75" x14ac:dyDescent="0.3">
      <c r="A437" s="48" t="s">
        <v>723</v>
      </c>
      <c r="B437" s="17"/>
      <c r="C437" s="25" t="s">
        <v>4</v>
      </c>
      <c r="D437" s="25" t="s">
        <v>148</v>
      </c>
      <c r="E437" s="17" t="s">
        <v>888</v>
      </c>
      <c r="F437" s="43"/>
      <c r="G437" s="42">
        <f>SUM(G438)</f>
        <v>18.899999999999999</v>
      </c>
      <c r="H437" s="34"/>
    </row>
    <row r="438" spans="1:8" ht="63" x14ac:dyDescent="0.25">
      <c r="A438" s="48" t="s">
        <v>204</v>
      </c>
      <c r="B438" s="17"/>
      <c r="C438" s="25" t="s">
        <v>4</v>
      </c>
      <c r="D438" s="25" t="s">
        <v>148</v>
      </c>
      <c r="E438" s="17" t="s">
        <v>888</v>
      </c>
      <c r="F438" s="17">
        <v>100</v>
      </c>
      <c r="G438" s="42">
        <v>18.899999999999999</v>
      </c>
      <c r="H438" s="34"/>
    </row>
    <row r="439" spans="1:8" ht="47.25" x14ac:dyDescent="0.25">
      <c r="A439" s="48" t="s">
        <v>211</v>
      </c>
      <c r="B439" s="17"/>
      <c r="C439" s="25">
        <v>10</v>
      </c>
      <c r="D439" s="25" t="s">
        <v>148</v>
      </c>
      <c r="E439" s="17" t="s">
        <v>590</v>
      </c>
      <c r="F439" s="17"/>
      <c r="G439" s="42">
        <f>SUM(G440:G442)</f>
        <v>27967</v>
      </c>
      <c r="H439" s="34"/>
    </row>
    <row r="440" spans="1:8" ht="63" x14ac:dyDescent="0.25">
      <c r="A440" s="48" t="s">
        <v>204</v>
      </c>
      <c r="B440" s="17"/>
      <c r="C440" s="25">
        <v>10</v>
      </c>
      <c r="D440" s="25" t="s">
        <v>148</v>
      </c>
      <c r="E440" s="17" t="s">
        <v>590</v>
      </c>
      <c r="F440" s="17">
        <v>100</v>
      </c>
      <c r="G440" s="14">
        <v>21593.3</v>
      </c>
      <c r="H440" s="34"/>
    </row>
    <row r="441" spans="1:8" ht="31.5" x14ac:dyDescent="0.25">
      <c r="A441" s="48" t="s">
        <v>560</v>
      </c>
      <c r="B441" s="17"/>
      <c r="C441" s="25">
        <v>10</v>
      </c>
      <c r="D441" s="25" t="s">
        <v>148</v>
      </c>
      <c r="E441" s="17" t="s">
        <v>590</v>
      </c>
      <c r="F441" s="17">
        <v>200</v>
      </c>
      <c r="G441" s="14">
        <v>6255</v>
      </c>
      <c r="H441" s="34"/>
    </row>
    <row r="442" spans="1:8" ht="15.75" x14ac:dyDescent="0.25">
      <c r="A442" s="48" t="s">
        <v>201</v>
      </c>
      <c r="B442" s="17"/>
      <c r="C442" s="25">
        <v>10</v>
      </c>
      <c r="D442" s="25" t="s">
        <v>148</v>
      </c>
      <c r="E442" s="17" t="s">
        <v>590</v>
      </c>
      <c r="F442" s="17">
        <v>800</v>
      </c>
      <c r="G442" s="14">
        <v>118.7</v>
      </c>
      <c r="H442" s="34"/>
    </row>
    <row r="443" spans="1:8" ht="15.75" x14ac:dyDescent="0.25">
      <c r="A443" s="48" t="s">
        <v>270</v>
      </c>
      <c r="B443" s="17"/>
      <c r="C443" s="25" t="s">
        <v>4</v>
      </c>
      <c r="D443" s="25" t="s">
        <v>148</v>
      </c>
      <c r="E443" s="17" t="s">
        <v>269</v>
      </c>
      <c r="F443" s="17"/>
      <c r="G443" s="14">
        <f>SUM(G444)</f>
        <v>190.3</v>
      </c>
      <c r="H443" s="34"/>
    </row>
    <row r="444" spans="1:8" ht="15.75" x14ac:dyDescent="0.25">
      <c r="A444" s="48" t="s">
        <v>272</v>
      </c>
      <c r="B444" s="17"/>
      <c r="C444" s="25" t="s">
        <v>4</v>
      </c>
      <c r="D444" s="25" t="s">
        <v>148</v>
      </c>
      <c r="E444" s="17" t="s">
        <v>271</v>
      </c>
      <c r="F444" s="17"/>
      <c r="G444" s="14">
        <f>SUM(G445)</f>
        <v>190.3</v>
      </c>
      <c r="H444" s="34"/>
    </row>
    <row r="445" spans="1:8" ht="15.75" x14ac:dyDescent="0.25">
      <c r="A445" s="48" t="s">
        <v>344</v>
      </c>
      <c r="B445" s="17"/>
      <c r="C445" s="25" t="s">
        <v>4</v>
      </c>
      <c r="D445" s="25" t="s">
        <v>148</v>
      </c>
      <c r="E445" s="17" t="s">
        <v>345</v>
      </c>
      <c r="F445" s="17"/>
      <c r="G445" s="14">
        <f>SUM(G446:G447)</f>
        <v>190.3</v>
      </c>
      <c r="H445" s="34"/>
    </row>
    <row r="446" spans="1:8" ht="63" x14ac:dyDescent="0.25">
      <c r="A446" s="48" t="s">
        <v>204</v>
      </c>
      <c r="B446" s="17"/>
      <c r="C446" s="25" t="s">
        <v>4</v>
      </c>
      <c r="D446" s="25" t="s">
        <v>148</v>
      </c>
      <c r="E446" s="17" t="s">
        <v>345</v>
      </c>
      <c r="F446" s="17">
        <v>100</v>
      </c>
      <c r="G446" s="14">
        <v>98.8</v>
      </c>
    </row>
    <row r="447" spans="1:8" ht="15.75" x14ac:dyDescent="0.25">
      <c r="A447" s="48" t="s">
        <v>201</v>
      </c>
      <c r="B447" s="17"/>
      <c r="C447" s="25" t="s">
        <v>4</v>
      </c>
      <c r="D447" s="25" t="s">
        <v>148</v>
      </c>
      <c r="E447" s="17" t="s">
        <v>345</v>
      </c>
      <c r="F447" s="17">
        <v>800</v>
      </c>
      <c r="G447" s="14">
        <v>91.5</v>
      </c>
    </row>
    <row r="448" spans="1:8" ht="15.75" x14ac:dyDescent="0.25">
      <c r="A448" s="36" t="s">
        <v>132</v>
      </c>
      <c r="B448" s="174"/>
      <c r="C448" s="175">
        <v>11</v>
      </c>
      <c r="D448" s="175" t="s">
        <v>147</v>
      </c>
      <c r="E448" s="176"/>
      <c r="F448" s="176"/>
      <c r="G448" s="16">
        <f>G449+G458</f>
        <v>23664.400000000001</v>
      </c>
    </row>
    <row r="449" spans="1:9" ht="15.75" x14ac:dyDescent="0.25">
      <c r="A449" s="36" t="s">
        <v>133</v>
      </c>
      <c r="B449" s="174"/>
      <c r="C449" s="175">
        <v>11</v>
      </c>
      <c r="D449" s="175" t="s">
        <v>140</v>
      </c>
      <c r="E449" s="176"/>
      <c r="F449" s="176"/>
      <c r="G449" s="16">
        <f>SUM(G450)</f>
        <v>21589.9</v>
      </c>
    </row>
    <row r="450" spans="1:9" ht="31.5" x14ac:dyDescent="0.25">
      <c r="A450" s="33" t="s">
        <v>405</v>
      </c>
      <c r="B450" s="17"/>
      <c r="C450" s="25">
        <v>11</v>
      </c>
      <c r="D450" s="25" t="s">
        <v>140</v>
      </c>
      <c r="E450" s="17" t="s">
        <v>406</v>
      </c>
      <c r="F450" s="52"/>
      <c r="G450" s="42">
        <f>SUM(G451,G455)</f>
        <v>21589.9</v>
      </c>
    </row>
    <row r="451" spans="1:9" ht="15.75" x14ac:dyDescent="0.25">
      <c r="A451" s="33" t="s">
        <v>134</v>
      </c>
      <c r="B451" s="17"/>
      <c r="C451" s="25">
        <v>11</v>
      </c>
      <c r="D451" s="25" t="s">
        <v>140</v>
      </c>
      <c r="E451" s="17" t="s">
        <v>407</v>
      </c>
      <c r="F451" s="52"/>
      <c r="G451" s="42">
        <f>SUM(G452)</f>
        <v>417.2</v>
      </c>
    </row>
    <row r="452" spans="1:9" ht="47.25" x14ac:dyDescent="0.25">
      <c r="A452" s="67" t="s">
        <v>434</v>
      </c>
      <c r="B452" s="18"/>
      <c r="C452" s="25">
        <v>11</v>
      </c>
      <c r="D452" s="25" t="s">
        <v>140</v>
      </c>
      <c r="E452" s="17" t="s">
        <v>408</v>
      </c>
      <c r="F452" s="18"/>
      <c r="G452" s="42">
        <f>SUM(G453)</f>
        <v>417.2</v>
      </c>
    </row>
    <row r="453" spans="1:9" ht="18.75" x14ac:dyDescent="0.3">
      <c r="A453" s="33" t="s">
        <v>721</v>
      </c>
      <c r="B453" s="17"/>
      <c r="C453" s="25">
        <v>11</v>
      </c>
      <c r="D453" s="25" t="s">
        <v>140</v>
      </c>
      <c r="E453" s="17" t="s">
        <v>409</v>
      </c>
      <c r="F453" s="63"/>
      <c r="G453" s="42">
        <f>SUM(G454)</f>
        <v>417.2</v>
      </c>
    </row>
    <row r="454" spans="1:9" ht="31.5" x14ac:dyDescent="0.25">
      <c r="A454" s="48" t="s">
        <v>202</v>
      </c>
      <c r="B454" s="17"/>
      <c r="C454" s="25">
        <v>11</v>
      </c>
      <c r="D454" s="25" t="s">
        <v>140</v>
      </c>
      <c r="E454" s="17" t="s">
        <v>409</v>
      </c>
      <c r="F454" s="17">
        <v>600</v>
      </c>
      <c r="G454" s="42">
        <v>417.2</v>
      </c>
    </row>
    <row r="455" spans="1:9" ht="31.5" x14ac:dyDescent="0.25">
      <c r="A455" s="33" t="s">
        <v>135</v>
      </c>
      <c r="B455" s="17"/>
      <c r="C455" s="25">
        <v>11</v>
      </c>
      <c r="D455" s="25" t="s">
        <v>140</v>
      </c>
      <c r="E455" s="17" t="s">
        <v>410</v>
      </c>
      <c r="F455" s="52"/>
      <c r="G455" s="42">
        <f>SUM(G456)</f>
        <v>21172.7</v>
      </c>
    </row>
    <row r="456" spans="1:9" ht="47.25" x14ac:dyDescent="0.25">
      <c r="A456" s="48" t="s">
        <v>212</v>
      </c>
      <c r="B456" s="17"/>
      <c r="C456" s="25">
        <v>11</v>
      </c>
      <c r="D456" s="25" t="s">
        <v>140</v>
      </c>
      <c r="E456" s="17" t="s">
        <v>591</v>
      </c>
      <c r="F456" s="52"/>
      <c r="G456" s="42">
        <f>SUM(G457)</f>
        <v>21172.7</v>
      </c>
    </row>
    <row r="457" spans="1:9" s="112" customFormat="1" ht="31.5" x14ac:dyDescent="0.25">
      <c r="A457" s="48" t="s">
        <v>202</v>
      </c>
      <c r="B457" s="17"/>
      <c r="C457" s="25">
        <v>11</v>
      </c>
      <c r="D457" s="25" t="s">
        <v>140</v>
      </c>
      <c r="E457" s="17" t="s">
        <v>591</v>
      </c>
      <c r="F457" s="17">
        <v>600</v>
      </c>
      <c r="G457" s="42">
        <v>21172.7</v>
      </c>
      <c r="H457" s="114"/>
      <c r="I457" s="114"/>
    </row>
    <row r="458" spans="1:9" s="112" customFormat="1" ht="15.75" x14ac:dyDescent="0.25">
      <c r="A458" s="36" t="s">
        <v>136</v>
      </c>
      <c r="B458" s="174"/>
      <c r="C458" s="175">
        <v>11</v>
      </c>
      <c r="D458" s="175" t="s">
        <v>141</v>
      </c>
      <c r="E458" s="174"/>
      <c r="F458" s="174"/>
      <c r="G458" s="16">
        <f>SUM(G459,G464)</f>
        <v>2074.5</v>
      </c>
      <c r="H458" s="114"/>
      <c r="I458" s="114"/>
    </row>
    <row r="459" spans="1:9" s="112" customFormat="1" ht="31.5" x14ac:dyDescent="0.25">
      <c r="A459" s="33" t="s">
        <v>405</v>
      </c>
      <c r="B459" s="17"/>
      <c r="C459" s="25">
        <v>11</v>
      </c>
      <c r="D459" s="25" t="s">
        <v>141</v>
      </c>
      <c r="E459" s="17" t="s">
        <v>406</v>
      </c>
      <c r="F459" s="17"/>
      <c r="G459" s="42">
        <f>SUM(G460)</f>
        <v>1290</v>
      </c>
      <c r="H459" s="114"/>
      <c r="I459" s="114"/>
    </row>
    <row r="460" spans="1:9" s="112" customFormat="1" ht="15.75" x14ac:dyDescent="0.25">
      <c r="A460" s="33" t="s">
        <v>134</v>
      </c>
      <c r="B460" s="17"/>
      <c r="C460" s="25">
        <v>11</v>
      </c>
      <c r="D460" s="25" t="s">
        <v>141</v>
      </c>
      <c r="E460" s="17" t="s">
        <v>407</v>
      </c>
      <c r="F460" s="17"/>
      <c r="G460" s="42">
        <f>SUM(G461)</f>
        <v>1290</v>
      </c>
    </row>
    <row r="461" spans="1:9" ht="31.5" x14ac:dyDescent="0.25">
      <c r="A461" s="67" t="s">
        <v>413</v>
      </c>
      <c r="B461" s="18"/>
      <c r="C461" s="25">
        <v>11</v>
      </c>
      <c r="D461" s="25" t="s">
        <v>141</v>
      </c>
      <c r="E461" s="17" t="s">
        <v>412</v>
      </c>
      <c r="F461" s="18"/>
      <c r="G461" s="42">
        <f>SUM(G462)</f>
        <v>1290</v>
      </c>
    </row>
    <row r="462" spans="1:9" ht="15.75" x14ac:dyDescent="0.25">
      <c r="A462" s="33" t="s">
        <v>137</v>
      </c>
      <c r="B462" s="17"/>
      <c r="C462" s="25">
        <v>11</v>
      </c>
      <c r="D462" s="25" t="s">
        <v>141</v>
      </c>
      <c r="E462" s="17" t="s">
        <v>411</v>
      </c>
      <c r="F462" s="17"/>
      <c r="G462" s="42">
        <f>SUM(G463:G463)</f>
        <v>1290</v>
      </c>
    </row>
    <row r="463" spans="1:9" ht="31.5" x14ac:dyDescent="0.25">
      <c r="A463" s="48" t="s">
        <v>202</v>
      </c>
      <c r="B463" s="194"/>
      <c r="C463" s="195">
        <v>11</v>
      </c>
      <c r="D463" s="195" t="s">
        <v>141</v>
      </c>
      <c r="E463" s="17" t="s">
        <v>411</v>
      </c>
      <c r="F463" s="194">
        <v>600</v>
      </c>
      <c r="G463" s="15">
        <v>1290</v>
      </c>
    </row>
    <row r="464" spans="1:9" ht="15.75" x14ac:dyDescent="0.25">
      <c r="A464" s="21" t="s">
        <v>270</v>
      </c>
      <c r="B464" s="194"/>
      <c r="C464" s="25">
        <v>11</v>
      </c>
      <c r="D464" s="25" t="s">
        <v>141</v>
      </c>
      <c r="E464" s="18" t="s">
        <v>269</v>
      </c>
      <c r="F464" s="18"/>
      <c r="G464" s="42">
        <f>SUM(G465)</f>
        <v>784.5</v>
      </c>
    </row>
    <row r="465" spans="1:7" ht="15.75" x14ac:dyDescent="0.25">
      <c r="A465" s="21" t="s">
        <v>272</v>
      </c>
      <c r="B465" s="194"/>
      <c r="C465" s="25">
        <v>11</v>
      </c>
      <c r="D465" s="25" t="s">
        <v>141</v>
      </c>
      <c r="E465" s="18" t="s">
        <v>271</v>
      </c>
      <c r="F465" s="18"/>
      <c r="G465" s="42">
        <f>SUM(G466)</f>
        <v>784.5</v>
      </c>
    </row>
    <row r="466" spans="1:7" ht="15.75" x14ac:dyDescent="0.25">
      <c r="A466" s="133" t="s">
        <v>344</v>
      </c>
      <c r="B466" s="194"/>
      <c r="C466" s="25">
        <v>11</v>
      </c>
      <c r="D466" s="25" t="s">
        <v>141</v>
      </c>
      <c r="E466" s="17" t="s">
        <v>345</v>
      </c>
      <c r="F466" s="17"/>
      <c r="G466" s="42">
        <f>G467</f>
        <v>784.5</v>
      </c>
    </row>
    <row r="467" spans="1:7" ht="31.5" x14ac:dyDescent="0.25">
      <c r="A467" s="48" t="s">
        <v>202</v>
      </c>
      <c r="B467" s="194"/>
      <c r="C467" s="25">
        <v>11</v>
      </c>
      <c r="D467" s="25" t="s">
        <v>141</v>
      </c>
      <c r="E467" s="17" t="s">
        <v>345</v>
      </c>
      <c r="F467" s="194">
        <v>600</v>
      </c>
      <c r="G467" s="42">
        <v>784.5</v>
      </c>
    </row>
    <row r="468" spans="1:7" ht="15.75" x14ac:dyDescent="0.25">
      <c r="A468" s="66" t="s">
        <v>414</v>
      </c>
      <c r="B468" s="50">
        <v>804</v>
      </c>
      <c r="C468" s="232"/>
      <c r="D468" s="183"/>
      <c r="E468" s="183"/>
      <c r="F468" s="184"/>
      <c r="G468" s="16">
        <f>SUM(G470)</f>
        <v>12.8</v>
      </c>
    </row>
    <row r="469" spans="1:7" ht="15.75" x14ac:dyDescent="0.25">
      <c r="A469" s="66" t="s">
        <v>88</v>
      </c>
      <c r="B469" s="50"/>
      <c r="C469" s="229" t="s">
        <v>140</v>
      </c>
      <c r="D469" s="230" t="s">
        <v>147</v>
      </c>
      <c r="E469" s="230"/>
      <c r="F469" s="231"/>
      <c r="G469" s="16">
        <f>G470</f>
        <v>12.8</v>
      </c>
    </row>
    <row r="470" spans="1:7" ht="47.25" x14ac:dyDescent="0.25">
      <c r="A470" s="66" t="s">
        <v>908</v>
      </c>
      <c r="B470" s="50"/>
      <c r="C470" s="229" t="s">
        <v>140</v>
      </c>
      <c r="D470" s="230" t="s">
        <v>142</v>
      </c>
      <c r="E470" s="230"/>
      <c r="F470" s="231"/>
      <c r="G470" s="16">
        <f>SUM(G472)</f>
        <v>12.8</v>
      </c>
    </row>
    <row r="471" spans="1:7" ht="15.75" x14ac:dyDescent="0.25">
      <c r="A471" s="67" t="s">
        <v>414</v>
      </c>
      <c r="B471" s="50"/>
      <c r="C471" s="232" t="s">
        <v>140</v>
      </c>
      <c r="D471" s="183" t="s">
        <v>142</v>
      </c>
      <c r="E471" s="183" t="s">
        <v>909</v>
      </c>
      <c r="F471" s="231"/>
      <c r="G471" s="42">
        <f>SUM(G472)</f>
        <v>12.8</v>
      </c>
    </row>
    <row r="472" spans="1:7" ht="31.5" x14ac:dyDescent="0.25">
      <c r="A472" s="67" t="s">
        <v>415</v>
      </c>
      <c r="B472" s="50"/>
      <c r="C472" s="232" t="s">
        <v>140</v>
      </c>
      <c r="D472" s="183" t="s">
        <v>142</v>
      </c>
      <c r="E472" s="183" t="s">
        <v>910</v>
      </c>
      <c r="F472" s="231"/>
      <c r="G472" s="42">
        <f>SUM(G473)</f>
        <v>12.8</v>
      </c>
    </row>
    <row r="473" spans="1:7" ht="31.5" x14ac:dyDescent="0.25">
      <c r="A473" s="67" t="s">
        <v>911</v>
      </c>
      <c r="B473" s="50"/>
      <c r="C473" s="232" t="s">
        <v>140</v>
      </c>
      <c r="D473" s="183" t="s">
        <v>142</v>
      </c>
      <c r="E473" s="183" t="s">
        <v>416</v>
      </c>
      <c r="F473" s="231"/>
      <c r="G473" s="42">
        <f>SUM(G474:G474)</f>
        <v>12.8</v>
      </c>
    </row>
    <row r="474" spans="1:7" ht="63" x14ac:dyDescent="0.25">
      <c r="A474" s="48" t="s">
        <v>204</v>
      </c>
      <c r="B474" s="18"/>
      <c r="C474" s="232" t="s">
        <v>140</v>
      </c>
      <c r="D474" s="183" t="s">
        <v>142</v>
      </c>
      <c r="E474" s="183" t="s">
        <v>416</v>
      </c>
      <c r="F474" s="184">
        <v>100</v>
      </c>
      <c r="G474" s="42">
        <v>12.8</v>
      </c>
    </row>
    <row r="475" spans="1:7" ht="15.75" x14ac:dyDescent="0.25">
      <c r="A475" s="205" t="s">
        <v>418</v>
      </c>
      <c r="B475" s="174">
        <v>805</v>
      </c>
      <c r="C475" s="206"/>
      <c r="D475" s="206"/>
      <c r="E475" s="207"/>
      <c r="F475" s="207"/>
      <c r="G475" s="16">
        <f>SUM(G476)</f>
        <v>2846.4</v>
      </c>
    </row>
    <row r="476" spans="1:7" ht="15.75" x14ac:dyDescent="0.25">
      <c r="A476" s="36" t="s">
        <v>88</v>
      </c>
      <c r="B476" s="179"/>
      <c r="C476" s="175" t="s">
        <v>140</v>
      </c>
      <c r="D476" s="175" t="s">
        <v>147</v>
      </c>
      <c r="E476" s="174"/>
      <c r="F476" s="207"/>
      <c r="G476" s="16">
        <f>SUM(G477)</f>
        <v>2846.4</v>
      </c>
    </row>
    <row r="477" spans="1:7" ht="15.75" x14ac:dyDescent="0.25">
      <c r="A477" s="36" t="s">
        <v>91</v>
      </c>
      <c r="B477" s="179"/>
      <c r="C477" s="175" t="s">
        <v>140</v>
      </c>
      <c r="D477" s="175" t="s">
        <v>145</v>
      </c>
      <c r="E477" s="174"/>
      <c r="F477" s="174"/>
      <c r="G477" s="16">
        <f>SUM(G478)</f>
        <v>2846.4</v>
      </c>
    </row>
    <row r="478" spans="1:7" ht="15.75" x14ac:dyDescent="0.25">
      <c r="A478" s="33" t="s">
        <v>418</v>
      </c>
      <c r="B478" s="51"/>
      <c r="C478" s="25" t="s">
        <v>140</v>
      </c>
      <c r="D478" s="25" t="s">
        <v>145</v>
      </c>
      <c r="E478" s="17" t="s">
        <v>420</v>
      </c>
      <c r="F478" s="17"/>
      <c r="G478" s="42">
        <f>SUM(G479)</f>
        <v>2846.4</v>
      </c>
    </row>
    <row r="479" spans="1:7" ht="31.5" x14ac:dyDescent="0.25">
      <c r="A479" s="33" t="s">
        <v>419</v>
      </c>
      <c r="B479" s="51"/>
      <c r="C479" s="25" t="s">
        <v>140</v>
      </c>
      <c r="D479" s="25" t="s">
        <v>145</v>
      </c>
      <c r="E479" s="17" t="s">
        <v>421</v>
      </c>
      <c r="F479" s="17"/>
      <c r="G479" s="42">
        <f>SUM(G480,G482)</f>
        <v>2846.4</v>
      </c>
    </row>
    <row r="480" spans="1:7" ht="31.5" x14ac:dyDescent="0.25">
      <c r="A480" s="48" t="s">
        <v>880</v>
      </c>
      <c r="B480" s="179"/>
      <c r="C480" s="25" t="s">
        <v>140</v>
      </c>
      <c r="D480" s="25" t="s">
        <v>145</v>
      </c>
      <c r="E480" s="17" t="s">
        <v>422</v>
      </c>
      <c r="F480" s="17"/>
      <c r="G480" s="42">
        <f>SUM(G481:G481)</f>
        <v>2778.6</v>
      </c>
    </row>
    <row r="481" spans="1:7" ht="63" x14ac:dyDescent="0.25">
      <c r="A481" s="48" t="s">
        <v>204</v>
      </c>
      <c r="B481" s="179"/>
      <c r="C481" s="25" t="s">
        <v>140</v>
      </c>
      <c r="D481" s="25" t="s">
        <v>145</v>
      </c>
      <c r="E481" s="17" t="s">
        <v>422</v>
      </c>
      <c r="F481" s="17">
        <v>100</v>
      </c>
      <c r="G481" s="42">
        <v>2778.6</v>
      </c>
    </row>
    <row r="482" spans="1:7" ht="18.75" x14ac:dyDescent="0.3">
      <c r="A482" s="33" t="s">
        <v>721</v>
      </c>
      <c r="B482" s="17"/>
      <c r="C482" s="25" t="s">
        <v>140</v>
      </c>
      <c r="D482" s="25" t="s">
        <v>145</v>
      </c>
      <c r="E482" s="17" t="s">
        <v>423</v>
      </c>
      <c r="F482" s="63"/>
      <c r="G482" s="42">
        <f>SUM(G483)</f>
        <v>67.8</v>
      </c>
    </row>
    <row r="483" spans="1:7" ht="63" x14ac:dyDescent="0.25">
      <c r="A483" s="48" t="s">
        <v>204</v>
      </c>
      <c r="B483" s="17"/>
      <c r="C483" s="25" t="s">
        <v>140</v>
      </c>
      <c r="D483" s="25" t="s">
        <v>145</v>
      </c>
      <c r="E483" s="17" t="s">
        <v>423</v>
      </c>
      <c r="F483" s="17">
        <v>100</v>
      </c>
      <c r="G483" s="42">
        <v>67.8</v>
      </c>
    </row>
    <row r="484" spans="1:7" ht="15.75" x14ac:dyDescent="0.25">
      <c r="A484" s="36" t="s">
        <v>429</v>
      </c>
      <c r="B484" s="202">
        <v>806</v>
      </c>
      <c r="C484" s="208"/>
      <c r="D484" s="208"/>
      <c r="E484" s="208"/>
      <c r="F484" s="208"/>
      <c r="G484" s="16">
        <f>SUM(G485)</f>
        <v>1907.7</v>
      </c>
    </row>
    <row r="485" spans="1:7" ht="15.75" x14ac:dyDescent="0.25">
      <c r="A485" s="36" t="s">
        <v>88</v>
      </c>
      <c r="B485" s="179"/>
      <c r="C485" s="175" t="s">
        <v>140</v>
      </c>
      <c r="D485" s="175" t="s">
        <v>147</v>
      </c>
      <c r="E485" s="208"/>
      <c r="F485" s="208"/>
      <c r="G485" s="16">
        <f>SUM(G486)</f>
        <v>1907.7</v>
      </c>
    </row>
    <row r="486" spans="1:7" ht="47.25" x14ac:dyDescent="0.25">
      <c r="A486" s="36" t="s">
        <v>90</v>
      </c>
      <c r="B486" s="179"/>
      <c r="C486" s="175" t="s">
        <v>140</v>
      </c>
      <c r="D486" s="175" t="s">
        <v>148</v>
      </c>
      <c r="E486" s="176"/>
      <c r="F486" s="176"/>
      <c r="G486" s="16">
        <f>SUM(G487)</f>
        <v>1907.7</v>
      </c>
    </row>
    <row r="487" spans="1:7" ht="15.75" x14ac:dyDescent="0.25">
      <c r="A487" s="33" t="s">
        <v>429</v>
      </c>
      <c r="B487" s="51"/>
      <c r="C487" s="25" t="s">
        <v>140</v>
      </c>
      <c r="D487" s="25" t="s">
        <v>148</v>
      </c>
      <c r="E487" s="17" t="s">
        <v>426</v>
      </c>
      <c r="F487" s="17"/>
      <c r="G487" s="42">
        <f>SUM(G488)</f>
        <v>1907.7</v>
      </c>
    </row>
    <row r="488" spans="1:7" ht="31.5" x14ac:dyDescent="0.25">
      <c r="A488" s="33" t="s">
        <v>428</v>
      </c>
      <c r="B488" s="51"/>
      <c r="C488" s="25" t="s">
        <v>140</v>
      </c>
      <c r="D488" s="25" t="s">
        <v>148</v>
      </c>
      <c r="E488" s="17" t="s">
        <v>427</v>
      </c>
      <c r="F488" s="17"/>
      <c r="G488" s="42">
        <f>SUM(G489,G492)</f>
        <v>1907.7</v>
      </c>
    </row>
    <row r="489" spans="1:7" ht="31.5" x14ac:dyDescent="0.25">
      <c r="A489" s="48" t="s">
        <v>340</v>
      </c>
      <c r="B489" s="179"/>
      <c r="C489" s="25" t="s">
        <v>140</v>
      </c>
      <c r="D489" s="25" t="s">
        <v>148</v>
      </c>
      <c r="E489" s="17" t="s">
        <v>430</v>
      </c>
      <c r="F489" s="17"/>
      <c r="G489" s="42">
        <f>SUM(G490:G491)</f>
        <v>1774.2</v>
      </c>
    </row>
    <row r="490" spans="1:7" ht="63" x14ac:dyDescent="0.25">
      <c r="A490" s="48" t="s">
        <v>204</v>
      </c>
      <c r="B490" s="179"/>
      <c r="C490" s="25" t="s">
        <v>140</v>
      </c>
      <c r="D490" s="25" t="s">
        <v>148</v>
      </c>
      <c r="E490" s="17" t="s">
        <v>430</v>
      </c>
      <c r="F490" s="17">
        <v>100</v>
      </c>
      <c r="G490" s="42">
        <v>1774.2</v>
      </c>
    </row>
    <row r="491" spans="1:7" ht="31.5" x14ac:dyDescent="0.25">
      <c r="A491" s="48" t="s">
        <v>560</v>
      </c>
      <c r="B491" s="179"/>
      <c r="C491" s="25" t="s">
        <v>140</v>
      </c>
      <c r="D491" s="25" t="s">
        <v>148</v>
      </c>
      <c r="E491" s="17" t="s">
        <v>430</v>
      </c>
      <c r="F491" s="17">
        <v>200</v>
      </c>
      <c r="G491" s="42">
        <v>0</v>
      </c>
    </row>
    <row r="492" spans="1:7" ht="18.75" x14ac:dyDescent="0.3">
      <c r="A492" s="33" t="s">
        <v>721</v>
      </c>
      <c r="B492" s="17"/>
      <c r="C492" s="25" t="s">
        <v>140</v>
      </c>
      <c r="D492" s="25" t="s">
        <v>148</v>
      </c>
      <c r="E492" s="17" t="s">
        <v>431</v>
      </c>
      <c r="F492" s="63"/>
      <c r="G492" s="42">
        <f>SUM(G493)</f>
        <v>133.5</v>
      </c>
    </row>
    <row r="493" spans="1:7" ht="63" x14ac:dyDescent="0.25">
      <c r="A493" s="48" t="s">
        <v>204</v>
      </c>
      <c r="B493" s="17"/>
      <c r="C493" s="25" t="s">
        <v>140</v>
      </c>
      <c r="D493" s="25" t="s">
        <v>148</v>
      </c>
      <c r="E493" s="17" t="s">
        <v>431</v>
      </c>
      <c r="F493" s="17">
        <v>100</v>
      </c>
      <c r="G493" s="42">
        <v>133.5</v>
      </c>
    </row>
    <row r="494" spans="1:7" ht="15.75" x14ac:dyDescent="0.25">
      <c r="A494" s="209" t="s">
        <v>139</v>
      </c>
      <c r="B494" s="202"/>
      <c r="C494" s="202"/>
      <c r="D494" s="202"/>
      <c r="E494" s="202"/>
      <c r="F494" s="202"/>
      <c r="G494" s="16">
        <f>SUM(G17,G203,G264,G468,G475,G484)</f>
        <v>1315279.5999999999</v>
      </c>
    </row>
    <row r="495" spans="1:7" ht="15.75" x14ac:dyDescent="0.25">
      <c r="A495" s="210"/>
      <c r="B495" s="211"/>
      <c r="C495" s="212"/>
      <c r="D495" s="212"/>
      <c r="E495" s="212"/>
      <c r="F495" s="212"/>
      <c r="G495" s="212"/>
    </row>
    <row r="496" spans="1:7" ht="15.75" x14ac:dyDescent="0.25">
      <c r="A496" s="210"/>
      <c r="B496" s="211"/>
      <c r="C496" s="212"/>
      <c r="D496" s="212"/>
      <c r="E496" s="212"/>
      <c r="F496" s="212"/>
      <c r="G496" s="212"/>
    </row>
    <row r="497" spans="1:7" ht="15.75" x14ac:dyDescent="0.25">
      <c r="A497" s="210"/>
      <c r="B497" s="211"/>
      <c r="C497" s="212"/>
      <c r="D497" s="212"/>
      <c r="E497" s="212"/>
      <c r="F497" s="212"/>
      <c r="G497" s="213"/>
    </row>
    <row r="498" spans="1:7" ht="15.75" x14ac:dyDescent="0.25">
      <c r="A498" s="210"/>
      <c r="B498" s="211"/>
      <c r="C498" s="212"/>
      <c r="D498" s="212"/>
      <c r="E498" s="212"/>
      <c r="F498" s="212"/>
      <c r="G498" s="212"/>
    </row>
    <row r="499" spans="1:7" ht="15.75" x14ac:dyDescent="0.25">
      <c r="A499" s="210"/>
      <c r="B499" s="211"/>
      <c r="C499" s="212"/>
      <c r="D499" s="212"/>
      <c r="E499" s="212"/>
      <c r="F499" s="212"/>
      <c r="G499" s="212"/>
    </row>
    <row r="500" spans="1:7" ht="15.75" x14ac:dyDescent="0.25">
      <c r="A500" s="210"/>
      <c r="B500" s="211"/>
      <c r="C500" s="212"/>
      <c r="D500" s="212"/>
      <c r="E500" s="212"/>
      <c r="F500" s="212"/>
      <c r="G500" s="212"/>
    </row>
    <row r="501" spans="1:7" ht="15.75" x14ac:dyDescent="0.25">
      <c r="A501" s="210"/>
      <c r="B501" s="211"/>
      <c r="C501" s="212"/>
      <c r="D501" s="212"/>
      <c r="E501" s="212"/>
      <c r="F501" s="212"/>
      <c r="G501" s="212"/>
    </row>
    <row r="502" spans="1:7" ht="15.75" x14ac:dyDescent="0.25">
      <c r="A502" s="210"/>
      <c r="B502" s="211"/>
      <c r="C502" s="212"/>
      <c r="D502" s="212"/>
      <c r="E502" s="212"/>
      <c r="F502" s="212"/>
      <c r="G502" s="212"/>
    </row>
    <row r="503" spans="1:7" ht="15.75" x14ac:dyDescent="0.25">
      <c r="A503" s="210"/>
      <c r="B503" s="211"/>
      <c r="C503" s="212"/>
      <c r="D503" s="212"/>
      <c r="E503" s="212"/>
      <c r="F503" s="212"/>
      <c r="G503" s="212"/>
    </row>
    <row r="504" spans="1:7" ht="15.75" x14ac:dyDescent="0.25">
      <c r="A504" s="210"/>
      <c r="B504" s="211"/>
      <c r="C504" s="212"/>
      <c r="D504" s="212"/>
      <c r="E504" s="212"/>
      <c r="F504" s="212"/>
      <c r="G504" s="212"/>
    </row>
    <row r="505" spans="1:7" ht="15.75" x14ac:dyDescent="0.25">
      <c r="A505" s="210"/>
      <c r="B505" s="211"/>
      <c r="C505" s="212"/>
      <c r="D505" s="212"/>
      <c r="E505" s="212"/>
      <c r="F505" s="212"/>
      <c r="G505" s="212"/>
    </row>
    <row r="506" spans="1:7" ht="15.75" x14ac:dyDescent="0.25">
      <c r="A506" s="210"/>
      <c r="B506" s="211"/>
      <c r="C506" s="212"/>
      <c r="D506" s="212"/>
      <c r="E506" s="212"/>
      <c r="F506" s="212"/>
      <c r="G506" s="212"/>
    </row>
    <row r="507" spans="1:7" ht="15.75" x14ac:dyDescent="0.25">
      <c r="A507" s="210"/>
      <c r="B507" s="211"/>
      <c r="C507" s="212"/>
      <c r="D507" s="212"/>
      <c r="E507" s="212"/>
      <c r="F507" s="212"/>
      <c r="G507" s="212"/>
    </row>
    <row r="508" spans="1:7" ht="15.75" x14ac:dyDescent="0.25">
      <c r="A508" s="210"/>
      <c r="B508" s="211"/>
      <c r="C508" s="212"/>
      <c r="D508" s="212"/>
      <c r="E508" s="212"/>
      <c r="F508" s="212"/>
      <c r="G508" s="212"/>
    </row>
    <row r="509" spans="1:7" ht="15.75" x14ac:dyDescent="0.25">
      <c r="A509" s="210"/>
      <c r="B509" s="211"/>
      <c r="C509" s="212"/>
      <c r="D509" s="212"/>
      <c r="E509" s="212"/>
      <c r="F509" s="212"/>
      <c r="G509" s="212"/>
    </row>
    <row r="510" spans="1:7" ht="15.75" x14ac:dyDescent="0.25">
      <c r="A510" s="210"/>
      <c r="B510" s="211"/>
      <c r="C510" s="212"/>
      <c r="D510" s="212"/>
      <c r="E510" s="212"/>
      <c r="F510" s="212"/>
      <c r="G510" s="212"/>
    </row>
    <row r="511" spans="1:7" ht="15.75" x14ac:dyDescent="0.25">
      <c r="A511" s="210"/>
      <c r="B511" s="211"/>
      <c r="C511" s="212"/>
      <c r="D511" s="212"/>
      <c r="E511" s="212"/>
      <c r="F511" s="212"/>
      <c r="G511" s="212"/>
    </row>
    <row r="512" spans="1:7" ht="15.75" x14ac:dyDescent="0.25">
      <c r="A512" s="210"/>
      <c r="B512" s="211"/>
      <c r="C512" s="212"/>
      <c r="D512" s="212"/>
      <c r="E512" s="212"/>
      <c r="F512" s="212"/>
      <c r="G512" s="212"/>
    </row>
    <row r="513" spans="1:7" ht="15.75" x14ac:dyDescent="0.25">
      <c r="A513" s="210"/>
      <c r="B513" s="211"/>
      <c r="C513" s="212"/>
      <c r="D513" s="212"/>
      <c r="E513" s="212"/>
      <c r="F513" s="212"/>
      <c r="G513" s="212"/>
    </row>
    <row r="514" spans="1:7" ht="15.75" x14ac:dyDescent="0.25">
      <c r="A514" s="210"/>
      <c r="B514" s="211"/>
      <c r="C514" s="212"/>
      <c r="D514" s="212"/>
      <c r="E514" s="212"/>
      <c r="F514" s="212"/>
      <c r="G514" s="212"/>
    </row>
    <row r="515" spans="1:7" ht="15.75" x14ac:dyDescent="0.25">
      <c r="A515" s="210"/>
      <c r="B515" s="211"/>
      <c r="C515" s="212"/>
      <c r="D515" s="212"/>
      <c r="E515" s="212"/>
      <c r="F515" s="212"/>
      <c r="G515" s="212"/>
    </row>
    <row r="516" spans="1:7" ht="15.75" x14ac:dyDescent="0.25">
      <c r="A516" s="210"/>
      <c r="B516" s="211"/>
      <c r="C516" s="212"/>
      <c r="D516" s="212"/>
      <c r="E516" s="212"/>
      <c r="F516" s="212"/>
      <c r="G516" s="212"/>
    </row>
    <row r="517" spans="1:7" x14ac:dyDescent="0.25">
      <c r="A517" s="214"/>
      <c r="B517" s="215"/>
      <c r="C517" s="216"/>
      <c r="D517" s="216"/>
      <c r="E517" s="216"/>
      <c r="F517" s="216"/>
      <c r="G517" s="216"/>
    </row>
    <row r="518" spans="1:7" x14ac:dyDescent="0.25">
      <c r="A518" s="214"/>
      <c r="B518" s="215"/>
      <c r="C518" s="216"/>
      <c r="D518" s="216"/>
      <c r="E518" s="216"/>
      <c r="F518" s="216"/>
      <c r="G518" s="216"/>
    </row>
    <row r="519" spans="1:7" x14ac:dyDescent="0.25">
      <c r="A519" s="214"/>
      <c r="B519" s="215"/>
      <c r="C519" s="216"/>
      <c r="D519" s="216"/>
      <c r="E519" s="216"/>
      <c r="F519" s="216"/>
      <c r="G519" s="216"/>
    </row>
    <row r="520" spans="1:7" x14ac:dyDescent="0.25">
      <c r="A520" s="214"/>
      <c r="B520" s="215"/>
      <c r="C520" s="216"/>
      <c r="D520" s="216"/>
      <c r="E520" s="216"/>
      <c r="F520" s="216"/>
      <c r="G520" s="216"/>
    </row>
    <row r="521" spans="1:7" x14ac:dyDescent="0.25">
      <c r="A521" s="214"/>
      <c r="B521" s="215"/>
      <c r="C521" s="216"/>
      <c r="D521" s="216"/>
      <c r="E521" s="216"/>
      <c r="F521" s="216"/>
      <c r="G521" s="216"/>
    </row>
    <row r="522" spans="1:7" x14ac:dyDescent="0.25">
      <c r="A522" s="214"/>
      <c r="B522" s="215"/>
      <c r="C522" s="216"/>
      <c r="D522" s="216"/>
      <c r="E522" s="216"/>
      <c r="F522" s="216"/>
      <c r="G522" s="216"/>
    </row>
    <row r="523" spans="1:7" x14ac:dyDescent="0.25">
      <c r="A523" s="214"/>
      <c r="B523" s="215"/>
      <c r="C523" s="216"/>
      <c r="D523" s="216"/>
      <c r="E523" s="216"/>
      <c r="F523" s="216"/>
      <c r="G523" s="216"/>
    </row>
    <row r="524" spans="1:7" x14ac:dyDescent="0.25">
      <c r="A524" s="214"/>
      <c r="B524" s="215"/>
      <c r="C524" s="216"/>
      <c r="D524" s="216"/>
      <c r="E524" s="216"/>
      <c r="F524" s="216"/>
      <c r="G524" s="216"/>
    </row>
    <row r="525" spans="1:7" x14ac:dyDescent="0.25">
      <c r="A525" s="214"/>
      <c r="B525" s="215"/>
      <c r="C525" s="216"/>
      <c r="D525" s="216"/>
      <c r="E525" s="216"/>
      <c r="F525" s="216"/>
      <c r="G525" s="216"/>
    </row>
    <row r="526" spans="1:7" x14ac:dyDescent="0.25">
      <c r="A526" s="214"/>
      <c r="B526" s="215"/>
      <c r="C526" s="216"/>
      <c r="D526" s="216"/>
      <c r="E526" s="216"/>
      <c r="F526" s="216"/>
      <c r="G526" s="216"/>
    </row>
    <row r="527" spans="1:7" x14ac:dyDescent="0.25">
      <c r="A527" s="214"/>
      <c r="B527" s="215"/>
      <c r="C527" s="216"/>
      <c r="D527" s="216"/>
      <c r="E527" s="216"/>
      <c r="F527" s="216"/>
      <c r="G527" s="216"/>
    </row>
    <row r="528" spans="1:7" x14ac:dyDescent="0.25">
      <c r="A528" s="214"/>
      <c r="B528" s="215"/>
      <c r="C528" s="216"/>
      <c r="D528" s="216"/>
      <c r="E528" s="216"/>
      <c r="F528" s="216"/>
      <c r="G528" s="216"/>
    </row>
    <row r="529" spans="1:7" x14ac:dyDescent="0.25">
      <c r="A529" s="214"/>
      <c r="B529" s="215"/>
      <c r="C529" s="216"/>
      <c r="D529" s="216"/>
      <c r="E529" s="216"/>
      <c r="F529" s="216"/>
      <c r="G529" s="216"/>
    </row>
    <row r="530" spans="1:7" x14ac:dyDescent="0.25">
      <c r="A530" s="214"/>
      <c r="B530" s="215"/>
      <c r="C530" s="216"/>
      <c r="D530" s="216"/>
      <c r="E530" s="216"/>
      <c r="F530" s="216"/>
      <c r="G530" s="216"/>
    </row>
    <row r="531" spans="1:7" x14ac:dyDescent="0.25">
      <c r="A531" s="214"/>
      <c r="B531" s="215"/>
      <c r="C531" s="216"/>
      <c r="D531" s="216"/>
      <c r="E531" s="216"/>
      <c r="F531" s="216"/>
      <c r="G531" s="216"/>
    </row>
    <row r="532" spans="1:7" x14ac:dyDescent="0.25">
      <c r="A532" s="214"/>
      <c r="B532" s="215"/>
      <c r="C532" s="216"/>
      <c r="D532" s="216"/>
      <c r="E532" s="216"/>
      <c r="F532" s="216"/>
      <c r="G532" s="216"/>
    </row>
    <row r="533" spans="1:7" x14ac:dyDescent="0.25">
      <c r="A533" s="214"/>
      <c r="B533" s="215"/>
      <c r="C533" s="216"/>
      <c r="D533" s="216"/>
      <c r="E533" s="216"/>
      <c r="F533" s="216"/>
      <c r="G533" s="216"/>
    </row>
    <row r="534" spans="1:7" x14ac:dyDescent="0.25">
      <c r="A534" s="214"/>
      <c r="B534" s="215"/>
      <c r="C534" s="216"/>
      <c r="D534" s="216"/>
      <c r="E534" s="216"/>
      <c r="F534" s="216"/>
      <c r="G534" s="216"/>
    </row>
    <row r="535" spans="1:7" x14ac:dyDescent="0.25">
      <c r="A535" s="214"/>
      <c r="B535" s="215"/>
      <c r="C535" s="216"/>
      <c r="D535" s="216"/>
      <c r="E535" s="216"/>
      <c r="F535" s="216"/>
      <c r="G535" s="216"/>
    </row>
    <row r="536" spans="1:7" x14ac:dyDescent="0.25">
      <c r="A536" s="214"/>
      <c r="B536" s="215"/>
      <c r="C536" s="216"/>
      <c r="D536" s="216"/>
      <c r="E536" s="216"/>
      <c r="F536" s="216"/>
      <c r="G536" s="216"/>
    </row>
    <row r="537" spans="1:7" x14ac:dyDescent="0.25">
      <c r="A537" s="214"/>
      <c r="B537" s="215"/>
      <c r="C537" s="216"/>
      <c r="D537" s="216"/>
      <c r="E537" s="216"/>
      <c r="F537" s="216"/>
      <c r="G537" s="216"/>
    </row>
    <row r="538" spans="1:7" x14ac:dyDescent="0.25">
      <c r="A538" s="214"/>
      <c r="B538" s="215"/>
      <c r="C538" s="216"/>
      <c r="D538" s="216"/>
      <c r="E538" s="216"/>
      <c r="F538" s="216"/>
      <c r="G538" s="216"/>
    </row>
    <row r="539" spans="1:7" x14ac:dyDescent="0.25">
      <c r="A539" s="214"/>
      <c r="B539" s="215"/>
      <c r="C539" s="216"/>
      <c r="D539" s="216"/>
      <c r="E539" s="216"/>
      <c r="F539" s="216"/>
      <c r="G539" s="216"/>
    </row>
    <row r="540" spans="1:7" x14ac:dyDescent="0.25">
      <c r="A540" s="214"/>
      <c r="B540" s="215"/>
      <c r="C540" s="216"/>
      <c r="D540" s="216"/>
      <c r="E540" s="216"/>
      <c r="F540" s="216"/>
      <c r="G540" s="216"/>
    </row>
    <row r="541" spans="1:7" x14ac:dyDescent="0.25">
      <c r="A541" s="214"/>
      <c r="B541" s="215"/>
      <c r="C541" s="216"/>
      <c r="D541" s="216"/>
      <c r="E541" s="216"/>
      <c r="F541" s="216"/>
      <c r="G541" s="216"/>
    </row>
    <row r="542" spans="1:7" x14ac:dyDescent="0.25">
      <c r="A542" s="214"/>
      <c r="B542" s="215"/>
      <c r="C542" s="216"/>
      <c r="D542" s="216"/>
      <c r="E542" s="216"/>
      <c r="F542" s="216"/>
      <c r="G542" s="216"/>
    </row>
    <row r="543" spans="1:7" x14ac:dyDescent="0.25">
      <c r="A543" s="214"/>
      <c r="B543" s="215"/>
      <c r="C543" s="216"/>
      <c r="D543" s="216"/>
      <c r="E543" s="216"/>
      <c r="F543" s="216"/>
      <c r="G543" s="216"/>
    </row>
    <row r="544" spans="1:7" x14ac:dyDescent="0.25">
      <c r="A544" s="214"/>
      <c r="B544" s="215"/>
      <c r="C544" s="216"/>
      <c r="D544" s="216"/>
      <c r="E544" s="216"/>
      <c r="F544" s="216"/>
      <c r="G544" s="216"/>
    </row>
    <row r="545" spans="1:7" x14ac:dyDescent="0.25">
      <c r="A545" s="214"/>
      <c r="B545" s="215"/>
      <c r="C545" s="216"/>
      <c r="D545" s="216"/>
      <c r="E545" s="216"/>
      <c r="F545" s="216"/>
      <c r="G545" s="216"/>
    </row>
    <row r="546" spans="1:7" x14ac:dyDescent="0.25">
      <c r="A546" s="214"/>
      <c r="B546" s="215"/>
      <c r="C546" s="216"/>
      <c r="D546" s="216"/>
      <c r="E546" s="216"/>
      <c r="F546" s="216"/>
      <c r="G546" s="216"/>
    </row>
    <row r="547" spans="1:7" x14ac:dyDescent="0.25">
      <c r="A547" s="214"/>
      <c r="B547" s="215"/>
      <c r="C547" s="216"/>
      <c r="D547" s="216"/>
      <c r="E547" s="216"/>
      <c r="F547" s="216"/>
      <c r="G547" s="216"/>
    </row>
    <row r="548" spans="1:7" x14ac:dyDescent="0.25">
      <c r="A548" s="214"/>
      <c r="B548" s="215"/>
      <c r="C548" s="216"/>
      <c r="D548" s="216"/>
      <c r="E548" s="216"/>
      <c r="F548" s="216"/>
      <c r="G548" s="216"/>
    </row>
    <row r="549" spans="1:7" x14ac:dyDescent="0.25">
      <c r="A549" s="214"/>
      <c r="B549" s="215"/>
      <c r="C549" s="216"/>
      <c r="D549" s="216"/>
      <c r="E549" s="216"/>
      <c r="F549" s="216"/>
      <c r="G549" s="216"/>
    </row>
    <row r="550" spans="1:7" x14ac:dyDescent="0.25">
      <c r="A550" s="214"/>
      <c r="B550" s="215"/>
      <c r="C550" s="216"/>
      <c r="D550" s="216"/>
      <c r="E550" s="216"/>
      <c r="F550" s="216"/>
      <c r="G550" s="216"/>
    </row>
    <row r="551" spans="1:7" x14ac:dyDescent="0.25">
      <c r="A551" s="214"/>
      <c r="B551" s="215"/>
      <c r="C551" s="216"/>
      <c r="D551" s="216"/>
      <c r="E551" s="216"/>
      <c r="F551" s="216"/>
      <c r="G551" s="216"/>
    </row>
  </sheetData>
  <autoFilter ref="A16:N487"/>
  <mergeCells count="6">
    <mergeCell ref="A12:G12"/>
    <mergeCell ref="A6:G6"/>
    <mergeCell ref="A7:G7"/>
    <mergeCell ref="A8:G8"/>
    <mergeCell ref="A9:G9"/>
    <mergeCell ref="A10:G10"/>
  </mergeCells>
  <phoneticPr fontId="13" type="noConversion"/>
  <pageMargins left="0.70866141732283472" right="0.43307086614173229" top="0.48" bottom="0.45" header="0.31496062992125984" footer="0.31496062992125984"/>
  <pageSetup paperSize="9" scale="81" fitToHeight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6"/>
  <sheetViews>
    <sheetView showZeros="0" zoomScale="80" zoomScaleNormal="80" workbookViewId="0">
      <pane ySplit="15" topLeftCell="A207" activePane="bottomLeft" state="frozen"/>
      <selection pane="bottomLeft" activeCell="P10" sqref="P10"/>
    </sheetView>
  </sheetViews>
  <sheetFormatPr defaultRowHeight="15" x14ac:dyDescent="0.25"/>
  <cols>
    <col min="1" max="1" width="90" style="34" customWidth="1"/>
    <col min="2" max="2" width="16.140625" style="124" customWidth="1"/>
    <col min="3" max="3" width="4.42578125" style="124" customWidth="1"/>
    <col min="4" max="4" width="3.42578125" style="124" bestFit="1" customWidth="1"/>
    <col min="5" max="5" width="3.85546875" style="124" bestFit="1" customWidth="1"/>
    <col min="6" max="6" width="14.7109375" style="129" customWidth="1"/>
    <col min="7" max="7" width="14.42578125" style="129" customWidth="1"/>
    <col min="8" max="8" width="15.85546875" style="129" customWidth="1"/>
    <col min="9" max="9" width="17.28515625" style="129" customWidth="1"/>
    <col min="10" max="16384" width="9.140625" style="34"/>
  </cols>
  <sheetData>
    <row r="1" spans="1:9" ht="15.75" x14ac:dyDescent="0.25">
      <c r="F1" s="125"/>
      <c r="G1" s="125"/>
      <c r="H1" s="125"/>
      <c r="I1" s="156" t="s">
        <v>893</v>
      </c>
    </row>
    <row r="2" spans="1:9" ht="15.75" x14ac:dyDescent="0.25">
      <c r="F2" s="125"/>
      <c r="G2" s="125"/>
      <c r="H2" s="125"/>
      <c r="I2" s="155" t="s">
        <v>5</v>
      </c>
    </row>
    <row r="3" spans="1:9" ht="15.75" x14ac:dyDescent="0.25">
      <c r="F3" s="125"/>
      <c r="G3" s="125"/>
      <c r="H3" s="125"/>
      <c r="I3" s="155" t="s">
        <v>608</v>
      </c>
    </row>
    <row r="4" spans="1:9" ht="15.75" x14ac:dyDescent="0.25">
      <c r="D4" s="126"/>
      <c r="E4" s="126"/>
      <c r="F4" s="125"/>
      <c r="G4" s="125"/>
      <c r="H4" s="125"/>
      <c r="I4" s="156" t="s">
        <v>967</v>
      </c>
    </row>
    <row r="5" spans="1:9" ht="15.75" x14ac:dyDescent="0.25">
      <c r="A5" s="127"/>
      <c r="B5" s="128"/>
      <c r="C5" s="128"/>
      <c r="D5" s="127"/>
      <c r="E5" s="127"/>
      <c r="F5" s="127"/>
      <c r="G5" s="127"/>
      <c r="H5" s="127"/>
      <c r="I5" s="155"/>
    </row>
    <row r="6" spans="1:9" ht="15.75" x14ac:dyDescent="0.25">
      <c r="A6" s="127"/>
      <c r="B6" s="128"/>
      <c r="C6" s="128"/>
      <c r="D6" s="127"/>
      <c r="E6" s="127"/>
      <c r="F6" s="293" t="s">
        <v>435</v>
      </c>
      <c r="G6" s="293"/>
      <c r="H6" s="293"/>
      <c r="I6" s="293"/>
    </row>
    <row r="7" spans="1:9" ht="15.75" x14ac:dyDescent="0.25">
      <c r="A7" s="127"/>
      <c r="B7" s="128"/>
      <c r="C7" s="128"/>
      <c r="D7" s="127"/>
      <c r="E7" s="127"/>
      <c r="F7" s="294" t="s">
        <v>5</v>
      </c>
      <c r="G7" s="294"/>
      <c r="H7" s="294"/>
      <c r="I7" s="294"/>
    </row>
    <row r="8" spans="1:9" ht="15.75" x14ac:dyDescent="0.25">
      <c r="A8" s="127"/>
      <c r="B8" s="128"/>
      <c r="C8" s="128"/>
      <c r="D8" s="127"/>
      <c r="E8" s="127"/>
      <c r="F8" s="294" t="s">
        <v>608</v>
      </c>
      <c r="G8" s="294"/>
      <c r="H8" s="294"/>
      <c r="I8" s="294"/>
    </row>
    <row r="9" spans="1:9" ht="15.75" x14ac:dyDescent="0.25">
      <c r="A9" s="127"/>
      <c r="B9" s="128"/>
      <c r="C9" s="128"/>
      <c r="D9" s="127"/>
      <c r="E9" s="127"/>
      <c r="F9" s="293" t="s">
        <v>869</v>
      </c>
      <c r="G9" s="293"/>
      <c r="H9" s="293"/>
      <c r="I9" s="293"/>
    </row>
    <row r="10" spans="1:9" ht="15.75" x14ac:dyDescent="0.25">
      <c r="A10" s="127"/>
      <c r="B10" s="128"/>
      <c r="C10" s="128"/>
      <c r="D10" s="127"/>
      <c r="E10" s="127"/>
      <c r="F10" s="293" t="s">
        <v>863</v>
      </c>
      <c r="G10" s="293"/>
      <c r="H10" s="293"/>
      <c r="I10" s="293"/>
    </row>
    <row r="12" spans="1:9" ht="54" customHeight="1" x14ac:dyDescent="0.25">
      <c r="A12" s="292" t="s">
        <v>687</v>
      </c>
      <c r="B12" s="292"/>
      <c r="C12" s="292"/>
      <c r="D12" s="292"/>
      <c r="E12" s="292"/>
      <c r="F12" s="292"/>
      <c r="G12" s="292"/>
      <c r="H12" s="292"/>
      <c r="I12" s="292"/>
    </row>
    <row r="14" spans="1:9" x14ac:dyDescent="0.25">
      <c r="I14" s="130" t="s">
        <v>0</v>
      </c>
    </row>
    <row r="15" spans="1:9" ht="78.75" x14ac:dyDescent="0.25">
      <c r="A15" s="13" t="s">
        <v>83</v>
      </c>
      <c r="B15" s="131" t="s">
        <v>85</v>
      </c>
      <c r="C15" s="13" t="s">
        <v>86</v>
      </c>
      <c r="D15" s="131" t="s">
        <v>138</v>
      </c>
      <c r="E15" s="131" t="s">
        <v>84</v>
      </c>
      <c r="F15" s="13" t="s">
        <v>152</v>
      </c>
      <c r="G15" s="13" t="s">
        <v>555</v>
      </c>
      <c r="H15" s="13" t="s">
        <v>153</v>
      </c>
      <c r="I15" s="13" t="s">
        <v>433</v>
      </c>
    </row>
    <row r="16" spans="1:9" ht="15.75" x14ac:dyDescent="0.25">
      <c r="A16" s="17">
        <v>1</v>
      </c>
      <c r="B16" s="17">
        <v>2</v>
      </c>
      <c r="C16" s="17"/>
      <c r="D16" s="25">
        <v>3</v>
      </c>
      <c r="E16" s="25">
        <v>4</v>
      </c>
      <c r="F16" s="17">
        <v>6</v>
      </c>
      <c r="G16" s="17"/>
      <c r="H16" s="17">
        <v>7</v>
      </c>
      <c r="I16" s="17">
        <v>8</v>
      </c>
    </row>
    <row r="17" spans="1:9" ht="15.75" x14ac:dyDescent="0.25">
      <c r="A17" s="132" t="s">
        <v>150</v>
      </c>
      <c r="B17" s="17"/>
      <c r="C17" s="18"/>
      <c r="D17" s="25"/>
      <c r="E17" s="25"/>
      <c r="F17" s="40">
        <f>SUM(G17:I17)</f>
        <v>1058036.2</v>
      </c>
      <c r="G17" s="40">
        <f>SUM(G20,G22,G86,G90,G98,G123,G135,G159,G172,)</f>
        <v>3150</v>
      </c>
      <c r="H17" s="40">
        <f>SUM(H20,H22,H86,H90,H98,H123,H135,H159,H172,)</f>
        <v>583477.79999999993</v>
      </c>
      <c r="I17" s="40">
        <f>SUM(I20,I22,I86,I90,I98,I123,I135,I159,I172,)</f>
        <v>471408.39999999997</v>
      </c>
    </row>
    <row r="18" spans="1:9" ht="15.75" x14ac:dyDescent="0.25">
      <c r="A18" s="132" t="s">
        <v>554</v>
      </c>
      <c r="B18" s="17"/>
      <c r="C18" s="18"/>
      <c r="D18" s="25"/>
      <c r="E18" s="25"/>
      <c r="F18" s="40">
        <f>G18+H18+I18</f>
        <v>1315279.5999999999</v>
      </c>
      <c r="G18" s="40">
        <f>G19+G174</f>
        <v>5211.7</v>
      </c>
      <c r="H18" s="40">
        <f>H19+H174</f>
        <v>629642.19999999995</v>
      </c>
      <c r="I18" s="40">
        <f>I19+I174</f>
        <v>680425.7</v>
      </c>
    </row>
    <row r="19" spans="1:9" ht="15.75" x14ac:dyDescent="0.25">
      <c r="A19" s="132" t="s">
        <v>553</v>
      </c>
      <c r="B19" s="25"/>
      <c r="C19" s="17"/>
      <c r="D19" s="25"/>
      <c r="E19" s="25"/>
      <c r="F19" s="40">
        <f t="shared" ref="F19:F106" si="0">G19+H19+I19</f>
        <v>1058036.2</v>
      </c>
      <c r="G19" s="40">
        <f>G20+G22+G86+G90+G98+G123+G135+G159+G172</f>
        <v>3150</v>
      </c>
      <c r="H19" s="40">
        <f>H20+H22+H86+H90+H98+H123+H135+H159+H172</f>
        <v>583477.79999999993</v>
      </c>
      <c r="I19" s="40">
        <f>I20+I22+I86+I90+I98+I123+I135+I159+I172</f>
        <v>471408.39999999997</v>
      </c>
    </row>
    <row r="20" spans="1:9" ht="47.25" x14ac:dyDescent="0.25">
      <c r="A20" s="132" t="s">
        <v>281</v>
      </c>
      <c r="B20" s="39" t="s">
        <v>140</v>
      </c>
      <c r="C20" s="18"/>
      <c r="D20" s="19"/>
      <c r="E20" s="19"/>
      <c r="F20" s="40">
        <f t="shared" si="0"/>
        <v>5</v>
      </c>
      <c r="G20" s="40"/>
      <c r="H20" s="40">
        <f>SUBTOTAL(9,H21)</f>
        <v>0</v>
      </c>
      <c r="I20" s="40">
        <f>SUBTOTAL(9,I21)</f>
        <v>5</v>
      </c>
    </row>
    <row r="21" spans="1:9" ht="31.5" x14ac:dyDescent="0.25">
      <c r="A21" s="133" t="s">
        <v>561</v>
      </c>
      <c r="B21" s="38" t="s">
        <v>282</v>
      </c>
      <c r="C21" s="18">
        <v>200</v>
      </c>
      <c r="D21" s="19" t="s">
        <v>142</v>
      </c>
      <c r="E21" s="19">
        <v>14</v>
      </c>
      <c r="F21" s="14">
        <f t="shared" si="0"/>
        <v>5</v>
      </c>
      <c r="G21" s="14"/>
      <c r="H21" s="14">
        <v>0</v>
      </c>
      <c r="I21" s="14">
        <v>5</v>
      </c>
    </row>
    <row r="22" spans="1:9" ht="31.5" x14ac:dyDescent="0.25">
      <c r="A22" s="132" t="s">
        <v>368</v>
      </c>
      <c r="B22" s="39" t="s">
        <v>141</v>
      </c>
      <c r="C22" s="18"/>
      <c r="D22" s="19"/>
      <c r="E22" s="19"/>
      <c r="F22" s="40">
        <f t="shared" si="0"/>
        <v>684832.4</v>
      </c>
      <c r="G22" s="40">
        <f>SUM(G23,G75,G78)</f>
        <v>3150</v>
      </c>
      <c r="H22" s="40">
        <f>SUM(H23,H75,H78)</f>
        <v>423895.5</v>
      </c>
      <c r="I22" s="40">
        <f>SUM(I23,I75,I78)</f>
        <v>257786.9</v>
      </c>
    </row>
    <row r="23" spans="1:9" ht="31.5" x14ac:dyDescent="0.25">
      <c r="A23" s="134" t="s">
        <v>151</v>
      </c>
      <c r="B23" s="135" t="s">
        <v>456</v>
      </c>
      <c r="C23" s="136"/>
      <c r="D23" s="137"/>
      <c r="E23" s="137"/>
      <c r="F23" s="138">
        <f t="shared" si="0"/>
        <v>457193.9</v>
      </c>
      <c r="G23" s="138">
        <f>G24+G29+G34+G37+G39+G41+G43+G45+G47+G49+G51+G54+G59+G64+G67+G70</f>
        <v>3150</v>
      </c>
      <c r="H23" s="138">
        <f>H24+H29+H34+H37+H39+H41+H43+H45+H47+H49+H51+H54+H59+H64+H67+H70</f>
        <v>423895.5</v>
      </c>
      <c r="I23" s="138">
        <f>I24+I29+I34+I37+I39+I41+I43+I45+I47+I49+I51+I54+I59+I64+I67+I70</f>
        <v>30148.400000000005</v>
      </c>
    </row>
    <row r="24" spans="1:9" s="73" customFormat="1" ht="94.5" x14ac:dyDescent="0.25">
      <c r="A24" s="21" t="s">
        <v>371</v>
      </c>
      <c r="B24" s="139" t="s">
        <v>457</v>
      </c>
      <c r="C24" s="17"/>
      <c r="D24" s="25"/>
      <c r="E24" s="25"/>
      <c r="F24" s="14">
        <f t="shared" si="0"/>
        <v>409308</v>
      </c>
      <c r="G24" s="14"/>
      <c r="H24" s="14">
        <f>SUBTOTAL(9,H25:H28)</f>
        <v>409308</v>
      </c>
      <c r="I24" s="14">
        <f>SUBTOTAL(9,I25:I28)</f>
        <v>0</v>
      </c>
    </row>
    <row r="25" spans="1:9" ht="47.25" customHeight="1" x14ac:dyDescent="0.25">
      <c r="A25" s="133" t="s">
        <v>748</v>
      </c>
      <c r="B25" s="38" t="s">
        <v>725</v>
      </c>
      <c r="C25" s="18">
        <v>600</v>
      </c>
      <c r="D25" s="19" t="s">
        <v>145</v>
      </c>
      <c r="E25" s="19" t="s">
        <v>140</v>
      </c>
      <c r="F25" s="14">
        <f t="shared" si="0"/>
        <v>44726.8</v>
      </c>
      <c r="G25" s="14"/>
      <c r="H25" s="14">
        <v>44726.8</v>
      </c>
      <c r="I25" s="14">
        <v>0</v>
      </c>
    </row>
    <row r="26" spans="1:9" ht="63" x14ac:dyDescent="0.25">
      <c r="A26" s="133" t="s">
        <v>749</v>
      </c>
      <c r="B26" s="38" t="s">
        <v>728</v>
      </c>
      <c r="C26" s="18">
        <v>600</v>
      </c>
      <c r="D26" s="19" t="s">
        <v>145</v>
      </c>
      <c r="E26" s="19" t="s">
        <v>141</v>
      </c>
      <c r="F26" s="14">
        <f t="shared" si="0"/>
        <v>263943.7</v>
      </c>
      <c r="G26" s="14"/>
      <c r="H26" s="14">
        <v>263943.7</v>
      </c>
      <c r="I26" s="140"/>
    </row>
    <row r="27" spans="1:9" ht="46.5" customHeight="1" x14ac:dyDescent="0.25">
      <c r="A27" s="133" t="s">
        <v>750</v>
      </c>
      <c r="B27" s="38" t="s">
        <v>736</v>
      </c>
      <c r="C27" s="18">
        <v>600</v>
      </c>
      <c r="D27" s="19" t="s">
        <v>145</v>
      </c>
      <c r="E27" s="19" t="s">
        <v>142</v>
      </c>
      <c r="F27" s="14">
        <f t="shared" si="0"/>
        <v>59688.2</v>
      </c>
      <c r="G27" s="14"/>
      <c r="H27" s="14">
        <v>59688.2</v>
      </c>
      <c r="I27" s="140"/>
    </row>
    <row r="28" spans="1:9" ht="63" customHeight="1" x14ac:dyDescent="0.25">
      <c r="A28" s="133" t="s">
        <v>751</v>
      </c>
      <c r="B28" s="38" t="s">
        <v>730</v>
      </c>
      <c r="C28" s="18">
        <v>600</v>
      </c>
      <c r="D28" s="19" t="s">
        <v>145</v>
      </c>
      <c r="E28" s="19" t="s">
        <v>141</v>
      </c>
      <c r="F28" s="14">
        <f t="shared" si="0"/>
        <v>40949.300000000003</v>
      </c>
      <c r="G28" s="14"/>
      <c r="H28" s="14">
        <v>40949.300000000003</v>
      </c>
      <c r="I28" s="140"/>
    </row>
    <row r="29" spans="1:9" ht="15.75" x14ac:dyDescent="0.25">
      <c r="A29" s="133" t="s">
        <v>376</v>
      </c>
      <c r="B29" s="139" t="s">
        <v>458</v>
      </c>
      <c r="C29" s="18"/>
      <c r="D29" s="19"/>
      <c r="E29" s="19"/>
      <c r="F29" s="14">
        <f>G29+H29+I29</f>
        <v>7981.6</v>
      </c>
      <c r="G29" s="14"/>
      <c r="H29" s="14">
        <f>SUBTOTAL(9,H30:H33)</f>
        <v>0</v>
      </c>
      <c r="I29" s="14">
        <f>SUBTOTAL(9,I30:I33)</f>
        <v>7981.6</v>
      </c>
    </row>
    <row r="30" spans="1:9" ht="31.5" x14ac:dyDescent="0.25">
      <c r="A30" s="41" t="s">
        <v>600</v>
      </c>
      <c r="B30" s="139" t="s">
        <v>378</v>
      </c>
      <c r="C30" s="18">
        <v>100</v>
      </c>
      <c r="D30" s="19" t="s">
        <v>145</v>
      </c>
      <c r="E30" s="19" t="s">
        <v>145</v>
      </c>
      <c r="F30" s="14">
        <f>SUBTOTAL(9,G30:I30)</f>
        <v>108</v>
      </c>
      <c r="G30" s="14"/>
      <c r="H30" s="14"/>
      <c r="I30" s="14">
        <v>108</v>
      </c>
    </row>
    <row r="31" spans="1:9" ht="31.5" x14ac:dyDescent="0.25">
      <c r="A31" s="41" t="s">
        <v>600</v>
      </c>
      <c r="B31" s="139" t="s">
        <v>378</v>
      </c>
      <c r="C31" s="18">
        <v>200</v>
      </c>
      <c r="D31" s="19" t="s">
        <v>145</v>
      </c>
      <c r="E31" s="19" t="s">
        <v>145</v>
      </c>
      <c r="F31" s="14">
        <f>SUBTOTAL(9,G31:I31)</f>
        <v>84</v>
      </c>
      <c r="G31" s="14"/>
      <c r="H31" s="14"/>
      <c r="I31" s="14">
        <v>84</v>
      </c>
    </row>
    <row r="32" spans="1:9" ht="31.5" x14ac:dyDescent="0.25">
      <c r="A32" s="41" t="s">
        <v>600</v>
      </c>
      <c r="B32" s="139" t="s">
        <v>378</v>
      </c>
      <c r="C32" s="18">
        <v>300</v>
      </c>
      <c r="D32" s="19" t="s">
        <v>145</v>
      </c>
      <c r="E32" s="19" t="s">
        <v>145</v>
      </c>
      <c r="F32" s="14">
        <f t="shared" si="0"/>
        <v>292</v>
      </c>
      <c r="G32" s="14"/>
      <c r="H32" s="14"/>
      <c r="I32" s="42">
        <v>292</v>
      </c>
    </row>
    <row r="33" spans="1:9" ht="47.25" x14ac:dyDescent="0.25">
      <c r="A33" s="133" t="s">
        <v>459</v>
      </c>
      <c r="B33" s="139" t="s">
        <v>378</v>
      </c>
      <c r="C33" s="18">
        <v>600</v>
      </c>
      <c r="D33" s="19" t="s">
        <v>145</v>
      </c>
      <c r="E33" s="19" t="s">
        <v>145</v>
      </c>
      <c r="F33" s="14">
        <f t="shared" si="0"/>
        <v>7497.6</v>
      </c>
      <c r="G33" s="14"/>
      <c r="H33" s="14">
        <v>0</v>
      </c>
      <c r="I33" s="42">
        <v>7497.6</v>
      </c>
    </row>
    <row r="34" spans="1:9" ht="31.5" x14ac:dyDescent="0.25">
      <c r="A34" s="21" t="s">
        <v>380</v>
      </c>
      <c r="B34" s="139" t="s">
        <v>460</v>
      </c>
      <c r="C34" s="18"/>
      <c r="D34" s="19"/>
      <c r="E34" s="19"/>
      <c r="F34" s="14">
        <f t="shared" si="0"/>
        <v>3791.4</v>
      </c>
      <c r="G34" s="14"/>
      <c r="H34" s="14">
        <f>SUBTOTAL(9,H35:H36)</f>
        <v>3753.8</v>
      </c>
      <c r="I34" s="14">
        <f>SUBTOTAL(9,I35:I36)</f>
        <v>37.6</v>
      </c>
    </row>
    <row r="35" spans="1:9" ht="47.25" x14ac:dyDescent="0.25">
      <c r="A35" s="133" t="s">
        <v>752</v>
      </c>
      <c r="B35" s="139" t="s">
        <v>740</v>
      </c>
      <c r="C35" s="18">
        <v>600</v>
      </c>
      <c r="D35" s="19" t="s">
        <v>145</v>
      </c>
      <c r="E35" s="19" t="s">
        <v>145</v>
      </c>
      <c r="F35" s="14">
        <f t="shared" si="0"/>
        <v>3753.8</v>
      </c>
      <c r="G35" s="14"/>
      <c r="H35" s="14">
        <v>3753.8</v>
      </c>
      <c r="I35" s="140">
        <v>0</v>
      </c>
    </row>
    <row r="36" spans="1:9" ht="64.5" customHeight="1" x14ac:dyDescent="0.25">
      <c r="A36" s="133" t="s">
        <v>461</v>
      </c>
      <c r="B36" s="139" t="s">
        <v>742</v>
      </c>
      <c r="C36" s="18">
        <v>600</v>
      </c>
      <c r="D36" s="19" t="s">
        <v>145</v>
      </c>
      <c r="E36" s="19" t="s">
        <v>145</v>
      </c>
      <c r="F36" s="14">
        <f t="shared" si="0"/>
        <v>37.6</v>
      </c>
      <c r="G36" s="14"/>
      <c r="H36" s="14">
        <v>0</v>
      </c>
      <c r="I36" s="14">
        <v>37.6</v>
      </c>
    </row>
    <row r="37" spans="1:9" ht="31.5" x14ac:dyDescent="0.25">
      <c r="A37" s="21" t="s">
        <v>778</v>
      </c>
      <c r="B37" s="139" t="s">
        <v>462</v>
      </c>
      <c r="C37" s="18"/>
      <c r="D37" s="19"/>
      <c r="E37" s="19"/>
      <c r="F37" s="14">
        <f t="shared" si="0"/>
        <v>50</v>
      </c>
      <c r="G37" s="14"/>
      <c r="H37" s="14">
        <f>SUBTOTAL(9,H38)</f>
        <v>0</v>
      </c>
      <c r="I37" s="14">
        <f>SUBTOTAL(9,I38)</f>
        <v>50</v>
      </c>
    </row>
    <row r="38" spans="1:9" ht="31.5" x14ac:dyDescent="0.25">
      <c r="A38" s="133" t="s">
        <v>859</v>
      </c>
      <c r="B38" s="139" t="s">
        <v>382</v>
      </c>
      <c r="C38" s="18">
        <v>300</v>
      </c>
      <c r="D38" s="19" t="s">
        <v>145</v>
      </c>
      <c r="E38" s="19" t="s">
        <v>149</v>
      </c>
      <c r="F38" s="14">
        <f t="shared" si="0"/>
        <v>50</v>
      </c>
      <c r="G38" s="14"/>
      <c r="H38" s="14">
        <v>0</v>
      </c>
      <c r="I38" s="14">
        <v>50</v>
      </c>
    </row>
    <row r="39" spans="1:9" ht="35.25" customHeight="1" x14ac:dyDescent="0.25">
      <c r="A39" s="21" t="s">
        <v>384</v>
      </c>
      <c r="B39" s="139" t="s">
        <v>463</v>
      </c>
      <c r="C39" s="18"/>
      <c r="D39" s="19"/>
      <c r="E39" s="19"/>
      <c r="F39" s="14">
        <f t="shared" si="0"/>
        <v>1509.7</v>
      </c>
      <c r="G39" s="14"/>
      <c r="H39" s="14">
        <f>SUBTOTAL(9,H40)</f>
        <v>0</v>
      </c>
      <c r="I39" s="14">
        <f>SUBTOTAL(9,I40)</f>
        <v>1509.7</v>
      </c>
    </row>
    <row r="40" spans="1:9" ht="47.25" x14ac:dyDescent="0.25">
      <c r="A40" s="133" t="s">
        <v>464</v>
      </c>
      <c r="B40" s="139" t="s">
        <v>385</v>
      </c>
      <c r="C40" s="18">
        <v>600</v>
      </c>
      <c r="D40" s="19" t="s">
        <v>145</v>
      </c>
      <c r="E40" s="19" t="s">
        <v>149</v>
      </c>
      <c r="F40" s="14">
        <f t="shared" si="0"/>
        <v>1509.7</v>
      </c>
      <c r="G40" s="14"/>
      <c r="H40" s="14">
        <v>0</v>
      </c>
      <c r="I40" s="14">
        <v>1509.7</v>
      </c>
    </row>
    <row r="41" spans="1:9" ht="15.75" x14ac:dyDescent="0.25">
      <c r="A41" s="21" t="s">
        <v>389</v>
      </c>
      <c r="B41" s="139" t="s">
        <v>465</v>
      </c>
      <c r="C41" s="18"/>
      <c r="D41" s="19"/>
      <c r="E41" s="19"/>
      <c r="F41" s="14">
        <f t="shared" si="0"/>
        <v>109.5</v>
      </c>
      <c r="G41" s="14"/>
      <c r="H41" s="14">
        <f>SUBTOTAL(9,H42)</f>
        <v>0</v>
      </c>
      <c r="I41" s="14">
        <f>SUBTOTAL(9,I42)</f>
        <v>109.5</v>
      </c>
    </row>
    <row r="42" spans="1:9" ht="31.5" x14ac:dyDescent="0.25">
      <c r="A42" s="133" t="s">
        <v>466</v>
      </c>
      <c r="B42" s="139" t="s">
        <v>388</v>
      </c>
      <c r="C42" s="18">
        <v>600</v>
      </c>
      <c r="D42" s="19" t="s">
        <v>145</v>
      </c>
      <c r="E42" s="19" t="s">
        <v>149</v>
      </c>
      <c r="F42" s="14">
        <f t="shared" si="0"/>
        <v>109.5</v>
      </c>
      <c r="G42" s="14"/>
      <c r="H42" s="14">
        <v>0</v>
      </c>
      <c r="I42" s="14">
        <v>109.5</v>
      </c>
    </row>
    <row r="43" spans="1:9" ht="15.75" x14ac:dyDescent="0.25">
      <c r="A43" s="21" t="s">
        <v>387</v>
      </c>
      <c r="B43" s="139" t="s">
        <v>467</v>
      </c>
      <c r="C43" s="18"/>
      <c r="D43" s="19"/>
      <c r="E43" s="19"/>
      <c r="F43" s="14">
        <f t="shared" si="0"/>
        <v>857.5</v>
      </c>
      <c r="G43" s="14"/>
      <c r="H43" s="14">
        <f>SUBTOTAL(9,H44)</f>
        <v>0</v>
      </c>
      <c r="I43" s="14">
        <f>SUBTOTAL(9,I44)</f>
        <v>857.5</v>
      </c>
    </row>
    <row r="44" spans="1:9" ht="30.75" customHeight="1" x14ac:dyDescent="0.25">
      <c r="A44" s="133" t="s">
        <v>468</v>
      </c>
      <c r="B44" s="139" t="s">
        <v>394</v>
      </c>
      <c r="C44" s="18">
        <v>600</v>
      </c>
      <c r="D44" s="19" t="s">
        <v>146</v>
      </c>
      <c r="E44" s="19" t="s">
        <v>140</v>
      </c>
      <c r="F44" s="14">
        <f t="shared" si="0"/>
        <v>857.5</v>
      </c>
      <c r="G44" s="14"/>
      <c r="H44" s="14">
        <v>0</v>
      </c>
      <c r="I44" s="14">
        <v>857.5</v>
      </c>
    </row>
    <row r="45" spans="1:9" ht="15.75" x14ac:dyDescent="0.25">
      <c r="A45" s="21" t="s">
        <v>396</v>
      </c>
      <c r="B45" s="139" t="s">
        <v>469</v>
      </c>
      <c r="C45" s="18"/>
      <c r="D45" s="19"/>
      <c r="E45" s="19"/>
      <c r="F45" s="14">
        <f t="shared" si="0"/>
        <v>98.2</v>
      </c>
      <c r="G45" s="14"/>
      <c r="H45" s="14">
        <f>SUBTOTAL(9,H46)</f>
        <v>0</v>
      </c>
      <c r="I45" s="14">
        <f>SUBTOTAL(9,I46)</f>
        <v>98.2</v>
      </c>
    </row>
    <row r="46" spans="1:9" ht="31.5" x14ac:dyDescent="0.25">
      <c r="A46" s="133" t="s">
        <v>470</v>
      </c>
      <c r="B46" s="139" t="s">
        <v>397</v>
      </c>
      <c r="C46" s="18">
        <v>600</v>
      </c>
      <c r="D46" s="19" t="s">
        <v>146</v>
      </c>
      <c r="E46" s="19" t="s">
        <v>140</v>
      </c>
      <c r="F46" s="14">
        <f t="shared" si="0"/>
        <v>98.2</v>
      </c>
      <c r="G46" s="14"/>
      <c r="H46" s="14">
        <v>0</v>
      </c>
      <c r="I46" s="14">
        <v>98.2</v>
      </c>
    </row>
    <row r="47" spans="1:9" ht="63" x14ac:dyDescent="0.25">
      <c r="A47" s="21" t="s">
        <v>769</v>
      </c>
      <c r="B47" s="139" t="s">
        <v>471</v>
      </c>
      <c r="C47" s="18"/>
      <c r="D47" s="19"/>
      <c r="E47" s="19"/>
      <c r="F47" s="14">
        <f t="shared" si="0"/>
        <v>1414.6</v>
      </c>
      <c r="G47" s="14"/>
      <c r="H47" s="14">
        <f>SUBTOTAL(9,H48)</f>
        <v>1414.6</v>
      </c>
      <c r="I47" s="14">
        <f>SUBTOTAL(9,I48)</f>
        <v>0</v>
      </c>
    </row>
    <row r="48" spans="1:9" ht="78.75" x14ac:dyDescent="0.25">
      <c r="A48" s="133" t="s">
        <v>771</v>
      </c>
      <c r="B48" s="139" t="s">
        <v>747</v>
      </c>
      <c r="C48" s="18">
        <v>600</v>
      </c>
      <c r="D48" s="19" t="s">
        <v>4</v>
      </c>
      <c r="E48" s="19" t="s">
        <v>143</v>
      </c>
      <c r="F48" s="14">
        <f t="shared" si="0"/>
        <v>1414.6</v>
      </c>
      <c r="G48" s="14"/>
      <c r="H48" s="14">
        <v>1414.6</v>
      </c>
      <c r="I48" s="140"/>
    </row>
    <row r="49" spans="1:9" ht="31.5" x14ac:dyDescent="0.25">
      <c r="A49" s="133" t="s">
        <v>391</v>
      </c>
      <c r="B49" s="139" t="s">
        <v>472</v>
      </c>
      <c r="C49" s="18"/>
      <c r="D49" s="19"/>
      <c r="E49" s="19"/>
      <c r="F49" s="14">
        <f t="shared" si="0"/>
        <v>214.6</v>
      </c>
      <c r="G49" s="14"/>
      <c r="H49" s="14">
        <f>SUBTOTAL(9,H50)</f>
        <v>0</v>
      </c>
      <c r="I49" s="14">
        <f>SUBTOTAL(9,I50)</f>
        <v>214.6</v>
      </c>
    </row>
    <row r="50" spans="1:9" ht="47.25" x14ac:dyDescent="0.25">
      <c r="A50" s="133" t="s">
        <v>473</v>
      </c>
      <c r="B50" s="139" t="s">
        <v>392</v>
      </c>
      <c r="C50" s="18">
        <v>600</v>
      </c>
      <c r="D50" s="19" t="s">
        <v>145</v>
      </c>
      <c r="E50" s="19" t="s">
        <v>149</v>
      </c>
      <c r="F50" s="14">
        <f t="shared" si="0"/>
        <v>214.6</v>
      </c>
      <c r="G50" s="14"/>
      <c r="H50" s="14">
        <v>0</v>
      </c>
      <c r="I50" s="14">
        <v>214.6</v>
      </c>
    </row>
    <row r="51" spans="1:9" ht="63" x14ac:dyDescent="0.25">
      <c r="A51" s="21" t="s">
        <v>399</v>
      </c>
      <c r="B51" s="139" t="s">
        <v>474</v>
      </c>
      <c r="C51" s="18"/>
      <c r="D51" s="19"/>
      <c r="E51" s="19"/>
      <c r="F51" s="14">
        <f t="shared" si="0"/>
        <v>6409.2</v>
      </c>
      <c r="G51" s="14">
        <f>SUBTOTAL(9,G52:G53)</f>
        <v>0</v>
      </c>
      <c r="H51" s="14">
        <f>SUBTOTAL(9,H52:H53)</f>
        <v>6409.2</v>
      </c>
      <c r="I51" s="14">
        <f>SUBTOTAL(9,I52:I53)</f>
        <v>0</v>
      </c>
    </row>
    <row r="52" spans="1:9" ht="110.25" x14ac:dyDescent="0.25">
      <c r="A52" s="133" t="s">
        <v>753</v>
      </c>
      <c r="B52" s="139" t="s">
        <v>400</v>
      </c>
      <c r="C52" s="18">
        <v>600</v>
      </c>
      <c r="D52" s="19" t="s">
        <v>145</v>
      </c>
      <c r="E52" s="19" t="s">
        <v>149</v>
      </c>
      <c r="F52" s="14">
        <f t="shared" si="0"/>
        <v>5169.3999999999996</v>
      </c>
      <c r="G52" s="14"/>
      <c r="H52" s="14">
        <v>5169.3999999999996</v>
      </c>
      <c r="I52" s="14"/>
    </row>
    <row r="53" spans="1:9" ht="110.25" x14ac:dyDescent="0.25">
      <c r="A53" s="133" t="s">
        <v>753</v>
      </c>
      <c r="B53" s="139" t="s">
        <v>400</v>
      </c>
      <c r="C53" s="18">
        <v>600</v>
      </c>
      <c r="D53" s="19" t="s">
        <v>146</v>
      </c>
      <c r="E53" s="19" t="s">
        <v>140</v>
      </c>
      <c r="F53" s="14">
        <f t="shared" si="0"/>
        <v>1239.8</v>
      </c>
      <c r="G53" s="14"/>
      <c r="H53" s="14">
        <v>1239.8</v>
      </c>
      <c r="I53" s="14"/>
    </row>
    <row r="54" spans="1:9" ht="31.5" x14ac:dyDescent="0.25">
      <c r="A54" s="21" t="s">
        <v>434</v>
      </c>
      <c r="B54" s="139" t="s">
        <v>475</v>
      </c>
      <c r="C54" s="18"/>
      <c r="D54" s="19"/>
      <c r="E54" s="19"/>
      <c r="F54" s="14">
        <f t="shared" si="0"/>
        <v>17320.099999999999</v>
      </c>
      <c r="G54" s="14">
        <f>SUBTOTAL(9,G55:G58)</f>
        <v>0</v>
      </c>
      <c r="H54" s="14">
        <f>SUBTOTAL(9,H55:H58)</f>
        <v>0</v>
      </c>
      <c r="I54" s="14">
        <f>SUBTOTAL(9,I55:I58)</f>
        <v>17320.099999999999</v>
      </c>
    </row>
    <row r="55" spans="1:9" ht="31.5" x14ac:dyDescent="0.25">
      <c r="A55" s="133" t="s">
        <v>754</v>
      </c>
      <c r="B55" s="139" t="s">
        <v>372</v>
      </c>
      <c r="C55" s="18">
        <v>600</v>
      </c>
      <c r="D55" s="19" t="s">
        <v>145</v>
      </c>
      <c r="E55" s="19" t="s">
        <v>140</v>
      </c>
      <c r="F55" s="14">
        <f t="shared" si="0"/>
        <v>1454.4</v>
      </c>
      <c r="G55" s="14"/>
      <c r="H55" s="14">
        <v>0</v>
      </c>
      <c r="I55" s="14">
        <v>1454.4</v>
      </c>
    </row>
    <row r="56" spans="1:9" ht="31.5" x14ac:dyDescent="0.25">
      <c r="A56" s="133" t="s">
        <v>754</v>
      </c>
      <c r="B56" s="139" t="s">
        <v>372</v>
      </c>
      <c r="C56" s="18">
        <v>600</v>
      </c>
      <c r="D56" s="19" t="s">
        <v>145</v>
      </c>
      <c r="E56" s="19" t="s">
        <v>141</v>
      </c>
      <c r="F56" s="14">
        <f t="shared" si="0"/>
        <v>12696.9</v>
      </c>
      <c r="G56" s="14"/>
      <c r="H56" s="14">
        <v>0</v>
      </c>
      <c r="I56" s="14">
        <v>12696.9</v>
      </c>
    </row>
    <row r="57" spans="1:9" ht="31.5" x14ac:dyDescent="0.25">
      <c r="A57" s="133" t="s">
        <v>755</v>
      </c>
      <c r="B57" s="139" t="s">
        <v>372</v>
      </c>
      <c r="C57" s="18">
        <v>600</v>
      </c>
      <c r="D57" s="19" t="s">
        <v>145</v>
      </c>
      <c r="E57" s="19" t="s">
        <v>142</v>
      </c>
      <c r="F57" s="14">
        <f t="shared" si="0"/>
        <v>1814.7</v>
      </c>
      <c r="G57" s="14"/>
      <c r="H57" s="14"/>
      <c r="I57" s="14">
        <v>1814.7</v>
      </c>
    </row>
    <row r="58" spans="1:9" ht="31.5" x14ac:dyDescent="0.25">
      <c r="A58" s="133" t="s">
        <v>754</v>
      </c>
      <c r="B58" s="139" t="s">
        <v>372</v>
      </c>
      <c r="C58" s="18">
        <v>600</v>
      </c>
      <c r="D58" s="19" t="s">
        <v>146</v>
      </c>
      <c r="E58" s="19" t="s">
        <v>140</v>
      </c>
      <c r="F58" s="14">
        <f t="shared" si="0"/>
        <v>1354.1</v>
      </c>
      <c r="G58" s="14"/>
      <c r="H58" s="14">
        <v>0</v>
      </c>
      <c r="I58" s="14">
        <v>1354.1</v>
      </c>
    </row>
    <row r="59" spans="1:9" ht="31.5" x14ac:dyDescent="0.25">
      <c r="A59" s="21" t="s">
        <v>598</v>
      </c>
      <c r="B59" s="139" t="s">
        <v>655</v>
      </c>
      <c r="C59" s="18"/>
      <c r="D59" s="19"/>
      <c r="E59" s="19"/>
      <c r="F59" s="14">
        <f>G59+H59+I59</f>
        <v>1894.7</v>
      </c>
      <c r="G59" s="14"/>
      <c r="H59" s="14">
        <f>SUBTOTAL(9,H60:H62)</f>
        <v>0</v>
      </c>
      <c r="I59" s="14">
        <f>SUBTOTAL(9,I60:I63)</f>
        <v>1894.7</v>
      </c>
    </row>
    <row r="60" spans="1:9" ht="31.5" x14ac:dyDescent="0.25">
      <c r="A60" s="133" t="s">
        <v>844</v>
      </c>
      <c r="B60" s="139" t="s">
        <v>599</v>
      </c>
      <c r="C60" s="18">
        <v>600</v>
      </c>
      <c r="D60" s="19" t="s">
        <v>145</v>
      </c>
      <c r="E60" s="19" t="s">
        <v>140</v>
      </c>
      <c r="F60" s="14">
        <f>G60+H60+I60</f>
        <v>672.2</v>
      </c>
      <c r="G60" s="14"/>
      <c r="H60" s="14"/>
      <c r="I60" s="42">
        <v>672.2</v>
      </c>
    </row>
    <row r="61" spans="1:9" ht="31.5" x14ac:dyDescent="0.25">
      <c r="A61" s="133" t="s">
        <v>844</v>
      </c>
      <c r="B61" s="139" t="s">
        <v>599</v>
      </c>
      <c r="C61" s="18">
        <v>600</v>
      </c>
      <c r="D61" s="19" t="s">
        <v>145</v>
      </c>
      <c r="E61" s="19" t="s">
        <v>141</v>
      </c>
      <c r="F61" s="14">
        <f t="shared" si="0"/>
        <v>681.5</v>
      </c>
      <c r="G61" s="14"/>
      <c r="H61" s="14"/>
      <c r="I61" s="42">
        <v>681.5</v>
      </c>
    </row>
    <row r="62" spans="1:9" ht="31.5" x14ac:dyDescent="0.25">
      <c r="A62" s="133" t="s">
        <v>844</v>
      </c>
      <c r="B62" s="139" t="s">
        <v>599</v>
      </c>
      <c r="C62" s="18">
        <v>600</v>
      </c>
      <c r="D62" s="19" t="s">
        <v>145</v>
      </c>
      <c r="E62" s="19" t="s">
        <v>142</v>
      </c>
      <c r="F62" s="14">
        <f t="shared" ref="F62:F65" si="1">G62+H62+I62</f>
        <v>260.5</v>
      </c>
      <c r="G62" s="14"/>
      <c r="H62" s="14"/>
      <c r="I62" s="42">
        <v>260.5</v>
      </c>
    </row>
    <row r="63" spans="1:9" ht="31.5" x14ac:dyDescent="0.25">
      <c r="A63" s="133" t="s">
        <v>844</v>
      </c>
      <c r="B63" s="139" t="s">
        <v>599</v>
      </c>
      <c r="C63" s="18">
        <v>600</v>
      </c>
      <c r="D63" s="19" t="s">
        <v>146</v>
      </c>
      <c r="E63" s="19" t="s">
        <v>140</v>
      </c>
      <c r="F63" s="14">
        <f t="shared" si="1"/>
        <v>280.5</v>
      </c>
      <c r="G63" s="14"/>
      <c r="H63" s="14">
        <v>0</v>
      </c>
      <c r="I63" s="14">
        <v>280.5</v>
      </c>
    </row>
    <row r="64" spans="1:9" ht="47.25" x14ac:dyDescent="0.25">
      <c r="A64" s="67" t="s">
        <v>658</v>
      </c>
      <c r="B64" s="139" t="s">
        <v>659</v>
      </c>
      <c r="C64" s="18"/>
      <c r="D64" s="19"/>
      <c r="E64" s="19"/>
      <c r="F64" s="14">
        <f t="shared" si="1"/>
        <v>3535</v>
      </c>
      <c r="G64" s="14">
        <f>SUBTOTAL(9,G65:G66)</f>
        <v>3150</v>
      </c>
      <c r="H64" s="14">
        <f>SUBTOTAL(9,H65:H66)</f>
        <v>350</v>
      </c>
      <c r="I64" s="14">
        <f>SUBTOTAL(9,I65:I66)</f>
        <v>35</v>
      </c>
    </row>
    <row r="65" spans="1:9" ht="63" x14ac:dyDescent="0.25">
      <c r="A65" s="67" t="s">
        <v>849</v>
      </c>
      <c r="B65" s="139" t="s">
        <v>820</v>
      </c>
      <c r="C65" s="18">
        <v>600</v>
      </c>
      <c r="D65" s="19" t="s">
        <v>145</v>
      </c>
      <c r="E65" s="19" t="s">
        <v>141</v>
      </c>
      <c r="F65" s="14">
        <f t="shared" si="1"/>
        <v>3500</v>
      </c>
      <c r="G65" s="14">
        <v>3150</v>
      </c>
      <c r="H65" s="14">
        <v>350</v>
      </c>
      <c r="I65" s="42"/>
    </row>
    <row r="66" spans="1:9" ht="63" x14ac:dyDescent="0.25">
      <c r="A66" s="67" t="s">
        <v>850</v>
      </c>
      <c r="B66" s="139" t="s">
        <v>821</v>
      </c>
      <c r="C66" s="18">
        <v>600</v>
      </c>
      <c r="D66" s="19" t="s">
        <v>145</v>
      </c>
      <c r="E66" s="19" t="s">
        <v>141</v>
      </c>
      <c r="F66" s="14">
        <f t="shared" ref="F66:F77" si="2">G66+H66+I66</f>
        <v>35</v>
      </c>
      <c r="G66" s="14"/>
      <c r="H66" s="14"/>
      <c r="I66" s="42">
        <v>35</v>
      </c>
    </row>
    <row r="67" spans="1:9" ht="47.25" x14ac:dyDescent="0.25">
      <c r="A67" s="41" t="s">
        <v>812</v>
      </c>
      <c r="B67" s="139" t="s">
        <v>841</v>
      </c>
      <c r="C67" s="18"/>
      <c r="D67" s="19"/>
      <c r="E67" s="19"/>
      <c r="F67" s="14">
        <f t="shared" si="2"/>
        <v>2194.8000000000002</v>
      </c>
      <c r="G67" s="14"/>
      <c r="H67" s="14">
        <f>SUBTOTAL(9,H68:H69)</f>
        <v>2159.9</v>
      </c>
      <c r="I67" s="14">
        <f>SUBTOTAL(9,I68:I69)</f>
        <v>34.9</v>
      </c>
    </row>
    <row r="68" spans="1:9" ht="47.25" x14ac:dyDescent="0.25">
      <c r="A68" s="41" t="s">
        <v>851</v>
      </c>
      <c r="B68" s="139" t="s">
        <v>815</v>
      </c>
      <c r="C68" s="18">
        <v>400</v>
      </c>
      <c r="D68" s="19" t="s">
        <v>4</v>
      </c>
      <c r="E68" s="19" t="s">
        <v>148</v>
      </c>
      <c r="F68" s="14">
        <f t="shared" si="2"/>
        <v>2159.9</v>
      </c>
      <c r="G68" s="14"/>
      <c r="H68" s="14">
        <v>2159.9</v>
      </c>
      <c r="I68" s="42"/>
    </row>
    <row r="69" spans="1:9" ht="47.25" x14ac:dyDescent="0.25">
      <c r="A69" s="41" t="s">
        <v>851</v>
      </c>
      <c r="B69" s="139" t="s">
        <v>817</v>
      </c>
      <c r="C69" s="18">
        <v>400</v>
      </c>
      <c r="D69" s="19" t="s">
        <v>4</v>
      </c>
      <c r="E69" s="19" t="s">
        <v>148</v>
      </c>
      <c r="F69" s="14">
        <f t="shared" si="2"/>
        <v>34.9</v>
      </c>
      <c r="G69" s="14"/>
      <c r="H69" s="14"/>
      <c r="I69" s="42">
        <v>34.9</v>
      </c>
    </row>
    <row r="70" spans="1:9" ht="47.25" x14ac:dyDescent="0.25">
      <c r="A70" s="67" t="s">
        <v>822</v>
      </c>
      <c r="B70" s="139" t="s">
        <v>842</v>
      </c>
      <c r="C70" s="18"/>
      <c r="D70" s="19"/>
      <c r="E70" s="19"/>
      <c r="F70" s="14">
        <f t="shared" ref="F70" si="3">G70+H70+I70</f>
        <v>505</v>
      </c>
      <c r="G70" s="14"/>
      <c r="H70" s="14">
        <f>SUBTOTAL(9,H71:H74)</f>
        <v>500</v>
      </c>
      <c r="I70" s="14">
        <f>SUBTOTAL(9,I71:I74)</f>
        <v>5</v>
      </c>
    </row>
    <row r="71" spans="1:9" ht="63" x14ac:dyDescent="0.25">
      <c r="A71" s="133" t="s">
        <v>852</v>
      </c>
      <c r="B71" s="139" t="s">
        <v>825</v>
      </c>
      <c r="C71" s="18">
        <v>600</v>
      </c>
      <c r="D71" s="19" t="s">
        <v>145</v>
      </c>
      <c r="E71" s="19" t="s">
        <v>149</v>
      </c>
      <c r="F71" s="14">
        <f t="shared" si="2"/>
        <v>200</v>
      </c>
      <c r="G71" s="14"/>
      <c r="H71" s="14">
        <v>200</v>
      </c>
      <c r="I71" s="42"/>
    </row>
    <row r="72" spans="1:9" ht="63" x14ac:dyDescent="0.25">
      <c r="A72" s="133" t="s">
        <v>852</v>
      </c>
      <c r="B72" s="139" t="s">
        <v>825</v>
      </c>
      <c r="C72" s="18">
        <v>600</v>
      </c>
      <c r="D72" s="19" t="s">
        <v>146</v>
      </c>
      <c r="E72" s="19" t="s">
        <v>140</v>
      </c>
      <c r="F72" s="14">
        <f>G72+H72+I72</f>
        <v>300</v>
      </c>
      <c r="G72" s="14"/>
      <c r="H72" s="14">
        <v>300</v>
      </c>
      <c r="I72" s="42"/>
    </row>
    <row r="73" spans="1:9" ht="47.25" x14ac:dyDescent="0.25">
      <c r="A73" s="133" t="s">
        <v>826</v>
      </c>
      <c r="B73" s="139" t="s">
        <v>827</v>
      </c>
      <c r="C73" s="18">
        <v>600</v>
      </c>
      <c r="D73" s="19" t="s">
        <v>145</v>
      </c>
      <c r="E73" s="19" t="s">
        <v>149</v>
      </c>
      <c r="F73" s="14">
        <f t="shared" si="2"/>
        <v>2</v>
      </c>
      <c r="G73" s="14"/>
      <c r="H73" s="14"/>
      <c r="I73" s="42">
        <v>2</v>
      </c>
    </row>
    <row r="74" spans="1:9" ht="63" x14ac:dyDescent="0.25">
      <c r="A74" s="133" t="s">
        <v>853</v>
      </c>
      <c r="B74" s="139" t="s">
        <v>827</v>
      </c>
      <c r="C74" s="18">
        <v>600</v>
      </c>
      <c r="D74" s="19" t="s">
        <v>146</v>
      </c>
      <c r="E74" s="19" t="s">
        <v>140</v>
      </c>
      <c r="F74" s="14">
        <f t="shared" si="2"/>
        <v>3</v>
      </c>
      <c r="G74" s="14"/>
      <c r="H74" s="14"/>
      <c r="I74" s="42">
        <v>3</v>
      </c>
    </row>
    <row r="75" spans="1:9" s="228" customFormat="1" ht="31.5" x14ac:dyDescent="0.25">
      <c r="A75" s="134" t="s">
        <v>905</v>
      </c>
      <c r="B75" s="226" t="s">
        <v>914</v>
      </c>
      <c r="C75" s="136"/>
      <c r="D75" s="137"/>
      <c r="E75" s="137"/>
      <c r="F75" s="138">
        <f t="shared" si="2"/>
        <v>1300</v>
      </c>
      <c r="G75" s="227">
        <f>SUM(G76)</f>
        <v>0</v>
      </c>
      <c r="H75" s="227">
        <f>SUM(H76)</f>
        <v>0</v>
      </c>
      <c r="I75" s="227">
        <f>SUM(I76)</f>
        <v>1300</v>
      </c>
    </row>
    <row r="76" spans="1:9" ht="15.75" x14ac:dyDescent="0.25">
      <c r="A76" s="133" t="s">
        <v>906</v>
      </c>
      <c r="B76" s="139" t="s">
        <v>912</v>
      </c>
      <c r="C76" s="18"/>
      <c r="D76" s="19"/>
      <c r="E76" s="19"/>
      <c r="F76" s="14">
        <f t="shared" si="2"/>
        <v>1300</v>
      </c>
      <c r="G76" s="14"/>
      <c r="H76" s="14"/>
      <c r="I76" s="42">
        <f>SUM(I77)</f>
        <v>1300</v>
      </c>
    </row>
    <row r="77" spans="1:9" ht="47.25" x14ac:dyDescent="0.25">
      <c r="A77" s="133" t="s">
        <v>915</v>
      </c>
      <c r="B77" s="139" t="s">
        <v>904</v>
      </c>
      <c r="C77" s="19" t="s">
        <v>913</v>
      </c>
      <c r="D77" s="19" t="s">
        <v>145</v>
      </c>
      <c r="E77" s="19" t="s">
        <v>145</v>
      </c>
      <c r="F77" s="14">
        <f t="shared" si="2"/>
        <v>1300</v>
      </c>
      <c r="G77" s="14"/>
      <c r="H77" s="14"/>
      <c r="I77" s="42">
        <v>1300</v>
      </c>
    </row>
    <row r="78" spans="1:9" ht="31.5" x14ac:dyDescent="0.25">
      <c r="A78" s="134" t="s">
        <v>135</v>
      </c>
      <c r="B78" s="135" t="s">
        <v>480</v>
      </c>
      <c r="C78" s="136"/>
      <c r="D78" s="137"/>
      <c r="E78" s="137"/>
      <c r="F78" s="138">
        <f>G78+H78+I78</f>
        <v>226338.5</v>
      </c>
      <c r="G78" s="138"/>
      <c r="H78" s="138">
        <f>SUBTOTAL(9,H79:H85)</f>
        <v>0</v>
      </c>
      <c r="I78" s="138">
        <f>SUBTOTAL(9,I79:I85)</f>
        <v>226338.5</v>
      </c>
    </row>
    <row r="79" spans="1:9" ht="47.25" x14ac:dyDescent="0.25">
      <c r="A79" s="133" t="s">
        <v>476</v>
      </c>
      <c r="B79" s="139" t="s">
        <v>727</v>
      </c>
      <c r="C79" s="18">
        <v>600</v>
      </c>
      <c r="D79" s="19" t="s">
        <v>145</v>
      </c>
      <c r="E79" s="19" t="s">
        <v>140</v>
      </c>
      <c r="F79" s="14">
        <f t="shared" si="0"/>
        <v>15908.5</v>
      </c>
      <c r="G79" s="14"/>
      <c r="H79" s="14">
        <v>0</v>
      </c>
      <c r="I79" s="14">
        <v>15908.5</v>
      </c>
    </row>
    <row r="80" spans="1:9" ht="47.25" x14ac:dyDescent="0.25">
      <c r="A80" s="133" t="s">
        <v>756</v>
      </c>
      <c r="B80" s="139" t="s">
        <v>732</v>
      </c>
      <c r="C80" s="18">
        <v>600</v>
      </c>
      <c r="D80" s="19" t="s">
        <v>145</v>
      </c>
      <c r="E80" s="19" t="s">
        <v>141</v>
      </c>
      <c r="F80" s="14">
        <f t="shared" si="0"/>
        <v>96155.9</v>
      </c>
      <c r="G80" s="14"/>
      <c r="H80" s="14">
        <v>0</v>
      </c>
      <c r="I80" s="14">
        <v>96155.9</v>
      </c>
    </row>
    <row r="81" spans="1:9" ht="47.25" x14ac:dyDescent="0.25">
      <c r="A81" s="133" t="s">
        <v>757</v>
      </c>
      <c r="B81" s="139" t="s">
        <v>738</v>
      </c>
      <c r="C81" s="18">
        <v>600</v>
      </c>
      <c r="D81" s="19" t="s">
        <v>145</v>
      </c>
      <c r="E81" s="19" t="s">
        <v>142</v>
      </c>
      <c r="F81" s="14">
        <f t="shared" si="0"/>
        <v>10741.2</v>
      </c>
      <c r="G81" s="14"/>
      <c r="H81" s="14">
        <v>0</v>
      </c>
      <c r="I81" s="14">
        <v>10741.2</v>
      </c>
    </row>
    <row r="82" spans="1:9" ht="30" customHeight="1" x14ac:dyDescent="0.25">
      <c r="A82" s="133" t="s">
        <v>758</v>
      </c>
      <c r="B82" s="139" t="s">
        <v>734</v>
      </c>
      <c r="C82" s="18">
        <v>600</v>
      </c>
      <c r="D82" s="19" t="s">
        <v>145</v>
      </c>
      <c r="E82" s="19" t="s">
        <v>141</v>
      </c>
      <c r="F82" s="14">
        <f t="shared" si="0"/>
        <v>9504.1</v>
      </c>
      <c r="G82" s="14"/>
      <c r="H82" s="14">
        <v>0</v>
      </c>
      <c r="I82" s="14">
        <v>9504.1</v>
      </c>
    </row>
    <row r="83" spans="1:9" ht="47.25" x14ac:dyDescent="0.25">
      <c r="A83" s="133" t="s">
        <v>477</v>
      </c>
      <c r="B83" s="139" t="s">
        <v>744</v>
      </c>
      <c r="C83" s="18">
        <v>600</v>
      </c>
      <c r="D83" s="19" t="s">
        <v>146</v>
      </c>
      <c r="E83" s="19" t="s">
        <v>140</v>
      </c>
      <c r="F83" s="14">
        <f t="shared" si="0"/>
        <v>59332.6</v>
      </c>
      <c r="G83" s="14"/>
      <c r="H83" s="14">
        <v>0</v>
      </c>
      <c r="I83" s="14">
        <v>59332.6</v>
      </c>
    </row>
    <row r="84" spans="1:9" ht="47.25" x14ac:dyDescent="0.25">
      <c r="A84" s="133" t="s">
        <v>478</v>
      </c>
      <c r="B84" s="139" t="s">
        <v>745</v>
      </c>
      <c r="C84" s="18">
        <v>600</v>
      </c>
      <c r="D84" s="19" t="s">
        <v>146</v>
      </c>
      <c r="E84" s="19" t="s">
        <v>140</v>
      </c>
      <c r="F84" s="14">
        <f t="shared" si="0"/>
        <v>11002.6</v>
      </c>
      <c r="G84" s="14"/>
      <c r="H84" s="14">
        <v>0</v>
      </c>
      <c r="I84" s="14">
        <v>11002.6</v>
      </c>
    </row>
    <row r="85" spans="1:9" ht="47.25" x14ac:dyDescent="0.25">
      <c r="A85" s="133" t="s">
        <v>479</v>
      </c>
      <c r="B85" s="139" t="s">
        <v>746</v>
      </c>
      <c r="C85" s="18">
        <v>600</v>
      </c>
      <c r="D85" s="19" t="s">
        <v>146</v>
      </c>
      <c r="E85" s="19" t="s">
        <v>140</v>
      </c>
      <c r="F85" s="14">
        <f t="shared" si="0"/>
        <v>23693.599999999999</v>
      </c>
      <c r="G85" s="14"/>
      <c r="H85" s="14">
        <v>0</v>
      </c>
      <c r="I85" s="14">
        <v>23693.599999999999</v>
      </c>
    </row>
    <row r="86" spans="1:9" ht="14.25" customHeight="1" x14ac:dyDescent="0.25">
      <c r="A86" s="132" t="s">
        <v>346</v>
      </c>
      <c r="B86" s="39" t="s">
        <v>142</v>
      </c>
      <c r="C86" s="18"/>
      <c r="D86" s="19"/>
      <c r="E86" s="19"/>
      <c r="F86" s="40">
        <f t="shared" si="0"/>
        <v>100</v>
      </c>
      <c r="G86" s="40"/>
      <c r="H86" s="40">
        <f>SUM(H87)</f>
        <v>0</v>
      </c>
      <c r="I86" s="40">
        <f>SUM(I87)</f>
        <v>100</v>
      </c>
    </row>
    <row r="87" spans="1:9" s="73" customFormat="1" ht="31.5" x14ac:dyDescent="0.25">
      <c r="A87" s="134" t="s">
        <v>106</v>
      </c>
      <c r="B87" s="135" t="s">
        <v>481</v>
      </c>
      <c r="C87" s="136"/>
      <c r="D87" s="137"/>
      <c r="E87" s="137"/>
      <c r="F87" s="138">
        <f t="shared" si="0"/>
        <v>100</v>
      </c>
      <c r="G87" s="138"/>
      <c r="H87" s="138">
        <f>H88</f>
        <v>0</v>
      </c>
      <c r="I87" s="138">
        <f>I88</f>
        <v>100</v>
      </c>
    </row>
    <row r="88" spans="1:9" ht="31.5" x14ac:dyDescent="0.25">
      <c r="A88" s="133" t="s">
        <v>349</v>
      </c>
      <c r="B88" s="38" t="s">
        <v>482</v>
      </c>
      <c r="C88" s="18"/>
      <c r="D88" s="19"/>
      <c r="E88" s="19"/>
      <c r="F88" s="14">
        <f t="shared" si="0"/>
        <v>100</v>
      </c>
      <c r="G88" s="14"/>
      <c r="H88" s="14">
        <f>SUBTOTAL(9,H89)</f>
        <v>0</v>
      </c>
      <c r="I88" s="14">
        <f>SUBTOTAL(9,I89)</f>
        <v>100</v>
      </c>
    </row>
    <row r="89" spans="1:9" ht="31.5" x14ac:dyDescent="0.25">
      <c r="A89" s="48" t="s">
        <v>483</v>
      </c>
      <c r="B89" s="139" t="s">
        <v>352</v>
      </c>
      <c r="C89" s="18">
        <v>800</v>
      </c>
      <c r="D89" s="19" t="s">
        <v>143</v>
      </c>
      <c r="E89" s="19">
        <v>12</v>
      </c>
      <c r="F89" s="14">
        <f t="shared" si="0"/>
        <v>100</v>
      </c>
      <c r="G89" s="14"/>
      <c r="H89" s="14">
        <v>0</v>
      </c>
      <c r="I89" s="14">
        <v>100</v>
      </c>
    </row>
    <row r="90" spans="1:9" ht="31.5" x14ac:dyDescent="0.25">
      <c r="A90" s="132" t="s">
        <v>405</v>
      </c>
      <c r="B90" s="39" t="s">
        <v>143</v>
      </c>
      <c r="C90" s="18"/>
      <c r="D90" s="19"/>
      <c r="E90" s="19"/>
      <c r="F90" s="40">
        <f t="shared" si="0"/>
        <v>22879.9</v>
      </c>
      <c r="G90" s="40"/>
      <c r="H90" s="40">
        <f>SUM(H91,H96)</f>
        <v>0</v>
      </c>
      <c r="I90" s="40">
        <f>SUM(I91,I96)</f>
        <v>22879.9</v>
      </c>
    </row>
    <row r="91" spans="1:9" s="73" customFormat="1" ht="15.75" x14ac:dyDescent="0.25">
      <c r="A91" s="134" t="s">
        <v>134</v>
      </c>
      <c r="B91" s="135" t="s">
        <v>484</v>
      </c>
      <c r="C91" s="141"/>
      <c r="D91" s="142"/>
      <c r="E91" s="142"/>
      <c r="F91" s="138">
        <f t="shared" si="0"/>
        <v>1707.2</v>
      </c>
      <c r="G91" s="138">
        <f>SUBTOTAL(9,G92,G94)</f>
        <v>0</v>
      </c>
      <c r="H91" s="138">
        <f>SUBTOTAL(9,H92,H94)</f>
        <v>0</v>
      </c>
      <c r="I91" s="138">
        <f>SUBTOTAL(9,I92,I94)</f>
        <v>1707.2</v>
      </c>
    </row>
    <row r="92" spans="1:9" ht="15.75" x14ac:dyDescent="0.25">
      <c r="A92" s="133" t="s">
        <v>413</v>
      </c>
      <c r="B92" s="139" t="s">
        <v>485</v>
      </c>
      <c r="C92" s="143"/>
      <c r="D92" s="144"/>
      <c r="E92" s="144"/>
      <c r="F92" s="14">
        <f t="shared" si="0"/>
        <v>1290</v>
      </c>
      <c r="G92" s="14"/>
      <c r="H92" s="14">
        <f>H93</f>
        <v>0</v>
      </c>
      <c r="I92" s="14">
        <f>I93</f>
        <v>1290</v>
      </c>
    </row>
    <row r="93" spans="1:9" ht="31.5" x14ac:dyDescent="0.25">
      <c r="A93" s="133" t="s">
        <v>486</v>
      </c>
      <c r="B93" s="139" t="s">
        <v>411</v>
      </c>
      <c r="C93" s="18">
        <v>600</v>
      </c>
      <c r="D93" s="19">
        <v>11</v>
      </c>
      <c r="E93" s="19" t="s">
        <v>141</v>
      </c>
      <c r="F93" s="14">
        <f t="shared" si="0"/>
        <v>1290</v>
      </c>
      <c r="G93" s="14"/>
      <c r="H93" s="14">
        <v>0</v>
      </c>
      <c r="I93" s="14">
        <v>1290</v>
      </c>
    </row>
    <row r="94" spans="1:9" ht="31.5" x14ac:dyDescent="0.25">
      <c r="A94" s="21" t="s">
        <v>434</v>
      </c>
      <c r="B94" s="139" t="s">
        <v>487</v>
      </c>
      <c r="C94" s="18"/>
      <c r="D94" s="19"/>
      <c r="E94" s="19"/>
      <c r="F94" s="14">
        <f t="shared" si="0"/>
        <v>417.2</v>
      </c>
      <c r="G94" s="14"/>
      <c r="H94" s="14">
        <f>H95</f>
        <v>0</v>
      </c>
      <c r="I94" s="14">
        <f>I95</f>
        <v>417.2</v>
      </c>
    </row>
    <row r="95" spans="1:9" ht="31.5" x14ac:dyDescent="0.25">
      <c r="A95" s="133" t="s">
        <v>754</v>
      </c>
      <c r="B95" s="139" t="s">
        <v>409</v>
      </c>
      <c r="C95" s="18">
        <v>600</v>
      </c>
      <c r="D95" s="19" t="s">
        <v>449</v>
      </c>
      <c r="E95" s="19" t="s">
        <v>140</v>
      </c>
      <c r="F95" s="14">
        <f t="shared" si="0"/>
        <v>417.2</v>
      </c>
      <c r="G95" s="14"/>
      <c r="H95" s="14">
        <v>0</v>
      </c>
      <c r="I95" s="14">
        <v>417.2</v>
      </c>
    </row>
    <row r="96" spans="1:9" ht="31.5" x14ac:dyDescent="0.25">
      <c r="A96" s="134" t="s">
        <v>135</v>
      </c>
      <c r="B96" s="135" t="s">
        <v>488</v>
      </c>
      <c r="C96" s="136"/>
      <c r="D96" s="137"/>
      <c r="E96" s="137"/>
      <c r="F96" s="138">
        <f t="shared" si="0"/>
        <v>21172.7</v>
      </c>
      <c r="G96" s="138"/>
      <c r="H96" s="138">
        <f>H97</f>
        <v>0</v>
      </c>
      <c r="I96" s="138">
        <f>I97</f>
        <v>21172.7</v>
      </c>
    </row>
    <row r="97" spans="1:9" ht="47.25" x14ac:dyDescent="0.25">
      <c r="A97" s="133" t="s">
        <v>489</v>
      </c>
      <c r="B97" s="139" t="s">
        <v>591</v>
      </c>
      <c r="C97" s="18">
        <v>600</v>
      </c>
      <c r="D97" s="19">
        <v>11</v>
      </c>
      <c r="E97" s="19" t="s">
        <v>140</v>
      </c>
      <c r="F97" s="14">
        <f t="shared" si="0"/>
        <v>21172.7</v>
      </c>
      <c r="G97" s="14"/>
      <c r="H97" s="14">
        <v>0</v>
      </c>
      <c r="I97" s="14">
        <v>21172.7</v>
      </c>
    </row>
    <row r="98" spans="1:9" ht="31.5" x14ac:dyDescent="0.25">
      <c r="A98" s="132" t="s">
        <v>308</v>
      </c>
      <c r="B98" s="39" t="s">
        <v>144</v>
      </c>
      <c r="C98" s="18"/>
      <c r="D98" s="19"/>
      <c r="E98" s="19"/>
      <c r="F98" s="40">
        <f>G98+H98+I98</f>
        <v>56017.7</v>
      </c>
      <c r="G98" s="40"/>
      <c r="H98" s="40">
        <f>SUM(H99,H117)</f>
        <v>0</v>
      </c>
      <c r="I98" s="40">
        <f>SUM(I99,I118)</f>
        <v>56017.7</v>
      </c>
    </row>
    <row r="99" spans="1:9" s="73" customFormat="1" ht="15.75" x14ac:dyDescent="0.25">
      <c r="A99" s="134" t="s">
        <v>98</v>
      </c>
      <c r="B99" s="135" t="s">
        <v>490</v>
      </c>
      <c r="C99" s="136"/>
      <c r="D99" s="137"/>
      <c r="E99" s="137"/>
      <c r="F99" s="138">
        <f t="shared" si="0"/>
        <v>10184.5</v>
      </c>
      <c r="G99" s="138"/>
      <c r="H99" s="138">
        <f>H100+H102+H105+H108+H111+H114</f>
        <v>0</v>
      </c>
      <c r="I99" s="138">
        <f>I100+I102+I105+I108+I111+I114</f>
        <v>10184.5</v>
      </c>
    </row>
    <row r="100" spans="1:9" ht="15.75" x14ac:dyDescent="0.25">
      <c r="A100" s="133" t="s">
        <v>311</v>
      </c>
      <c r="B100" s="38" t="s">
        <v>491</v>
      </c>
      <c r="C100" s="18"/>
      <c r="D100" s="19"/>
      <c r="E100" s="19"/>
      <c r="F100" s="14">
        <f t="shared" si="0"/>
        <v>10184.5</v>
      </c>
      <c r="G100" s="14"/>
      <c r="H100" s="14">
        <f>H101</f>
        <v>0</v>
      </c>
      <c r="I100" s="14">
        <f>I101</f>
        <v>10184.5</v>
      </c>
    </row>
    <row r="101" spans="1:9" ht="31.5" x14ac:dyDescent="0.25">
      <c r="A101" s="48" t="s">
        <v>492</v>
      </c>
      <c r="B101" s="38" t="s">
        <v>312</v>
      </c>
      <c r="C101" s="18">
        <v>800</v>
      </c>
      <c r="D101" s="19" t="s">
        <v>144</v>
      </c>
      <c r="E101" s="19" t="s">
        <v>141</v>
      </c>
      <c r="F101" s="14">
        <f t="shared" si="0"/>
        <v>10184.5</v>
      </c>
      <c r="G101" s="14"/>
      <c r="H101" s="14">
        <v>0</v>
      </c>
      <c r="I101" s="14">
        <v>10184.5</v>
      </c>
    </row>
    <row r="102" spans="1:9" ht="31.5" hidden="1" x14ac:dyDescent="0.25">
      <c r="A102" s="133" t="s">
        <v>334</v>
      </c>
      <c r="B102" s="38" t="s">
        <v>493</v>
      </c>
      <c r="C102" s="18"/>
      <c r="D102" s="19"/>
      <c r="E102" s="19"/>
      <c r="F102" s="14">
        <f t="shared" si="0"/>
        <v>0</v>
      </c>
      <c r="G102" s="14"/>
      <c r="H102" s="14">
        <f>H103+H104</f>
        <v>0</v>
      </c>
      <c r="I102" s="14">
        <f>I103+I104</f>
        <v>0</v>
      </c>
    </row>
    <row r="103" spans="1:9" ht="31.5" hidden="1" x14ac:dyDescent="0.25">
      <c r="A103" s="48" t="s">
        <v>494</v>
      </c>
      <c r="B103" s="38" t="s">
        <v>335</v>
      </c>
      <c r="C103" s="18">
        <v>800</v>
      </c>
      <c r="D103" s="19" t="s">
        <v>144</v>
      </c>
      <c r="E103" s="19" t="s">
        <v>144</v>
      </c>
      <c r="F103" s="14">
        <f t="shared" si="0"/>
        <v>0</v>
      </c>
      <c r="G103" s="14"/>
      <c r="H103" s="14">
        <v>0</v>
      </c>
      <c r="I103" s="140">
        <v>0</v>
      </c>
    </row>
    <row r="104" spans="1:9" ht="47.25" hidden="1" x14ac:dyDescent="0.25">
      <c r="A104" s="48" t="s">
        <v>634</v>
      </c>
      <c r="B104" s="38" t="s">
        <v>633</v>
      </c>
      <c r="C104" s="18">
        <v>800</v>
      </c>
      <c r="D104" s="19" t="s">
        <v>144</v>
      </c>
      <c r="E104" s="19" t="s">
        <v>144</v>
      </c>
      <c r="F104" s="14">
        <f>G104+H104+I104</f>
        <v>0</v>
      </c>
      <c r="G104" s="14"/>
      <c r="H104" s="14"/>
      <c r="I104" s="14">
        <v>0</v>
      </c>
    </row>
    <row r="105" spans="1:9" ht="31.5" hidden="1" x14ac:dyDescent="0.25">
      <c r="A105" s="133" t="s">
        <v>313</v>
      </c>
      <c r="B105" s="38" t="s">
        <v>495</v>
      </c>
      <c r="C105" s="18"/>
      <c r="D105" s="19"/>
      <c r="E105" s="19"/>
      <c r="F105" s="14">
        <f t="shared" si="0"/>
        <v>0</v>
      </c>
      <c r="G105" s="14"/>
      <c r="H105" s="14">
        <f>SUBTOTAL(9,H106:H107)</f>
        <v>0</v>
      </c>
      <c r="I105" s="14">
        <f>SUBTOTAL(9,I106:I107)</f>
        <v>0</v>
      </c>
    </row>
    <row r="106" spans="1:9" ht="31.5" hidden="1" x14ac:dyDescent="0.25">
      <c r="A106" s="48" t="s">
        <v>496</v>
      </c>
      <c r="B106" s="38" t="s">
        <v>314</v>
      </c>
      <c r="C106" s="18">
        <v>800</v>
      </c>
      <c r="D106" s="19" t="s">
        <v>144</v>
      </c>
      <c r="E106" s="19" t="s">
        <v>141</v>
      </c>
      <c r="F106" s="14">
        <f t="shared" si="0"/>
        <v>0</v>
      </c>
      <c r="G106" s="14"/>
      <c r="H106" s="14">
        <v>0</v>
      </c>
      <c r="I106" s="140">
        <v>0</v>
      </c>
    </row>
    <row r="107" spans="1:9" ht="47.25" hidden="1" x14ac:dyDescent="0.25">
      <c r="A107" s="48" t="s">
        <v>625</v>
      </c>
      <c r="B107" s="38" t="s">
        <v>619</v>
      </c>
      <c r="C107" s="18">
        <v>800</v>
      </c>
      <c r="D107" s="19" t="s">
        <v>144</v>
      </c>
      <c r="E107" s="19" t="s">
        <v>141</v>
      </c>
      <c r="F107" s="14">
        <f t="shared" ref="F107:F113" si="4">G107+H107+I107</f>
        <v>0</v>
      </c>
      <c r="G107" s="14"/>
      <c r="H107" s="14"/>
      <c r="I107" s="14">
        <v>0</v>
      </c>
    </row>
    <row r="108" spans="1:9" ht="31.5" hidden="1" x14ac:dyDescent="0.25">
      <c r="A108" s="133" t="s">
        <v>627</v>
      </c>
      <c r="B108" s="38" t="s">
        <v>629</v>
      </c>
      <c r="C108" s="18"/>
      <c r="D108" s="19"/>
      <c r="E108" s="19"/>
      <c r="F108" s="14">
        <f t="shared" si="4"/>
        <v>0</v>
      </c>
      <c r="G108" s="14"/>
      <c r="H108" s="14">
        <f>H109+H110</f>
        <v>0</v>
      </c>
      <c r="I108" s="14">
        <f>I109+I110</f>
        <v>0</v>
      </c>
    </row>
    <row r="109" spans="1:9" ht="31.5" hidden="1" x14ac:dyDescent="0.25">
      <c r="A109" s="48" t="s">
        <v>630</v>
      </c>
      <c r="B109" s="38" t="s">
        <v>628</v>
      </c>
      <c r="C109" s="18">
        <v>800</v>
      </c>
      <c r="D109" s="19" t="s">
        <v>144</v>
      </c>
      <c r="E109" s="19" t="s">
        <v>141</v>
      </c>
      <c r="F109" s="14">
        <f t="shared" si="4"/>
        <v>0</v>
      </c>
      <c r="G109" s="14"/>
      <c r="H109" s="14">
        <v>0</v>
      </c>
      <c r="I109" s="140">
        <v>0</v>
      </c>
    </row>
    <row r="110" spans="1:9" ht="63" hidden="1" x14ac:dyDescent="0.25">
      <c r="A110" s="48" t="s">
        <v>632</v>
      </c>
      <c r="B110" s="38" t="s">
        <v>631</v>
      </c>
      <c r="C110" s="18">
        <v>800</v>
      </c>
      <c r="D110" s="19" t="s">
        <v>144</v>
      </c>
      <c r="E110" s="19" t="s">
        <v>141</v>
      </c>
      <c r="F110" s="14">
        <f t="shared" si="4"/>
        <v>0</v>
      </c>
      <c r="G110" s="14"/>
      <c r="H110" s="14"/>
      <c r="I110" s="14">
        <v>0</v>
      </c>
    </row>
    <row r="111" spans="1:9" ht="31.5" hidden="1" x14ac:dyDescent="0.25">
      <c r="A111" s="133" t="s">
        <v>640</v>
      </c>
      <c r="B111" s="38" t="s">
        <v>650</v>
      </c>
      <c r="C111" s="18"/>
      <c r="D111" s="19"/>
      <c r="E111" s="19"/>
      <c r="F111" s="14">
        <f t="shared" si="4"/>
        <v>0</v>
      </c>
      <c r="G111" s="14"/>
      <c r="H111" s="14">
        <f>H112+H113</f>
        <v>0</v>
      </c>
      <c r="I111" s="14">
        <f>I112+I113</f>
        <v>0</v>
      </c>
    </row>
    <row r="112" spans="1:9" ht="31.5" hidden="1" x14ac:dyDescent="0.25">
      <c r="A112" s="48" t="s">
        <v>651</v>
      </c>
      <c r="B112" s="38" t="s">
        <v>638</v>
      </c>
      <c r="C112" s="18">
        <v>800</v>
      </c>
      <c r="D112" s="19" t="s">
        <v>144</v>
      </c>
      <c r="E112" s="19" t="s">
        <v>144</v>
      </c>
      <c r="F112" s="14">
        <f t="shared" si="4"/>
        <v>0</v>
      </c>
      <c r="G112" s="14"/>
      <c r="H112" s="14">
        <v>0</v>
      </c>
      <c r="I112" s="140">
        <v>0</v>
      </c>
    </row>
    <row r="113" spans="1:9" ht="47.25" hidden="1" x14ac:dyDescent="0.25">
      <c r="A113" s="48" t="s">
        <v>652</v>
      </c>
      <c r="B113" s="38" t="s">
        <v>639</v>
      </c>
      <c r="C113" s="18">
        <v>800</v>
      </c>
      <c r="D113" s="19" t="s">
        <v>144</v>
      </c>
      <c r="E113" s="19" t="s">
        <v>144</v>
      </c>
      <c r="F113" s="14">
        <f t="shared" si="4"/>
        <v>0</v>
      </c>
      <c r="G113" s="14"/>
      <c r="H113" s="14">
        <v>0</v>
      </c>
      <c r="I113" s="14">
        <v>0</v>
      </c>
    </row>
    <row r="114" spans="1:9" ht="31.5" hidden="1" x14ac:dyDescent="0.25">
      <c r="A114" s="133" t="s">
        <v>664</v>
      </c>
      <c r="B114" s="38" t="s">
        <v>675</v>
      </c>
      <c r="C114" s="18"/>
      <c r="D114" s="19"/>
      <c r="E114" s="19"/>
      <c r="F114" s="14">
        <f>G114+H114+I114</f>
        <v>0</v>
      </c>
      <c r="G114" s="14"/>
      <c r="H114" s="14">
        <f>H115+H116</f>
        <v>0</v>
      </c>
      <c r="I114" s="14">
        <f>I115+I116</f>
        <v>0</v>
      </c>
    </row>
    <row r="115" spans="1:9" ht="31.5" hidden="1" x14ac:dyDescent="0.25">
      <c r="A115" s="48" t="s">
        <v>676</v>
      </c>
      <c r="B115" s="38" t="s">
        <v>665</v>
      </c>
      <c r="C115" s="18">
        <v>800</v>
      </c>
      <c r="D115" s="19" t="s">
        <v>144</v>
      </c>
      <c r="E115" s="19" t="s">
        <v>141</v>
      </c>
      <c r="F115" s="14">
        <f>G115+H115+I115</f>
        <v>0</v>
      </c>
      <c r="G115" s="14"/>
      <c r="H115" s="14">
        <v>0</v>
      </c>
      <c r="I115" s="140">
        <v>0</v>
      </c>
    </row>
    <row r="116" spans="1:9" ht="47.25" hidden="1" x14ac:dyDescent="0.25">
      <c r="A116" s="48" t="s">
        <v>677</v>
      </c>
      <c r="B116" s="38" t="s">
        <v>666</v>
      </c>
      <c r="C116" s="18">
        <v>800</v>
      </c>
      <c r="D116" s="19" t="s">
        <v>144</v>
      </c>
      <c r="E116" s="19" t="s">
        <v>141</v>
      </c>
      <c r="F116" s="14">
        <f>G116+H116+I116</f>
        <v>0</v>
      </c>
      <c r="G116" s="14"/>
      <c r="H116" s="14">
        <v>0</v>
      </c>
      <c r="I116" s="14">
        <v>0</v>
      </c>
    </row>
    <row r="117" spans="1:9" ht="31.5" x14ac:dyDescent="0.25">
      <c r="A117" s="134" t="s">
        <v>109</v>
      </c>
      <c r="B117" s="135" t="s">
        <v>497</v>
      </c>
      <c r="C117" s="136"/>
      <c r="D117" s="137"/>
      <c r="E117" s="137"/>
      <c r="F117" s="40">
        <f t="shared" ref="F117:F199" si="5">G117+H117+I117</f>
        <v>45833.2</v>
      </c>
      <c r="G117" s="40"/>
      <c r="H117" s="40">
        <f>H119+H121</f>
        <v>0</v>
      </c>
      <c r="I117" s="40">
        <f>I119+I121</f>
        <v>45833.2</v>
      </c>
    </row>
    <row r="118" spans="1:9" ht="31.5" x14ac:dyDescent="0.25">
      <c r="A118" s="134" t="s">
        <v>109</v>
      </c>
      <c r="B118" s="135" t="s">
        <v>497</v>
      </c>
      <c r="C118" s="136"/>
      <c r="D118" s="137"/>
      <c r="E118" s="137"/>
      <c r="F118" s="14">
        <f t="shared" si="5"/>
        <v>45833.2</v>
      </c>
      <c r="G118" s="40"/>
      <c r="H118" s="40"/>
      <c r="I118" s="40">
        <f>I119+I121</f>
        <v>45833.2</v>
      </c>
    </row>
    <row r="119" spans="1:9" ht="15.75" x14ac:dyDescent="0.25">
      <c r="A119" s="133" t="s">
        <v>317</v>
      </c>
      <c r="B119" s="38" t="s">
        <v>498</v>
      </c>
      <c r="C119" s="136"/>
      <c r="D119" s="137"/>
      <c r="E119" s="137"/>
      <c r="F119" s="14">
        <f t="shared" si="5"/>
        <v>42086.1</v>
      </c>
      <c r="G119" s="14"/>
      <c r="H119" s="14">
        <f>H120</f>
        <v>0</v>
      </c>
      <c r="I119" s="14">
        <f>I120</f>
        <v>42086.1</v>
      </c>
    </row>
    <row r="120" spans="1:9" ht="31.5" x14ac:dyDescent="0.25">
      <c r="A120" s="48" t="s">
        <v>492</v>
      </c>
      <c r="B120" s="38" t="s">
        <v>318</v>
      </c>
      <c r="C120" s="18">
        <v>800</v>
      </c>
      <c r="D120" s="19" t="s">
        <v>144</v>
      </c>
      <c r="E120" s="19" t="s">
        <v>141</v>
      </c>
      <c r="F120" s="14">
        <f t="shared" si="5"/>
        <v>42086.1</v>
      </c>
      <c r="G120" s="14"/>
      <c r="H120" s="14">
        <v>0</v>
      </c>
      <c r="I120" s="14">
        <v>42086.1</v>
      </c>
    </row>
    <row r="121" spans="1:9" ht="15.75" x14ac:dyDescent="0.25">
      <c r="A121" s="133" t="s">
        <v>338</v>
      </c>
      <c r="B121" s="38" t="s">
        <v>499</v>
      </c>
      <c r="C121" s="18"/>
      <c r="D121" s="19"/>
      <c r="E121" s="19"/>
      <c r="F121" s="14">
        <f t="shared" si="5"/>
        <v>3747.1</v>
      </c>
      <c r="G121" s="14"/>
      <c r="H121" s="14">
        <f>H122</f>
        <v>0</v>
      </c>
      <c r="I121" s="14">
        <f>I122</f>
        <v>3747.1</v>
      </c>
    </row>
    <row r="122" spans="1:9" ht="31.5" x14ac:dyDescent="0.25">
      <c r="A122" s="48" t="s">
        <v>492</v>
      </c>
      <c r="B122" s="38" t="s">
        <v>337</v>
      </c>
      <c r="C122" s="18">
        <v>800</v>
      </c>
      <c r="D122" s="19" t="s">
        <v>144</v>
      </c>
      <c r="E122" s="19" t="s">
        <v>144</v>
      </c>
      <c r="F122" s="14">
        <f t="shared" si="5"/>
        <v>3747.1</v>
      </c>
      <c r="G122" s="14"/>
      <c r="H122" s="14">
        <v>0</v>
      </c>
      <c r="I122" s="14">
        <v>3747.1</v>
      </c>
    </row>
    <row r="123" spans="1:9" ht="31.5" x14ac:dyDescent="0.25">
      <c r="A123" s="132" t="s">
        <v>285</v>
      </c>
      <c r="B123" s="39" t="s">
        <v>148</v>
      </c>
      <c r="C123" s="50"/>
      <c r="D123" s="62"/>
      <c r="E123" s="62"/>
      <c r="F123" s="40">
        <f t="shared" si="5"/>
        <v>17522.099999999999</v>
      </c>
      <c r="G123" s="40"/>
      <c r="H123" s="40">
        <f>SUM(H124,H127)</f>
        <v>0</v>
      </c>
      <c r="I123" s="40">
        <f>SUM(I124,I127,I130)</f>
        <v>17522.099999999999</v>
      </c>
    </row>
    <row r="124" spans="1:9" s="73" customFormat="1" ht="15.75" x14ac:dyDescent="0.25">
      <c r="A124" s="134" t="s">
        <v>100</v>
      </c>
      <c r="B124" s="135" t="s">
        <v>500</v>
      </c>
      <c r="C124" s="136"/>
      <c r="D124" s="137"/>
      <c r="E124" s="137"/>
      <c r="F124" s="138">
        <f t="shared" si="5"/>
        <v>9471</v>
      </c>
      <c r="G124" s="138"/>
      <c r="H124" s="138">
        <f>H125</f>
        <v>0</v>
      </c>
      <c r="I124" s="138">
        <f>I125</f>
        <v>9471</v>
      </c>
    </row>
    <row r="125" spans="1:9" ht="15.75" x14ac:dyDescent="0.25">
      <c r="A125" s="21" t="s">
        <v>287</v>
      </c>
      <c r="B125" s="38" t="s">
        <v>501</v>
      </c>
      <c r="C125" s="145"/>
      <c r="D125" s="146"/>
      <c r="E125" s="146"/>
      <c r="F125" s="14">
        <f t="shared" si="5"/>
        <v>9471</v>
      </c>
      <c r="G125" s="14"/>
      <c r="H125" s="14">
        <f>H126</f>
        <v>0</v>
      </c>
      <c r="I125" s="14">
        <f>I126</f>
        <v>9471</v>
      </c>
    </row>
    <row r="126" spans="1:9" ht="31.5" x14ac:dyDescent="0.25">
      <c r="A126" s="41" t="s">
        <v>562</v>
      </c>
      <c r="B126" s="38" t="s">
        <v>289</v>
      </c>
      <c r="C126" s="18">
        <v>200</v>
      </c>
      <c r="D126" s="19" t="s">
        <v>143</v>
      </c>
      <c r="E126" s="19" t="s">
        <v>146</v>
      </c>
      <c r="F126" s="14">
        <f t="shared" si="5"/>
        <v>9471</v>
      </c>
      <c r="G126" s="14"/>
      <c r="H126" s="14">
        <v>0</v>
      </c>
      <c r="I126" s="14">
        <v>9471</v>
      </c>
    </row>
    <row r="127" spans="1:9" s="73" customFormat="1" ht="15.75" x14ac:dyDescent="0.25">
      <c r="A127" s="134" t="s">
        <v>102</v>
      </c>
      <c r="B127" s="135" t="s">
        <v>502</v>
      </c>
      <c r="C127" s="136"/>
      <c r="D127" s="137"/>
      <c r="E127" s="137"/>
      <c r="F127" s="138">
        <f t="shared" si="5"/>
        <v>7151.1</v>
      </c>
      <c r="G127" s="138"/>
      <c r="H127" s="138">
        <f>H128</f>
        <v>0</v>
      </c>
      <c r="I127" s="138">
        <f>I128</f>
        <v>7151.1</v>
      </c>
    </row>
    <row r="128" spans="1:9" ht="15.75" x14ac:dyDescent="0.25">
      <c r="A128" s="21" t="s">
        <v>292</v>
      </c>
      <c r="B128" s="38" t="s">
        <v>503</v>
      </c>
      <c r="C128" s="145"/>
      <c r="D128" s="146"/>
      <c r="E128" s="146"/>
      <c r="F128" s="14">
        <f t="shared" si="5"/>
        <v>7151.1</v>
      </c>
      <c r="G128" s="14"/>
      <c r="H128" s="14">
        <f>H129</f>
        <v>0</v>
      </c>
      <c r="I128" s="14">
        <f>I129</f>
        <v>7151.1</v>
      </c>
    </row>
    <row r="129" spans="1:9" ht="31.5" x14ac:dyDescent="0.25">
      <c r="A129" s="41" t="s">
        <v>563</v>
      </c>
      <c r="B129" s="38" t="s">
        <v>293</v>
      </c>
      <c r="C129" s="18">
        <v>200</v>
      </c>
      <c r="D129" s="19" t="s">
        <v>143</v>
      </c>
      <c r="E129" s="19" t="s">
        <v>149</v>
      </c>
      <c r="F129" s="14">
        <f t="shared" si="5"/>
        <v>7151.1</v>
      </c>
      <c r="G129" s="14"/>
      <c r="H129" s="14">
        <v>0</v>
      </c>
      <c r="I129" s="14">
        <v>7151.1</v>
      </c>
    </row>
    <row r="130" spans="1:9" ht="15.75" x14ac:dyDescent="0.25">
      <c r="A130" s="134" t="s">
        <v>200</v>
      </c>
      <c r="B130" s="135" t="s">
        <v>504</v>
      </c>
      <c r="C130" s="136"/>
      <c r="D130" s="137"/>
      <c r="E130" s="137"/>
      <c r="F130" s="138">
        <f t="shared" si="5"/>
        <v>900</v>
      </c>
      <c r="G130" s="138"/>
      <c r="H130" s="138">
        <f>H131+H133</f>
        <v>0</v>
      </c>
      <c r="I130" s="138">
        <f>I131+I133</f>
        <v>900</v>
      </c>
    </row>
    <row r="131" spans="1:9" ht="15.75" x14ac:dyDescent="0.25">
      <c r="A131" s="21" t="s">
        <v>300</v>
      </c>
      <c r="B131" s="38" t="s">
        <v>505</v>
      </c>
      <c r="C131" s="136"/>
      <c r="D131" s="137"/>
      <c r="E131" s="137"/>
      <c r="F131" s="14">
        <f t="shared" si="5"/>
        <v>900</v>
      </c>
      <c r="G131" s="14"/>
      <c r="H131" s="14">
        <f>H132</f>
        <v>0</v>
      </c>
      <c r="I131" s="14">
        <f>I132</f>
        <v>900</v>
      </c>
    </row>
    <row r="132" spans="1:9" ht="31.5" x14ac:dyDescent="0.25">
      <c r="A132" s="41" t="s">
        <v>564</v>
      </c>
      <c r="B132" s="38" t="s">
        <v>301</v>
      </c>
      <c r="C132" s="18">
        <v>200</v>
      </c>
      <c r="D132" s="19" t="s">
        <v>143</v>
      </c>
      <c r="E132" s="19" t="s">
        <v>2</v>
      </c>
      <c r="F132" s="14">
        <f t="shared" si="5"/>
        <v>900</v>
      </c>
      <c r="G132" s="14"/>
      <c r="H132" s="14">
        <v>0</v>
      </c>
      <c r="I132" s="14">
        <v>900</v>
      </c>
    </row>
    <row r="133" spans="1:9" ht="15.75" hidden="1" x14ac:dyDescent="0.25">
      <c r="A133" s="21" t="s">
        <v>302</v>
      </c>
      <c r="B133" s="38" t="s">
        <v>506</v>
      </c>
      <c r="C133" s="136"/>
      <c r="D133" s="137"/>
      <c r="E133" s="137"/>
      <c r="F133" s="14">
        <f t="shared" si="5"/>
        <v>0</v>
      </c>
      <c r="G133" s="14"/>
      <c r="H133" s="14">
        <f>H134</f>
        <v>0</v>
      </c>
      <c r="I133" s="14">
        <f>I134</f>
        <v>0</v>
      </c>
    </row>
    <row r="134" spans="1:9" ht="31.5" hidden="1" x14ac:dyDescent="0.25">
      <c r="A134" s="41" t="s">
        <v>565</v>
      </c>
      <c r="B134" s="38" t="s">
        <v>303</v>
      </c>
      <c r="C134" s="18">
        <v>200</v>
      </c>
      <c r="D134" s="19" t="s">
        <v>143</v>
      </c>
      <c r="E134" s="19" t="s">
        <v>2</v>
      </c>
      <c r="F134" s="14">
        <f t="shared" si="5"/>
        <v>0</v>
      </c>
      <c r="G134" s="14"/>
      <c r="H134" s="14">
        <v>0</v>
      </c>
      <c r="I134" s="14"/>
    </row>
    <row r="135" spans="1:9" ht="31.5" x14ac:dyDescent="0.25">
      <c r="A135" s="132" t="s">
        <v>294</v>
      </c>
      <c r="B135" s="39" t="s">
        <v>145</v>
      </c>
      <c r="C135" s="143"/>
      <c r="D135" s="144"/>
      <c r="E135" s="144"/>
      <c r="F135" s="40">
        <f t="shared" ref="F135:H135" si="6">SUM(F136,F138,F140,F142,F144,F146,F148,F150,F152,F154,F156)</f>
        <v>232759.2</v>
      </c>
      <c r="G135" s="40">
        <f t="shared" si="6"/>
        <v>0</v>
      </c>
      <c r="H135" s="40">
        <f t="shared" si="6"/>
        <v>117983.6</v>
      </c>
      <c r="I135" s="40">
        <f>SUM(I136,I138,I140,I142,I144,I146,I148,I150,I152,I154,I156)</f>
        <v>114775.6</v>
      </c>
    </row>
    <row r="136" spans="1:9" ht="15.75" x14ac:dyDescent="0.25">
      <c r="A136" s="21" t="s">
        <v>305</v>
      </c>
      <c r="B136" s="38" t="s">
        <v>507</v>
      </c>
      <c r="C136" s="143"/>
      <c r="D136" s="144"/>
      <c r="E136" s="144"/>
      <c r="F136" s="14">
        <f t="shared" si="5"/>
        <v>14303.1</v>
      </c>
      <c r="G136" s="14"/>
      <c r="H136" s="14">
        <f>H137</f>
        <v>0</v>
      </c>
      <c r="I136" s="14">
        <f>I137</f>
        <v>14303.1</v>
      </c>
    </row>
    <row r="137" spans="1:9" ht="31.5" x14ac:dyDescent="0.25">
      <c r="A137" s="41" t="s">
        <v>566</v>
      </c>
      <c r="B137" s="38" t="s">
        <v>306</v>
      </c>
      <c r="C137" s="18">
        <v>200</v>
      </c>
      <c r="D137" s="19" t="s">
        <v>144</v>
      </c>
      <c r="E137" s="19" t="s">
        <v>140</v>
      </c>
      <c r="F137" s="14">
        <f t="shared" si="5"/>
        <v>14303.1</v>
      </c>
      <c r="G137" s="14"/>
      <c r="H137" s="14">
        <v>0</v>
      </c>
      <c r="I137" s="14">
        <v>14303.1</v>
      </c>
    </row>
    <row r="138" spans="1:9" ht="15.75" x14ac:dyDescent="0.25">
      <c r="A138" s="21" t="s">
        <v>296</v>
      </c>
      <c r="B138" s="38" t="s">
        <v>508</v>
      </c>
      <c r="C138" s="18"/>
      <c r="D138" s="19"/>
      <c r="E138" s="19"/>
      <c r="F138" s="14">
        <f t="shared" si="5"/>
        <v>10560.1</v>
      </c>
      <c r="G138" s="14"/>
      <c r="H138" s="14">
        <f>H139</f>
        <v>0</v>
      </c>
      <c r="I138" s="14">
        <f>I139</f>
        <v>10560.1</v>
      </c>
    </row>
    <row r="139" spans="1:9" ht="47.25" x14ac:dyDescent="0.25">
      <c r="A139" s="41" t="s">
        <v>567</v>
      </c>
      <c r="B139" s="38" t="s">
        <v>297</v>
      </c>
      <c r="C139" s="18">
        <v>200</v>
      </c>
      <c r="D139" s="19" t="s">
        <v>143</v>
      </c>
      <c r="E139" s="19" t="s">
        <v>149</v>
      </c>
      <c r="F139" s="14">
        <f t="shared" si="5"/>
        <v>10560.1</v>
      </c>
      <c r="G139" s="14"/>
      <c r="H139" s="140">
        <v>0</v>
      </c>
      <c r="I139" s="14">
        <v>10560.1</v>
      </c>
    </row>
    <row r="140" spans="1:9" ht="15.75" x14ac:dyDescent="0.25">
      <c r="A140" s="21" t="s">
        <v>320</v>
      </c>
      <c r="B140" s="38" t="s">
        <v>509</v>
      </c>
      <c r="C140" s="18"/>
      <c r="D140" s="19"/>
      <c r="E140" s="19"/>
      <c r="F140" s="14">
        <f t="shared" si="5"/>
        <v>3388</v>
      </c>
      <c r="G140" s="14"/>
      <c r="H140" s="14">
        <f>H141</f>
        <v>0</v>
      </c>
      <c r="I140" s="14">
        <f>I141</f>
        <v>3388</v>
      </c>
    </row>
    <row r="141" spans="1:9" ht="31.5" x14ac:dyDescent="0.25">
      <c r="A141" s="41" t="s">
        <v>568</v>
      </c>
      <c r="B141" s="38" t="s">
        <v>321</v>
      </c>
      <c r="C141" s="18">
        <v>200</v>
      </c>
      <c r="D141" s="19" t="s">
        <v>144</v>
      </c>
      <c r="E141" s="19" t="s">
        <v>142</v>
      </c>
      <c r="F141" s="14">
        <f t="shared" si="5"/>
        <v>3388</v>
      </c>
      <c r="G141" s="14"/>
      <c r="H141" s="14">
        <v>0</v>
      </c>
      <c r="I141" s="14">
        <v>3388</v>
      </c>
    </row>
    <row r="142" spans="1:9" ht="15.75" x14ac:dyDescent="0.25">
      <c r="A142" s="21" t="s">
        <v>323</v>
      </c>
      <c r="B142" s="38" t="s">
        <v>510</v>
      </c>
      <c r="C142" s="18"/>
      <c r="D142" s="19"/>
      <c r="E142" s="19"/>
      <c r="F142" s="14">
        <f t="shared" si="5"/>
        <v>0</v>
      </c>
      <c r="G142" s="14"/>
      <c r="H142" s="14">
        <f>H143</f>
        <v>0</v>
      </c>
      <c r="I142" s="14">
        <f>I143</f>
        <v>0</v>
      </c>
    </row>
    <row r="143" spans="1:9" ht="31.5" x14ac:dyDescent="0.25">
      <c r="A143" s="41" t="s">
        <v>569</v>
      </c>
      <c r="B143" s="38" t="s">
        <v>324</v>
      </c>
      <c r="C143" s="18">
        <v>200</v>
      </c>
      <c r="D143" s="19" t="s">
        <v>144</v>
      </c>
      <c r="E143" s="19" t="s">
        <v>142</v>
      </c>
      <c r="F143" s="14">
        <f t="shared" si="5"/>
        <v>0</v>
      </c>
      <c r="G143" s="14"/>
      <c r="H143" s="140">
        <v>0</v>
      </c>
      <c r="I143" s="14">
        <v>0</v>
      </c>
    </row>
    <row r="144" spans="1:9" ht="15.75" x14ac:dyDescent="0.25">
      <c r="A144" s="21" t="s">
        <v>326</v>
      </c>
      <c r="B144" s="38" t="s">
        <v>511</v>
      </c>
      <c r="C144" s="18"/>
      <c r="D144" s="19"/>
      <c r="E144" s="19"/>
      <c r="F144" s="14">
        <f t="shared" si="5"/>
        <v>0</v>
      </c>
      <c r="G144" s="14"/>
      <c r="H144" s="14">
        <f>H145</f>
        <v>0</v>
      </c>
      <c r="I144" s="14">
        <f>I145</f>
        <v>0</v>
      </c>
    </row>
    <row r="145" spans="1:9" ht="31.5" x14ac:dyDescent="0.25">
      <c r="A145" s="41" t="s">
        <v>570</v>
      </c>
      <c r="B145" s="38" t="s">
        <v>327</v>
      </c>
      <c r="C145" s="18">
        <v>200</v>
      </c>
      <c r="D145" s="19" t="s">
        <v>144</v>
      </c>
      <c r="E145" s="19" t="s">
        <v>142</v>
      </c>
      <c r="F145" s="14">
        <f t="shared" si="5"/>
        <v>0</v>
      </c>
      <c r="G145" s="14"/>
      <c r="H145" s="140">
        <v>0</v>
      </c>
      <c r="I145" s="14">
        <v>0</v>
      </c>
    </row>
    <row r="146" spans="1:9" ht="15.75" x14ac:dyDescent="0.25">
      <c r="A146" s="21" t="s">
        <v>329</v>
      </c>
      <c r="B146" s="38" t="s">
        <v>512</v>
      </c>
      <c r="C146" s="18"/>
      <c r="D146" s="19"/>
      <c r="E146" s="19"/>
      <c r="F146" s="14">
        <f t="shared" si="5"/>
        <v>34519.1</v>
      </c>
      <c r="G146" s="14"/>
      <c r="H146" s="14">
        <f>H147</f>
        <v>0</v>
      </c>
      <c r="I146" s="14">
        <f>I147</f>
        <v>34519.1</v>
      </c>
    </row>
    <row r="147" spans="1:9" ht="31.5" x14ac:dyDescent="0.25">
      <c r="A147" s="41" t="s">
        <v>571</v>
      </c>
      <c r="B147" s="38" t="s">
        <v>330</v>
      </c>
      <c r="C147" s="18">
        <v>200</v>
      </c>
      <c r="D147" s="19" t="s">
        <v>144</v>
      </c>
      <c r="E147" s="19" t="s">
        <v>142</v>
      </c>
      <c r="F147" s="14">
        <f t="shared" si="5"/>
        <v>34519.1</v>
      </c>
      <c r="G147" s="14"/>
      <c r="H147" s="140">
        <v>0</v>
      </c>
      <c r="I147" s="14">
        <v>34519.1</v>
      </c>
    </row>
    <row r="148" spans="1:9" ht="15.75" x14ac:dyDescent="0.25">
      <c r="A148" s="21" t="s">
        <v>332</v>
      </c>
      <c r="B148" s="38" t="s">
        <v>513</v>
      </c>
      <c r="C148" s="18"/>
      <c r="D148" s="19"/>
      <c r="E148" s="19"/>
      <c r="F148" s="14">
        <f t="shared" si="5"/>
        <v>2416.6999999999998</v>
      </c>
      <c r="G148" s="14"/>
      <c r="H148" s="14">
        <f>H149</f>
        <v>0</v>
      </c>
      <c r="I148" s="14">
        <f>I149</f>
        <v>2416.6999999999998</v>
      </c>
    </row>
    <row r="149" spans="1:9" ht="31.5" x14ac:dyDescent="0.25">
      <c r="A149" s="41" t="s">
        <v>572</v>
      </c>
      <c r="B149" s="38" t="s">
        <v>333</v>
      </c>
      <c r="C149" s="18">
        <v>200</v>
      </c>
      <c r="D149" s="19" t="s">
        <v>144</v>
      </c>
      <c r="E149" s="19" t="s">
        <v>142</v>
      </c>
      <c r="F149" s="14">
        <f t="shared" si="5"/>
        <v>2416.6999999999998</v>
      </c>
      <c r="G149" s="14"/>
      <c r="H149" s="14">
        <v>0</v>
      </c>
      <c r="I149" s="14">
        <v>2416.6999999999998</v>
      </c>
    </row>
    <row r="150" spans="1:9" ht="31.5" x14ac:dyDescent="0.25">
      <c r="A150" s="41" t="s">
        <v>614</v>
      </c>
      <c r="B150" s="38" t="s">
        <v>609</v>
      </c>
      <c r="C150" s="18"/>
      <c r="D150" s="19"/>
      <c r="E150" s="19"/>
      <c r="F150" s="14">
        <f t="shared" si="5"/>
        <v>28222.1</v>
      </c>
      <c r="G150" s="14">
        <f>G151</f>
        <v>0</v>
      </c>
      <c r="H150" s="14">
        <f>H151</f>
        <v>0</v>
      </c>
      <c r="I150" s="14">
        <f>I151</f>
        <v>28222.1</v>
      </c>
    </row>
    <row r="151" spans="1:9" ht="47.25" x14ac:dyDescent="0.25">
      <c r="A151" s="41" t="s">
        <v>854</v>
      </c>
      <c r="B151" s="38" t="s">
        <v>610</v>
      </c>
      <c r="C151" s="18">
        <v>200</v>
      </c>
      <c r="D151" s="19" t="s">
        <v>143</v>
      </c>
      <c r="E151" s="19" t="s">
        <v>149</v>
      </c>
      <c r="F151" s="14">
        <f t="shared" si="5"/>
        <v>28222.1</v>
      </c>
      <c r="G151" s="14"/>
      <c r="H151" s="14"/>
      <c r="I151" s="14">
        <v>28222.1</v>
      </c>
    </row>
    <row r="152" spans="1:9" ht="31.5" x14ac:dyDescent="0.25">
      <c r="A152" s="41" t="s">
        <v>615</v>
      </c>
      <c r="B152" s="38" t="s">
        <v>843</v>
      </c>
      <c r="C152" s="18"/>
      <c r="D152" s="19"/>
      <c r="E152" s="19"/>
      <c r="F152" s="14">
        <f t="shared" si="5"/>
        <v>14288.4</v>
      </c>
      <c r="G152" s="14"/>
      <c r="H152" s="14"/>
      <c r="I152" s="14">
        <f>I153</f>
        <v>14288.4</v>
      </c>
    </row>
    <row r="153" spans="1:9" ht="31.5" x14ac:dyDescent="0.25">
      <c r="A153" s="41" t="s">
        <v>855</v>
      </c>
      <c r="B153" s="38" t="s">
        <v>611</v>
      </c>
      <c r="C153" s="18">
        <v>200</v>
      </c>
      <c r="D153" s="19" t="s">
        <v>144</v>
      </c>
      <c r="E153" s="19" t="s">
        <v>141</v>
      </c>
      <c r="F153" s="14">
        <f t="shared" si="5"/>
        <v>14288.4</v>
      </c>
      <c r="G153" s="14"/>
      <c r="H153" s="14"/>
      <c r="I153" s="14">
        <v>14288.4</v>
      </c>
    </row>
    <row r="154" spans="1:9" ht="31.5" x14ac:dyDescent="0.25">
      <c r="A154" s="41" t="s">
        <v>620</v>
      </c>
      <c r="B154" s="38" t="s">
        <v>624</v>
      </c>
      <c r="C154" s="18"/>
      <c r="D154" s="19"/>
      <c r="E154" s="19"/>
      <c r="F154" s="14">
        <f>G154+H154+I154</f>
        <v>6960</v>
      </c>
      <c r="G154" s="14">
        <f>G155</f>
        <v>0</v>
      </c>
      <c r="H154" s="14">
        <f>H155</f>
        <v>0</v>
      </c>
      <c r="I154" s="14">
        <f>I155</f>
        <v>6960</v>
      </c>
    </row>
    <row r="155" spans="1:9" ht="31.5" x14ac:dyDescent="0.25">
      <c r="A155" s="41" t="s">
        <v>856</v>
      </c>
      <c r="B155" s="38" t="s">
        <v>623</v>
      </c>
      <c r="C155" s="18">
        <v>200</v>
      </c>
      <c r="D155" s="19" t="s">
        <v>144</v>
      </c>
      <c r="E155" s="19" t="s">
        <v>140</v>
      </c>
      <c r="F155" s="14">
        <f>G155+H155+I155</f>
        <v>6960</v>
      </c>
      <c r="G155" s="14"/>
      <c r="H155" s="14"/>
      <c r="I155" s="14">
        <v>6960</v>
      </c>
    </row>
    <row r="156" spans="1:9" ht="15.75" x14ac:dyDescent="0.25">
      <c r="A156" s="41" t="s">
        <v>896</v>
      </c>
      <c r="B156" s="38" t="s">
        <v>895</v>
      </c>
      <c r="C156" s="18"/>
      <c r="D156" s="19"/>
      <c r="E156" s="19"/>
      <c r="F156" s="14">
        <f>SUM(F157:F158)</f>
        <v>118101.70000000001</v>
      </c>
      <c r="G156" s="14">
        <f t="shared" ref="G156:I156" si="7">SUM(G157:G158)</f>
        <v>0</v>
      </c>
      <c r="H156" s="14">
        <f t="shared" si="7"/>
        <v>117983.6</v>
      </c>
      <c r="I156" s="14">
        <f t="shared" si="7"/>
        <v>118.1</v>
      </c>
    </row>
    <row r="157" spans="1:9" s="111" customFormat="1" ht="47.25" x14ac:dyDescent="0.25">
      <c r="A157" s="41" t="s">
        <v>897</v>
      </c>
      <c r="B157" s="38" t="s">
        <v>882</v>
      </c>
      <c r="C157" s="18">
        <v>400</v>
      </c>
      <c r="D157" s="19" t="s">
        <v>144</v>
      </c>
      <c r="E157" s="19" t="s">
        <v>140</v>
      </c>
      <c r="F157" s="14">
        <f>G157+H157+I157</f>
        <v>117983.6</v>
      </c>
      <c r="G157" s="14"/>
      <c r="H157" s="14">
        <v>117983.6</v>
      </c>
      <c r="I157" s="14"/>
    </row>
    <row r="158" spans="1:9" ht="63" x14ac:dyDescent="0.25">
      <c r="A158" s="41" t="s">
        <v>898</v>
      </c>
      <c r="B158" s="38" t="s">
        <v>887</v>
      </c>
      <c r="C158" s="18">
        <v>400</v>
      </c>
      <c r="D158" s="19" t="s">
        <v>144</v>
      </c>
      <c r="E158" s="19" t="s">
        <v>140</v>
      </c>
      <c r="F158" s="14">
        <f>G158+H158+I158</f>
        <v>118.1</v>
      </c>
      <c r="G158" s="14"/>
      <c r="H158" s="14"/>
      <c r="I158" s="14">
        <v>118.1</v>
      </c>
    </row>
    <row r="159" spans="1:9" ht="31.5" x14ac:dyDescent="0.25">
      <c r="A159" s="132" t="s">
        <v>354</v>
      </c>
      <c r="B159" s="39" t="s">
        <v>146</v>
      </c>
      <c r="C159" s="18"/>
      <c r="D159" s="19"/>
      <c r="E159" s="19"/>
      <c r="F159" s="40">
        <f>G159+H159+I159</f>
        <v>42019.899999999994</v>
      </c>
      <c r="G159" s="14"/>
      <c r="H159" s="40">
        <f>H160+H164+H168</f>
        <v>41598.699999999997</v>
      </c>
      <c r="I159" s="40">
        <f>I160+I164+I168</f>
        <v>421.20000000000005</v>
      </c>
    </row>
    <row r="160" spans="1:9" ht="31.5" x14ac:dyDescent="0.25">
      <c r="A160" s="147" t="s">
        <v>358</v>
      </c>
      <c r="B160" s="148" t="s">
        <v>514</v>
      </c>
      <c r="C160" s="50"/>
      <c r="D160" s="62"/>
      <c r="E160" s="62"/>
      <c r="F160" s="40">
        <f t="shared" si="5"/>
        <v>10825.4</v>
      </c>
      <c r="G160" s="40"/>
      <c r="H160" s="40">
        <f>H161</f>
        <v>10717.1</v>
      </c>
      <c r="I160" s="40">
        <f>I161</f>
        <v>108.3</v>
      </c>
    </row>
    <row r="161" spans="1:9" s="111" customFormat="1" ht="31.5" x14ac:dyDescent="0.25">
      <c r="A161" s="48" t="s">
        <v>360</v>
      </c>
      <c r="B161" s="139" t="s">
        <v>515</v>
      </c>
      <c r="C161" s="18"/>
      <c r="D161" s="19"/>
      <c r="E161" s="19"/>
      <c r="F161" s="40">
        <f t="shared" si="5"/>
        <v>10825.4</v>
      </c>
      <c r="G161" s="14"/>
      <c r="H161" s="14">
        <f>H162</f>
        <v>10717.1</v>
      </c>
      <c r="I161" s="14">
        <f>I163</f>
        <v>108.3</v>
      </c>
    </row>
    <row r="162" spans="1:9" s="111" customFormat="1" ht="31.5" x14ac:dyDescent="0.25">
      <c r="A162" s="48" t="s">
        <v>653</v>
      </c>
      <c r="B162" s="139" t="s">
        <v>641</v>
      </c>
      <c r="C162" s="18">
        <v>800</v>
      </c>
      <c r="D162" s="19" t="s">
        <v>143</v>
      </c>
      <c r="E162" s="19" t="s">
        <v>2</v>
      </c>
      <c r="F162" s="40">
        <f t="shared" si="5"/>
        <v>10717.1</v>
      </c>
      <c r="G162" s="14"/>
      <c r="H162" s="14">
        <v>10717.1</v>
      </c>
      <c r="I162" s="14"/>
    </row>
    <row r="163" spans="1:9" ht="47.25" x14ac:dyDescent="0.25">
      <c r="A163" s="48" t="s">
        <v>857</v>
      </c>
      <c r="B163" s="139" t="s">
        <v>643</v>
      </c>
      <c r="C163" s="18">
        <v>800</v>
      </c>
      <c r="D163" s="19" t="s">
        <v>143</v>
      </c>
      <c r="E163" s="19" t="s">
        <v>2</v>
      </c>
      <c r="F163" s="40">
        <f t="shared" si="5"/>
        <v>108.3</v>
      </c>
      <c r="G163" s="14"/>
      <c r="H163" s="14"/>
      <c r="I163" s="14">
        <v>108.3</v>
      </c>
    </row>
    <row r="164" spans="1:9" ht="31.5" x14ac:dyDescent="0.25">
      <c r="A164" s="36" t="s">
        <v>362</v>
      </c>
      <c r="B164" s="148" t="s">
        <v>516</v>
      </c>
      <c r="C164" s="50"/>
      <c r="D164" s="62"/>
      <c r="E164" s="62"/>
      <c r="F164" s="40">
        <f>G164+H164+I164</f>
        <v>31039.899999999998</v>
      </c>
      <c r="G164" s="40"/>
      <c r="H164" s="40">
        <f>H165</f>
        <v>30728.6</v>
      </c>
      <c r="I164" s="40">
        <f>I165</f>
        <v>311.3</v>
      </c>
    </row>
    <row r="165" spans="1:9" s="111" customFormat="1" ht="47.25" x14ac:dyDescent="0.25">
      <c r="A165" s="21" t="s">
        <v>450</v>
      </c>
      <c r="B165" s="139" t="s">
        <v>517</v>
      </c>
      <c r="C165" s="50"/>
      <c r="D165" s="62"/>
      <c r="E165" s="62"/>
      <c r="F165" s="14">
        <f t="shared" si="5"/>
        <v>31039.899999999998</v>
      </c>
      <c r="G165" s="14"/>
      <c r="H165" s="14">
        <f>SUBTOTAL(9,H166:H166)</f>
        <v>30728.6</v>
      </c>
      <c r="I165" s="14">
        <f>SUBTOTAL(9,I167)</f>
        <v>311.3</v>
      </c>
    </row>
    <row r="166" spans="1:9" ht="31.5" x14ac:dyDescent="0.25">
      <c r="A166" s="48" t="s">
        <v>759</v>
      </c>
      <c r="B166" s="139" t="s">
        <v>364</v>
      </c>
      <c r="C166" s="18">
        <v>800</v>
      </c>
      <c r="D166" s="19" t="s">
        <v>143</v>
      </c>
      <c r="E166" s="19">
        <v>12</v>
      </c>
      <c r="F166" s="14">
        <f t="shared" si="5"/>
        <v>30728.6</v>
      </c>
      <c r="G166" s="14"/>
      <c r="H166" s="14">
        <v>30728.6</v>
      </c>
      <c r="I166" s="14">
        <v>0</v>
      </c>
    </row>
    <row r="167" spans="1:9" ht="47.25" x14ac:dyDescent="0.25">
      <c r="A167" s="48" t="s">
        <v>858</v>
      </c>
      <c r="B167" s="139" t="s">
        <v>617</v>
      </c>
      <c r="C167" s="18">
        <v>800</v>
      </c>
      <c r="D167" s="19" t="s">
        <v>143</v>
      </c>
      <c r="E167" s="19">
        <v>12</v>
      </c>
      <c r="F167" s="14">
        <f t="shared" si="5"/>
        <v>311.3</v>
      </c>
      <c r="G167" s="14"/>
      <c r="H167" s="14"/>
      <c r="I167" s="14">
        <v>311.3</v>
      </c>
    </row>
    <row r="168" spans="1:9" ht="15.75" x14ac:dyDescent="0.25">
      <c r="A168" s="147" t="s">
        <v>668</v>
      </c>
      <c r="B168" s="148" t="s">
        <v>678</v>
      </c>
      <c r="C168" s="50"/>
      <c r="D168" s="62"/>
      <c r="E168" s="62"/>
      <c r="F168" s="40">
        <f t="shared" si="5"/>
        <v>154.6</v>
      </c>
      <c r="G168" s="40"/>
      <c r="H168" s="40">
        <f>H169</f>
        <v>153</v>
      </c>
      <c r="I168" s="40">
        <f>I169</f>
        <v>1.6</v>
      </c>
    </row>
    <row r="169" spans="1:9" ht="31.5" x14ac:dyDescent="0.25">
      <c r="A169" s="48" t="s">
        <v>669</v>
      </c>
      <c r="B169" s="139" t="s">
        <v>679</v>
      </c>
      <c r="C169" s="18"/>
      <c r="D169" s="19"/>
      <c r="E169" s="19"/>
      <c r="F169" s="14">
        <f t="shared" si="5"/>
        <v>154.6</v>
      </c>
      <c r="G169" s="14"/>
      <c r="H169" s="14">
        <f>H170</f>
        <v>153</v>
      </c>
      <c r="I169" s="14">
        <f>I171</f>
        <v>1.6</v>
      </c>
    </row>
    <row r="170" spans="1:9" ht="33.75" customHeight="1" x14ac:dyDescent="0.25">
      <c r="A170" s="48" t="s">
        <v>680</v>
      </c>
      <c r="B170" s="139" t="s">
        <v>672</v>
      </c>
      <c r="C170" s="18">
        <v>800</v>
      </c>
      <c r="D170" s="19" t="s">
        <v>143</v>
      </c>
      <c r="E170" s="19">
        <v>12</v>
      </c>
      <c r="F170" s="14">
        <f t="shared" si="5"/>
        <v>153</v>
      </c>
      <c r="G170" s="14"/>
      <c r="H170" s="14">
        <v>153</v>
      </c>
      <c r="I170" s="14"/>
    </row>
    <row r="171" spans="1:9" s="111" customFormat="1" ht="47.25" x14ac:dyDescent="0.25">
      <c r="A171" s="48" t="s">
        <v>681</v>
      </c>
      <c r="B171" s="139" t="s">
        <v>673</v>
      </c>
      <c r="C171" s="18">
        <v>800</v>
      </c>
      <c r="D171" s="19" t="s">
        <v>143</v>
      </c>
      <c r="E171" s="19">
        <v>12</v>
      </c>
      <c r="F171" s="14">
        <f t="shared" si="5"/>
        <v>1.6</v>
      </c>
      <c r="G171" s="14"/>
      <c r="H171" s="14"/>
      <c r="I171" s="14">
        <v>1.6</v>
      </c>
    </row>
    <row r="172" spans="1:9" ht="31.5" x14ac:dyDescent="0.25">
      <c r="A172" s="36" t="s">
        <v>277</v>
      </c>
      <c r="B172" s="39" t="s">
        <v>149</v>
      </c>
      <c r="C172" s="18"/>
      <c r="D172" s="19"/>
      <c r="E172" s="19"/>
      <c r="F172" s="40">
        <f t="shared" si="5"/>
        <v>1900</v>
      </c>
      <c r="G172" s="40"/>
      <c r="H172" s="40">
        <f>H173</f>
        <v>0</v>
      </c>
      <c r="I172" s="40">
        <f>I173</f>
        <v>1900</v>
      </c>
    </row>
    <row r="173" spans="1:9" s="111" customFormat="1" ht="31.5" x14ac:dyDescent="0.25">
      <c r="A173" s="48" t="s">
        <v>518</v>
      </c>
      <c r="B173" s="38" t="s">
        <v>279</v>
      </c>
      <c r="C173" s="18">
        <v>800</v>
      </c>
      <c r="D173" s="19" t="s">
        <v>142</v>
      </c>
      <c r="E173" s="19" t="s">
        <v>4</v>
      </c>
      <c r="F173" s="14">
        <f t="shared" si="5"/>
        <v>1900</v>
      </c>
      <c r="G173" s="14"/>
      <c r="H173" s="14">
        <v>0</v>
      </c>
      <c r="I173" s="14">
        <v>1900</v>
      </c>
    </row>
    <row r="174" spans="1:9" ht="15.75" x14ac:dyDescent="0.25">
      <c r="A174" s="147" t="s">
        <v>552</v>
      </c>
      <c r="B174" s="39"/>
      <c r="C174" s="50"/>
      <c r="D174" s="62"/>
      <c r="E174" s="62"/>
      <c r="F174" s="40">
        <f t="shared" si="5"/>
        <v>257243.4</v>
      </c>
      <c r="G174" s="40">
        <f>G175+G200+G225+G253+G258+G266</f>
        <v>2061.6999999999998</v>
      </c>
      <c r="H174" s="40">
        <f>H175+H200+H225+H253+H258+H266</f>
        <v>46164.400000000009</v>
      </c>
      <c r="I174" s="40">
        <f>I175+I200+I225+I253+I258+I266</f>
        <v>209017.3</v>
      </c>
    </row>
    <row r="175" spans="1:9" ht="31.5" x14ac:dyDescent="0.25">
      <c r="A175" s="132" t="s">
        <v>251</v>
      </c>
      <c r="B175" s="39" t="s">
        <v>519</v>
      </c>
      <c r="C175" s="18"/>
      <c r="D175" s="19"/>
      <c r="E175" s="19"/>
      <c r="F175" s="40">
        <f t="shared" si="5"/>
        <v>99741.1</v>
      </c>
      <c r="G175" s="40">
        <f>G176+G181</f>
        <v>2061.6999999999998</v>
      </c>
      <c r="H175" s="40">
        <f>H176+H181</f>
        <v>297.59999999999997</v>
      </c>
      <c r="I175" s="40">
        <f>I176+I181</f>
        <v>97381.8</v>
      </c>
    </row>
    <row r="176" spans="1:9" ht="15.75" x14ac:dyDescent="0.25">
      <c r="A176" s="36" t="s">
        <v>258</v>
      </c>
      <c r="B176" s="148" t="s">
        <v>520</v>
      </c>
      <c r="C176" s="50"/>
      <c r="D176" s="62"/>
      <c r="E176" s="62"/>
      <c r="F176" s="40">
        <f t="shared" si="5"/>
        <v>4772.1000000000004</v>
      </c>
      <c r="G176" s="40">
        <f>G177+G178+G179+G180</f>
        <v>0</v>
      </c>
      <c r="H176" s="40">
        <f>H177+H178+H179+H180</f>
        <v>0</v>
      </c>
      <c r="I176" s="40">
        <f>I177+I178+I179+I180</f>
        <v>4772.1000000000004</v>
      </c>
    </row>
    <row r="177" spans="1:9" s="111" customFormat="1" ht="63" x14ac:dyDescent="0.25">
      <c r="A177" s="48" t="s">
        <v>521</v>
      </c>
      <c r="B177" s="139" t="s">
        <v>253</v>
      </c>
      <c r="C177" s="18">
        <v>100</v>
      </c>
      <c r="D177" s="19" t="s">
        <v>140</v>
      </c>
      <c r="E177" s="19" t="s">
        <v>141</v>
      </c>
      <c r="F177" s="14">
        <f t="shared" si="5"/>
        <v>4748</v>
      </c>
      <c r="G177" s="14"/>
      <c r="H177" s="14">
        <v>0</v>
      </c>
      <c r="I177" s="14">
        <v>4748</v>
      </c>
    </row>
    <row r="178" spans="1:9" s="111" customFormat="1" ht="31.5" x14ac:dyDescent="0.25">
      <c r="A178" s="48" t="s">
        <v>916</v>
      </c>
      <c r="B178" s="139" t="s">
        <v>253</v>
      </c>
      <c r="C178" s="18">
        <v>200</v>
      </c>
      <c r="D178" s="19" t="s">
        <v>140</v>
      </c>
      <c r="E178" s="19" t="s">
        <v>141</v>
      </c>
      <c r="F178" s="14">
        <f t="shared" ref="F178" si="8">G178+H178+I178</f>
        <v>24.1</v>
      </c>
      <c r="G178" s="14"/>
      <c r="H178" s="14">
        <v>0</v>
      </c>
      <c r="I178" s="14">
        <v>24.1</v>
      </c>
    </row>
    <row r="179" spans="1:9" ht="63" hidden="1" x14ac:dyDescent="0.25">
      <c r="A179" s="48" t="s">
        <v>760</v>
      </c>
      <c r="B179" s="139" t="s">
        <v>255</v>
      </c>
      <c r="C179" s="18">
        <v>100</v>
      </c>
      <c r="D179" s="19" t="s">
        <v>140</v>
      </c>
      <c r="E179" s="19" t="s">
        <v>141</v>
      </c>
      <c r="F179" s="14">
        <f t="shared" si="5"/>
        <v>0</v>
      </c>
      <c r="G179" s="14"/>
      <c r="H179" s="14">
        <v>0</v>
      </c>
      <c r="I179" s="14"/>
    </row>
    <row r="180" spans="1:9" ht="110.25" hidden="1" x14ac:dyDescent="0.25">
      <c r="A180" s="48" t="s">
        <v>682</v>
      </c>
      <c r="B180" s="139" t="s">
        <v>662</v>
      </c>
      <c r="C180" s="18">
        <v>100</v>
      </c>
      <c r="D180" s="19" t="s">
        <v>140</v>
      </c>
      <c r="E180" s="19" t="s">
        <v>141</v>
      </c>
      <c r="F180" s="14">
        <f>G180+H180+I180</f>
        <v>0</v>
      </c>
      <c r="G180" s="14"/>
      <c r="H180" s="14">
        <v>0</v>
      </c>
      <c r="I180" s="14">
        <v>0</v>
      </c>
    </row>
    <row r="181" spans="1:9" ht="15.75" x14ac:dyDescent="0.25">
      <c r="A181" s="36" t="s">
        <v>259</v>
      </c>
      <c r="B181" s="148" t="s">
        <v>523</v>
      </c>
      <c r="C181" s="50"/>
      <c r="D181" s="62"/>
      <c r="E181" s="62"/>
      <c r="F181" s="40">
        <f>G181+H181+I181</f>
        <v>94969</v>
      </c>
      <c r="G181" s="40">
        <f>SUBTOTAL(9,G182:G199)</f>
        <v>2061.6999999999998</v>
      </c>
      <c r="H181" s="40">
        <f>SUBTOTAL(9,H182:H199)</f>
        <v>297.59999999999997</v>
      </c>
      <c r="I181" s="40">
        <f>SUBTOTAL(9,I182:I199)</f>
        <v>92609.7</v>
      </c>
    </row>
    <row r="182" spans="1:9" ht="63" x14ac:dyDescent="0.25">
      <c r="A182" s="48" t="s">
        <v>524</v>
      </c>
      <c r="B182" s="139" t="s">
        <v>261</v>
      </c>
      <c r="C182" s="18">
        <v>100</v>
      </c>
      <c r="D182" s="19" t="s">
        <v>140</v>
      </c>
      <c r="E182" s="19" t="s">
        <v>143</v>
      </c>
      <c r="F182" s="14">
        <f>G182+H182+I182</f>
        <v>44132.3</v>
      </c>
      <c r="G182" s="14"/>
      <c r="H182" s="14">
        <v>0</v>
      </c>
      <c r="I182" s="14">
        <v>44132.3</v>
      </c>
    </row>
    <row r="183" spans="1:9" ht="78.75" x14ac:dyDescent="0.25">
      <c r="A183" s="48" t="s">
        <v>573</v>
      </c>
      <c r="B183" s="139" t="s">
        <v>261</v>
      </c>
      <c r="C183" s="18">
        <v>200</v>
      </c>
      <c r="D183" s="19" t="s">
        <v>140</v>
      </c>
      <c r="E183" s="19" t="s">
        <v>143</v>
      </c>
      <c r="F183" s="14">
        <f t="shared" si="5"/>
        <v>19713.7</v>
      </c>
      <c r="G183" s="14"/>
      <c r="H183" s="14">
        <v>0</v>
      </c>
      <c r="I183" s="14">
        <v>19713.7</v>
      </c>
    </row>
    <row r="184" spans="1:9" ht="78.75" x14ac:dyDescent="0.25">
      <c r="A184" s="149" t="s">
        <v>860</v>
      </c>
      <c r="B184" s="139" t="s">
        <v>261</v>
      </c>
      <c r="C184" s="18">
        <v>300</v>
      </c>
      <c r="D184" s="19" t="s">
        <v>140</v>
      </c>
      <c r="E184" s="19" t="s">
        <v>143</v>
      </c>
      <c r="F184" s="14">
        <f t="shared" si="5"/>
        <v>455.8</v>
      </c>
      <c r="G184" s="14"/>
      <c r="H184" s="14"/>
      <c r="I184" s="14">
        <v>455.8</v>
      </c>
    </row>
    <row r="185" spans="1:9" ht="63" x14ac:dyDescent="0.25">
      <c r="A185" s="48" t="s">
        <v>525</v>
      </c>
      <c r="B185" s="139" t="s">
        <v>261</v>
      </c>
      <c r="C185" s="18">
        <v>800</v>
      </c>
      <c r="D185" s="19" t="s">
        <v>140</v>
      </c>
      <c r="E185" s="19" t="s">
        <v>143</v>
      </c>
      <c r="F185" s="14">
        <f t="shared" si="5"/>
        <v>522.9</v>
      </c>
      <c r="G185" s="14"/>
      <c r="H185" s="14">
        <v>0</v>
      </c>
      <c r="I185" s="14">
        <v>522.9</v>
      </c>
    </row>
    <row r="186" spans="1:9" ht="94.5" x14ac:dyDescent="0.25">
      <c r="A186" s="48" t="s">
        <v>526</v>
      </c>
      <c r="B186" s="139" t="s">
        <v>256</v>
      </c>
      <c r="C186" s="18">
        <v>100</v>
      </c>
      <c r="D186" s="19" t="s">
        <v>140</v>
      </c>
      <c r="E186" s="19" t="s">
        <v>143</v>
      </c>
      <c r="F186" s="14">
        <f t="shared" si="5"/>
        <v>17457.599999999999</v>
      </c>
      <c r="G186" s="14"/>
      <c r="H186" s="14">
        <v>0</v>
      </c>
      <c r="I186" s="14">
        <v>17457.599999999999</v>
      </c>
    </row>
    <row r="187" spans="1:9" ht="63" x14ac:dyDescent="0.25">
      <c r="A187" s="48" t="s">
        <v>601</v>
      </c>
      <c r="B187" s="139" t="s">
        <v>256</v>
      </c>
      <c r="C187" s="18">
        <v>200</v>
      </c>
      <c r="D187" s="19" t="s">
        <v>140</v>
      </c>
      <c r="E187" s="19" t="s">
        <v>143</v>
      </c>
      <c r="F187" s="14">
        <f t="shared" si="5"/>
        <v>364.9</v>
      </c>
      <c r="G187" s="14"/>
      <c r="H187" s="14"/>
      <c r="I187" s="14">
        <v>364.9</v>
      </c>
    </row>
    <row r="188" spans="1:9" ht="63" x14ac:dyDescent="0.25">
      <c r="A188" s="48" t="s">
        <v>527</v>
      </c>
      <c r="B188" s="139" t="s">
        <v>257</v>
      </c>
      <c r="C188" s="18">
        <v>100</v>
      </c>
      <c r="D188" s="19" t="s">
        <v>140</v>
      </c>
      <c r="E188" s="19" t="s">
        <v>143</v>
      </c>
      <c r="F188" s="14">
        <f t="shared" si="5"/>
        <v>2079.4</v>
      </c>
      <c r="G188" s="14"/>
      <c r="H188" s="14">
        <v>0</v>
      </c>
      <c r="I188" s="14">
        <v>2079.4</v>
      </c>
    </row>
    <row r="189" spans="1:9" ht="47.25" x14ac:dyDescent="0.25">
      <c r="A189" s="48" t="s">
        <v>575</v>
      </c>
      <c r="B189" s="139" t="s">
        <v>273</v>
      </c>
      <c r="C189" s="18">
        <v>200</v>
      </c>
      <c r="D189" s="19" t="s">
        <v>140</v>
      </c>
      <c r="E189" s="19" t="s">
        <v>3</v>
      </c>
      <c r="F189" s="14">
        <f t="shared" ref="F189" si="9">G189+H189+I189</f>
        <v>713.6</v>
      </c>
      <c r="G189" s="14"/>
      <c r="H189" s="14">
        <v>0</v>
      </c>
      <c r="I189" s="14">
        <v>713.6</v>
      </c>
    </row>
    <row r="190" spans="1:9" ht="110.25" x14ac:dyDescent="0.25">
      <c r="A190" s="48" t="s">
        <v>522</v>
      </c>
      <c r="B190" s="139" t="s">
        <v>262</v>
      </c>
      <c r="C190" s="18">
        <v>100</v>
      </c>
      <c r="D190" s="19" t="s">
        <v>140</v>
      </c>
      <c r="E190" s="19" t="s">
        <v>143</v>
      </c>
      <c r="F190" s="14">
        <f t="shared" si="5"/>
        <v>3310</v>
      </c>
      <c r="G190" s="14"/>
      <c r="H190" s="14">
        <v>0</v>
      </c>
      <c r="I190" s="14">
        <v>3310</v>
      </c>
    </row>
    <row r="191" spans="1:9" ht="47.25" customHeight="1" x14ac:dyDescent="0.25">
      <c r="A191" s="48" t="s">
        <v>682</v>
      </c>
      <c r="B191" s="139" t="s">
        <v>663</v>
      </c>
      <c r="C191" s="18">
        <v>100</v>
      </c>
      <c r="D191" s="19" t="s">
        <v>140</v>
      </c>
      <c r="E191" s="19" t="s">
        <v>143</v>
      </c>
      <c r="F191" s="14">
        <f>G191+H191+I191</f>
        <v>131.1</v>
      </c>
      <c r="G191" s="14"/>
      <c r="H191" s="14">
        <v>0</v>
      </c>
      <c r="I191" s="14">
        <v>131.1</v>
      </c>
    </row>
    <row r="192" spans="1:9" ht="110.25" x14ac:dyDescent="0.25">
      <c r="A192" s="48" t="s">
        <v>522</v>
      </c>
      <c r="B192" s="139" t="s">
        <v>262</v>
      </c>
      <c r="C192" s="18">
        <v>100</v>
      </c>
      <c r="D192" s="19" t="s">
        <v>142</v>
      </c>
      <c r="E192" s="19" t="s">
        <v>149</v>
      </c>
      <c r="F192" s="14">
        <f t="shared" si="5"/>
        <v>276</v>
      </c>
      <c r="G192" s="14"/>
      <c r="H192" s="14"/>
      <c r="I192" s="14">
        <v>276</v>
      </c>
    </row>
    <row r="193" spans="1:9" ht="63" x14ac:dyDescent="0.25">
      <c r="A193" s="48" t="s">
        <v>528</v>
      </c>
      <c r="B193" s="139" t="s">
        <v>453</v>
      </c>
      <c r="C193" s="18">
        <v>100</v>
      </c>
      <c r="D193" s="19" t="s">
        <v>140</v>
      </c>
      <c r="E193" s="19" t="s">
        <v>143</v>
      </c>
      <c r="F193" s="14">
        <f t="shared" si="5"/>
        <v>189.4</v>
      </c>
      <c r="G193" s="14"/>
      <c r="H193" s="14">
        <v>189.4</v>
      </c>
      <c r="I193" s="14">
        <v>0</v>
      </c>
    </row>
    <row r="194" spans="1:9" ht="63" x14ac:dyDescent="0.25">
      <c r="A194" s="48" t="s">
        <v>529</v>
      </c>
      <c r="B194" s="139" t="s">
        <v>454</v>
      </c>
      <c r="C194" s="18">
        <v>100</v>
      </c>
      <c r="D194" s="19" t="s">
        <v>140</v>
      </c>
      <c r="E194" s="19" t="s">
        <v>143</v>
      </c>
      <c r="F194" s="14">
        <f t="shared" si="5"/>
        <v>107</v>
      </c>
      <c r="G194" s="14"/>
      <c r="H194" s="14">
        <v>107</v>
      </c>
      <c r="I194" s="14">
        <v>0</v>
      </c>
    </row>
    <row r="195" spans="1:9" ht="31.5" x14ac:dyDescent="0.25">
      <c r="A195" s="48" t="s">
        <v>574</v>
      </c>
      <c r="B195" s="139" t="s">
        <v>454</v>
      </c>
      <c r="C195" s="18">
        <v>200</v>
      </c>
      <c r="D195" s="19" t="s">
        <v>140</v>
      </c>
      <c r="E195" s="19" t="s">
        <v>143</v>
      </c>
      <c r="F195" s="14">
        <f t="shared" si="5"/>
        <v>1.2</v>
      </c>
      <c r="G195" s="14"/>
      <c r="H195" s="14">
        <v>1.2</v>
      </c>
      <c r="I195" s="14">
        <v>0</v>
      </c>
    </row>
    <row r="196" spans="1:9" ht="110.25" x14ac:dyDescent="0.25">
      <c r="A196" s="48" t="s">
        <v>761</v>
      </c>
      <c r="B196" s="139" t="s">
        <v>455</v>
      </c>
      <c r="C196" s="18">
        <v>100</v>
      </c>
      <c r="D196" s="19" t="s">
        <v>142</v>
      </c>
      <c r="E196" s="19" t="s">
        <v>143</v>
      </c>
      <c r="F196" s="14">
        <f t="shared" si="5"/>
        <v>1733.8</v>
      </c>
      <c r="G196" s="14">
        <v>1733.8</v>
      </c>
      <c r="H196" s="14"/>
      <c r="I196" s="14"/>
    </row>
    <row r="197" spans="1:9" ht="110.25" x14ac:dyDescent="0.25">
      <c r="A197" s="48" t="s">
        <v>761</v>
      </c>
      <c r="B197" s="139" t="s">
        <v>455</v>
      </c>
      <c r="C197" s="18">
        <v>200</v>
      </c>
      <c r="D197" s="19" t="s">
        <v>142</v>
      </c>
      <c r="E197" s="19" t="s">
        <v>143</v>
      </c>
      <c r="F197" s="14">
        <f t="shared" ref="F197:F269" si="10">G197+H197+I197</f>
        <v>327.9</v>
      </c>
      <c r="G197" s="14">
        <v>327.9</v>
      </c>
      <c r="H197" s="14"/>
      <c r="I197" s="14"/>
    </row>
    <row r="198" spans="1:9" s="111" customFormat="1" ht="78.75" x14ac:dyDescent="0.25">
      <c r="A198" s="48" t="s">
        <v>845</v>
      </c>
      <c r="B198" s="139" t="s">
        <v>803</v>
      </c>
      <c r="C198" s="18">
        <v>100</v>
      </c>
      <c r="D198" s="19" t="s">
        <v>142</v>
      </c>
      <c r="E198" s="19" t="s">
        <v>143</v>
      </c>
      <c r="F198" s="14">
        <f t="shared" si="10"/>
        <v>70</v>
      </c>
      <c r="G198" s="14"/>
      <c r="H198" s="14"/>
      <c r="I198" s="14">
        <v>70</v>
      </c>
    </row>
    <row r="199" spans="1:9" ht="63" x14ac:dyDescent="0.25">
      <c r="A199" s="21" t="s">
        <v>720</v>
      </c>
      <c r="B199" s="139" t="s">
        <v>719</v>
      </c>
      <c r="C199" s="18">
        <v>100</v>
      </c>
      <c r="D199" s="19" t="s">
        <v>142</v>
      </c>
      <c r="E199" s="19" t="s">
        <v>149</v>
      </c>
      <c r="F199" s="14">
        <f t="shared" si="5"/>
        <v>3382.4</v>
      </c>
      <c r="G199" s="14"/>
      <c r="H199" s="14"/>
      <c r="I199" s="14">
        <v>3382.4</v>
      </c>
    </row>
    <row r="200" spans="1:9" ht="31.5" x14ac:dyDescent="0.25">
      <c r="A200" s="132" t="s">
        <v>265</v>
      </c>
      <c r="B200" s="39" t="s">
        <v>530</v>
      </c>
      <c r="C200" s="18"/>
      <c r="D200" s="19"/>
      <c r="E200" s="19"/>
      <c r="F200" s="40">
        <f t="shared" si="10"/>
        <v>90571.9</v>
      </c>
      <c r="G200" s="40">
        <f>G201+G219</f>
        <v>0</v>
      </c>
      <c r="H200" s="40">
        <f>H201+H219</f>
        <v>1482.3</v>
      </c>
      <c r="I200" s="40">
        <f>I201+I219</f>
        <v>89089.599999999991</v>
      </c>
    </row>
    <row r="201" spans="1:9" ht="31.5" x14ac:dyDescent="0.25">
      <c r="A201" s="36" t="s">
        <v>266</v>
      </c>
      <c r="B201" s="148" t="s">
        <v>531</v>
      </c>
      <c r="C201" s="50"/>
      <c r="D201" s="62"/>
      <c r="E201" s="62"/>
      <c r="F201" s="40">
        <f>G201+H201+I201</f>
        <v>61316.899999999994</v>
      </c>
      <c r="G201" s="40">
        <f>SUBTOTAL(9,G202:G218)</f>
        <v>0</v>
      </c>
      <c r="H201" s="40">
        <f>SUBTOTAL(9,H202:H218)</f>
        <v>1482.3</v>
      </c>
      <c r="I201" s="40">
        <f>SUBTOTAL(9,I202:I218)</f>
        <v>59834.599999999991</v>
      </c>
    </row>
    <row r="202" spans="1:9" ht="63" x14ac:dyDescent="0.25">
      <c r="A202" s="48" t="s">
        <v>524</v>
      </c>
      <c r="B202" s="139" t="s">
        <v>339</v>
      </c>
      <c r="C202" s="18">
        <v>100</v>
      </c>
      <c r="D202" s="19" t="s">
        <v>140</v>
      </c>
      <c r="E202" s="19" t="s">
        <v>148</v>
      </c>
      <c r="F202" s="14">
        <f>G202+H202+I202</f>
        <v>21925.599999999999</v>
      </c>
      <c r="G202" s="14"/>
      <c r="H202" s="14">
        <v>0</v>
      </c>
      <c r="I202" s="14">
        <v>21925.599999999999</v>
      </c>
    </row>
    <row r="203" spans="1:9" ht="63" x14ac:dyDescent="0.25">
      <c r="A203" s="48" t="s">
        <v>524</v>
      </c>
      <c r="B203" s="139" t="s">
        <v>339</v>
      </c>
      <c r="C203" s="18">
        <v>100</v>
      </c>
      <c r="D203" s="19" t="s">
        <v>4</v>
      </c>
      <c r="E203" s="19" t="s">
        <v>148</v>
      </c>
      <c r="F203" s="14">
        <f t="shared" si="10"/>
        <v>11216.8</v>
      </c>
      <c r="G203" s="14"/>
      <c r="H203" s="14">
        <v>0</v>
      </c>
      <c r="I203" s="14">
        <v>11216.8</v>
      </c>
    </row>
    <row r="204" spans="1:9" ht="47.25" x14ac:dyDescent="0.25">
      <c r="A204" s="48" t="s">
        <v>576</v>
      </c>
      <c r="B204" s="139" t="s">
        <v>339</v>
      </c>
      <c r="C204" s="18">
        <v>200</v>
      </c>
      <c r="D204" s="19" t="s">
        <v>140</v>
      </c>
      <c r="E204" s="19" t="s">
        <v>148</v>
      </c>
      <c r="F204" s="14">
        <f t="shared" si="10"/>
        <v>3337.6</v>
      </c>
      <c r="G204" s="14"/>
      <c r="H204" s="14">
        <v>0</v>
      </c>
      <c r="I204" s="14">
        <v>3337.6</v>
      </c>
    </row>
    <row r="205" spans="1:9" ht="47.25" x14ac:dyDescent="0.25">
      <c r="A205" s="48" t="s">
        <v>576</v>
      </c>
      <c r="B205" s="139" t="s">
        <v>339</v>
      </c>
      <c r="C205" s="18">
        <v>200</v>
      </c>
      <c r="D205" s="19" t="s">
        <v>4</v>
      </c>
      <c r="E205" s="19" t="s">
        <v>148</v>
      </c>
      <c r="F205" s="14">
        <f t="shared" si="10"/>
        <v>1858.7</v>
      </c>
      <c r="G205" s="14"/>
      <c r="H205" s="14">
        <v>0</v>
      </c>
      <c r="I205" s="14">
        <v>1858.7</v>
      </c>
    </row>
    <row r="206" spans="1:9" ht="31.5" x14ac:dyDescent="0.25">
      <c r="A206" s="48" t="s">
        <v>532</v>
      </c>
      <c r="B206" s="139" t="s">
        <v>339</v>
      </c>
      <c r="C206" s="18">
        <v>800</v>
      </c>
      <c r="D206" s="19" t="s">
        <v>140</v>
      </c>
      <c r="E206" s="19" t="s">
        <v>148</v>
      </c>
      <c r="F206" s="14">
        <f t="shared" si="10"/>
        <v>92.4</v>
      </c>
      <c r="G206" s="14"/>
      <c r="H206" s="14">
        <v>0</v>
      </c>
      <c r="I206" s="14">
        <v>92.4</v>
      </c>
    </row>
    <row r="207" spans="1:9" ht="31.5" x14ac:dyDescent="0.25">
      <c r="A207" s="48" t="s">
        <v>532</v>
      </c>
      <c r="B207" s="139" t="s">
        <v>339</v>
      </c>
      <c r="C207" s="18">
        <v>800</v>
      </c>
      <c r="D207" s="19" t="s">
        <v>4</v>
      </c>
      <c r="E207" s="19" t="s">
        <v>148</v>
      </c>
      <c r="F207" s="14">
        <f t="shared" si="10"/>
        <v>0</v>
      </c>
      <c r="G207" s="14"/>
      <c r="H207" s="14">
        <v>0</v>
      </c>
      <c r="I207" s="14">
        <v>0</v>
      </c>
    </row>
    <row r="208" spans="1:9" ht="94.5" x14ac:dyDescent="0.25">
      <c r="A208" s="48" t="s">
        <v>526</v>
      </c>
      <c r="B208" s="139" t="s">
        <v>341</v>
      </c>
      <c r="C208" s="18">
        <v>100</v>
      </c>
      <c r="D208" s="19" t="s">
        <v>140</v>
      </c>
      <c r="E208" s="19" t="s">
        <v>148</v>
      </c>
      <c r="F208" s="14">
        <f>G208+H208+I208</f>
        <v>2981.7</v>
      </c>
      <c r="G208" s="14"/>
      <c r="H208" s="14">
        <v>0</v>
      </c>
      <c r="I208" s="14">
        <v>2981.7</v>
      </c>
    </row>
    <row r="209" spans="1:9" ht="94.5" x14ac:dyDescent="0.25">
      <c r="A209" s="48" t="s">
        <v>526</v>
      </c>
      <c r="B209" s="139" t="s">
        <v>341</v>
      </c>
      <c r="C209" s="18">
        <v>100</v>
      </c>
      <c r="D209" s="19" t="s">
        <v>4</v>
      </c>
      <c r="E209" s="19" t="s">
        <v>148</v>
      </c>
      <c r="F209" s="14">
        <f>G209+H209+I209</f>
        <v>2166.6999999999998</v>
      </c>
      <c r="G209" s="14"/>
      <c r="H209" s="14">
        <v>0</v>
      </c>
      <c r="I209" s="14">
        <v>2166.6999999999998</v>
      </c>
    </row>
    <row r="210" spans="1:9" ht="63" x14ac:dyDescent="0.25">
      <c r="A210" s="48" t="s">
        <v>601</v>
      </c>
      <c r="B210" s="139" t="s">
        <v>341</v>
      </c>
      <c r="C210" s="18">
        <v>200</v>
      </c>
      <c r="D210" s="19" t="s">
        <v>140</v>
      </c>
      <c r="E210" s="19" t="s">
        <v>148</v>
      </c>
      <c r="F210" s="14">
        <f t="shared" si="10"/>
        <v>475.1</v>
      </c>
      <c r="G210" s="14"/>
      <c r="H210" s="14"/>
      <c r="I210" s="14">
        <v>475.1</v>
      </c>
    </row>
    <row r="211" spans="1:9" ht="63" x14ac:dyDescent="0.25">
      <c r="A211" s="48" t="s">
        <v>601</v>
      </c>
      <c r="B211" s="139" t="s">
        <v>341</v>
      </c>
      <c r="C211" s="18">
        <v>200</v>
      </c>
      <c r="D211" s="19" t="s">
        <v>4</v>
      </c>
      <c r="E211" s="19" t="s">
        <v>148</v>
      </c>
      <c r="F211" s="14">
        <f t="shared" si="10"/>
        <v>407.3</v>
      </c>
      <c r="G211" s="14"/>
      <c r="H211" s="14"/>
      <c r="I211" s="14">
        <v>407.3</v>
      </c>
    </row>
    <row r="212" spans="1:9" ht="63" x14ac:dyDescent="0.25">
      <c r="A212" s="48" t="s">
        <v>760</v>
      </c>
      <c r="B212" s="139" t="s">
        <v>342</v>
      </c>
      <c r="C212" s="18">
        <v>100</v>
      </c>
      <c r="D212" s="19" t="s">
        <v>140</v>
      </c>
      <c r="E212" s="19" t="s">
        <v>148</v>
      </c>
      <c r="F212" s="14">
        <f>G212+H212+I212</f>
        <v>1225.4000000000001</v>
      </c>
      <c r="G212" s="14"/>
      <c r="H212" s="14">
        <v>0</v>
      </c>
      <c r="I212" s="14">
        <v>1225.4000000000001</v>
      </c>
    </row>
    <row r="213" spans="1:9" ht="63" x14ac:dyDescent="0.25">
      <c r="A213" s="48" t="s">
        <v>760</v>
      </c>
      <c r="B213" s="139" t="s">
        <v>342</v>
      </c>
      <c r="C213" s="18">
        <v>100</v>
      </c>
      <c r="D213" s="19" t="s">
        <v>4</v>
      </c>
      <c r="E213" s="19" t="s">
        <v>148</v>
      </c>
      <c r="F213" s="14">
        <f t="shared" si="10"/>
        <v>369.3</v>
      </c>
      <c r="G213" s="14"/>
      <c r="H213" s="14">
        <v>0</v>
      </c>
      <c r="I213" s="14">
        <v>369.3</v>
      </c>
    </row>
    <row r="214" spans="1:9" ht="15.75" x14ac:dyDescent="0.25">
      <c r="A214" s="48" t="s">
        <v>762</v>
      </c>
      <c r="B214" s="133" t="s">
        <v>343</v>
      </c>
      <c r="C214" s="18">
        <v>800</v>
      </c>
      <c r="D214" s="19" t="s">
        <v>140</v>
      </c>
      <c r="E214" s="19" t="s">
        <v>449</v>
      </c>
      <c r="F214" s="14">
        <f t="shared" si="10"/>
        <v>1000</v>
      </c>
      <c r="G214" s="14"/>
      <c r="H214" s="14">
        <v>0</v>
      </c>
      <c r="I214" s="14">
        <v>1000</v>
      </c>
    </row>
    <row r="215" spans="1:9" ht="31.5" x14ac:dyDescent="0.25">
      <c r="A215" s="48" t="s">
        <v>577</v>
      </c>
      <c r="B215" s="133" t="s">
        <v>275</v>
      </c>
      <c r="C215" s="18">
        <v>200</v>
      </c>
      <c r="D215" s="19" t="s">
        <v>140</v>
      </c>
      <c r="E215" s="19" t="s">
        <v>3</v>
      </c>
      <c r="F215" s="14">
        <f t="shared" si="10"/>
        <v>12550</v>
      </c>
      <c r="G215" s="14"/>
      <c r="H215" s="14">
        <v>0</v>
      </c>
      <c r="I215" s="14">
        <v>12550</v>
      </c>
    </row>
    <row r="216" spans="1:9" s="111" customFormat="1" ht="31.5" x14ac:dyDescent="0.25">
      <c r="A216" s="48" t="s">
        <v>649</v>
      </c>
      <c r="B216" s="133" t="s">
        <v>275</v>
      </c>
      <c r="C216" s="18">
        <v>800</v>
      </c>
      <c r="D216" s="19" t="s">
        <v>140</v>
      </c>
      <c r="E216" s="19" t="s">
        <v>3</v>
      </c>
      <c r="F216" s="14">
        <f>G216+H216+I216</f>
        <v>228</v>
      </c>
      <c r="G216" s="14"/>
      <c r="H216" s="14">
        <v>0</v>
      </c>
      <c r="I216" s="14">
        <v>228</v>
      </c>
    </row>
    <row r="217" spans="1:9" s="111" customFormat="1" ht="63" x14ac:dyDescent="0.25">
      <c r="A217" s="48" t="s">
        <v>533</v>
      </c>
      <c r="B217" s="139" t="s">
        <v>365</v>
      </c>
      <c r="C217" s="18">
        <v>100</v>
      </c>
      <c r="D217" s="19" t="s">
        <v>140</v>
      </c>
      <c r="E217" s="19" t="s">
        <v>143</v>
      </c>
      <c r="F217" s="14">
        <f t="shared" si="10"/>
        <v>1470.3</v>
      </c>
      <c r="G217" s="14"/>
      <c r="H217" s="14">
        <v>1470.3</v>
      </c>
      <c r="I217" s="14"/>
    </row>
    <row r="218" spans="1:9" ht="31.5" x14ac:dyDescent="0.25">
      <c r="A218" s="48" t="s">
        <v>578</v>
      </c>
      <c r="B218" s="139" t="s">
        <v>365</v>
      </c>
      <c r="C218" s="18">
        <v>200</v>
      </c>
      <c r="D218" s="19" t="s">
        <v>140</v>
      </c>
      <c r="E218" s="19" t="s">
        <v>143</v>
      </c>
      <c r="F218" s="14">
        <f t="shared" si="10"/>
        <v>12</v>
      </c>
      <c r="G218" s="14"/>
      <c r="H218" s="14">
        <v>12</v>
      </c>
      <c r="I218" s="14"/>
    </row>
    <row r="219" spans="1:9" ht="15.75" x14ac:dyDescent="0.25">
      <c r="A219" s="36" t="s">
        <v>403</v>
      </c>
      <c r="B219" s="148" t="s">
        <v>534</v>
      </c>
      <c r="C219" s="50"/>
      <c r="D219" s="62"/>
      <c r="E219" s="62"/>
      <c r="F219" s="40">
        <f t="shared" si="10"/>
        <v>29255</v>
      </c>
      <c r="G219" s="40">
        <f>SUBTOTAL(9,G220:G224)</f>
        <v>0</v>
      </c>
      <c r="H219" s="40">
        <f>SUBTOTAL(9,H220:H224)</f>
        <v>0</v>
      </c>
      <c r="I219" s="40">
        <f>SUBTOTAL(9,I220:I224)</f>
        <v>29255</v>
      </c>
    </row>
    <row r="220" spans="1:9" ht="63" x14ac:dyDescent="0.25">
      <c r="A220" s="33" t="s">
        <v>760</v>
      </c>
      <c r="B220" s="139" t="s">
        <v>597</v>
      </c>
      <c r="C220" s="18">
        <v>100</v>
      </c>
      <c r="D220" s="19" t="s">
        <v>4</v>
      </c>
      <c r="E220" s="19" t="s">
        <v>148</v>
      </c>
      <c r="F220" s="14">
        <f t="shared" si="10"/>
        <v>1269.0999999999999</v>
      </c>
      <c r="G220" s="40"/>
      <c r="H220" s="40"/>
      <c r="I220" s="14">
        <v>1269.0999999999999</v>
      </c>
    </row>
    <row r="221" spans="1:9" ht="63" x14ac:dyDescent="0.25">
      <c r="A221" s="33" t="s">
        <v>899</v>
      </c>
      <c r="B221" s="139" t="s">
        <v>888</v>
      </c>
      <c r="C221" s="18">
        <v>100</v>
      </c>
      <c r="D221" s="19" t="s">
        <v>4</v>
      </c>
      <c r="E221" s="19" t="s">
        <v>148</v>
      </c>
      <c r="F221" s="14">
        <f t="shared" ref="F221:F222" si="11">G221+H221+I221</f>
        <v>18.899999999999999</v>
      </c>
      <c r="G221" s="40"/>
      <c r="H221" s="40"/>
      <c r="I221" s="14">
        <v>18.899999999999999</v>
      </c>
    </row>
    <row r="222" spans="1:9" s="111" customFormat="1" ht="78.75" x14ac:dyDescent="0.25">
      <c r="A222" s="48" t="s">
        <v>900</v>
      </c>
      <c r="B222" s="139" t="s">
        <v>404</v>
      </c>
      <c r="C222" s="18">
        <v>100</v>
      </c>
      <c r="D222" s="19" t="s">
        <v>4</v>
      </c>
      <c r="E222" s="19" t="s">
        <v>148</v>
      </c>
      <c r="F222" s="14">
        <f t="shared" si="11"/>
        <v>21593.3</v>
      </c>
      <c r="G222" s="14"/>
      <c r="H222" s="14">
        <v>0</v>
      </c>
      <c r="I222" s="14">
        <v>21593.3</v>
      </c>
    </row>
    <row r="223" spans="1:9" s="111" customFormat="1" ht="47.25" x14ac:dyDescent="0.25">
      <c r="A223" s="48" t="s">
        <v>579</v>
      </c>
      <c r="B223" s="139" t="s">
        <v>404</v>
      </c>
      <c r="C223" s="18">
        <v>200</v>
      </c>
      <c r="D223" s="19" t="s">
        <v>4</v>
      </c>
      <c r="E223" s="19" t="s">
        <v>148</v>
      </c>
      <c r="F223" s="14">
        <f t="shared" si="10"/>
        <v>6255</v>
      </c>
      <c r="G223" s="14"/>
      <c r="H223" s="14">
        <v>0</v>
      </c>
      <c r="I223" s="14">
        <v>6255</v>
      </c>
    </row>
    <row r="224" spans="1:9" s="111" customFormat="1" ht="31.5" x14ac:dyDescent="0.25">
      <c r="A224" s="48" t="s">
        <v>535</v>
      </c>
      <c r="B224" s="139" t="s">
        <v>404</v>
      </c>
      <c r="C224" s="18">
        <v>800</v>
      </c>
      <c r="D224" s="19" t="s">
        <v>4</v>
      </c>
      <c r="E224" s="19" t="s">
        <v>148</v>
      </c>
      <c r="F224" s="14">
        <f t="shared" si="10"/>
        <v>118.7</v>
      </c>
      <c r="G224" s="14"/>
      <c r="H224" s="14">
        <v>0</v>
      </c>
      <c r="I224" s="14">
        <v>118.7</v>
      </c>
    </row>
    <row r="225" spans="1:9" s="111" customFormat="1" ht="15.75" x14ac:dyDescent="0.25">
      <c r="A225" s="132" t="s">
        <v>270</v>
      </c>
      <c r="B225" s="39" t="s">
        <v>536</v>
      </c>
      <c r="C225" s="18"/>
      <c r="D225" s="19"/>
      <c r="E225" s="19"/>
      <c r="F225" s="40">
        <f t="shared" si="10"/>
        <v>62163.500000000007</v>
      </c>
      <c r="G225" s="40">
        <f>G226+G251</f>
        <v>0</v>
      </c>
      <c r="H225" s="40">
        <f>H226+H251</f>
        <v>44384.500000000007</v>
      </c>
      <c r="I225" s="40">
        <f>I226+I251</f>
        <v>17779</v>
      </c>
    </row>
    <row r="226" spans="1:9" s="111" customFormat="1" ht="15.75" x14ac:dyDescent="0.25">
      <c r="A226" s="36" t="s">
        <v>272</v>
      </c>
      <c r="B226" s="148" t="s">
        <v>537</v>
      </c>
      <c r="C226" s="50"/>
      <c r="D226" s="62"/>
      <c r="E226" s="62"/>
      <c r="F226" s="40">
        <f t="shared" si="10"/>
        <v>52709.500000000007</v>
      </c>
      <c r="G226" s="40">
        <f>SUBTOTAL(9,G227:G250)</f>
        <v>0</v>
      </c>
      <c r="H226" s="40">
        <f>SUBTOTAL(9,H227:H250)</f>
        <v>44384.500000000007</v>
      </c>
      <c r="I226" s="40">
        <f>SUBTOTAL(9,I227:I250)</f>
        <v>8325.0000000000018</v>
      </c>
    </row>
    <row r="227" spans="1:9" s="111" customFormat="1" ht="31.5" x14ac:dyDescent="0.25">
      <c r="A227" s="33" t="s">
        <v>605</v>
      </c>
      <c r="B227" s="139" t="s">
        <v>595</v>
      </c>
      <c r="C227" s="18">
        <v>200</v>
      </c>
      <c r="D227" s="19" t="s">
        <v>140</v>
      </c>
      <c r="E227" s="19" t="s">
        <v>3</v>
      </c>
      <c r="F227" s="14">
        <f>G227+H227+I227</f>
        <v>4732.3</v>
      </c>
      <c r="G227" s="40"/>
      <c r="H227" s="14">
        <v>4732.3</v>
      </c>
      <c r="I227" s="14"/>
    </row>
    <row r="228" spans="1:9" s="111" customFormat="1" ht="31.5" x14ac:dyDescent="0.25">
      <c r="A228" s="33" t="s">
        <v>605</v>
      </c>
      <c r="B228" s="139" t="s">
        <v>595</v>
      </c>
      <c r="C228" s="18">
        <v>200</v>
      </c>
      <c r="D228" s="19" t="s">
        <v>144</v>
      </c>
      <c r="E228" s="19" t="s">
        <v>142</v>
      </c>
      <c r="F228" s="14">
        <f>G228+H228+I228</f>
        <v>3000.1</v>
      </c>
      <c r="G228" s="40"/>
      <c r="H228" s="14">
        <v>3000.1</v>
      </c>
      <c r="I228" s="14"/>
    </row>
    <row r="229" spans="1:9" s="111" customFormat="1" ht="47.25" x14ac:dyDescent="0.25">
      <c r="A229" s="33" t="s">
        <v>861</v>
      </c>
      <c r="B229" s="139" t="s">
        <v>595</v>
      </c>
      <c r="C229" s="18">
        <v>600</v>
      </c>
      <c r="D229" s="19" t="s">
        <v>145</v>
      </c>
      <c r="E229" s="19" t="s">
        <v>141</v>
      </c>
      <c r="F229" s="14">
        <f>G229+H229+I229</f>
        <v>9391.4</v>
      </c>
      <c r="G229" s="40"/>
      <c r="H229" s="14">
        <v>9391.4</v>
      </c>
      <c r="I229" s="14"/>
    </row>
    <row r="230" spans="1:9" s="111" customFormat="1" ht="31.5" x14ac:dyDescent="0.25">
      <c r="A230" s="33" t="s">
        <v>846</v>
      </c>
      <c r="B230" s="139" t="s">
        <v>595</v>
      </c>
      <c r="C230" s="18">
        <v>800</v>
      </c>
      <c r="D230" s="19" t="s">
        <v>142</v>
      </c>
      <c r="E230" s="19" t="s">
        <v>149</v>
      </c>
      <c r="F230" s="14">
        <f>G230+H230+I230</f>
        <v>5082</v>
      </c>
      <c r="G230" s="40"/>
      <c r="H230" s="14">
        <v>5082</v>
      </c>
      <c r="I230" s="14"/>
    </row>
    <row r="231" spans="1:9" s="111" customFormat="1" ht="31.5" x14ac:dyDescent="0.25">
      <c r="A231" s="33" t="s">
        <v>846</v>
      </c>
      <c r="B231" s="139" t="s">
        <v>595</v>
      </c>
      <c r="C231" s="18">
        <v>800</v>
      </c>
      <c r="D231" s="19" t="s">
        <v>144</v>
      </c>
      <c r="E231" s="19" t="s">
        <v>140</v>
      </c>
      <c r="F231" s="14">
        <f>G231+H231+I231</f>
        <v>10481.1</v>
      </c>
      <c r="G231" s="40"/>
      <c r="H231" s="14">
        <v>10481.1</v>
      </c>
      <c r="I231" s="14"/>
    </row>
    <row r="232" spans="1:9" s="111" customFormat="1" ht="63" x14ac:dyDescent="0.25">
      <c r="A232" s="68" t="s">
        <v>602</v>
      </c>
      <c r="B232" s="38" t="s">
        <v>345</v>
      </c>
      <c r="C232" s="18">
        <v>100</v>
      </c>
      <c r="D232" s="19" t="s">
        <v>4</v>
      </c>
      <c r="E232" s="19" t="s">
        <v>148</v>
      </c>
      <c r="F232" s="14">
        <f t="shared" si="10"/>
        <v>98.8</v>
      </c>
      <c r="G232" s="14"/>
      <c r="H232" s="14"/>
      <c r="I232" s="14">
        <v>98.8</v>
      </c>
    </row>
    <row r="233" spans="1:9" s="111" customFormat="1" ht="31.5" x14ac:dyDescent="0.25">
      <c r="A233" s="48" t="s">
        <v>603</v>
      </c>
      <c r="B233" s="139" t="s">
        <v>345</v>
      </c>
      <c r="C233" s="18">
        <v>200</v>
      </c>
      <c r="D233" s="19" t="s">
        <v>140</v>
      </c>
      <c r="E233" s="19" t="s">
        <v>3</v>
      </c>
      <c r="F233" s="14">
        <f t="shared" si="10"/>
        <v>411.3</v>
      </c>
      <c r="G233" s="14"/>
      <c r="H233" s="14"/>
      <c r="I233" s="14">
        <v>411.3</v>
      </c>
    </row>
    <row r="234" spans="1:9" s="111" customFormat="1" ht="31.5" x14ac:dyDescent="0.25">
      <c r="A234" s="48" t="s">
        <v>603</v>
      </c>
      <c r="B234" s="139" t="s">
        <v>345</v>
      </c>
      <c r="C234" s="18">
        <v>200</v>
      </c>
      <c r="D234" s="19" t="s">
        <v>142</v>
      </c>
      <c r="E234" s="19" t="s">
        <v>149</v>
      </c>
      <c r="F234" s="14">
        <f>G234+H234+I234</f>
        <v>1906.5</v>
      </c>
      <c r="G234" s="14"/>
      <c r="H234" s="14"/>
      <c r="I234" s="14">
        <v>1906.5</v>
      </c>
    </row>
    <row r="235" spans="1:9" s="111" customFormat="1" ht="31.5" hidden="1" x14ac:dyDescent="0.25">
      <c r="A235" s="33" t="s">
        <v>605</v>
      </c>
      <c r="B235" s="139" t="s">
        <v>595</v>
      </c>
      <c r="C235" s="18">
        <v>200</v>
      </c>
      <c r="D235" s="19" t="s">
        <v>144</v>
      </c>
      <c r="E235" s="19" t="s">
        <v>140</v>
      </c>
      <c r="F235" s="14">
        <f>G235+H235+I235</f>
        <v>0</v>
      </c>
      <c r="G235" s="14"/>
      <c r="H235" s="14">
        <v>0</v>
      </c>
      <c r="I235" s="14"/>
    </row>
    <row r="236" spans="1:9" s="111" customFormat="1" ht="31.5" hidden="1" x14ac:dyDescent="0.25">
      <c r="A236" s="48" t="s">
        <v>603</v>
      </c>
      <c r="B236" s="139" t="s">
        <v>345</v>
      </c>
      <c r="C236" s="18">
        <v>200</v>
      </c>
      <c r="D236" s="19" t="s">
        <v>4</v>
      </c>
      <c r="E236" s="19" t="s">
        <v>148</v>
      </c>
      <c r="F236" s="14">
        <f t="shared" si="10"/>
        <v>0</v>
      </c>
      <c r="G236" s="14"/>
      <c r="H236" s="14"/>
      <c r="I236" s="14">
        <v>0</v>
      </c>
    </row>
    <row r="237" spans="1:9" s="111" customFormat="1" ht="31.5" x14ac:dyDescent="0.25">
      <c r="A237" s="48" t="s">
        <v>604</v>
      </c>
      <c r="B237" s="139" t="s">
        <v>345</v>
      </c>
      <c r="C237" s="18">
        <v>300</v>
      </c>
      <c r="D237" s="19" t="s">
        <v>140</v>
      </c>
      <c r="E237" s="19" t="s">
        <v>3</v>
      </c>
      <c r="F237" s="14">
        <f t="shared" si="10"/>
        <v>767.8</v>
      </c>
      <c r="G237" s="14"/>
      <c r="H237" s="14"/>
      <c r="I237" s="14">
        <v>767.8</v>
      </c>
    </row>
    <row r="238" spans="1:9" s="111" customFormat="1" ht="31.5" x14ac:dyDescent="0.25">
      <c r="A238" s="48" t="s">
        <v>604</v>
      </c>
      <c r="B238" s="139" t="s">
        <v>345</v>
      </c>
      <c r="C238" s="18">
        <v>300</v>
      </c>
      <c r="D238" s="19" t="s">
        <v>4</v>
      </c>
      <c r="E238" s="19" t="s">
        <v>142</v>
      </c>
      <c r="F238" s="14">
        <f t="shared" si="10"/>
        <v>1572.9</v>
      </c>
      <c r="G238" s="14"/>
      <c r="H238" s="14"/>
      <c r="I238" s="14">
        <v>1572.9</v>
      </c>
    </row>
    <row r="239" spans="1:9" ht="47.25" x14ac:dyDescent="0.25">
      <c r="A239" s="48" t="s">
        <v>654</v>
      </c>
      <c r="B239" s="139" t="s">
        <v>345</v>
      </c>
      <c r="C239" s="18">
        <v>600</v>
      </c>
      <c r="D239" s="19" t="s">
        <v>145</v>
      </c>
      <c r="E239" s="19" t="s">
        <v>140</v>
      </c>
      <c r="F239" s="14">
        <f t="shared" ref="F239:F243" si="12">G239+H239+I239</f>
        <v>7.6</v>
      </c>
      <c r="G239" s="14"/>
      <c r="H239" s="14"/>
      <c r="I239" s="14">
        <v>7.6</v>
      </c>
    </row>
    <row r="240" spans="1:9" ht="47.25" x14ac:dyDescent="0.25">
      <c r="A240" s="48" t="s">
        <v>654</v>
      </c>
      <c r="B240" s="139" t="s">
        <v>345</v>
      </c>
      <c r="C240" s="18">
        <v>600</v>
      </c>
      <c r="D240" s="19" t="s">
        <v>145</v>
      </c>
      <c r="E240" s="19" t="s">
        <v>141</v>
      </c>
      <c r="F240" s="14">
        <f t="shared" si="12"/>
        <v>91.5</v>
      </c>
      <c r="G240" s="14"/>
      <c r="H240" s="14"/>
      <c r="I240" s="14">
        <v>91.5</v>
      </c>
    </row>
    <row r="241" spans="1:9" s="111" customFormat="1" ht="47.25" x14ac:dyDescent="0.25">
      <c r="A241" s="48" t="s">
        <v>654</v>
      </c>
      <c r="B241" s="139" t="s">
        <v>345</v>
      </c>
      <c r="C241" s="18">
        <v>600</v>
      </c>
      <c r="D241" s="19" t="s">
        <v>145</v>
      </c>
      <c r="E241" s="19" t="s">
        <v>142</v>
      </c>
      <c r="F241" s="14">
        <f t="shared" si="12"/>
        <v>177.1</v>
      </c>
      <c r="G241" s="14"/>
      <c r="H241" s="14"/>
      <c r="I241" s="14">
        <v>177.1</v>
      </c>
    </row>
    <row r="242" spans="1:9" ht="47.25" x14ac:dyDescent="0.25">
      <c r="A242" s="48" t="s">
        <v>654</v>
      </c>
      <c r="B242" s="139" t="s">
        <v>345</v>
      </c>
      <c r="C242" s="18">
        <v>600</v>
      </c>
      <c r="D242" s="19" t="s">
        <v>146</v>
      </c>
      <c r="E242" s="19" t="s">
        <v>140</v>
      </c>
      <c r="F242" s="14">
        <f>G242+H242+I242</f>
        <v>205.5</v>
      </c>
      <c r="G242" s="14"/>
      <c r="H242" s="14"/>
      <c r="I242" s="14">
        <v>205.5</v>
      </c>
    </row>
    <row r="243" spans="1:9" ht="47.25" x14ac:dyDescent="0.25">
      <c r="A243" s="48" t="s">
        <v>654</v>
      </c>
      <c r="B243" s="139" t="s">
        <v>345</v>
      </c>
      <c r="C243" s="18">
        <v>600</v>
      </c>
      <c r="D243" s="19" t="s">
        <v>449</v>
      </c>
      <c r="E243" s="19" t="s">
        <v>141</v>
      </c>
      <c r="F243" s="14">
        <f t="shared" si="12"/>
        <v>784.5</v>
      </c>
      <c r="G243" s="14"/>
      <c r="H243" s="14"/>
      <c r="I243" s="14">
        <v>784.5</v>
      </c>
    </row>
    <row r="244" spans="1:9" ht="31.5" x14ac:dyDescent="0.25">
      <c r="A244" s="48" t="s">
        <v>538</v>
      </c>
      <c r="B244" s="139" t="s">
        <v>345</v>
      </c>
      <c r="C244" s="18">
        <v>800</v>
      </c>
      <c r="D244" s="19" t="s">
        <v>140</v>
      </c>
      <c r="E244" s="19" t="s">
        <v>449</v>
      </c>
      <c r="F244" s="14">
        <f t="shared" si="10"/>
        <v>196.1</v>
      </c>
      <c r="G244" s="14"/>
      <c r="H244" s="14"/>
      <c r="I244" s="14">
        <v>196.1</v>
      </c>
    </row>
    <row r="245" spans="1:9" ht="31.5" x14ac:dyDescent="0.25">
      <c r="A245" s="48" t="s">
        <v>538</v>
      </c>
      <c r="B245" s="139" t="s">
        <v>345</v>
      </c>
      <c r="C245" s="18">
        <v>800</v>
      </c>
      <c r="D245" s="19" t="s">
        <v>140</v>
      </c>
      <c r="E245" s="19" t="s">
        <v>3</v>
      </c>
      <c r="F245" s="14">
        <f t="shared" si="10"/>
        <v>559.79999999999995</v>
      </c>
      <c r="G245" s="14"/>
      <c r="H245" s="14"/>
      <c r="I245" s="14">
        <v>559.79999999999995</v>
      </c>
    </row>
    <row r="246" spans="1:9" ht="31.5" x14ac:dyDescent="0.25">
      <c r="A246" s="48" t="s">
        <v>538</v>
      </c>
      <c r="B246" s="139" t="s">
        <v>345</v>
      </c>
      <c r="C246" s="18">
        <v>800</v>
      </c>
      <c r="D246" s="19" t="s">
        <v>143</v>
      </c>
      <c r="E246" s="19" t="s">
        <v>2</v>
      </c>
      <c r="F246" s="14">
        <f t="shared" si="10"/>
        <v>1450</v>
      </c>
      <c r="G246" s="14"/>
      <c r="H246" s="14"/>
      <c r="I246" s="14">
        <v>1450</v>
      </c>
    </row>
    <row r="247" spans="1:9" ht="31.5" x14ac:dyDescent="0.25">
      <c r="A247" s="48" t="s">
        <v>538</v>
      </c>
      <c r="B247" s="139" t="s">
        <v>345</v>
      </c>
      <c r="C247" s="18">
        <v>800</v>
      </c>
      <c r="D247" s="19" t="s">
        <v>4</v>
      </c>
      <c r="E247" s="19" t="s">
        <v>148</v>
      </c>
      <c r="F247" s="14">
        <f t="shared" ref="F247" si="13">G247+H247+I247</f>
        <v>91.5</v>
      </c>
      <c r="G247" s="14"/>
      <c r="H247" s="14"/>
      <c r="I247" s="14">
        <v>91.5</v>
      </c>
    </row>
    <row r="248" spans="1:9" s="111" customFormat="1" ht="31.5" x14ac:dyDescent="0.25">
      <c r="A248" s="48" t="s">
        <v>848</v>
      </c>
      <c r="B248" s="21" t="s">
        <v>645</v>
      </c>
      <c r="C248" s="18">
        <v>800</v>
      </c>
      <c r="D248" s="19" t="s">
        <v>143</v>
      </c>
      <c r="E248" s="19" t="s">
        <v>2</v>
      </c>
      <c r="F248" s="14">
        <f t="shared" si="10"/>
        <v>4015.8</v>
      </c>
      <c r="G248" s="14"/>
      <c r="H248" s="14">
        <v>4015.8</v>
      </c>
      <c r="I248" s="14"/>
    </row>
    <row r="249" spans="1:9" ht="47.25" x14ac:dyDescent="0.25">
      <c r="A249" s="48" t="s">
        <v>648</v>
      </c>
      <c r="B249" s="21" t="s">
        <v>647</v>
      </c>
      <c r="C249" s="18">
        <v>800</v>
      </c>
      <c r="D249" s="19" t="s">
        <v>143</v>
      </c>
      <c r="E249" s="19" t="s">
        <v>2</v>
      </c>
      <c r="F249" s="14">
        <f t="shared" si="10"/>
        <v>4.0999999999999996</v>
      </c>
      <c r="G249" s="14"/>
      <c r="H249" s="14"/>
      <c r="I249" s="14">
        <v>4.0999999999999996</v>
      </c>
    </row>
    <row r="250" spans="1:9" ht="63" x14ac:dyDescent="0.25">
      <c r="A250" s="48" t="s">
        <v>847</v>
      </c>
      <c r="B250" s="21" t="s">
        <v>810</v>
      </c>
      <c r="C250" s="18">
        <v>400</v>
      </c>
      <c r="D250" s="19" t="s">
        <v>4</v>
      </c>
      <c r="E250" s="19" t="s">
        <v>143</v>
      </c>
      <c r="F250" s="14">
        <f t="shared" si="10"/>
        <v>7681.8</v>
      </c>
      <c r="G250" s="14"/>
      <c r="H250" s="14">
        <v>7681.8</v>
      </c>
      <c r="I250" s="14"/>
    </row>
    <row r="251" spans="1:9" s="111" customFormat="1" ht="15.75" x14ac:dyDescent="0.25">
      <c r="A251" s="36" t="s">
        <v>542</v>
      </c>
      <c r="B251" s="148" t="s">
        <v>539</v>
      </c>
      <c r="C251" s="50"/>
      <c r="D251" s="62"/>
      <c r="E251" s="62"/>
      <c r="F251" s="40">
        <f t="shared" si="10"/>
        <v>9454</v>
      </c>
      <c r="G251" s="40">
        <f>G252</f>
        <v>0</v>
      </c>
      <c r="H251" s="40">
        <f>H252</f>
        <v>0</v>
      </c>
      <c r="I251" s="40">
        <f>I252</f>
        <v>9454</v>
      </c>
    </row>
    <row r="252" spans="1:9" ht="31.5" x14ac:dyDescent="0.25">
      <c r="A252" s="48" t="s">
        <v>540</v>
      </c>
      <c r="B252" s="139" t="s">
        <v>356</v>
      </c>
      <c r="C252" s="18">
        <v>300</v>
      </c>
      <c r="D252" s="19" t="s">
        <v>4</v>
      </c>
      <c r="E252" s="19" t="s">
        <v>140</v>
      </c>
      <c r="F252" s="14">
        <f t="shared" si="10"/>
        <v>9454</v>
      </c>
      <c r="G252" s="14"/>
      <c r="H252" s="14"/>
      <c r="I252" s="14">
        <v>9454</v>
      </c>
    </row>
    <row r="253" spans="1:9" ht="15.75" x14ac:dyDescent="0.25">
      <c r="A253" s="132" t="s">
        <v>414</v>
      </c>
      <c r="B253" s="39" t="s">
        <v>543</v>
      </c>
      <c r="C253" s="18"/>
      <c r="D253" s="19"/>
      <c r="E253" s="19"/>
      <c r="F253" s="40">
        <f t="shared" si="10"/>
        <v>12.8</v>
      </c>
      <c r="G253" s="40">
        <f>G254+G275</f>
        <v>0</v>
      </c>
      <c r="H253" s="40">
        <f>H254+H275</f>
        <v>0</v>
      </c>
      <c r="I253" s="40">
        <f>I254+I275</f>
        <v>12.8</v>
      </c>
    </row>
    <row r="254" spans="1:9" ht="15.75" x14ac:dyDescent="0.25">
      <c r="A254" s="36" t="s">
        <v>415</v>
      </c>
      <c r="B254" s="148" t="s">
        <v>544</v>
      </c>
      <c r="C254" s="50"/>
      <c r="D254" s="62"/>
      <c r="E254" s="62"/>
      <c r="F254" s="40">
        <f t="shared" si="10"/>
        <v>12.8</v>
      </c>
      <c r="G254" s="40">
        <f>SUBTOTAL(9,G255:G257)</f>
        <v>0</v>
      </c>
      <c r="H254" s="40">
        <f>SUBTOTAL(9,H255:H257)</f>
        <v>0</v>
      </c>
      <c r="I254" s="40">
        <f>SUBTOTAL(9,I255:I257)</f>
        <v>12.8</v>
      </c>
    </row>
    <row r="255" spans="1:9" ht="63" x14ac:dyDescent="0.25">
      <c r="A255" s="48" t="s">
        <v>545</v>
      </c>
      <c r="B255" s="139" t="s">
        <v>416</v>
      </c>
      <c r="C255" s="18">
        <v>100</v>
      </c>
      <c r="D255" s="19" t="s">
        <v>140</v>
      </c>
      <c r="E255" s="19" t="s">
        <v>142</v>
      </c>
      <c r="F255" s="14">
        <f t="shared" si="10"/>
        <v>12.8</v>
      </c>
      <c r="G255" s="14"/>
      <c r="H255" s="14">
        <v>0</v>
      </c>
      <c r="I255" s="14">
        <v>12.8</v>
      </c>
    </row>
    <row r="256" spans="1:9" s="111" customFormat="1" ht="47.25" hidden="1" x14ac:dyDescent="0.25">
      <c r="A256" s="48" t="s">
        <v>580</v>
      </c>
      <c r="B256" s="139" t="s">
        <v>416</v>
      </c>
      <c r="C256" s="18">
        <v>200</v>
      </c>
      <c r="D256" s="19" t="s">
        <v>140</v>
      </c>
      <c r="E256" s="19" t="s">
        <v>142</v>
      </c>
      <c r="F256" s="14">
        <f t="shared" si="10"/>
        <v>0</v>
      </c>
      <c r="G256" s="14"/>
      <c r="H256" s="14">
        <v>0</v>
      </c>
      <c r="I256" s="14">
        <v>0</v>
      </c>
    </row>
    <row r="257" spans="1:9" ht="110.25" hidden="1" x14ac:dyDescent="0.25">
      <c r="A257" s="48" t="s">
        <v>522</v>
      </c>
      <c r="B257" s="139" t="s">
        <v>417</v>
      </c>
      <c r="C257" s="18">
        <v>100</v>
      </c>
      <c r="D257" s="19" t="s">
        <v>140</v>
      </c>
      <c r="E257" s="19" t="s">
        <v>142</v>
      </c>
      <c r="F257" s="14">
        <f t="shared" si="10"/>
        <v>0</v>
      </c>
      <c r="G257" s="14"/>
      <c r="H257" s="14">
        <v>0</v>
      </c>
      <c r="I257" s="14">
        <v>0</v>
      </c>
    </row>
    <row r="258" spans="1:9" ht="15.75" x14ac:dyDescent="0.25">
      <c r="A258" s="132" t="s">
        <v>418</v>
      </c>
      <c r="B258" s="39" t="s">
        <v>546</v>
      </c>
      <c r="C258" s="18"/>
      <c r="D258" s="19"/>
      <c r="E258" s="19"/>
      <c r="F258" s="40">
        <f t="shared" si="10"/>
        <v>2846.4</v>
      </c>
      <c r="G258" s="40"/>
      <c r="H258" s="40">
        <f>H259+H263</f>
        <v>0</v>
      </c>
      <c r="I258" s="40">
        <f>I259+I263</f>
        <v>2846.4</v>
      </c>
    </row>
    <row r="259" spans="1:9" ht="31.5" x14ac:dyDescent="0.25">
      <c r="A259" s="36" t="s">
        <v>419</v>
      </c>
      <c r="B259" s="148" t="s">
        <v>547</v>
      </c>
      <c r="C259" s="50"/>
      <c r="D259" s="62"/>
      <c r="E259" s="62"/>
      <c r="F259" s="40">
        <f t="shared" si="10"/>
        <v>2846.4</v>
      </c>
      <c r="G259" s="40"/>
      <c r="H259" s="40">
        <f>SUBTOTAL(9,H260:H262)</f>
        <v>0</v>
      </c>
      <c r="I259" s="40">
        <f>SUBTOTAL(9,I260:I262)</f>
        <v>2846.4</v>
      </c>
    </row>
    <row r="260" spans="1:9" s="111" customFormat="1" ht="15.75" customHeight="1" x14ac:dyDescent="0.25">
      <c r="A260" s="48" t="s">
        <v>548</v>
      </c>
      <c r="B260" s="139" t="s">
        <v>422</v>
      </c>
      <c r="C260" s="18">
        <v>100</v>
      </c>
      <c r="D260" s="19" t="s">
        <v>140</v>
      </c>
      <c r="E260" s="19" t="s">
        <v>145</v>
      </c>
      <c r="F260" s="14">
        <f t="shared" si="10"/>
        <v>2778.6</v>
      </c>
      <c r="G260" s="14"/>
      <c r="H260" s="14">
        <v>0</v>
      </c>
      <c r="I260" s="14">
        <v>2778.6</v>
      </c>
    </row>
    <row r="261" spans="1:9" ht="47.25" x14ac:dyDescent="0.25">
      <c r="A261" s="48" t="s">
        <v>581</v>
      </c>
      <c r="B261" s="139" t="s">
        <v>422</v>
      </c>
      <c r="C261" s="18">
        <v>200</v>
      </c>
      <c r="D261" s="19" t="s">
        <v>140</v>
      </c>
      <c r="E261" s="19" t="s">
        <v>145</v>
      </c>
      <c r="F261" s="14">
        <f t="shared" si="10"/>
        <v>0</v>
      </c>
      <c r="G261" s="14"/>
      <c r="H261" s="14">
        <v>0</v>
      </c>
      <c r="I261" s="14">
        <v>0</v>
      </c>
    </row>
    <row r="262" spans="1:9" ht="63" x14ac:dyDescent="0.25">
      <c r="A262" s="48" t="s">
        <v>760</v>
      </c>
      <c r="B262" s="139" t="s">
        <v>423</v>
      </c>
      <c r="C262" s="18">
        <v>100</v>
      </c>
      <c r="D262" s="19" t="s">
        <v>140</v>
      </c>
      <c r="E262" s="19" t="s">
        <v>145</v>
      </c>
      <c r="F262" s="14">
        <f t="shared" si="10"/>
        <v>67.8</v>
      </c>
      <c r="G262" s="14"/>
      <c r="H262" s="14">
        <v>0</v>
      </c>
      <c r="I262" s="14">
        <v>67.8</v>
      </c>
    </row>
    <row r="263" spans="1:9" ht="31.5" hidden="1" x14ac:dyDescent="0.25">
      <c r="A263" s="36" t="s">
        <v>592</v>
      </c>
      <c r="B263" s="148" t="s">
        <v>549</v>
      </c>
      <c r="C263" s="50"/>
      <c r="D263" s="62"/>
      <c r="E263" s="62"/>
      <c r="F263" s="40">
        <f t="shared" si="10"/>
        <v>0</v>
      </c>
      <c r="G263" s="40"/>
      <c r="H263" s="40">
        <f>SUBTOTAL(9,H264:H265)</f>
        <v>0</v>
      </c>
      <c r="I263" s="40">
        <f>SUBTOTAL(9,I264:I265)</f>
        <v>0</v>
      </c>
    </row>
    <row r="264" spans="1:9" s="111" customFormat="1" ht="31.5" hidden="1" x14ac:dyDescent="0.25">
      <c r="A264" s="48" t="s">
        <v>582</v>
      </c>
      <c r="B264" s="139" t="s">
        <v>424</v>
      </c>
      <c r="C264" s="18">
        <v>200</v>
      </c>
      <c r="D264" s="19" t="s">
        <v>140</v>
      </c>
      <c r="E264" s="19" t="s">
        <v>145</v>
      </c>
      <c r="F264" s="14">
        <f t="shared" si="10"/>
        <v>0</v>
      </c>
      <c r="G264" s="14"/>
      <c r="H264" s="14">
        <v>0</v>
      </c>
      <c r="I264" s="14">
        <v>0</v>
      </c>
    </row>
    <row r="265" spans="1:9" ht="31.5" hidden="1" x14ac:dyDescent="0.25">
      <c r="A265" s="48" t="s">
        <v>583</v>
      </c>
      <c r="B265" s="139" t="s">
        <v>425</v>
      </c>
      <c r="C265" s="18">
        <v>200</v>
      </c>
      <c r="D265" s="19" t="s">
        <v>140</v>
      </c>
      <c r="E265" s="19" t="s">
        <v>145</v>
      </c>
      <c r="F265" s="14">
        <f t="shared" si="10"/>
        <v>0</v>
      </c>
      <c r="G265" s="14"/>
      <c r="H265" s="14">
        <v>0</v>
      </c>
      <c r="I265" s="14">
        <v>0</v>
      </c>
    </row>
    <row r="266" spans="1:9" ht="15.75" x14ac:dyDescent="0.25">
      <c r="A266" s="132" t="s">
        <v>429</v>
      </c>
      <c r="B266" s="39" t="s">
        <v>550</v>
      </c>
      <c r="C266" s="18"/>
      <c r="D266" s="19"/>
      <c r="E266" s="19"/>
      <c r="F266" s="40">
        <f t="shared" si="10"/>
        <v>1907.7</v>
      </c>
      <c r="G266" s="40"/>
      <c r="H266" s="40">
        <f>H267+H288</f>
        <v>0</v>
      </c>
      <c r="I266" s="40">
        <f>I267+I288</f>
        <v>1907.7</v>
      </c>
    </row>
    <row r="267" spans="1:9" ht="31.5" x14ac:dyDescent="0.25">
      <c r="A267" s="36" t="s">
        <v>428</v>
      </c>
      <c r="B267" s="148" t="s">
        <v>551</v>
      </c>
      <c r="C267" s="50"/>
      <c r="D267" s="62"/>
      <c r="E267" s="62"/>
      <c r="F267" s="40">
        <f t="shared" si="10"/>
        <v>1907.7</v>
      </c>
      <c r="G267" s="40"/>
      <c r="H267" s="40">
        <f>SUBTOTAL(9,H268:H269)</f>
        <v>0</v>
      </c>
      <c r="I267" s="40">
        <f>SUBTOTAL(9,I268:I270)</f>
        <v>1907.7</v>
      </c>
    </row>
    <row r="268" spans="1:9" ht="63" x14ac:dyDescent="0.25">
      <c r="A268" s="48" t="s">
        <v>524</v>
      </c>
      <c r="B268" s="139" t="s">
        <v>430</v>
      </c>
      <c r="C268" s="18">
        <v>100</v>
      </c>
      <c r="D268" s="19" t="s">
        <v>140</v>
      </c>
      <c r="E268" s="19" t="s">
        <v>148</v>
      </c>
      <c r="F268" s="14">
        <f t="shared" si="10"/>
        <v>1774.2</v>
      </c>
      <c r="G268" s="14"/>
      <c r="H268" s="14">
        <v>0</v>
      </c>
      <c r="I268" s="14">
        <v>1774.2</v>
      </c>
    </row>
    <row r="269" spans="1:9" ht="47.25" x14ac:dyDescent="0.25">
      <c r="A269" s="48" t="s">
        <v>576</v>
      </c>
      <c r="B269" s="139" t="s">
        <v>430</v>
      </c>
      <c r="C269" s="18">
        <v>200</v>
      </c>
      <c r="D269" s="19" t="s">
        <v>140</v>
      </c>
      <c r="E269" s="19" t="s">
        <v>148</v>
      </c>
      <c r="F269" s="14">
        <f t="shared" si="10"/>
        <v>0</v>
      </c>
      <c r="G269" s="14"/>
      <c r="H269" s="14">
        <v>0</v>
      </c>
      <c r="I269" s="14">
        <v>0</v>
      </c>
    </row>
    <row r="270" spans="1:9" ht="31.5" x14ac:dyDescent="0.25">
      <c r="A270" s="48" t="s">
        <v>763</v>
      </c>
      <c r="B270" s="139" t="s">
        <v>431</v>
      </c>
      <c r="C270" s="18">
        <v>100</v>
      </c>
      <c r="D270" s="19" t="s">
        <v>140</v>
      </c>
      <c r="E270" s="19" t="s">
        <v>148</v>
      </c>
      <c r="F270" s="14">
        <f>G270+H270+I270</f>
        <v>133.5</v>
      </c>
      <c r="G270" s="14"/>
      <c r="H270" s="14">
        <v>0</v>
      </c>
      <c r="I270" s="14">
        <v>133.5</v>
      </c>
    </row>
    <row r="274" spans="2:9" x14ac:dyDescent="0.25">
      <c r="F274" s="150"/>
      <c r="G274" s="150"/>
      <c r="H274" s="150"/>
      <c r="I274" s="150"/>
    </row>
    <row r="276" spans="2:9" x14ac:dyDescent="0.25">
      <c r="B276" s="34"/>
      <c r="C276" s="34"/>
      <c r="D276" s="34"/>
      <c r="E276" s="34"/>
      <c r="F276" s="150"/>
      <c r="G276" s="150"/>
      <c r="H276" s="150"/>
      <c r="I276" s="150"/>
    </row>
  </sheetData>
  <autoFilter ref="A15:I270"/>
  <mergeCells count="6">
    <mergeCell ref="A12:I12"/>
    <mergeCell ref="F6:I6"/>
    <mergeCell ref="F7:I7"/>
    <mergeCell ref="F8:I8"/>
    <mergeCell ref="F9:I9"/>
    <mergeCell ref="F10:I10"/>
  </mergeCells>
  <phoneticPr fontId="13" type="noConversion"/>
  <pageMargins left="0.31496062992125984" right="0.31496062992125984" top="0.51181102362204722" bottom="0.23622047244094491" header="0.31496062992125984" footer="0.19685039370078741"/>
  <pageSetup paperSize="9" scale="76" fitToHeight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I9" sqref="I9"/>
    </sheetView>
  </sheetViews>
  <sheetFormatPr defaultRowHeight="15" x14ac:dyDescent="0.25"/>
  <cols>
    <col min="1" max="1" width="30.28515625" customWidth="1"/>
    <col min="2" max="2" width="17.42578125" customWidth="1"/>
    <col min="3" max="3" width="15.42578125" customWidth="1"/>
    <col min="4" max="4" width="13" customWidth="1"/>
    <col min="5" max="5" width="20" customWidth="1"/>
    <col min="257" max="257" width="30.28515625" customWidth="1"/>
    <col min="258" max="258" width="17.42578125" customWidth="1"/>
    <col min="259" max="259" width="15.42578125" customWidth="1"/>
    <col min="260" max="260" width="13" customWidth="1"/>
    <col min="261" max="261" width="20" customWidth="1"/>
    <col min="513" max="513" width="30.28515625" customWidth="1"/>
    <col min="514" max="514" width="17.42578125" customWidth="1"/>
    <col min="515" max="515" width="15.42578125" customWidth="1"/>
    <col min="516" max="516" width="13" customWidth="1"/>
    <col min="517" max="517" width="20" customWidth="1"/>
    <col min="769" max="769" width="30.28515625" customWidth="1"/>
    <col min="770" max="770" width="17.42578125" customWidth="1"/>
    <col min="771" max="771" width="15.42578125" customWidth="1"/>
    <col min="772" max="772" width="13" customWidth="1"/>
    <col min="773" max="773" width="20" customWidth="1"/>
    <col min="1025" max="1025" width="30.28515625" customWidth="1"/>
    <col min="1026" max="1026" width="17.42578125" customWidth="1"/>
    <col min="1027" max="1027" width="15.42578125" customWidth="1"/>
    <col min="1028" max="1028" width="13" customWidth="1"/>
    <col min="1029" max="1029" width="20" customWidth="1"/>
    <col min="1281" max="1281" width="30.28515625" customWidth="1"/>
    <col min="1282" max="1282" width="17.42578125" customWidth="1"/>
    <col min="1283" max="1283" width="15.42578125" customWidth="1"/>
    <col min="1284" max="1284" width="13" customWidth="1"/>
    <col min="1285" max="1285" width="20" customWidth="1"/>
    <col min="1537" max="1537" width="30.28515625" customWidth="1"/>
    <col min="1538" max="1538" width="17.42578125" customWidth="1"/>
    <col min="1539" max="1539" width="15.42578125" customWidth="1"/>
    <col min="1540" max="1540" width="13" customWidth="1"/>
    <col min="1541" max="1541" width="20" customWidth="1"/>
    <col min="1793" max="1793" width="30.28515625" customWidth="1"/>
    <col min="1794" max="1794" width="17.42578125" customWidth="1"/>
    <col min="1795" max="1795" width="15.42578125" customWidth="1"/>
    <col min="1796" max="1796" width="13" customWidth="1"/>
    <col min="1797" max="1797" width="20" customWidth="1"/>
    <col min="2049" max="2049" width="30.28515625" customWidth="1"/>
    <col min="2050" max="2050" width="17.42578125" customWidth="1"/>
    <col min="2051" max="2051" width="15.42578125" customWidth="1"/>
    <col min="2052" max="2052" width="13" customWidth="1"/>
    <col min="2053" max="2053" width="20" customWidth="1"/>
    <col min="2305" max="2305" width="30.28515625" customWidth="1"/>
    <col min="2306" max="2306" width="17.42578125" customWidth="1"/>
    <col min="2307" max="2307" width="15.42578125" customWidth="1"/>
    <col min="2308" max="2308" width="13" customWidth="1"/>
    <col min="2309" max="2309" width="20" customWidth="1"/>
    <col min="2561" max="2561" width="30.28515625" customWidth="1"/>
    <col min="2562" max="2562" width="17.42578125" customWidth="1"/>
    <col min="2563" max="2563" width="15.42578125" customWidth="1"/>
    <col min="2564" max="2564" width="13" customWidth="1"/>
    <col min="2565" max="2565" width="20" customWidth="1"/>
    <col min="2817" max="2817" width="30.28515625" customWidth="1"/>
    <col min="2818" max="2818" width="17.42578125" customWidth="1"/>
    <col min="2819" max="2819" width="15.42578125" customWidth="1"/>
    <col min="2820" max="2820" width="13" customWidth="1"/>
    <col min="2821" max="2821" width="20" customWidth="1"/>
    <col min="3073" max="3073" width="30.28515625" customWidth="1"/>
    <col min="3074" max="3074" width="17.42578125" customWidth="1"/>
    <col min="3075" max="3075" width="15.42578125" customWidth="1"/>
    <col min="3076" max="3076" width="13" customWidth="1"/>
    <col min="3077" max="3077" width="20" customWidth="1"/>
    <col min="3329" max="3329" width="30.28515625" customWidth="1"/>
    <col min="3330" max="3330" width="17.42578125" customWidth="1"/>
    <col min="3331" max="3331" width="15.42578125" customWidth="1"/>
    <col min="3332" max="3332" width="13" customWidth="1"/>
    <col min="3333" max="3333" width="20" customWidth="1"/>
    <col min="3585" max="3585" width="30.28515625" customWidth="1"/>
    <col min="3586" max="3586" width="17.42578125" customWidth="1"/>
    <col min="3587" max="3587" width="15.42578125" customWidth="1"/>
    <col min="3588" max="3588" width="13" customWidth="1"/>
    <col min="3589" max="3589" width="20" customWidth="1"/>
    <col min="3841" max="3841" width="30.28515625" customWidth="1"/>
    <col min="3842" max="3842" width="17.42578125" customWidth="1"/>
    <col min="3843" max="3843" width="15.42578125" customWidth="1"/>
    <col min="3844" max="3844" width="13" customWidth="1"/>
    <col min="3845" max="3845" width="20" customWidth="1"/>
    <col min="4097" max="4097" width="30.28515625" customWidth="1"/>
    <col min="4098" max="4098" width="17.42578125" customWidth="1"/>
    <col min="4099" max="4099" width="15.42578125" customWidth="1"/>
    <col min="4100" max="4100" width="13" customWidth="1"/>
    <col min="4101" max="4101" width="20" customWidth="1"/>
    <col min="4353" max="4353" width="30.28515625" customWidth="1"/>
    <col min="4354" max="4354" width="17.42578125" customWidth="1"/>
    <col min="4355" max="4355" width="15.42578125" customWidth="1"/>
    <col min="4356" max="4356" width="13" customWidth="1"/>
    <col min="4357" max="4357" width="20" customWidth="1"/>
    <col min="4609" max="4609" width="30.28515625" customWidth="1"/>
    <col min="4610" max="4610" width="17.42578125" customWidth="1"/>
    <col min="4611" max="4611" width="15.42578125" customWidth="1"/>
    <col min="4612" max="4612" width="13" customWidth="1"/>
    <col min="4613" max="4613" width="20" customWidth="1"/>
    <col min="4865" max="4865" width="30.28515625" customWidth="1"/>
    <col min="4866" max="4866" width="17.42578125" customWidth="1"/>
    <col min="4867" max="4867" width="15.42578125" customWidth="1"/>
    <col min="4868" max="4868" width="13" customWidth="1"/>
    <col min="4869" max="4869" width="20" customWidth="1"/>
    <col min="5121" max="5121" width="30.28515625" customWidth="1"/>
    <col min="5122" max="5122" width="17.42578125" customWidth="1"/>
    <col min="5123" max="5123" width="15.42578125" customWidth="1"/>
    <col min="5124" max="5124" width="13" customWidth="1"/>
    <col min="5125" max="5125" width="20" customWidth="1"/>
    <col min="5377" max="5377" width="30.28515625" customWidth="1"/>
    <col min="5378" max="5378" width="17.42578125" customWidth="1"/>
    <col min="5379" max="5379" width="15.42578125" customWidth="1"/>
    <col min="5380" max="5380" width="13" customWidth="1"/>
    <col min="5381" max="5381" width="20" customWidth="1"/>
    <col min="5633" max="5633" width="30.28515625" customWidth="1"/>
    <col min="5634" max="5634" width="17.42578125" customWidth="1"/>
    <col min="5635" max="5635" width="15.42578125" customWidth="1"/>
    <col min="5636" max="5636" width="13" customWidth="1"/>
    <col min="5637" max="5637" width="20" customWidth="1"/>
    <col min="5889" max="5889" width="30.28515625" customWidth="1"/>
    <col min="5890" max="5890" width="17.42578125" customWidth="1"/>
    <col min="5891" max="5891" width="15.42578125" customWidth="1"/>
    <col min="5892" max="5892" width="13" customWidth="1"/>
    <col min="5893" max="5893" width="20" customWidth="1"/>
    <col min="6145" max="6145" width="30.28515625" customWidth="1"/>
    <col min="6146" max="6146" width="17.42578125" customWidth="1"/>
    <col min="6147" max="6147" width="15.42578125" customWidth="1"/>
    <col min="6148" max="6148" width="13" customWidth="1"/>
    <col min="6149" max="6149" width="20" customWidth="1"/>
    <col min="6401" max="6401" width="30.28515625" customWidth="1"/>
    <col min="6402" max="6402" width="17.42578125" customWidth="1"/>
    <col min="6403" max="6403" width="15.42578125" customWidth="1"/>
    <col min="6404" max="6404" width="13" customWidth="1"/>
    <col min="6405" max="6405" width="20" customWidth="1"/>
    <col min="6657" max="6657" width="30.28515625" customWidth="1"/>
    <col min="6658" max="6658" width="17.42578125" customWidth="1"/>
    <col min="6659" max="6659" width="15.42578125" customWidth="1"/>
    <col min="6660" max="6660" width="13" customWidth="1"/>
    <col min="6661" max="6661" width="20" customWidth="1"/>
    <col min="6913" max="6913" width="30.28515625" customWidth="1"/>
    <col min="6914" max="6914" width="17.42578125" customWidth="1"/>
    <col min="6915" max="6915" width="15.42578125" customWidth="1"/>
    <col min="6916" max="6916" width="13" customWidth="1"/>
    <col min="6917" max="6917" width="20" customWidth="1"/>
    <col min="7169" max="7169" width="30.28515625" customWidth="1"/>
    <col min="7170" max="7170" width="17.42578125" customWidth="1"/>
    <col min="7171" max="7171" width="15.42578125" customWidth="1"/>
    <col min="7172" max="7172" width="13" customWidth="1"/>
    <col min="7173" max="7173" width="20" customWidth="1"/>
    <col min="7425" max="7425" width="30.28515625" customWidth="1"/>
    <col min="7426" max="7426" width="17.42578125" customWidth="1"/>
    <col min="7427" max="7427" width="15.42578125" customWidth="1"/>
    <col min="7428" max="7428" width="13" customWidth="1"/>
    <col min="7429" max="7429" width="20" customWidth="1"/>
    <col min="7681" max="7681" width="30.28515625" customWidth="1"/>
    <col min="7682" max="7682" width="17.42578125" customWidth="1"/>
    <col min="7683" max="7683" width="15.42578125" customWidth="1"/>
    <col min="7684" max="7684" width="13" customWidth="1"/>
    <col min="7685" max="7685" width="20" customWidth="1"/>
    <col min="7937" max="7937" width="30.28515625" customWidth="1"/>
    <col min="7938" max="7938" width="17.42578125" customWidth="1"/>
    <col min="7939" max="7939" width="15.42578125" customWidth="1"/>
    <col min="7940" max="7940" width="13" customWidth="1"/>
    <col min="7941" max="7941" width="20" customWidth="1"/>
    <col min="8193" max="8193" width="30.28515625" customWidth="1"/>
    <col min="8194" max="8194" width="17.42578125" customWidth="1"/>
    <col min="8195" max="8195" width="15.42578125" customWidth="1"/>
    <col min="8196" max="8196" width="13" customWidth="1"/>
    <col min="8197" max="8197" width="20" customWidth="1"/>
    <col min="8449" max="8449" width="30.28515625" customWidth="1"/>
    <col min="8450" max="8450" width="17.42578125" customWidth="1"/>
    <col min="8451" max="8451" width="15.42578125" customWidth="1"/>
    <col min="8452" max="8452" width="13" customWidth="1"/>
    <col min="8453" max="8453" width="20" customWidth="1"/>
    <col min="8705" max="8705" width="30.28515625" customWidth="1"/>
    <col min="8706" max="8706" width="17.42578125" customWidth="1"/>
    <col min="8707" max="8707" width="15.42578125" customWidth="1"/>
    <col min="8708" max="8708" width="13" customWidth="1"/>
    <col min="8709" max="8709" width="20" customWidth="1"/>
    <col min="8961" max="8961" width="30.28515625" customWidth="1"/>
    <col min="8962" max="8962" width="17.42578125" customWidth="1"/>
    <col min="8963" max="8963" width="15.42578125" customWidth="1"/>
    <col min="8964" max="8964" width="13" customWidth="1"/>
    <col min="8965" max="8965" width="20" customWidth="1"/>
    <col min="9217" max="9217" width="30.28515625" customWidth="1"/>
    <col min="9218" max="9218" width="17.42578125" customWidth="1"/>
    <col min="9219" max="9219" width="15.42578125" customWidth="1"/>
    <col min="9220" max="9220" width="13" customWidth="1"/>
    <col min="9221" max="9221" width="20" customWidth="1"/>
    <col min="9473" max="9473" width="30.28515625" customWidth="1"/>
    <col min="9474" max="9474" width="17.42578125" customWidth="1"/>
    <col min="9475" max="9475" width="15.42578125" customWidth="1"/>
    <col min="9476" max="9476" width="13" customWidth="1"/>
    <col min="9477" max="9477" width="20" customWidth="1"/>
    <col min="9729" max="9729" width="30.28515625" customWidth="1"/>
    <col min="9730" max="9730" width="17.42578125" customWidth="1"/>
    <col min="9731" max="9731" width="15.42578125" customWidth="1"/>
    <col min="9732" max="9732" width="13" customWidth="1"/>
    <col min="9733" max="9733" width="20" customWidth="1"/>
    <col min="9985" max="9985" width="30.28515625" customWidth="1"/>
    <col min="9986" max="9986" width="17.42578125" customWidth="1"/>
    <col min="9987" max="9987" width="15.42578125" customWidth="1"/>
    <col min="9988" max="9988" width="13" customWidth="1"/>
    <col min="9989" max="9989" width="20" customWidth="1"/>
    <col min="10241" max="10241" width="30.28515625" customWidth="1"/>
    <col min="10242" max="10242" width="17.42578125" customWidth="1"/>
    <col min="10243" max="10243" width="15.42578125" customWidth="1"/>
    <col min="10244" max="10244" width="13" customWidth="1"/>
    <col min="10245" max="10245" width="20" customWidth="1"/>
    <col min="10497" max="10497" width="30.28515625" customWidth="1"/>
    <col min="10498" max="10498" width="17.42578125" customWidth="1"/>
    <col min="10499" max="10499" width="15.42578125" customWidth="1"/>
    <col min="10500" max="10500" width="13" customWidth="1"/>
    <col min="10501" max="10501" width="20" customWidth="1"/>
    <col min="10753" max="10753" width="30.28515625" customWidth="1"/>
    <col min="10754" max="10754" width="17.42578125" customWidth="1"/>
    <col min="10755" max="10755" width="15.42578125" customWidth="1"/>
    <col min="10756" max="10756" width="13" customWidth="1"/>
    <col min="10757" max="10757" width="20" customWidth="1"/>
    <col min="11009" max="11009" width="30.28515625" customWidth="1"/>
    <col min="11010" max="11010" width="17.42578125" customWidth="1"/>
    <col min="11011" max="11011" width="15.42578125" customWidth="1"/>
    <col min="11012" max="11012" width="13" customWidth="1"/>
    <col min="11013" max="11013" width="20" customWidth="1"/>
    <col min="11265" max="11265" width="30.28515625" customWidth="1"/>
    <col min="11266" max="11266" width="17.42578125" customWidth="1"/>
    <col min="11267" max="11267" width="15.42578125" customWidth="1"/>
    <col min="11268" max="11268" width="13" customWidth="1"/>
    <col min="11269" max="11269" width="20" customWidth="1"/>
    <col min="11521" max="11521" width="30.28515625" customWidth="1"/>
    <col min="11522" max="11522" width="17.42578125" customWidth="1"/>
    <col min="11523" max="11523" width="15.42578125" customWidth="1"/>
    <col min="11524" max="11524" width="13" customWidth="1"/>
    <col min="11525" max="11525" width="20" customWidth="1"/>
    <col min="11777" max="11777" width="30.28515625" customWidth="1"/>
    <col min="11778" max="11778" width="17.42578125" customWidth="1"/>
    <col min="11779" max="11779" width="15.42578125" customWidth="1"/>
    <col min="11780" max="11780" width="13" customWidth="1"/>
    <col min="11781" max="11781" width="20" customWidth="1"/>
    <col min="12033" max="12033" width="30.28515625" customWidth="1"/>
    <col min="12034" max="12034" width="17.42578125" customWidth="1"/>
    <col min="12035" max="12035" width="15.42578125" customWidth="1"/>
    <col min="12036" max="12036" width="13" customWidth="1"/>
    <col min="12037" max="12037" width="20" customWidth="1"/>
    <col min="12289" max="12289" width="30.28515625" customWidth="1"/>
    <col min="12290" max="12290" width="17.42578125" customWidth="1"/>
    <col min="12291" max="12291" width="15.42578125" customWidth="1"/>
    <col min="12292" max="12292" width="13" customWidth="1"/>
    <col min="12293" max="12293" width="20" customWidth="1"/>
    <col min="12545" max="12545" width="30.28515625" customWidth="1"/>
    <col min="12546" max="12546" width="17.42578125" customWidth="1"/>
    <col min="12547" max="12547" width="15.42578125" customWidth="1"/>
    <col min="12548" max="12548" width="13" customWidth="1"/>
    <col min="12549" max="12549" width="20" customWidth="1"/>
    <col min="12801" max="12801" width="30.28515625" customWidth="1"/>
    <col min="12802" max="12802" width="17.42578125" customWidth="1"/>
    <col min="12803" max="12803" width="15.42578125" customWidth="1"/>
    <col min="12804" max="12804" width="13" customWidth="1"/>
    <col min="12805" max="12805" width="20" customWidth="1"/>
    <col min="13057" max="13057" width="30.28515625" customWidth="1"/>
    <col min="13058" max="13058" width="17.42578125" customWidth="1"/>
    <col min="13059" max="13059" width="15.42578125" customWidth="1"/>
    <col min="13060" max="13060" width="13" customWidth="1"/>
    <col min="13061" max="13061" width="20" customWidth="1"/>
    <col min="13313" max="13313" width="30.28515625" customWidth="1"/>
    <col min="13314" max="13314" width="17.42578125" customWidth="1"/>
    <col min="13315" max="13315" width="15.42578125" customWidth="1"/>
    <col min="13316" max="13316" width="13" customWidth="1"/>
    <col min="13317" max="13317" width="20" customWidth="1"/>
    <col min="13569" max="13569" width="30.28515625" customWidth="1"/>
    <col min="13570" max="13570" width="17.42578125" customWidth="1"/>
    <col min="13571" max="13571" width="15.42578125" customWidth="1"/>
    <col min="13572" max="13572" width="13" customWidth="1"/>
    <col min="13573" max="13573" width="20" customWidth="1"/>
    <col min="13825" max="13825" width="30.28515625" customWidth="1"/>
    <col min="13826" max="13826" width="17.42578125" customWidth="1"/>
    <col min="13827" max="13827" width="15.42578125" customWidth="1"/>
    <col min="13828" max="13828" width="13" customWidth="1"/>
    <col min="13829" max="13829" width="20" customWidth="1"/>
    <col min="14081" max="14081" width="30.28515625" customWidth="1"/>
    <col min="14082" max="14082" width="17.42578125" customWidth="1"/>
    <col min="14083" max="14083" width="15.42578125" customWidth="1"/>
    <col min="14084" max="14084" width="13" customWidth="1"/>
    <col min="14085" max="14085" width="20" customWidth="1"/>
    <col min="14337" max="14337" width="30.28515625" customWidth="1"/>
    <col min="14338" max="14338" width="17.42578125" customWidth="1"/>
    <col min="14339" max="14339" width="15.42578125" customWidth="1"/>
    <col min="14340" max="14340" width="13" customWidth="1"/>
    <col min="14341" max="14341" width="20" customWidth="1"/>
    <col min="14593" max="14593" width="30.28515625" customWidth="1"/>
    <col min="14594" max="14594" width="17.42578125" customWidth="1"/>
    <col min="14595" max="14595" width="15.42578125" customWidth="1"/>
    <col min="14596" max="14596" width="13" customWidth="1"/>
    <col min="14597" max="14597" width="20" customWidth="1"/>
    <col min="14849" max="14849" width="30.28515625" customWidth="1"/>
    <col min="14850" max="14850" width="17.42578125" customWidth="1"/>
    <col min="14851" max="14851" width="15.42578125" customWidth="1"/>
    <col min="14852" max="14852" width="13" customWidth="1"/>
    <col min="14853" max="14853" width="20" customWidth="1"/>
    <col min="15105" max="15105" width="30.28515625" customWidth="1"/>
    <col min="15106" max="15106" width="17.42578125" customWidth="1"/>
    <col min="15107" max="15107" width="15.42578125" customWidth="1"/>
    <col min="15108" max="15108" width="13" customWidth="1"/>
    <col min="15109" max="15109" width="20" customWidth="1"/>
    <col min="15361" max="15361" width="30.28515625" customWidth="1"/>
    <col min="15362" max="15362" width="17.42578125" customWidth="1"/>
    <col min="15363" max="15363" width="15.42578125" customWidth="1"/>
    <col min="15364" max="15364" width="13" customWidth="1"/>
    <col min="15365" max="15365" width="20" customWidth="1"/>
    <col min="15617" max="15617" width="30.28515625" customWidth="1"/>
    <col min="15618" max="15618" width="17.42578125" customWidth="1"/>
    <col min="15619" max="15619" width="15.42578125" customWidth="1"/>
    <col min="15620" max="15620" width="13" customWidth="1"/>
    <col min="15621" max="15621" width="20" customWidth="1"/>
    <col min="15873" max="15873" width="30.28515625" customWidth="1"/>
    <col min="15874" max="15874" width="17.42578125" customWidth="1"/>
    <col min="15875" max="15875" width="15.42578125" customWidth="1"/>
    <col min="15876" max="15876" width="13" customWidth="1"/>
    <col min="15877" max="15877" width="20" customWidth="1"/>
    <col min="16129" max="16129" width="30.28515625" customWidth="1"/>
    <col min="16130" max="16130" width="17.42578125" customWidth="1"/>
    <col min="16131" max="16131" width="15.42578125" customWidth="1"/>
    <col min="16132" max="16132" width="13" customWidth="1"/>
    <col min="16133" max="16133" width="20" customWidth="1"/>
  </cols>
  <sheetData>
    <row r="1" spans="1:8" s="34" customFormat="1" ht="15.75" x14ac:dyDescent="0.25">
      <c r="B1" s="124"/>
      <c r="C1" s="124"/>
      <c r="D1" s="124"/>
      <c r="E1" s="156" t="s">
        <v>894</v>
      </c>
      <c r="F1" s="125"/>
      <c r="G1" s="125"/>
    </row>
    <row r="2" spans="1:8" s="34" customFormat="1" ht="15.75" x14ac:dyDescent="0.25">
      <c r="B2" s="124"/>
      <c r="C2" s="124"/>
      <c r="D2" s="124"/>
      <c r="E2" s="235" t="s">
        <v>5</v>
      </c>
      <c r="F2" s="125"/>
      <c r="G2" s="125"/>
    </row>
    <row r="3" spans="1:8" s="34" customFormat="1" ht="15.75" x14ac:dyDescent="0.25">
      <c r="B3" s="124"/>
      <c r="C3" s="124"/>
      <c r="D3" s="124"/>
      <c r="E3" s="235" t="s">
        <v>608</v>
      </c>
      <c r="F3" s="125"/>
      <c r="G3" s="125"/>
    </row>
    <row r="4" spans="1:8" s="34" customFormat="1" ht="15.75" x14ac:dyDescent="0.25">
      <c r="B4" s="124"/>
      <c r="C4" s="124"/>
      <c r="D4" s="126"/>
      <c r="E4" s="156" t="s">
        <v>967</v>
      </c>
      <c r="F4" s="125"/>
      <c r="G4" s="125"/>
    </row>
    <row r="5" spans="1:8" s="34" customFormat="1" ht="15.75" x14ac:dyDescent="0.25">
      <c r="A5" s="127"/>
      <c r="B5" s="128"/>
      <c r="C5" s="128"/>
      <c r="D5" s="127"/>
      <c r="E5" s="127"/>
      <c r="F5" s="127"/>
      <c r="G5" s="127"/>
      <c r="H5" s="235"/>
    </row>
    <row r="6" spans="1:8" s="34" customFormat="1" ht="15.75" x14ac:dyDescent="0.25">
      <c r="A6" s="127"/>
      <c r="B6" s="128"/>
      <c r="C6" s="128"/>
      <c r="D6" s="127"/>
      <c r="E6" s="234" t="s">
        <v>917</v>
      </c>
      <c r="F6" s="234"/>
      <c r="G6" s="234"/>
      <c r="H6" s="234"/>
    </row>
    <row r="7" spans="1:8" s="34" customFormat="1" ht="15.75" x14ac:dyDescent="0.25">
      <c r="A7" s="127"/>
      <c r="B7" s="128"/>
      <c r="C7" s="128"/>
      <c r="D7" s="127"/>
      <c r="E7" s="235" t="s">
        <v>5</v>
      </c>
      <c r="F7" s="235"/>
      <c r="G7" s="235"/>
      <c r="H7" s="235"/>
    </row>
    <row r="8" spans="1:8" s="34" customFormat="1" ht="15.75" x14ac:dyDescent="0.25">
      <c r="A8" s="127"/>
      <c r="B8" s="128"/>
      <c r="C8" s="128"/>
      <c r="D8" s="127"/>
      <c r="E8" s="235" t="s">
        <v>608</v>
      </c>
      <c r="F8" s="235"/>
      <c r="G8" s="235"/>
      <c r="H8" s="235"/>
    </row>
    <row r="9" spans="1:8" s="34" customFormat="1" ht="15.75" x14ac:dyDescent="0.25">
      <c r="A9" s="127"/>
      <c r="B9" s="128"/>
      <c r="C9" s="128"/>
      <c r="D9" s="127"/>
      <c r="E9" s="234" t="s">
        <v>869</v>
      </c>
      <c r="F9" s="234"/>
      <c r="G9" s="234"/>
      <c r="H9" s="234"/>
    </row>
    <row r="10" spans="1:8" s="34" customFormat="1" ht="15.75" x14ac:dyDescent="0.25">
      <c r="A10" s="127"/>
      <c r="B10" s="128"/>
      <c r="C10" s="128"/>
      <c r="D10" s="127"/>
      <c r="E10" s="234" t="s">
        <v>863</v>
      </c>
      <c r="F10" s="234"/>
      <c r="G10" s="234"/>
      <c r="H10" s="234"/>
    </row>
    <row r="11" spans="1:8" s="34" customFormat="1" ht="15.75" x14ac:dyDescent="0.25">
      <c r="A11" s="127"/>
      <c r="B11" s="128"/>
      <c r="C11" s="128"/>
      <c r="D11" s="127"/>
      <c r="E11" s="234"/>
      <c r="F11" s="234"/>
      <c r="G11" s="234"/>
      <c r="H11" s="234"/>
    </row>
    <row r="12" spans="1:8" ht="37.5" customHeight="1" x14ac:dyDescent="0.25">
      <c r="A12" s="295" t="s">
        <v>918</v>
      </c>
      <c r="B12" s="295"/>
      <c r="C12" s="295"/>
      <c r="D12" s="295"/>
      <c r="E12" s="295"/>
    </row>
    <row r="13" spans="1:8" x14ac:dyDescent="0.25">
      <c r="A13" s="239"/>
      <c r="B13" s="240"/>
      <c r="C13" s="240"/>
      <c r="D13" s="240"/>
      <c r="E13" s="240"/>
    </row>
    <row r="14" spans="1:8" x14ac:dyDescent="0.25">
      <c r="A14" s="241"/>
      <c r="B14" s="242"/>
      <c r="C14" s="242"/>
      <c r="D14" s="242"/>
      <c r="E14" s="243" t="s">
        <v>0</v>
      </c>
    </row>
    <row r="15" spans="1:8" ht="69.75" customHeight="1" x14ac:dyDescent="0.25">
      <c r="A15" s="244" t="s">
        <v>919</v>
      </c>
      <c r="B15" s="244" t="s">
        <v>920</v>
      </c>
      <c r="C15" s="244" t="s">
        <v>921</v>
      </c>
      <c r="D15" s="244" t="s">
        <v>922</v>
      </c>
      <c r="E15" s="244" t="s">
        <v>923</v>
      </c>
    </row>
    <row r="16" spans="1:8" ht="15.75" x14ac:dyDescent="0.25">
      <c r="A16" s="296" t="s">
        <v>924</v>
      </c>
      <c r="B16" s="296"/>
      <c r="C16" s="296"/>
      <c r="D16" s="296"/>
      <c r="E16" s="296"/>
    </row>
    <row r="17" spans="1:5" ht="15.75" customHeight="1" x14ac:dyDescent="0.25">
      <c r="A17" s="245" t="s">
        <v>925</v>
      </c>
      <c r="B17" s="246">
        <f>SUM(B18)</f>
        <v>14000</v>
      </c>
      <c r="C17" s="246">
        <f>SUM(C18)</f>
        <v>0</v>
      </c>
      <c r="D17" s="246">
        <f>SUM(D18)</f>
        <v>0</v>
      </c>
      <c r="E17" s="246">
        <f>SUM(E18)</f>
        <v>0</v>
      </c>
    </row>
    <row r="18" spans="1:5" ht="63" x14ac:dyDescent="0.25">
      <c r="A18" s="245" t="s">
        <v>926</v>
      </c>
      <c r="B18" s="246">
        <v>14000</v>
      </c>
      <c r="C18" s="246">
        <v>0</v>
      </c>
      <c r="D18" s="246">
        <v>0</v>
      </c>
      <c r="E18" s="246">
        <v>0</v>
      </c>
    </row>
    <row r="19" spans="1:5" ht="15.75" x14ac:dyDescent="0.25">
      <c r="A19" s="297" t="s">
        <v>927</v>
      </c>
      <c r="B19" s="297"/>
      <c r="C19" s="297"/>
      <c r="D19" s="297"/>
      <c r="E19" s="297"/>
    </row>
    <row r="20" spans="1:5" ht="15" customHeight="1" x14ac:dyDescent="0.25">
      <c r="A20" s="245" t="s">
        <v>925</v>
      </c>
      <c r="B20" s="246">
        <f>SUM(B21)</f>
        <v>0</v>
      </c>
      <c r="C20" s="246">
        <f>SUM(C21)</f>
        <v>0</v>
      </c>
      <c r="D20" s="246">
        <f>SUM(D21)</f>
        <v>14000</v>
      </c>
      <c r="E20" s="246">
        <f>SUM(E21)</f>
        <v>0</v>
      </c>
    </row>
    <row r="21" spans="1:5" ht="63" x14ac:dyDescent="0.25">
      <c r="A21" s="245" t="s">
        <v>928</v>
      </c>
      <c r="B21" s="246">
        <v>0</v>
      </c>
      <c r="C21" s="246">
        <v>0</v>
      </c>
      <c r="D21" s="247">
        <v>14000</v>
      </c>
      <c r="E21" s="246">
        <v>0</v>
      </c>
    </row>
    <row r="22" spans="1:5" ht="31.5" x14ac:dyDescent="0.25">
      <c r="A22" s="248" t="s">
        <v>929</v>
      </c>
      <c r="B22" s="249">
        <f>SUM(B17,B20)</f>
        <v>14000</v>
      </c>
      <c r="C22" s="249">
        <f>SUM(C17,C20)</f>
        <v>0</v>
      </c>
      <c r="D22" s="249">
        <f>SUM(D17,D20)</f>
        <v>14000</v>
      </c>
      <c r="E22" s="249">
        <f>SUM(E17,E20)</f>
        <v>0</v>
      </c>
    </row>
  </sheetData>
  <mergeCells count="3">
    <mergeCell ref="A12:E12"/>
    <mergeCell ref="A16:E16"/>
    <mergeCell ref="A19:E19"/>
  </mergeCells>
  <pageMargins left="0.70866141732283472" right="0.39370078740157483" top="0.47244094488188981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K15" sqref="K15"/>
    </sheetView>
  </sheetViews>
  <sheetFormatPr defaultRowHeight="15" x14ac:dyDescent="0.25"/>
  <cols>
    <col min="1" max="1" width="29.7109375" style="34" customWidth="1"/>
    <col min="2" max="2" width="56" style="34" customWidth="1"/>
    <col min="3" max="3" width="13.7109375" style="34" customWidth="1"/>
    <col min="4" max="4" width="10.5703125" bestFit="1" customWidth="1"/>
    <col min="5" max="6" width="9.140625" hidden="1" customWidth="1"/>
    <col min="7" max="8" width="10.42578125" bestFit="1" customWidth="1"/>
    <col min="10" max="10" width="11.140625" bestFit="1" customWidth="1"/>
  </cols>
  <sheetData>
    <row r="1" spans="1:3" ht="15.75" x14ac:dyDescent="0.25">
      <c r="A1" s="217"/>
      <c r="B1" s="154"/>
      <c r="C1" s="156" t="s">
        <v>930</v>
      </c>
    </row>
    <row r="2" spans="1:3" ht="15.75" x14ac:dyDescent="0.25">
      <c r="A2" s="155"/>
      <c r="B2" s="155"/>
      <c r="C2" s="155" t="s">
        <v>5</v>
      </c>
    </row>
    <row r="3" spans="1:3" ht="15.75" x14ac:dyDescent="0.25">
      <c r="A3" s="155"/>
      <c r="B3" s="155"/>
      <c r="C3" s="155" t="s">
        <v>608</v>
      </c>
    </row>
    <row r="4" spans="1:3" ht="15.75" x14ac:dyDescent="0.25">
      <c r="A4" s="156"/>
      <c r="B4" s="156"/>
      <c r="C4" s="156" t="s">
        <v>967</v>
      </c>
    </row>
    <row r="5" spans="1:3" ht="15.75" x14ac:dyDescent="0.25">
      <c r="A5" s="155"/>
      <c r="B5" s="155"/>
      <c r="C5" s="155"/>
    </row>
    <row r="6" spans="1:3" ht="15.75" x14ac:dyDescent="0.25">
      <c r="A6" s="155"/>
      <c r="B6" s="154"/>
      <c r="C6" s="154" t="s">
        <v>436</v>
      </c>
    </row>
    <row r="7" spans="1:3" ht="15.75" x14ac:dyDescent="0.25">
      <c r="A7" s="155"/>
      <c r="B7" s="155"/>
      <c r="C7" s="155" t="s">
        <v>5</v>
      </c>
    </row>
    <row r="8" spans="1:3" ht="15.75" x14ac:dyDescent="0.25">
      <c r="A8" s="155"/>
      <c r="B8" s="155"/>
      <c r="C8" s="155" t="s">
        <v>608</v>
      </c>
    </row>
    <row r="9" spans="1:3" ht="15.75" x14ac:dyDescent="0.25">
      <c r="A9" s="155"/>
      <c r="B9" s="294" t="s">
        <v>869</v>
      </c>
      <c r="C9" s="294"/>
    </row>
    <row r="10" spans="1:3" ht="15.75" x14ac:dyDescent="0.25">
      <c r="A10" s="155"/>
      <c r="B10" s="294" t="s">
        <v>863</v>
      </c>
      <c r="C10" s="294"/>
    </row>
    <row r="11" spans="1:3" x14ac:dyDescent="0.25">
      <c r="A11" s="218"/>
      <c r="B11" s="303"/>
      <c r="C11" s="303"/>
    </row>
    <row r="12" spans="1:3" ht="37.5" customHeight="1" x14ac:dyDescent="0.25">
      <c r="A12" s="300" t="s">
        <v>688</v>
      </c>
      <c r="B12" s="301"/>
      <c r="C12" s="301"/>
    </row>
    <row r="13" spans="1:3" ht="15.75" x14ac:dyDescent="0.25">
      <c r="A13" s="298"/>
      <c r="B13" s="298"/>
      <c r="C13" s="298"/>
    </row>
    <row r="14" spans="1:3" ht="15.75" x14ac:dyDescent="0.25">
      <c r="A14" s="299" t="s">
        <v>154</v>
      </c>
      <c r="B14" s="299"/>
      <c r="C14" s="299"/>
    </row>
    <row r="15" spans="1:3" ht="15.75" x14ac:dyDescent="0.25">
      <c r="A15" s="219" t="s">
        <v>437</v>
      </c>
      <c r="B15" s="220"/>
      <c r="C15" s="221">
        <f>-C19</f>
        <v>-21890.399999999907</v>
      </c>
    </row>
    <row r="16" spans="1:3" ht="15.75" x14ac:dyDescent="0.25">
      <c r="A16" s="302" t="s">
        <v>559</v>
      </c>
      <c r="B16" s="302"/>
      <c r="C16" s="44">
        <f>C15/'Приложение 4'!C155*100</f>
        <v>-15.013126815738934</v>
      </c>
    </row>
    <row r="17" spans="1:10" ht="15.75" x14ac:dyDescent="0.25">
      <c r="B17" s="222"/>
      <c r="C17" s="223" t="s">
        <v>6</v>
      </c>
      <c r="E17">
        <v>-28069.8</v>
      </c>
      <c r="F17" s="84" t="s">
        <v>797</v>
      </c>
    </row>
    <row r="18" spans="1:10" ht="47.25" x14ac:dyDescent="0.25">
      <c r="A18" s="13" t="s">
        <v>155</v>
      </c>
      <c r="B18" s="13" t="s">
        <v>83</v>
      </c>
      <c r="C18" s="13" t="s">
        <v>82</v>
      </c>
      <c r="E18">
        <v>-88.2</v>
      </c>
      <c r="F18" s="84" t="s">
        <v>796</v>
      </c>
    </row>
    <row r="19" spans="1:10" ht="31.5" x14ac:dyDescent="0.25">
      <c r="A19" s="45" t="s">
        <v>156</v>
      </c>
      <c r="B19" s="45" t="s">
        <v>157</v>
      </c>
      <c r="C19" s="46">
        <f>SUM(C20,C26)</f>
        <v>21890.399999999907</v>
      </c>
      <c r="E19">
        <v>-22000</v>
      </c>
      <c r="F19" s="84" t="s">
        <v>795</v>
      </c>
    </row>
    <row r="20" spans="1:10" ht="31.5" x14ac:dyDescent="0.25">
      <c r="A20" s="45" t="s">
        <v>158</v>
      </c>
      <c r="B20" s="45" t="s">
        <v>159</v>
      </c>
      <c r="C20" s="46">
        <f>SUM(C22,C24)</f>
        <v>-14000</v>
      </c>
      <c r="E20">
        <v>-7732.4</v>
      </c>
      <c r="F20" s="84" t="s">
        <v>798</v>
      </c>
    </row>
    <row r="21" spans="1:10" ht="47.25" x14ac:dyDescent="0.25">
      <c r="A21" s="45" t="s">
        <v>588</v>
      </c>
      <c r="B21" s="45" t="s">
        <v>589</v>
      </c>
      <c r="C21" s="46">
        <f>SUM(C23,C25)</f>
        <v>-14000</v>
      </c>
      <c r="E21" s="35">
        <f>SUM(E17:E20)</f>
        <v>-57890.400000000001</v>
      </c>
      <c r="F21" s="84"/>
    </row>
    <row r="22" spans="1:10" ht="47.25" x14ac:dyDescent="0.25">
      <c r="A22" s="224" t="s">
        <v>160</v>
      </c>
      <c r="B22" s="224" t="s">
        <v>161</v>
      </c>
      <c r="C22" s="24">
        <f t="shared" ref="C22:C36" si="0">SUM(C23)</f>
        <v>0</v>
      </c>
      <c r="E22" s="35"/>
    </row>
    <row r="23" spans="1:10" ht="47.25" x14ac:dyDescent="0.25">
      <c r="A23" s="224" t="s">
        <v>439</v>
      </c>
      <c r="B23" s="224" t="s">
        <v>440</v>
      </c>
      <c r="C23" s="24">
        <v>0</v>
      </c>
    </row>
    <row r="24" spans="1:10" ht="47.25" x14ac:dyDescent="0.25">
      <c r="A24" s="224" t="s">
        <v>162</v>
      </c>
      <c r="B24" s="224" t="s">
        <v>163</v>
      </c>
      <c r="C24" s="24">
        <f t="shared" si="0"/>
        <v>-14000</v>
      </c>
    </row>
    <row r="25" spans="1:10" ht="47.25" x14ac:dyDescent="0.25">
      <c r="A25" s="224" t="s">
        <v>441</v>
      </c>
      <c r="B25" s="224" t="s">
        <v>442</v>
      </c>
      <c r="C25" s="24">
        <v>-14000</v>
      </c>
    </row>
    <row r="26" spans="1:10" ht="31.5" x14ac:dyDescent="0.25">
      <c r="A26" s="45" t="s">
        <v>164</v>
      </c>
      <c r="B26" s="45" t="s">
        <v>165</v>
      </c>
      <c r="C26" s="23">
        <f>SUM(C27,C31)</f>
        <v>35890.399999999907</v>
      </c>
      <c r="H26" s="47"/>
    </row>
    <row r="27" spans="1:10" ht="15.75" x14ac:dyDescent="0.25">
      <c r="A27" s="45" t="s">
        <v>166</v>
      </c>
      <c r="B27" s="45" t="s">
        <v>167</v>
      </c>
      <c r="C27" s="23">
        <f>SUM(C28)</f>
        <v>-1293389.2</v>
      </c>
    </row>
    <row r="28" spans="1:10" ht="15.75" x14ac:dyDescent="0.25">
      <c r="A28" s="100" t="s">
        <v>168</v>
      </c>
      <c r="B28" s="100" t="s">
        <v>169</v>
      </c>
      <c r="C28" s="22">
        <f t="shared" si="0"/>
        <v>-1293389.2</v>
      </c>
    </row>
    <row r="29" spans="1:10" ht="31.5" x14ac:dyDescent="0.25">
      <c r="A29" s="100" t="s">
        <v>170</v>
      </c>
      <c r="B29" s="100" t="s">
        <v>171</v>
      </c>
      <c r="C29" s="22">
        <f t="shared" si="0"/>
        <v>-1293389.2</v>
      </c>
    </row>
    <row r="30" spans="1:10" ht="31.5" x14ac:dyDescent="0.25">
      <c r="A30" s="224" t="s">
        <v>443</v>
      </c>
      <c r="B30" s="224" t="s">
        <v>444</v>
      </c>
      <c r="C30" s="22">
        <f>-'Приложение 4'!E152</f>
        <v>-1293389.2</v>
      </c>
      <c r="J30" s="47"/>
    </row>
    <row r="31" spans="1:10" ht="15.75" x14ac:dyDescent="0.25">
      <c r="A31" s="45" t="s">
        <v>172</v>
      </c>
      <c r="B31" s="45" t="s">
        <v>173</v>
      </c>
      <c r="C31" s="23">
        <f t="shared" si="0"/>
        <v>1329279.5999999999</v>
      </c>
    </row>
    <row r="32" spans="1:10" ht="15.75" x14ac:dyDescent="0.25">
      <c r="A32" s="100" t="s">
        <v>174</v>
      </c>
      <c r="B32" s="100" t="s">
        <v>175</v>
      </c>
      <c r="C32" s="22">
        <f t="shared" si="0"/>
        <v>1329279.5999999999</v>
      </c>
    </row>
    <row r="33" spans="1:8" ht="31.5" x14ac:dyDescent="0.25">
      <c r="A33" s="100" t="s">
        <v>176</v>
      </c>
      <c r="B33" s="100" t="s">
        <v>177</v>
      </c>
      <c r="C33" s="22">
        <f t="shared" si="0"/>
        <v>1329279.5999999999</v>
      </c>
    </row>
    <row r="34" spans="1:8" ht="31.5" x14ac:dyDescent="0.25">
      <c r="A34" s="224" t="s">
        <v>445</v>
      </c>
      <c r="B34" s="224" t="s">
        <v>446</v>
      </c>
      <c r="C34" s="22">
        <f>'Приложение 5'!G17+14000</f>
        <v>1329279.5999999999</v>
      </c>
      <c r="D34" s="284"/>
      <c r="G34" s="47"/>
      <c r="H34" s="47"/>
    </row>
    <row r="35" spans="1:8" ht="31.5" x14ac:dyDescent="0.25">
      <c r="A35" s="45" t="s">
        <v>178</v>
      </c>
      <c r="B35" s="45" t="s">
        <v>179</v>
      </c>
      <c r="C35" s="24">
        <f t="shared" si="0"/>
        <v>0</v>
      </c>
    </row>
    <row r="36" spans="1:8" ht="31.5" x14ac:dyDescent="0.25">
      <c r="A36" s="45" t="s">
        <v>180</v>
      </c>
      <c r="B36" s="45" t="s">
        <v>181</v>
      </c>
      <c r="C36" s="24">
        <f t="shared" si="0"/>
        <v>0</v>
      </c>
    </row>
    <row r="37" spans="1:8" ht="31.5" x14ac:dyDescent="0.25">
      <c r="A37" s="100" t="s">
        <v>182</v>
      </c>
      <c r="B37" s="100" t="s">
        <v>183</v>
      </c>
      <c r="C37" s="24">
        <f>SUM(C38)</f>
        <v>0</v>
      </c>
    </row>
    <row r="38" spans="1:8" ht="47.25" x14ac:dyDescent="0.25">
      <c r="A38" s="100" t="s">
        <v>448</v>
      </c>
      <c r="B38" s="100" t="s">
        <v>447</v>
      </c>
      <c r="C38" s="24">
        <v>0</v>
      </c>
    </row>
  </sheetData>
  <mergeCells count="7">
    <mergeCell ref="A13:C13"/>
    <mergeCell ref="A14:C14"/>
    <mergeCell ref="A12:C12"/>
    <mergeCell ref="A16:B16"/>
    <mergeCell ref="B9:C9"/>
    <mergeCell ref="B11:C11"/>
    <mergeCell ref="B10:C10"/>
  </mergeCells>
  <phoneticPr fontId="13" type="noConversion"/>
  <pageMargins left="0.70866141732283472" right="0.70866141732283472" top="0.55118110236220474" bottom="0.39370078740157483" header="0.31496062992125984" footer="0.31496062992125984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5'!Заголовки_для_печати</vt:lpstr>
      <vt:lpstr>'Приложение 6'!Заголовки_для_печати</vt:lpstr>
      <vt:lpstr>'Приложение 7'!Заголовки_для_печати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2017-12-28T02:19:25Z</dcterms:modified>
</cp:coreProperties>
</file>