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8860" windowHeight="6375"/>
  </bookViews>
  <sheets>
    <sheet name="Лист1" sheetId="1" r:id="rId1"/>
  </sheets>
  <definedNames>
    <definedName name="_xlnm.Print_Area" localSheetId="0">Лист1!$A$1:$D$220</definedName>
  </definedNames>
  <calcPr calcId="162913"/>
</workbook>
</file>

<file path=xl/calcChain.xml><?xml version="1.0" encoding="utf-8"?>
<calcChain xmlns="http://schemas.openxmlformats.org/spreadsheetml/2006/main">
  <c r="C99" i="1" l="1"/>
  <c r="D95" i="1"/>
  <c r="D100" i="1" s="1"/>
  <c r="C92" i="1"/>
  <c r="C95" i="1" s="1"/>
  <c r="C100" i="1" s="1"/>
  <c r="D83" i="1"/>
  <c r="C83" i="1"/>
  <c r="D80" i="1"/>
  <c r="C80" i="1"/>
  <c r="D55" i="1" l="1"/>
  <c r="C55" i="1"/>
  <c r="D51" i="1"/>
  <c r="C51" i="1"/>
  <c r="D48" i="1"/>
  <c r="C48" i="1"/>
  <c r="D30" i="1"/>
  <c r="D33" i="1" s="1"/>
  <c r="C30" i="1"/>
  <c r="C33" i="1" s="1"/>
  <c r="D23" i="1"/>
  <c r="C23" i="1"/>
  <c r="D204" i="1"/>
  <c r="D210" i="1" s="1"/>
  <c r="C204" i="1"/>
  <c r="C210" i="1" s="1"/>
  <c r="D185" i="1"/>
  <c r="C185" i="1"/>
  <c r="D182" i="1"/>
  <c r="C182" i="1"/>
  <c r="D179" i="1"/>
  <c r="C179" i="1"/>
  <c r="D174" i="1"/>
  <c r="C174" i="1"/>
  <c r="D171" i="1"/>
  <c r="C171" i="1"/>
  <c r="D167" i="1"/>
  <c r="C167" i="1"/>
  <c r="D213" i="1" l="1"/>
  <c r="D214" i="1" s="1"/>
  <c r="C213" i="1"/>
  <c r="D197" i="1"/>
  <c r="C197" i="1"/>
  <c r="D164" i="1"/>
  <c r="C164" i="1"/>
  <c r="C157" i="1"/>
  <c r="D152" i="1"/>
  <c r="C152" i="1"/>
  <c r="D146" i="1"/>
  <c r="C146" i="1"/>
  <c r="D188" i="1" l="1"/>
  <c r="D198" i="1" s="1"/>
  <c r="C188" i="1"/>
  <c r="C198" i="1" s="1"/>
  <c r="C214" i="1"/>
  <c r="D133" i="1"/>
  <c r="D130" i="1" s="1"/>
  <c r="C133" i="1"/>
  <c r="C130" i="1" s="1"/>
  <c r="D125" i="1"/>
  <c r="D128" i="1" s="1"/>
  <c r="C125" i="1"/>
  <c r="C128" i="1" s="1"/>
  <c r="D120" i="1"/>
  <c r="D123" i="1" s="1"/>
  <c r="C120" i="1"/>
  <c r="C123" i="1" s="1"/>
  <c r="C134" i="1" l="1"/>
  <c r="D134" i="1"/>
  <c r="D75" i="1" l="1"/>
  <c r="C75" i="1"/>
  <c r="D72" i="1"/>
  <c r="D87" i="1" s="1"/>
  <c r="C72" i="1"/>
  <c r="C41" i="1"/>
  <c r="D37" i="1"/>
  <c r="D42" i="1" s="1"/>
  <c r="C37" i="1"/>
  <c r="C87" i="1" l="1"/>
  <c r="C42" i="1"/>
  <c r="D56" i="1"/>
  <c r="C56" i="1"/>
  <c r="D115" i="1"/>
  <c r="C115" i="1"/>
  <c r="D14" i="1" l="1"/>
  <c r="D216" i="1" s="1"/>
  <c r="C14" i="1"/>
  <c r="C216" i="1" s="1"/>
</calcChain>
</file>

<file path=xl/sharedStrings.xml><?xml version="1.0" encoding="utf-8"?>
<sst xmlns="http://schemas.openxmlformats.org/spreadsheetml/2006/main" count="270" uniqueCount="141">
  <si>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</si>
  <si>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</si>
  <si>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</si>
  <si>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</si>
  <si>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</si>
  <si>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</si>
  <si>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</si>
  <si>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</si>
  <si>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</si>
  <si>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</si>
  <si>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</si>
  <si>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</si>
  <si>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</si>
  <si>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</si>
  <si>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</si>
  <si>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Осуществление мер по противодействию терроризму и экстремизму</t>
  </si>
  <si>
    <t>Итого по программе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</si>
  <si>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</si>
  <si>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</si>
  <si>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</si>
  <si>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</si>
  <si>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</si>
  <si>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</si>
  <si>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</si>
  <si>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предприятий ЖКХ</t>
  </si>
  <si>
    <t>Субсидирование ритуальных услуг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</si>
  <si>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</si>
  <si>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</si>
  <si>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</si>
  <si>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</si>
  <si>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</si>
  <si>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</si>
  <si>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</si>
  <si>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</si>
  <si>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</si>
  <si>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</si>
  <si>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</si>
  <si>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</si>
  <si>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Мероприятия по захоронению и утилизации ТБО</t>
  </si>
  <si>
    <t>Ремонт, модернизация и реконструкция автомобильных дорог и инженерных сооружений на них</t>
  </si>
  <si>
    <t>Ремонт, модернизация и реконструкция инженерно-технических сетей</t>
  </si>
  <si>
    <t>Взносы на капитальный ремонт общего имущества многоквартирных домов</t>
  </si>
  <si>
    <t>Управление финансов, экономики и имущественных отношений городского округа Эгвекинот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</si>
  <si>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</si>
  <si>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</si>
  <si>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</si>
  <si>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</si>
  <si>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</si>
  <si>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</si>
  <si>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</si>
  <si>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</si>
  <si>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</si>
  <si>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</si>
  <si>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</si>
  <si>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</si>
  <si>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Мероприятия по проведению оздоровительной  компании детей, находящихся в трудной жизненной ситуации</t>
  </si>
  <si>
    <t>Приобретение учебников  для образовательных учреждений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</si>
  <si>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</si>
  <si>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</si>
  <si>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</si>
  <si>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</si>
  <si>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</si>
  <si>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</si>
  <si>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</si>
  <si>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</si>
  <si>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</si>
  <si>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</si>
  <si>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</si>
  <si>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</si>
  <si>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Участие юношеской команды по хоккею городского округа Эгвекинот (победителей окружного турнира по хоккею 2016 года) в учебно-тренировочных сборах в городе Хабаровске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</si>
  <si>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</si>
  <si>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</si>
  <si>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ВСЕГО РАСХОДЫ ПО МУНИЦИПАЛЬНЫМ ПРОГРАММАМ:</t>
  </si>
  <si>
    <t>Освоено (тыс. руб.)</t>
  </si>
  <si>
    <t>Освоено
(тыс. руб.)</t>
  </si>
  <si>
    <t>Молодежная политика и организация отдыха детей</t>
  </si>
  <si>
    <t>Обеспечение проведения конкурса педагогического мастерства «Учитель года», «Воспитатель года»</t>
  </si>
  <si>
    <t>16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</si>
  <si>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</si>
  <si>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</si>
  <si>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</si>
  <si>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Проведение мероприятий по отлову и содержанию безнадзорных животных</t>
  </si>
  <si>
    <t>Капитальный ремонт жтлого дома в с. Рыркайпий по ул. Солнечная д.13</t>
  </si>
  <si>
    <t>Развитие малоэтажного жилищного строительства</t>
  </si>
  <si>
    <t>17</t>
  </si>
  <si>
    <t>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</si>
  <si>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</si>
  <si>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Утверждено на 2018 г.
(тыс. руб.)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</si>
  <si>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(окружной бюджет)</t>
  </si>
  <si>
    <t>Проведение государственной итоговой аттестации, олимпиад и мониторинга в сфере образования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</si>
  <si>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</si>
  <si>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Субсидии на на обустройство имущественного комплекса горнолыжного значения в п. Эгвекинот, в том числе: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</si>
  <si>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</si>
  <si>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</si>
  <si>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</si>
  <si>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Компенсация расходов, связанных с переездом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(Предоставление субсидий бюджетным, автономным учреждениям и иным некоммерческим организациям)</t>
  </si>
  <si>
    <t>за 1 полугодие 2019 года</t>
  </si>
  <si>
    <t>Утверждено на 2019 год (тыс.руб.)</t>
  </si>
  <si>
    <t>Муниципальная программа "Развитие  образования, культуры и молодежной политики в городском округе Эгвекинот на 2016-2021 годы"</t>
  </si>
  <si>
    <t>Финансов.обеспечен.выполнения муниципального задания детскими дошкольными учреждениями (окружной бюджет)</t>
  </si>
  <si>
    <t>Финансов.обеспечен.выполнения муниципального задания  школами-детскими садами и школами (начальной,неполной средней и средней) (окружной бюджет)</t>
  </si>
  <si>
    <t>Финансов.обеспечен.выполнения муниципального задания  учреждениями по внешкольной работе с детьми (окружной бюджет)</t>
  </si>
  <si>
    <t>Финансов.обеспечен.выполнения муниципального задания  специальной (коррекционной) общеобразовательной  школой-интернат (окружной бюджет)</t>
  </si>
  <si>
    <t>Проведение районных культурно-массовых мероприятий</t>
  </si>
  <si>
    <t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(окружной бюджет)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</si>
  <si>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</si>
  <si>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за счет средств федерального бюджета</t>
  </si>
  <si>
    <t>Формирование жилищного фонда для специалистов Чукотского автономного округа</t>
  </si>
  <si>
    <t>Приобретение оборудования и товарно-материальных ценностей для нужд муниципальных учреждений образования и культуры</t>
  </si>
  <si>
    <t>15</t>
  </si>
  <si>
    <t>Поощрение талантливой молодежи</t>
  </si>
  <si>
    <t>Выполнение ремонтных работ в муниципальных образовательных организациях</t>
  </si>
  <si>
    <t>Приобретение оборудования на реализацию мероприятий по поддержке творчества обучающихся инженерной направленности</t>
  </si>
  <si>
    <t>Реализация мероприятий по профессиональной ориентации лиц, обучающихся в общеобразовательных организациях</t>
  </si>
  <si>
    <t>18</t>
  </si>
  <si>
    <t>Муниципальная программа «Развитие физической культуры и спорта в городском округе Эгвекинот на 2016-2021 годы»</t>
  </si>
  <si>
    <r>
      <t xml:space="preserve">Начальник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А.В. Шпак</t>
    </r>
  </si>
  <si>
    <t>Развитие и поддержка национальных видов спорта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</si>
  <si>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2019-2021 годы»</t>
  </si>
  <si>
    <t>Муниципальная программа «Гармонизация межэтнических и межкультурных отношений,профилактика экстремизма  городского округа Эгвекинот на 2019-2021 годы»</t>
  </si>
  <si>
    <t xml:space="preserve"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</t>
  </si>
  <si>
    <t>Муниципальная программа «Поддержка жилищно-коммунального хозяйства и энергетики  городского округа Эгвекинот на 2016-2021 годы»</t>
  </si>
  <si>
    <t>Предоставление населению услуги по нецентрализованному водоотведению по тарифам, не обеспечивающим возмещение издержек</t>
  </si>
  <si>
    <t>Исполнение полномочий органов местного самоуправления в сфере водоснабжения и водоотведения</t>
  </si>
  <si>
    <t>Муниципальная программа «Развитие транспортной инфраструктуры городского округа Эгвекинот на 2016-2021 годы»</t>
  </si>
  <si>
    <t>Обустройство ВПП для легкомоторной аваации</t>
  </si>
  <si>
    <t>Муниципальная программа «Содержание, развитие и ремонт инфраструктуры городского округа Эгвекинот на 2016-2021 годы»</t>
  </si>
  <si>
    <t xml:space="preserve">Ремонт бетонного покрытия, устройство наружного освещения на территории перед зданием аэропорта "Залив Креста", п. Эгвекинот </t>
  </si>
  <si>
    <t>Ремонт дороги, тротуаров и освещения аллеи от улицы Ленина до объездной дороги в п. Эгвекинот</t>
  </si>
  <si>
    <t>Обеспечение органов местного самоуправления документами территориального планирования и градостроительного зонирования</t>
  </si>
  <si>
    <t>Реализация проектов инициативного бюджетирования в городском округе Эгвекинот</t>
  </si>
  <si>
    <t>софинансирование проектов со стороны населения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</si>
  <si>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</si>
  <si>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</si>
  <si>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Содержание пожарных  автомобилей, помещений для стоянки пожарных автомобилей  в селах Амгуэма, Конергино, Рыркайпий</t>
  </si>
  <si>
    <t>Оснащение добровольных пожарных формирований. Приобретение пожарной техники</t>
  </si>
  <si>
    <t>Информирование населения в области пожарной безопасности и безопасного поведения на водных объектах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</si>
  <si>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</si>
  <si>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</t>
  </si>
  <si>
    <t xml:space="preserve">Информирование населения в области гражданской обороны, защиты населения от чрезвычайных ситуаций природного и техногенного характера </t>
  </si>
  <si>
    <t>16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</si>
</sst>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49" fontId="6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6" fillId="0" borderId="0" xfId="0" applyFont="1" applyBorder="1" applyAlignment="1"/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6" fillId="0" borderId="0" xfId="0" applyFont="1"/>
    <xf numFmtId="49" fontId="8" fillId="0" borderId="2" xfId="0" applyNumberFormat="1" applyFont="1" applyFill="1" applyBorder="1" applyAlignment="1">
      <alignment wrapText="1"/>
    </xf>
    <xf numFmtId="0" fontId="6" fillId="0" borderId="2" xfId="1" applyFont="1" applyFill="1" applyBorder="1" applyAlignment="1">
      <alignment vertical="center" wrapText="1"/>
    </xf>
    <xf numFmtId="0" fontId="10" fillId="0" borderId="0" xfId="1"/>
    <xf numFmtId="166" fontId="6" fillId="0" borderId="2" xfId="1" applyNumberFormat="1" applyFont="1" applyFill="1" applyBorder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19" fillId="0" borderId="0" xfId="1" applyFont="1"/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20" fillId="0" borderId="0" xfId="0" applyFont="1" applyFill="1"/>
    <xf numFmtId="164" fontId="11" fillId="0" borderId="0" xfId="0" applyNumberFormat="1" applyFont="1" applyFill="1"/>
    <xf numFmtId="0" fontId="19" fillId="0" borderId="0" xfId="0" applyFont="1" applyFill="1"/>
    <xf numFmtId="164" fontId="19" fillId="0" borderId="0" xfId="0" applyNumberFormat="1" applyFont="1" applyFill="1"/>
    <xf numFmtId="164" fontId="19" fillId="0" borderId="0" xfId="0" applyNumberFormat="1" applyFont="1"/>
    <xf numFmtId="164" fontId="11" fillId="0" borderId="0" xfId="0" applyNumberFormat="1" applyFont="1"/>
    <xf numFmtId="0" fontId="19" fillId="0" borderId="0" xfId="0" applyFont="1"/>
    <xf numFmtId="49" fontId="6" fillId="0" borderId="3" xfId="0" applyNumberFormat="1" applyFont="1" applyFill="1" applyBorder="1" applyAlignment="1">
      <alignment horizontal="left" vertical="center" wrapText="1"/>
    </xf>
    <xf numFmtId="165" fontId="0" fillId="0" borderId="0" xfId="0" applyNumberFormat="1" applyFill="1"/>
    <xf numFmtId="49" fontId="9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wrapText="1"/>
    </xf>
    <xf numFmtId="165" fontId="8" fillId="6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wrapText="1"/>
    </xf>
    <xf numFmtId="0" fontId="22" fillId="0" borderId="0" xfId="0" applyFont="1"/>
    <xf numFmtId="0" fontId="16" fillId="0" borderId="0" xfId="0" applyFont="1" applyFill="1"/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8" fillId="4" borderId="2" xfId="0" applyNumberFormat="1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6" fillId="6" borderId="2" xfId="0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abSelected="1" topLeftCell="A179" zoomScaleNormal="100" workbookViewId="0">
      <selection activeCell="F226" sqref="F226"/>
    </sheetView>
  </sheetViews>
  <sheetFormatPr defaultRowHeight="15" x14ac:dyDescent="0.25"/>
  <cols>
    <col min="1" max="1" width="5.7109375" bestFit="1" customWidth="1"/>
    <col min="2" max="2" width="82.7109375" customWidth="1"/>
    <col min="3" max="3" width="12.7109375" style="70" bestFit="1" customWidth="1"/>
    <col min="4" max="4" width="11.7109375" style="70" customWidth="1"/>
    <col min="5" max="5" width="12.5703125" bestFit="1" customWidth="1"/>
  </cols>
  <sheetData>
    <row r="1" spans="1:14" ht="18.75" customHeight="1" x14ac:dyDescent="0.3">
      <c r="A1" s="126" t="s">
        <v>0</v>
      </c>
      <c r="B1" s="126"/>
      <c r="C1" s="126"/>
      <c r="D1" s="126"/>
    </row>
    <row r="2" spans="1:14" ht="18.75" x14ac:dyDescent="0.3">
      <c r="A2" s="127" t="s">
        <v>96</v>
      </c>
      <c r="B2" s="127"/>
      <c r="C2" s="127"/>
      <c r="D2" s="127"/>
    </row>
    <row r="3" spans="1:14" ht="15.75" x14ac:dyDescent="0.25">
      <c r="A3" s="1"/>
      <c r="B3" s="1"/>
      <c r="C3" s="1"/>
    </row>
    <row r="4" spans="1:14" ht="15.75" x14ac:dyDescent="0.25">
      <c r="A4" s="130" t="s">
        <v>1</v>
      </c>
      <c r="B4" s="130"/>
      <c r="C4" s="130"/>
      <c r="D4" s="130"/>
    </row>
    <row r="5" spans="1:14" x14ac:dyDescent="0.25">
      <c r="A5" s="131" t="s">
        <v>2</v>
      </c>
      <c r="B5" s="131"/>
      <c r="C5" s="131"/>
      <c r="D5" s="131"/>
    </row>
    <row r="6" spans="1:14" ht="15.75" x14ac:dyDescent="0.25">
      <c r="A6" s="2"/>
      <c r="B6" s="2"/>
      <c r="C6" s="55"/>
    </row>
    <row r="7" spans="1:14" ht="56.25" customHeight="1" x14ac:dyDescent="0.25">
      <c r="A7" s="122" t="s">
        <v>118</v>
      </c>
      <c r="B7" s="122"/>
      <c r="C7" s="122"/>
      <c r="D7" s="122"/>
    </row>
    <row r="8" spans="1:14" ht="15.75" x14ac:dyDescent="0.25">
      <c r="A8" s="3"/>
      <c r="B8" s="4"/>
      <c r="C8" s="54"/>
      <c r="D8" s="54"/>
    </row>
    <row r="9" spans="1:14" ht="15" customHeight="1" x14ac:dyDescent="0.25">
      <c r="A9" s="128" t="s">
        <v>3</v>
      </c>
      <c r="B9" s="129" t="s">
        <v>4</v>
      </c>
      <c r="C9" s="120" t="s">
        <v>97</v>
      </c>
      <c r="D9" s="120" t="s">
        <v>73</v>
      </c>
    </row>
    <row r="10" spans="1:14" x14ac:dyDescent="0.25">
      <c r="A10" s="128"/>
      <c r="B10" s="129"/>
      <c r="C10" s="121"/>
      <c r="D10" s="121"/>
    </row>
    <row r="11" spans="1:14" ht="15" customHeight="1" x14ac:dyDescent="0.25">
      <c r="A11" s="128"/>
      <c r="B11" s="129"/>
      <c r="C11" s="121"/>
      <c r="D11" s="121"/>
    </row>
    <row r="12" spans="1:14" x14ac:dyDescent="0.25">
      <c r="A12" s="5" t="s">
        <v>5</v>
      </c>
      <c r="B12" s="6">
        <v>2</v>
      </c>
      <c r="C12" s="5" t="s">
        <v>6</v>
      </c>
      <c r="D12" s="5" t="s">
        <v>13</v>
      </c>
    </row>
    <row r="13" spans="1:14" x14ac:dyDescent="0.25">
      <c r="A13" s="7" t="s">
        <v>5</v>
      </c>
      <c r="B13" s="8" t="s">
        <v>15</v>
      </c>
      <c r="C13" s="9">
        <v>10</v>
      </c>
      <c r="D13" s="9">
        <v>0</v>
      </c>
    </row>
    <row r="14" spans="1:14" x14ac:dyDescent="0.25">
      <c r="A14" s="110"/>
      <c r="B14" s="111" t="s">
        <v>16</v>
      </c>
      <c r="C14" s="112">
        <f t="shared" ref="C14:D14" si="0">SUM(C13)</f>
        <v>10</v>
      </c>
      <c r="D14" s="112">
        <f t="shared" si="0"/>
        <v>0</v>
      </c>
    </row>
    <row r="15" spans="1:14" x14ac:dyDescent="0.25">
      <c r="A15" s="10"/>
      <c r="B15" s="11"/>
      <c r="C15" s="38"/>
      <c r="D15" s="38"/>
    </row>
    <row r="16" spans="1:14" ht="38.25" customHeight="1" x14ac:dyDescent="0.25">
      <c r="A16" s="122" t="s">
        <v>119</v>
      </c>
      <c r="B16" s="132"/>
      <c r="C16" s="132"/>
      <c r="D16" s="132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5" x14ac:dyDescent="0.25">
      <c r="A17" s="10"/>
      <c r="B17" s="11"/>
      <c r="C17" s="12"/>
    </row>
    <row r="18" spans="1:5" x14ac:dyDescent="0.25">
      <c r="A18" s="128" t="s">
        <v>3</v>
      </c>
      <c r="B18" s="129" t="s">
        <v>4</v>
      </c>
      <c r="C18" s="120" t="s">
        <v>97</v>
      </c>
      <c r="D18" s="120" t="s">
        <v>73</v>
      </c>
    </row>
    <row r="19" spans="1:5" x14ac:dyDescent="0.25">
      <c r="A19" s="128"/>
      <c r="B19" s="129"/>
      <c r="C19" s="121"/>
      <c r="D19" s="121"/>
    </row>
    <row r="20" spans="1:5" x14ac:dyDescent="0.25">
      <c r="A20" s="128"/>
      <c r="B20" s="129"/>
      <c r="C20" s="121"/>
      <c r="D20" s="121"/>
    </row>
    <row r="21" spans="1:5" x14ac:dyDescent="0.25">
      <c r="A21" s="5" t="s">
        <v>5</v>
      </c>
      <c r="B21" s="6">
        <v>2</v>
      </c>
      <c r="C21" s="5" t="s">
        <v>6</v>
      </c>
      <c r="D21" s="5" t="s">
        <v>13</v>
      </c>
    </row>
    <row r="22" spans="1:5" ht="39" x14ac:dyDescent="0.25">
      <c r="A22" s="7" t="s">
        <v>5</v>
      </c>
      <c r="B22" s="8" t="s">
        <v>120</v>
      </c>
      <c r="C22" s="9">
        <v>100</v>
      </c>
      <c r="D22" s="9"/>
    </row>
    <row r="23" spans="1:5" x14ac:dyDescent="0.25">
      <c r="A23" s="110"/>
      <c r="B23" s="111" t="s">
        <v>16</v>
      </c>
      <c r="C23" s="112">
        <f>SUM(C22)</f>
        <v>100</v>
      </c>
      <c r="D23" s="112">
        <f>SUM(D22)</f>
        <v>0</v>
      </c>
    </row>
    <row r="24" spans="1:5" x14ac:dyDescent="0.25">
      <c r="A24" s="10"/>
      <c r="B24" s="11"/>
      <c r="C24" s="12"/>
    </row>
    <row r="25" spans="1:5" ht="28.5" customHeight="1" x14ac:dyDescent="0.25">
      <c r="A25" s="122" t="s">
        <v>121</v>
      </c>
      <c r="B25" s="122"/>
      <c r="C25" s="122"/>
      <c r="D25" s="122"/>
      <c r="E25" s="63"/>
    </row>
    <row r="26" spans="1:5" ht="15.75" x14ac:dyDescent="0.25">
      <c r="A26" s="3"/>
      <c r="B26" s="4"/>
      <c r="C26" s="54"/>
      <c r="D26" s="54"/>
      <c r="E26" s="4"/>
    </row>
    <row r="27" spans="1:5" ht="15" customHeight="1" x14ac:dyDescent="0.25">
      <c r="A27" s="135" t="s">
        <v>17</v>
      </c>
      <c r="B27" s="135"/>
      <c r="C27" s="135"/>
      <c r="D27" s="135"/>
      <c r="E27" s="64"/>
    </row>
    <row r="28" spans="1:5" s="81" customFormat="1" ht="12.75" x14ac:dyDescent="0.2">
      <c r="A28" s="7" t="s">
        <v>5</v>
      </c>
      <c r="B28" s="13" t="s">
        <v>18</v>
      </c>
      <c r="C28" s="9">
        <v>10546.1</v>
      </c>
      <c r="D28" s="9">
        <v>4112.7</v>
      </c>
    </row>
    <row r="29" spans="1:5" ht="25.5" x14ac:dyDescent="0.25">
      <c r="A29" s="7" t="s">
        <v>19</v>
      </c>
      <c r="B29" s="13" t="s">
        <v>122</v>
      </c>
      <c r="C29" s="9">
        <v>15568.3</v>
      </c>
      <c r="D29" s="9">
        <v>4400</v>
      </c>
      <c r="E29" s="16"/>
    </row>
    <row r="30" spans="1:5" ht="25.5" x14ac:dyDescent="0.25">
      <c r="A30" s="7" t="s">
        <v>6</v>
      </c>
      <c r="B30" s="13" t="s">
        <v>123</v>
      </c>
      <c r="C30" s="9">
        <f>SUM(C31:C32)</f>
        <v>23049.7</v>
      </c>
      <c r="D30" s="9">
        <f>SUM(D31:D32)</f>
        <v>0</v>
      </c>
      <c r="E30" s="16"/>
    </row>
    <row r="31" spans="1:5" x14ac:dyDescent="0.25">
      <c r="A31" s="7"/>
      <c r="B31" s="37" t="s">
        <v>20</v>
      </c>
      <c r="C31" s="89">
        <v>21191.9</v>
      </c>
      <c r="D31" s="89"/>
      <c r="E31" s="16"/>
    </row>
    <row r="32" spans="1:5" x14ac:dyDescent="0.25">
      <c r="A32" s="7"/>
      <c r="B32" s="37" t="s">
        <v>21</v>
      </c>
      <c r="C32" s="89">
        <v>1857.8</v>
      </c>
      <c r="D32" s="89"/>
      <c r="E32" s="16"/>
    </row>
    <row r="33" spans="1:5" x14ac:dyDescent="0.25">
      <c r="A33" s="110"/>
      <c r="B33" s="111" t="s">
        <v>22</v>
      </c>
      <c r="C33" s="112">
        <f>SUM(C28:C30)</f>
        <v>49164.100000000006</v>
      </c>
      <c r="D33" s="112">
        <f>SUM(D28:D30)</f>
        <v>8512.7000000000007</v>
      </c>
      <c r="E33" s="16"/>
    </row>
    <row r="34" spans="1:5" s="81" customFormat="1" ht="18.75" customHeight="1" x14ac:dyDescent="0.2">
      <c r="A34" s="5"/>
      <c r="B34" s="123" t="s">
        <v>23</v>
      </c>
      <c r="C34" s="124"/>
      <c r="D34" s="124"/>
    </row>
    <row r="35" spans="1:5" s="81" customFormat="1" ht="12.75" x14ac:dyDescent="0.2">
      <c r="A35" s="7" t="s">
        <v>5</v>
      </c>
      <c r="B35" s="13" t="s">
        <v>24</v>
      </c>
      <c r="C35" s="9">
        <v>31000</v>
      </c>
      <c r="D35" s="9">
        <v>12500</v>
      </c>
    </row>
    <row r="36" spans="1:5" s="81" customFormat="1" ht="12.75" x14ac:dyDescent="0.2">
      <c r="A36" s="7" t="s">
        <v>19</v>
      </c>
      <c r="B36" s="13" t="s">
        <v>25</v>
      </c>
      <c r="C36" s="9">
        <v>3431.7</v>
      </c>
      <c r="D36" s="9">
        <v>1143.7</v>
      </c>
    </row>
    <row r="37" spans="1:5" s="81" customFormat="1" ht="14.25" customHeight="1" x14ac:dyDescent="0.2">
      <c r="A37" s="110"/>
      <c r="B37" s="111" t="s">
        <v>22</v>
      </c>
      <c r="C37" s="112">
        <f>SUM(C35:C36)</f>
        <v>34431.699999999997</v>
      </c>
      <c r="D37" s="112">
        <f>SUM(D35:D36)</f>
        <v>13643.7</v>
      </c>
    </row>
    <row r="38" spans="1:5" s="81" customFormat="1" ht="12" hidden="1" customHeight="1" x14ac:dyDescent="0.2">
      <c r="A38" s="113"/>
      <c r="B38" s="125" t="s">
        <v>78</v>
      </c>
      <c r="C38" s="147"/>
      <c r="D38" s="147"/>
    </row>
    <row r="39" spans="1:5" s="81" customFormat="1" ht="25.5" hidden="1" x14ac:dyDescent="0.2">
      <c r="A39" s="114" t="s">
        <v>5</v>
      </c>
      <c r="B39" s="115" t="s">
        <v>79</v>
      </c>
      <c r="C39" s="116"/>
      <c r="D39" s="116">
        <v>0</v>
      </c>
    </row>
    <row r="40" spans="1:5" s="81" customFormat="1" ht="25.5" hidden="1" x14ac:dyDescent="0.2">
      <c r="A40" s="114" t="s">
        <v>19</v>
      </c>
      <c r="B40" s="115" t="s">
        <v>80</v>
      </c>
      <c r="C40" s="116"/>
      <c r="D40" s="116">
        <v>0</v>
      </c>
    </row>
    <row r="41" spans="1:5" s="81" customFormat="1" ht="12" hidden="1" customHeight="1" x14ac:dyDescent="0.2">
      <c r="A41" s="110"/>
      <c r="B41" s="111" t="s">
        <v>22</v>
      </c>
      <c r="C41" s="112">
        <f>C39+C40</f>
        <v>0</v>
      </c>
      <c r="D41" s="112">
        <v>0</v>
      </c>
    </row>
    <row r="42" spans="1:5" s="81" customFormat="1" ht="12" customHeight="1" x14ac:dyDescent="0.2">
      <c r="A42" s="110"/>
      <c r="B42" s="111" t="s">
        <v>16</v>
      </c>
      <c r="C42" s="112">
        <f>SUM(C33,C37,C41)</f>
        <v>83595.8</v>
      </c>
      <c r="D42" s="112">
        <f>SUM(D33,D37,D41)</f>
        <v>22156.400000000001</v>
      </c>
    </row>
    <row r="43" spans="1:5" ht="15.75" x14ac:dyDescent="0.25">
      <c r="A43" s="52"/>
      <c r="B43" s="4"/>
      <c r="C43" s="4"/>
      <c r="E43" s="57"/>
    </row>
    <row r="44" spans="1:5" ht="30.75" customHeight="1" x14ac:dyDescent="0.25">
      <c r="A44" s="122" t="s">
        <v>124</v>
      </c>
      <c r="B44" s="122"/>
      <c r="C44" s="122"/>
      <c r="D44" s="122"/>
      <c r="E44" s="63"/>
    </row>
    <row r="45" spans="1:5" ht="15.75" x14ac:dyDescent="0.25">
      <c r="A45" s="52"/>
      <c r="B45" s="4"/>
      <c r="C45" s="4"/>
      <c r="D45" s="4"/>
      <c r="E45" s="4"/>
    </row>
    <row r="46" spans="1:5" s="81" customFormat="1" ht="12" customHeight="1" x14ac:dyDescent="0.2">
      <c r="A46" s="5"/>
      <c r="B46" s="123" t="s">
        <v>26</v>
      </c>
      <c r="C46" s="124"/>
      <c r="D46" s="124"/>
    </row>
    <row r="47" spans="1:5" s="81" customFormat="1" ht="12.75" x14ac:dyDescent="0.2">
      <c r="A47" s="7" t="s">
        <v>5</v>
      </c>
      <c r="B47" s="13" t="s">
        <v>27</v>
      </c>
      <c r="C47" s="9">
        <v>11348.3</v>
      </c>
      <c r="D47" s="9">
        <v>3484.9</v>
      </c>
    </row>
    <row r="48" spans="1:5" s="81" customFormat="1" ht="12" customHeight="1" x14ac:dyDescent="0.2">
      <c r="A48" s="110"/>
      <c r="B48" s="111" t="s">
        <v>22</v>
      </c>
      <c r="C48" s="112">
        <f>SUM(C47)</f>
        <v>11348.3</v>
      </c>
      <c r="D48" s="112">
        <f>SUM(D47)</f>
        <v>3484.9</v>
      </c>
    </row>
    <row r="49" spans="1:6" s="81" customFormat="1" ht="12" customHeight="1" x14ac:dyDescent="0.2">
      <c r="A49" s="5"/>
      <c r="B49" s="123" t="s">
        <v>28</v>
      </c>
      <c r="C49" s="124"/>
      <c r="D49" s="124"/>
    </row>
    <row r="50" spans="1:6" s="81" customFormat="1" ht="12.75" x14ac:dyDescent="0.2">
      <c r="A50" s="7" t="s">
        <v>5</v>
      </c>
      <c r="B50" s="13" t="s">
        <v>29</v>
      </c>
      <c r="C50" s="9">
        <v>6151.3</v>
      </c>
      <c r="D50" s="9">
        <v>1426.6</v>
      </c>
    </row>
    <row r="51" spans="1:6" s="81" customFormat="1" ht="12" customHeight="1" x14ac:dyDescent="0.2">
      <c r="A51" s="110"/>
      <c r="B51" s="111" t="s">
        <v>22</v>
      </c>
      <c r="C51" s="112">
        <f>SUM(C50)</f>
        <v>6151.3</v>
      </c>
      <c r="D51" s="112">
        <f>SUM(D50)</f>
        <v>1426.6</v>
      </c>
    </row>
    <row r="52" spans="1:6" s="81" customFormat="1" ht="12" customHeight="1" x14ac:dyDescent="0.2">
      <c r="A52" s="82"/>
      <c r="B52" s="123" t="s">
        <v>30</v>
      </c>
      <c r="C52" s="123"/>
      <c r="D52" s="123"/>
      <c r="F52" s="119"/>
    </row>
    <row r="53" spans="1:6" s="81" customFormat="1" ht="12" customHeight="1" x14ac:dyDescent="0.2">
      <c r="A53" s="7" t="s">
        <v>5</v>
      </c>
      <c r="B53" s="13" t="s">
        <v>31</v>
      </c>
      <c r="C53" s="9">
        <v>900</v>
      </c>
      <c r="D53" s="9">
        <v>488.6</v>
      </c>
      <c r="F53" s="119"/>
    </row>
    <row r="54" spans="1:6" ht="12" customHeight="1" x14ac:dyDescent="0.25">
      <c r="A54" s="7" t="s">
        <v>19</v>
      </c>
      <c r="B54" s="13" t="s">
        <v>125</v>
      </c>
      <c r="C54" s="9">
        <v>1500</v>
      </c>
      <c r="D54" s="9"/>
      <c r="F54" s="93"/>
    </row>
    <row r="55" spans="1:6" s="81" customFormat="1" ht="12" customHeight="1" x14ac:dyDescent="0.2">
      <c r="A55" s="110"/>
      <c r="B55" s="111" t="s">
        <v>22</v>
      </c>
      <c r="C55" s="112">
        <f>C53+C54</f>
        <v>2400</v>
      </c>
      <c r="D55" s="112">
        <f>D53+D54</f>
        <v>488.6</v>
      </c>
      <c r="F55" s="119"/>
    </row>
    <row r="56" spans="1:6" s="81" customFormat="1" ht="12" customHeight="1" x14ac:dyDescent="0.2">
      <c r="A56" s="110"/>
      <c r="B56" s="111" t="s">
        <v>16</v>
      </c>
      <c r="C56" s="112">
        <f>SUM(C55,C48,C51)</f>
        <v>19899.599999999999</v>
      </c>
      <c r="D56" s="112">
        <f>SUM(D55,D48,D51)</f>
        <v>5400.1</v>
      </c>
      <c r="F56" s="119"/>
    </row>
    <row r="57" spans="1:6" x14ac:dyDescent="0.25">
      <c r="A57" s="10"/>
      <c r="B57" s="11"/>
      <c r="C57" s="12"/>
      <c r="D57" s="12"/>
      <c r="E57" s="12"/>
      <c r="F57" s="93"/>
    </row>
    <row r="58" spans="1:6" ht="30.75" customHeight="1" x14ac:dyDescent="0.25">
      <c r="A58" s="122" t="s">
        <v>126</v>
      </c>
      <c r="B58" s="122"/>
      <c r="C58" s="122"/>
      <c r="D58" s="122"/>
      <c r="E58" s="63"/>
      <c r="F58" s="93"/>
    </row>
    <row r="59" spans="1:6" x14ac:dyDescent="0.25">
      <c r="A59" s="14"/>
      <c r="B59" s="14"/>
      <c r="C59" s="65"/>
      <c r="D59" s="65"/>
      <c r="E59" s="14"/>
      <c r="F59" s="93"/>
    </row>
    <row r="60" spans="1:6" s="81" customFormat="1" ht="12.75" x14ac:dyDescent="0.2">
      <c r="A60" s="7" t="s">
        <v>5</v>
      </c>
      <c r="B60" s="13" t="s">
        <v>32</v>
      </c>
      <c r="C60" s="9">
        <v>14242</v>
      </c>
      <c r="D60" s="56"/>
      <c r="F60" s="119"/>
    </row>
    <row r="61" spans="1:6" s="81" customFormat="1" ht="12.75" x14ac:dyDescent="0.2">
      <c r="A61" s="7" t="s">
        <v>19</v>
      </c>
      <c r="B61" s="13" t="s">
        <v>33</v>
      </c>
      <c r="C61" s="9">
        <v>13130</v>
      </c>
      <c r="D61" s="9">
        <v>4015.3</v>
      </c>
      <c r="F61" s="119"/>
    </row>
    <row r="62" spans="1:6" s="81" customFormat="1" ht="12.75" x14ac:dyDescent="0.2">
      <c r="A62" s="7" t="s">
        <v>6</v>
      </c>
      <c r="B62" s="15" t="s">
        <v>34</v>
      </c>
      <c r="C62" s="9">
        <v>3954.9</v>
      </c>
      <c r="D62" s="9">
        <v>1073.7</v>
      </c>
    </row>
    <row r="63" spans="1:6" s="81" customFormat="1" ht="19.5" customHeight="1" x14ac:dyDescent="0.2">
      <c r="A63" s="7" t="s">
        <v>13</v>
      </c>
      <c r="B63" s="15" t="s">
        <v>35</v>
      </c>
      <c r="C63" s="9">
        <v>296.5</v>
      </c>
      <c r="D63" s="9"/>
    </row>
    <row r="64" spans="1:6" s="81" customFormat="1" ht="13.5" customHeight="1" x14ac:dyDescent="0.2">
      <c r="A64" s="7" t="s">
        <v>7</v>
      </c>
      <c r="B64" s="15" t="s">
        <v>36</v>
      </c>
      <c r="C64" s="9">
        <v>668.1</v>
      </c>
      <c r="D64" s="9"/>
    </row>
    <row r="65" spans="1:4" s="81" customFormat="1" ht="12.75" x14ac:dyDescent="0.2">
      <c r="A65" s="7" t="s">
        <v>8</v>
      </c>
      <c r="B65" s="15" t="s">
        <v>37</v>
      </c>
      <c r="C65" s="9">
        <v>4978.6000000000004</v>
      </c>
      <c r="D65" s="9">
        <v>580.1</v>
      </c>
    </row>
    <row r="66" spans="1:4" s="81" customFormat="1" ht="12.75" x14ac:dyDescent="0.2">
      <c r="A66" s="7" t="s">
        <v>9</v>
      </c>
      <c r="B66" s="15" t="s">
        <v>38</v>
      </c>
      <c r="C66" s="9">
        <v>4143.8999999999996</v>
      </c>
      <c r="D66" s="9">
        <v>0</v>
      </c>
    </row>
    <row r="67" spans="1:4" s="81" customFormat="1" ht="21" customHeight="1" x14ac:dyDescent="0.2">
      <c r="A67" s="7" t="s">
        <v>10</v>
      </c>
      <c r="B67" s="13" t="s">
        <v>81</v>
      </c>
      <c r="C67" s="9">
        <v>956</v>
      </c>
      <c r="D67" s="9">
        <v>0</v>
      </c>
    </row>
    <row r="68" spans="1:4" s="81" customFormat="1" ht="19.5" hidden="1" customHeight="1" x14ac:dyDescent="0.2">
      <c r="A68" s="7" t="s">
        <v>11</v>
      </c>
      <c r="B68" s="13" t="s">
        <v>39</v>
      </c>
      <c r="C68" s="9"/>
      <c r="D68" s="9"/>
    </row>
    <row r="69" spans="1:4" s="81" customFormat="1" ht="19.5" customHeight="1" x14ac:dyDescent="0.2">
      <c r="A69" s="7" t="s">
        <v>11</v>
      </c>
      <c r="B69" s="13" t="s">
        <v>40</v>
      </c>
      <c r="C69" s="9">
        <v>2823.4</v>
      </c>
      <c r="D69" s="9">
        <v>0</v>
      </c>
    </row>
    <row r="70" spans="1:4" s="81" customFormat="1" ht="19.5" customHeight="1" x14ac:dyDescent="0.2">
      <c r="A70" s="7" t="s">
        <v>12</v>
      </c>
      <c r="B70" s="13" t="s">
        <v>41</v>
      </c>
      <c r="C70" s="9">
        <v>7464</v>
      </c>
      <c r="D70" s="56">
        <v>0</v>
      </c>
    </row>
    <row r="71" spans="1:4" s="81" customFormat="1" ht="12" customHeight="1" x14ac:dyDescent="0.2">
      <c r="A71" s="7" t="s">
        <v>58</v>
      </c>
      <c r="B71" s="8" t="s">
        <v>82</v>
      </c>
      <c r="C71" s="9">
        <v>15000</v>
      </c>
      <c r="D71" s="9">
        <v>15000</v>
      </c>
    </row>
    <row r="72" spans="1:4" s="81" customFormat="1" ht="12" hidden="1" customHeight="1" x14ac:dyDescent="0.2">
      <c r="A72" s="7" t="s">
        <v>61</v>
      </c>
      <c r="B72" s="8" t="s">
        <v>83</v>
      </c>
      <c r="C72" s="9">
        <f>SUM(C73:C74)</f>
        <v>0</v>
      </c>
      <c r="D72" s="9">
        <f>SUM(D73:D74)</f>
        <v>0</v>
      </c>
    </row>
    <row r="73" spans="1:4" s="81" customFormat="1" ht="12" hidden="1" customHeight="1" x14ac:dyDescent="0.2">
      <c r="A73" s="7"/>
      <c r="B73" s="37" t="s">
        <v>20</v>
      </c>
      <c r="C73" s="89"/>
      <c r="D73" s="89"/>
    </row>
    <row r="74" spans="1:4" s="81" customFormat="1" ht="12" hidden="1" customHeight="1" x14ac:dyDescent="0.2">
      <c r="A74" s="7"/>
      <c r="B74" s="37" t="s">
        <v>21</v>
      </c>
      <c r="C74" s="89"/>
      <c r="D74" s="89"/>
    </row>
    <row r="75" spans="1:4" s="81" customFormat="1" ht="25.5" hidden="1" customHeight="1" x14ac:dyDescent="0.2">
      <c r="A75" s="7" t="s">
        <v>77</v>
      </c>
      <c r="B75" s="83" t="s">
        <v>85</v>
      </c>
      <c r="C75" s="9">
        <f>SUM(C76:C77)</f>
        <v>0</v>
      </c>
      <c r="D75" s="9">
        <f>SUM(D76:D77)</f>
        <v>0</v>
      </c>
    </row>
    <row r="76" spans="1:4" s="81" customFormat="1" ht="12.75" hidden="1" customHeight="1" x14ac:dyDescent="0.2">
      <c r="A76" s="7"/>
      <c r="B76" s="37" t="s">
        <v>20</v>
      </c>
      <c r="C76" s="89"/>
      <c r="D76" s="90">
        <v>0</v>
      </c>
    </row>
    <row r="77" spans="1:4" s="81" customFormat="1" ht="12.75" hidden="1" customHeight="1" x14ac:dyDescent="0.2">
      <c r="A77" s="7"/>
      <c r="B77" s="37" t="s">
        <v>21</v>
      </c>
      <c r="C77" s="89"/>
      <c r="D77" s="90">
        <v>0</v>
      </c>
    </row>
    <row r="78" spans="1:4" ht="12.75" customHeight="1" x14ac:dyDescent="0.25">
      <c r="A78" s="7" t="s">
        <v>14</v>
      </c>
      <c r="B78" s="13" t="s">
        <v>127</v>
      </c>
      <c r="C78" s="9">
        <v>23333.9</v>
      </c>
      <c r="D78" s="56">
        <v>23333.8</v>
      </c>
    </row>
    <row r="79" spans="1:4" ht="12.75" customHeight="1" x14ac:dyDescent="0.25">
      <c r="A79" s="7" t="s">
        <v>60</v>
      </c>
      <c r="B79" s="13" t="s">
        <v>128</v>
      </c>
      <c r="C79" s="9">
        <v>27716</v>
      </c>
      <c r="D79" s="56"/>
    </row>
    <row r="80" spans="1:4" ht="12.75" customHeight="1" x14ac:dyDescent="0.25">
      <c r="A80" s="7" t="s">
        <v>61</v>
      </c>
      <c r="B80" s="13" t="s">
        <v>129</v>
      </c>
      <c r="C80" s="9">
        <f>SUM(C81:C82)</f>
        <v>6077</v>
      </c>
      <c r="D80" s="9">
        <f>SUM(D81:D82)</f>
        <v>0</v>
      </c>
    </row>
    <row r="81" spans="1:5" ht="12.75" customHeight="1" x14ac:dyDescent="0.25">
      <c r="A81" s="7"/>
      <c r="B81" s="37" t="s">
        <v>20</v>
      </c>
      <c r="C81" s="89">
        <v>6000</v>
      </c>
      <c r="D81" s="89"/>
      <c r="E81" s="16"/>
    </row>
    <row r="82" spans="1:5" ht="12.75" customHeight="1" x14ac:dyDescent="0.25">
      <c r="A82" s="7"/>
      <c r="B82" s="37" t="s">
        <v>21</v>
      </c>
      <c r="C82" s="89">
        <v>77</v>
      </c>
      <c r="D82" s="89"/>
      <c r="E82" s="16"/>
    </row>
    <row r="83" spans="1:5" ht="12.75" customHeight="1" x14ac:dyDescent="0.25">
      <c r="A83" s="7" t="s">
        <v>109</v>
      </c>
      <c r="B83" s="13" t="s">
        <v>130</v>
      </c>
      <c r="C83" s="9">
        <f>SUM(C84:C86)</f>
        <v>8180.5</v>
      </c>
      <c r="D83" s="9">
        <f>SUM(D84:D86)</f>
        <v>0</v>
      </c>
    </row>
    <row r="84" spans="1:5" ht="12.75" customHeight="1" x14ac:dyDescent="0.25">
      <c r="A84" s="7"/>
      <c r="B84" s="37" t="s">
        <v>20</v>
      </c>
      <c r="C84" s="89">
        <v>7734.7</v>
      </c>
      <c r="D84" s="89"/>
      <c r="E84" s="16"/>
    </row>
    <row r="85" spans="1:5" ht="12.75" customHeight="1" x14ac:dyDescent="0.25">
      <c r="A85" s="7"/>
      <c r="B85" s="37" t="s">
        <v>21</v>
      </c>
      <c r="C85" s="89">
        <v>409.3</v>
      </c>
      <c r="D85" s="89"/>
      <c r="E85" s="16"/>
    </row>
    <row r="86" spans="1:5" ht="12.75" customHeight="1" x14ac:dyDescent="0.25">
      <c r="A86" s="7"/>
      <c r="B86" s="37" t="s">
        <v>131</v>
      </c>
      <c r="C86" s="89">
        <v>36.5</v>
      </c>
      <c r="D86" s="89"/>
      <c r="E86" s="16"/>
    </row>
    <row r="87" spans="1:5" s="81" customFormat="1" ht="12" customHeight="1" x14ac:dyDescent="0.2">
      <c r="A87" s="110"/>
      <c r="B87" s="111" t="s">
        <v>16</v>
      </c>
      <c r="C87" s="112">
        <f>SUM(C60:C80,C83)</f>
        <v>132964.79999999999</v>
      </c>
      <c r="D87" s="112">
        <f>SUM(D60:D80,D83)</f>
        <v>44002.899999999994</v>
      </c>
    </row>
    <row r="88" spans="1:5" x14ac:dyDescent="0.25">
      <c r="A88" s="16"/>
      <c r="B88" s="17"/>
      <c r="C88" s="18"/>
      <c r="D88" s="18"/>
      <c r="E88" s="61"/>
    </row>
    <row r="89" spans="1:5" ht="15.75" x14ac:dyDescent="0.25">
      <c r="A89" s="122" t="s">
        <v>132</v>
      </c>
      <c r="B89" s="122"/>
      <c r="C89" s="122"/>
      <c r="D89" s="122"/>
    </row>
    <row r="90" spans="1:5" ht="15.75" x14ac:dyDescent="0.25">
      <c r="A90" s="3"/>
      <c r="B90" s="106"/>
      <c r="C90" s="54"/>
      <c r="D90" s="54"/>
    </row>
    <row r="91" spans="1:5" x14ac:dyDescent="0.25">
      <c r="A91" s="5"/>
      <c r="B91" s="123" t="s">
        <v>133</v>
      </c>
      <c r="C91" s="124"/>
      <c r="D91" s="124"/>
    </row>
    <row r="92" spans="1:5" ht="26.25" x14ac:dyDescent="0.25">
      <c r="A92" s="7" t="s">
        <v>5</v>
      </c>
      <c r="B92" s="8" t="s">
        <v>134</v>
      </c>
      <c r="C92" s="9">
        <f>1500</f>
        <v>1500</v>
      </c>
      <c r="D92" s="9"/>
    </row>
    <row r="93" spans="1:5" x14ac:dyDescent="0.25">
      <c r="A93" s="7" t="s">
        <v>19</v>
      </c>
      <c r="B93" s="8" t="s">
        <v>135</v>
      </c>
      <c r="C93" s="9">
        <v>500</v>
      </c>
      <c r="D93" s="9"/>
    </row>
    <row r="94" spans="1:5" ht="26.25" x14ac:dyDescent="0.25">
      <c r="A94" s="7" t="s">
        <v>6</v>
      </c>
      <c r="B94" s="8" t="s">
        <v>136</v>
      </c>
      <c r="C94" s="9">
        <v>25</v>
      </c>
      <c r="D94" s="9"/>
    </row>
    <row r="95" spans="1:5" x14ac:dyDescent="0.25">
      <c r="A95" s="110"/>
      <c r="B95" s="111" t="s">
        <v>22</v>
      </c>
      <c r="C95" s="112">
        <f>SUM(C92:C94)</f>
        <v>2025</v>
      </c>
      <c r="D95" s="112">
        <f>SUM(D92:D94)</f>
        <v>0</v>
      </c>
    </row>
    <row r="96" spans="1:5" ht="30" customHeight="1" x14ac:dyDescent="0.25">
      <c r="A96" s="117"/>
      <c r="B96" s="125" t="s">
        <v>137</v>
      </c>
      <c r="C96" s="125"/>
      <c r="D96" s="125"/>
    </row>
    <row r="97" spans="1:5" ht="38.25" x14ac:dyDescent="0.25">
      <c r="A97" s="7" t="s">
        <v>5</v>
      </c>
      <c r="B97" s="13" t="s">
        <v>138</v>
      </c>
      <c r="C97" s="9">
        <v>1500</v>
      </c>
      <c r="D97" s="9"/>
    </row>
    <row r="98" spans="1:5" ht="25.5" x14ac:dyDescent="0.25">
      <c r="A98" s="7" t="s">
        <v>19</v>
      </c>
      <c r="B98" s="13" t="s">
        <v>139</v>
      </c>
      <c r="C98" s="9">
        <v>25</v>
      </c>
      <c r="D98" s="9"/>
    </row>
    <row r="99" spans="1:5" x14ac:dyDescent="0.25">
      <c r="A99" s="110"/>
      <c r="B99" s="111" t="s">
        <v>22</v>
      </c>
      <c r="C99" s="112">
        <f>SUM(C97:C98)</f>
        <v>1525</v>
      </c>
      <c r="D99" s="112"/>
    </row>
    <row r="100" spans="1:5" x14ac:dyDescent="0.25">
      <c r="A100" s="110"/>
      <c r="B100" s="111" t="s">
        <v>16</v>
      </c>
      <c r="C100" s="112">
        <f>SUM(C95,C99)</f>
        <v>3550</v>
      </c>
      <c r="D100" s="112">
        <f>SUM(D95,D99)</f>
        <v>0</v>
      </c>
    </row>
    <row r="101" spans="1:5" x14ac:dyDescent="0.25">
      <c r="A101" s="10"/>
      <c r="B101" s="11"/>
      <c r="C101" s="38"/>
      <c r="D101" s="38"/>
    </row>
    <row r="102" spans="1:5" x14ac:dyDescent="0.25">
      <c r="A102" s="58"/>
      <c r="B102" s="60"/>
      <c r="C102" s="59"/>
      <c r="E102" s="57"/>
    </row>
    <row r="103" spans="1:5" ht="15.75" x14ac:dyDescent="0.25">
      <c r="A103" s="136" t="s">
        <v>42</v>
      </c>
      <c r="B103" s="136"/>
      <c r="C103" s="136"/>
      <c r="D103" s="136"/>
    </row>
    <row r="104" spans="1:5" x14ac:dyDescent="0.25">
      <c r="A104" s="137" t="s">
        <v>2</v>
      </c>
      <c r="B104" s="137"/>
      <c r="C104" s="137"/>
      <c r="D104" s="137"/>
    </row>
    <row r="105" spans="1:5" x14ac:dyDescent="0.25">
      <c r="A105" s="19"/>
      <c r="B105" s="20"/>
      <c r="C105" s="66"/>
    </row>
    <row r="106" spans="1:5" s="62" customFormat="1" ht="34.5" customHeight="1" x14ac:dyDescent="0.25">
      <c r="A106" s="136" t="s">
        <v>43</v>
      </c>
      <c r="B106" s="136"/>
      <c r="C106" s="136"/>
      <c r="D106" s="136"/>
    </row>
    <row r="107" spans="1:5" s="62" customFormat="1" ht="15.75" customHeight="1" x14ac:dyDescent="0.25">
      <c r="A107" s="21"/>
      <c r="B107" s="22"/>
      <c r="C107" s="22"/>
      <c r="D107" s="53"/>
    </row>
    <row r="108" spans="1:5" s="62" customFormat="1" ht="15" customHeight="1" x14ac:dyDescent="0.25">
      <c r="A108" s="151" t="s">
        <v>3</v>
      </c>
      <c r="B108" s="154" t="s">
        <v>4</v>
      </c>
      <c r="C108" s="148" t="s">
        <v>97</v>
      </c>
      <c r="D108" s="148" t="s">
        <v>73</v>
      </c>
    </row>
    <row r="109" spans="1:5" s="62" customFormat="1" ht="15" customHeight="1" x14ac:dyDescent="0.25">
      <c r="A109" s="152"/>
      <c r="B109" s="155"/>
      <c r="C109" s="149"/>
      <c r="D109" s="149"/>
    </row>
    <row r="110" spans="1:5" s="62" customFormat="1" x14ac:dyDescent="0.25">
      <c r="A110" s="152"/>
      <c r="B110" s="155"/>
      <c r="C110" s="149"/>
      <c r="D110" s="149"/>
    </row>
    <row r="111" spans="1:5" s="62" customFormat="1" x14ac:dyDescent="0.25">
      <c r="A111" s="153"/>
      <c r="B111" s="156"/>
      <c r="C111" s="150"/>
      <c r="D111" s="150"/>
    </row>
    <row r="112" spans="1:5" s="62" customFormat="1" x14ac:dyDescent="0.25">
      <c r="A112" s="23" t="s">
        <v>5</v>
      </c>
      <c r="B112" s="24">
        <v>2</v>
      </c>
      <c r="C112" s="23" t="s">
        <v>6</v>
      </c>
      <c r="D112" s="24" t="s">
        <v>10</v>
      </c>
    </row>
    <row r="113" spans="1:4" s="62" customFormat="1" x14ac:dyDescent="0.25">
      <c r="A113" s="23"/>
      <c r="B113" s="138" t="s">
        <v>44</v>
      </c>
      <c r="C113" s="139"/>
      <c r="D113" s="139"/>
    </row>
    <row r="114" spans="1:4" s="62" customFormat="1" x14ac:dyDescent="0.25">
      <c r="A114" s="25" t="s">
        <v>5</v>
      </c>
      <c r="B114" s="26" t="s">
        <v>45</v>
      </c>
      <c r="C114" s="27">
        <v>300</v>
      </c>
      <c r="D114" s="27">
        <v>0</v>
      </c>
    </row>
    <row r="115" spans="1:4" s="62" customFormat="1" x14ac:dyDescent="0.25">
      <c r="A115" s="28"/>
      <c r="B115" s="29" t="s">
        <v>16</v>
      </c>
      <c r="C115" s="30">
        <f t="shared" ref="C115:D115" si="1">SUM(C114)</f>
        <v>300</v>
      </c>
      <c r="D115" s="30">
        <f t="shared" si="1"/>
        <v>0</v>
      </c>
    </row>
    <row r="116" spans="1:4" s="62" customFormat="1" x14ac:dyDescent="0.25">
      <c r="A116" s="31"/>
      <c r="B116" s="32"/>
      <c r="C116" s="33"/>
      <c r="D116" s="34"/>
    </row>
    <row r="117" spans="1:4" s="62" customFormat="1" ht="30" customHeight="1" x14ac:dyDescent="0.25">
      <c r="A117" s="136" t="s">
        <v>86</v>
      </c>
      <c r="B117" s="136"/>
      <c r="C117" s="136"/>
      <c r="D117" s="136"/>
    </row>
    <row r="118" spans="1:4" s="62" customFormat="1" x14ac:dyDescent="0.25">
      <c r="A118" s="35"/>
      <c r="B118" s="35"/>
      <c r="C118" s="35"/>
      <c r="D118" s="35"/>
    </row>
    <row r="119" spans="1:4" s="84" customFormat="1" ht="12.75" x14ac:dyDescent="0.2">
      <c r="A119" s="67"/>
      <c r="B119" s="138" t="s">
        <v>46</v>
      </c>
      <c r="C119" s="139"/>
      <c r="D119" s="139"/>
    </row>
    <row r="120" spans="1:4" s="84" customFormat="1" ht="12.75" x14ac:dyDescent="0.2">
      <c r="A120" s="25" t="s">
        <v>5</v>
      </c>
      <c r="B120" s="36" t="s">
        <v>47</v>
      </c>
      <c r="C120" s="85">
        <f>SUM(C121:C122)</f>
        <v>10809</v>
      </c>
      <c r="D120" s="85">
        <f t="shared" ref="D120" si="2">SUM(D121:D122)</f>
        <v>3836.9</v>
      </c>
    </row>
    <row r="121" spans="1:4" s="88" customFormat="1" ht="12.75" x14ac:dyDescent="0.2">
      <c r="A121" s="68"/>
      <c r="B121" s="37" t="s">
        <v>20</v>
      </c>
      <c r="C121" s="86">
        <v>10669.1</v>
      </c>
      <c r="D121" s="87">
        <v>3798.5</v>
      </c>
    </row>
    <row r="122" spans="1:4" s="88" customFormat="1" ht="12.75" x14ac:dyDescent="0.2">
      <c r="A122" s="68"/>
      <c r="B122" s="37" t="s">
        <v>21</v>
      </c>
      <c r="C122" s="87">
        <v>139.9</v>
      </c>
      <c r="D122" s="87">
        <v>38.4</v>
      </c>
    </row>
    <row r="123" spans="1:4" s="84" customFormat="1" ht="12.75" x14ac:dyDescent="0.2">
      <c r="A123" s="28"/>
      <c r="B123" s="29" t="s">
        <v>22</v>
      </c>
      <c r="C123" s="30">
        <f t="shared" ref="C123:D123" si="3">SUM(C120)</f>
        <v>10809</v>
      </c>
      <c r="D123" s="30">
        <f t="shared" si="3"/>
        <v>3836.9</v>
      </c>
    </row>
    <row r="124" spans="1:4" s="84" customFormat="1" ht="12.75" x14ac:dyDescent="0.2">
      <c r="A124" s="67"/>
      <c r="B124" s="138" t="s">
        <v>48</v>
      </c>
      <c r="C124" s="139"/>
      <c r="D124" s="139"/>
    </row>
    <row r="125" spans="1:4" s="84" customFormat="1" ht="25.5" x14ac:dyDescent="0.2">
      <c r="A125" s="25" t="s">
        <v>5</v>
      </c>
      <c r="B125" s="36" t="s">
        <v>49</v>
      </c>
      <c r="C125" s="85">
        <f>SUM(C126:C127)</f>
        <v>36738.6</v>
      </c>
      <c r="D125" s="85">
        <f t="shared" ref="D125" si="4">SUM(D126:D127)</f>
        <v>18272.8</v>
      </c>
    </row>
    <row r="126" spans="1:4" s="88" customFormat="1" ht="12.75" x14ac:dyDescent="0.2">
      <c r="A126" s="68"/>
      <c r="B126" s="37" t="s">
        <v>20</v>
      </c>
      <c r="C126" s="87">
        <v>36371.1</v>
      </c>
      <c r="D126" s="87">
        <v>18090</v>
      </c>
    </row>
    <row r="127" spans="1:4" s="88" customFormat="1" ht="12.75" x14ac:dyDescent="0.2">
      <c r="A127" s="68"/>
      <c r="B127" s="37" t="s">
        <v>21</v>
      </c>
      <c r="C127" s="87">
        <v>367.5</v>
      </c>
      <c r="D127" s="87">
        <v>182.8</v>
      </c>
    </row>
    <row r="128" spans="1:4" s="84" customFormat="1" ht="12.75" x14ac:dyDescent="0.2">
      <c r="A128" s="28"/>
      <c r="B128" s="29" t="s">
        <v>22</v>
      </c>
      <c r="C128" s="30">
        <f t="shared" ref="C128:D128" si="5">SUM(C125)</f>
        <v>36738.6</v>
      </c>
      <c r="D128" s="30">
        <f t="shared" si="5"/>
        <v>18272.8</v>
      </c>
    </row>
    <row r="129" spans="1:5" s="84" customFormat="1" ht="12.75" x14ac:dyDescent="0.2">
      <c r="A129" s="69"/>
      <c r="B129" s="140" t="s">
        <v>50</v>
      </c>
      <c r="C129" s="140"/>
      <c r="D129" s="140"/>
    </row>
    <row r="130" spans="1:5" s="84" customFormat="1" ht="12.75" x14ac:dyDescent="0.2">
      <c r="A130" s="25" t="s">
        <v>5</v>
      </c>
      <c r="B130" s="36" t="s">
        <v>51</v>
      </c>
      <c r="C130" s="87">
        <f>C133</f>
        <v>160</v>
      </c>
      <c r="D130" s="87">
        <f t="shared" ref="D130" si="6">D133</f>
        <v>0</v>
      </c>
    </row>
    <row r="131" spans="1:5" s="84" customFormat="1" ht="12.75" x14ac:dyDescent="0.2">
      <c r="A131" s="69"/>
      <c r="B131" s="37" t="s">
        <v>20</v>
      </c>
      <c r="C131" s="87">
        <v>158.4</v>
      </c>
      <c r="D131" s="87">
        <v>0</v>
      </c>
    </row>
    <row r="132" spans="1:5" s="84" customFormat="1" ht="12.75" x14ac:dyDescent="0.2">
      <c r="A132" s="69"/>
      <c r="B132" s="37" t="s">
        <v>21</v>
      </c>
      <c r="C132" s="87">
        <v>1.6</v>
      </c>
      <c r="D132" s="87">
        <v>0</v>
      </c>
    </row>
    <row r="133" spans="1:5" s="84" customFormat="1" ht="12.75" x14ac:dyDescent="0.2">
      <c r="A133" s="28"/>
      <c r="B133" s="29" t="s">
        <v>22</v>
      </c>
      <c r="C133" s="30">
        <f>SUM(C131:C132)</f>
        <v>160</v>
      </c>
      <c r="D133" s="30">
        <f>SUM(D131:D132)</f>
        <v>0</v>
      </c>
    </row>
    <row r="134" spans="1:5" s="84" customFormat="1" ht="12.75" x14ac:dyDescent="0.2">
      <c r="A134" s="28"/>
      <c r="B134" s="29" t="s">
        <v>16</v>
      </c>
      <c r="C134" s="30">
        <f>SUM(C123,C128,C133)</f>
        <v>47707.6</v>
      </c>
      <c r="D134" s="30">
        <f t="shared" ref="D134" si="7">SUM(D123,D128,D133)</f>
        <v>22109.7</v>
      </c>
    </row>
    <row r="135" spans="1:5" s="62" customFormat="1" x14ac:dyDescent="0.25">
      <c r="C135" s="71"/>
      <c r="D135" s="71"/>
    </row>
    <row r="136" spans="1:5" ht="15.75" x14ac:dyDescent="0.25">
      <c r="A136" s="130" t="s">
        <v>52</v>
      </c>
      <c r="B136" s="130"/>
      <c r="C136" s="130"/>
      <c r="D136" s="130"/>
    </row>
    <row r="137" spans="1:5" ht="15.75" x14ac:dyDescent="0.25">
      <c r="A137" s="146" t="s">
        <v>2</v>
      </c>
      <c r="B137" s="146"/>
      <c r="C137" s="146"/>
      <c r="D137" s="146"/>
    </row>
    <row r="138" spans="1:5" x14ac:dyDescent="0.25">
      <c r="A138" s="16"/>
      <c r="B138" s="39"/>
      <c r="C138" s="40"/>
    </row>
    <row r="139" spans="1:5" ht="29.25" customHeight="1" x14ac:dyDescent="0.25">
      <c r="A139" s="122" t="s">
        <v>98</v>
      </c>
      <c r="B139" s="122"/>
      <c r="C139" s="122"/>
      <c r="D139" s="122"/>
      <c r="E139" s="63"/>
    </row>
    <row r="140" spans="1:5" ht="15.75" x14ac:dyDescent="0.25">
      <c r="A140" s="41"/>
      <c r="B140" s="4"/>
      <c r="C140" s="4"/>
      <c r="D140" s="54"/>
    </row>
    <row r="141" spans="1:5" s="81" customFormat="1" ht="12" customHeight="1" x14ac:dyDescent="0.2">
      <c r="A141" s="157" t="s">
        <v>3</v>
      </c>
      <c r="B141" s="158" t="s">
        <v>4</v>
      </c>
      <c r="C141" s="120" t="s">
        <v>87</v>
      </c>
      <c r="D141" s="120" t="s">
        <v>74</v>
      </c>
    </row>
    <row r="142" spans="1:5" s="81" customFormat="1" ht="15" customHeight="1" x14ac:dyDescent="0.2">
      <c r="A142" s="157"/>
      <c r="B142" s="158"/>
      <c r="C142" s="120"/>
      <c r="D142" s="120"/>
    </row>
    <row r="143" spans="1:5" s="81" customFormat="1" ht="25.5" customHeight="1" x14ac:dyDescent="0.2">
      <c r="A143" s="157"/>
      <c r="B143" s="158"/>
      <c r="C143" s="120"/>
      <c r="D143" s="120"/>
    </row>
    <row r="144" spans="1:5" s="81" customFormat="1" ht="12" customHeight="1" x14ac:dyDescent="0.2">
      <c r="A144" s="5" t="s">
        <v>5</v>
      </c>
      <c r="B144" s="6">
        <v>2</v>
      </c>
      <c r="C144" s="5" t="s">
        <v>6</v>
      </c>
      <c r="D144" s="5" t="s">
        <v>13</v>
      </c>
    </row>
    <row r="145" spans="1:5" ht="24.75" customHeight="1" x14ac:dyDescent="0.25">
      <c r="A145" s="91"/>
      <c r="B145" s="135" t="s">
        <v>53</v>
      </c>
      <c r="C145" s="135"/>
      <c r="D145" s="135"/>
    </row>
    <row r="146" spans="1:5" s="93" customFormat="1" ht="76.5" x14ac:dyDescent="0.25">
      <c r="A146" s="7" t="s">
        <v>5</v>
      </c>
      <c r="B146" s="42" t="s">
        <v>54</v>
      </c>
      <c r="C146" s="9">
        <f>SUM(C147:C150)</f>
        <v>484474.7</v>
      </c>
      <c r="D146" s="9">
        <f>SUM(D147:D150)</f>
        <v>282740</v>
      </c>
    </row>
    <row r="147" spans="1:5" s="95" customFormat="1" ht="25.5" x14ac:dyDescent="0.2">
      <c r="A147" s="7"/>
      <c r="B147" s="15" t="s">
        <v>99</v>
      </c>
      <c r="C147" s="9">
        <v>51899.199999999997</v>
      </c>
      <c r="D147" s="9">
        <v>28460</v>
      </c>
    </row>
    <row r="148" spans="1:5" s="95" customFormat="1" ht="25.5" x14ac:dyDescent="0.2">
      <c r="A148" s="7"/>
      <c r="B148" s="15" t="s">
        <v>100</v>
      </c>
      <c r="C148" s="9">
        <v>315656.2</v>
      </c>
      <c r="D148" s="9">
        <v>192830</v>
      </c>
    </row>
    <row r="149" spans="1:5" s="95" customFormat="1" ht="25.5" x14ac:dyDescent="0.2">
      <c r="A149" s="7"/>
      <c r="B149" s="43" t="s">
        <v>102</v>
      </c>
      <c r="C149" s="9">
        <v>45796</v>
      </c>
      <c r="D149" s="9">
        <v>23130</v>
      </c>
    </row>
    <row r="150" spans="1:5" s="95" customFormat="1" ht="28.5" customHeight="1" x14ac:dyDescent="0.2">
      <c r="A150" s="7"/>
      <c r="B150" s="15" t="s">
        <v>101</v>
      </c>
      <c r="C150" s="9">
        <v>71123.3</v>
      </c>
      <c r="D150" s="9">
        <v>38320</v>
      </c>
    </row>
    <row r="151" spans="1:5" s="97" customFormat="1" ht="18.75" customHeight="1" x14ac:dyDescent="0.2">
      <c r="A151" s="7" t="s">
        <v>19</v>
      </c>
      <c r="B151" s="43" t="s">
        <v>75</v>
      </c>
      <c r="C151" s="9">
        <v>9451</v>
      </c>
      <c r="D151" s="9">
        <v>1424.5</v>
      </c>
      <c r="E151" s="96"/>
    </row>
    <row r="152" spans="1:5" s="97" customFormat="1" ht="24.75" customHeight="1" x14ac:dyDescent="0.2">
      <c r="A152" s="7" t="s">
        <v>6</v>
      </c>
      <c r="B152" s="73" t="s">
        <v>55</v>
      </c>
      <c r="C152" s="9">
        <f>SUM(C153:C154)</f>
        <v>4550</v>
      </c>
      <c r="D152" s="9">
        <f>SUM(D153:D154)</f>
        <v>2317.8000000000002</v>
      </c>
      <c r="E152" s="98"/>
    </row>
    <row r="153" spans="1:5" s="97" customFormat="1" ht="12.75" x14ac:dyDescent="0.2">
      <c r="A153" s="104"/>
      <c r="B153" s="79" t="s">
        <v>20</v>
      </c>
      <c r="C153" s="89">
        <v>4504.5</v>
      </c>
      <c r="D153" s="89">
        <v>2317.8000000000002</v>
      </c>
      <c r="E153" s="98"/>
    </row>
    <row r="154" spans="1:5" s="97" customFormat="1" ht="12.75" x14ac:dyDescent="0.2">
      <c r="A154" s="104"/>
      <c r="B154" s="79" t="s">
        <v>21</v>
      </c>
      <c r="C154" s="89">
        <v>45.5</v>
      </c>
      <c r="D154" s="89">
        <v>0</v>
      </c>
      <c r="E154" s="98"/>
    </row>
    <row r="155" spans="1:5" s="97" customFormat="1" ht="25.5" x14ac:dyDescent="0.2">
      <c r="A155" s="7" t="s">
        <v>13</v>
      </c>
      <c r="B155" s="43" t="s">
        <v>76</v>
      </c>
      <c r="C155" s="9">
        <v>50</v>
      </c>
      <c r="D155" s="9">
        <v>0</v>
      </c>
      <c r="E155" s="98"/>
    </row>
    <row r="156" spans="1:5" s="97" customFormat="1" ht="12.75" x14ac:dyDescent="0.2">
      <c r="A156" s="7" t="s">
        <v>7</v>
      </c>
      <c r="B156" s="44" t="s">
        <v>56</v>
      </c>
      <c r="C156" s="9">
        <v>110</v>
      </c>
      <c r="D156" s="9">
        <v>110</v>
      </c>
      <c r="E156" s="98"/>
    </row>
    <row r="157" spans="1:5" s="97" customFormat="1" ht="12.75" x14ac:dyDescent="0.2">
      <c r="A157" s="7" t="s">
        <v>8</v>
      </c>
      <c r="B157" s="43" t="s">
        <v>103</v>
      </c>
      <c r="C157" s="9">
        <f>836.5+21</f>
        <v>857.5</v>
      </c>
      <c r="D157" s="9">
        <v>465</v>
      </c>
      <c r="E157" s="98"/>
    </row>
    <row r="158" spans="1:5" s="101" customFormat="1" ht="12.75" x14ac:dyDescent="0.2">
      <c r="A158" s="7" t="s">
        <v>9</v>
      </c>
      <c r="B158" s="43" t="s">
        <v>57</v>
      </c>
      <c r="C158" s="9">
        <v>98.2</v>
      </c>
      <c r="D158" s="9">
        <v>97.7</v>
      </c>
      <c r="E158" s="99"/>
    </row>
    <row r="159" spans="1:5" s="101" customFormat="1" ht="51" x14ac:dyDescent="0.2">
      <c r="A159" s="7" t="s">
        <v>10</v>
      </c>
      <c r="B159" s="44" t="s">
        <v>88</v>
      </c>
      <c r="C159" s="9">
        <v>889.9</v>
      </c>
      <c r="D159" s="9">
        <v>240</v>
      </c>
      <c r="E159" s="99"/>
    </row>
    <row r="160" spans="1:5" s="101" customFormat="1" ht="15.75" customHeight="1" x14ac:dyDescent="0.2">
      <c r="A160" s="7" t="s">
        <v>11</v>
      </c>
      <c r="B160" s="15" t="s">
        <v>89</v>
      </c>
      <c r="C160" s="9">
        <v>240</v>
      </c>
      <c r="D160" s="9">
        <v>0</v>
      </c>
      <c r="E160" s="99"/>
    </row>
    <row r="161" spans="1:5" s="101" customFormat="1" ht="51" x14ac:dyDescent="0.2">
      <c r="A161" s="7" t="s">
        <v>12</v>
      </c>
      <c r="B161" s="44" t="s">
        <v>104</v>
      </c>
      <c r="C161" s="9">
        <v>6633.4</v>
      </c>
      <c r="D161" s="9">
        <v>3403</v>
      </c>
      <c r="E161" s="99"/>
    </row>
    <row r="162" spans="1:5" s="101" customFormat="1" ht="25.5" x14ac:dyDescent="0.2">
      <c r="A162" s="7" t="s">
        <v>58</v>
      </c>
      <c r="B162" s="44" t="s">
        <v>59</v>
      </c>
      <c r="C162" s="9">
        <v>24405.7</v>
      </c>
      <c r="D162" s="9">
        <v>16544.400000000001</v>
      </c>
      <c r="E162" s="100"/>
    </row>
    <row r="163" spans="1:5" s="101" customFormat="1" ht="27.75" customHeight="1" x14ac:dyDescent="0.2">
      <c r="A163" s="7" t="s">
        <v>14</v>
      </c>
      <c r="B163" s="75" t="s">
        <v>90</v>
      </c>
      <c r="C163" s="9">
        <v>44.3</v>
      </c>
      <c r="D163" s="9">
        <v>44.2</v>
      </c>
      <c r="E163" s="100"/>
    </row>
    <row r="164" spans="1:5" s="101" customFormat="1" ht="24" hidden="1" x14ac:dyDescent="0.2">
      <c r="A164" s="7" t="s">
        <v>84</v>
      </c>
      <c r="B164" s="74" t="s">
        <v>91</v>
      </c>
      <c r="C164" s="9">
        <f>SUM(C165:C166)</f>
        <v>0</v>
      </c>
      <c r="D164" s="9">
        <f>SUM(D165:D166)</f>
        <v>0</v>
      </c>
      <c r="E164" s="99"/>
    </row>
    <row r="165" spans="1:5" s="101" customFormat="1" ht="12.75" hidden="1" x14ac:dyDescent="0.2">
      <c r="A165" s="104"/>
      <c r="B165" s="80" t="s">
        <v>20</v>
      </c>
      <c r="C165" s="89"/>
      <c r="D165" s="89">
        <v>0</v>
      </c>
      <c r="E165" s="99"/>
    </row>
    <row r="166" spans="1:5" s="101" customFormat="1" ht="12.75" hidden="1" x14ac:dyDescent="0.2">
      <c r="A166" s="104"/>
      <c r="B166" s="80" t="s">
        <v>21</v>
      </c>
      <c r="C166" s="89"/>
      <c r="D166" s="89">
        <v>0</v>
      </c>
      <c r="E166" s="99"/>
    </row>
    <row r="167" spans="1:5" s="101" customFormat="1" ht="25.5" x14ac:dyDescent="0.2">
      <c r="A167" s="7" t="s">
        <v>60</v>
      </c>
      <c r="B167" s="44" t="s">
        <v>105</v>
      </c>
      <c r="C167" s="89">
        <f>SUM(C168:C170)</f>
        <v>6091.7</v>
      </c>
      <c r="D167" s="89">
        <f>SUM(D168:D170)</f>
        <v>0</v>
      </c>
      <c r="E167" s="99"/>
    </row>
    <row r="168" spans="1:5" s="101" customFormat="1" ht="12.75" x14ac:dyDescent="0.2">
      <c r="A168" s="104"/>
      <c r="B168" s="80" t="s">
        <v>106</v>
      </c>
      <c r="C168" s="89">
        <v>5963.9</v>
      </c>
      <c r="D168" s="89">
        <v>0</v>
      </c>
      <c r="E168" s="99"/>
    </row>
    <row r="169" spans="1:5" s="101" customFormat="1" ht="12.75" x14ac:dyDescent="0.2">
      <c r="A169" s="104"/>
      <c r="B169" s="80" t="s">
        <v>20</v>
      </c>
      <c r="C169" s="89">
        <v>121.7</v>
      </c>
      <c r="D169" s="89">
        <v>0</v>
      </c>
      <c r="E169" s="99"/>
    </row>
    <row r="170" spans="1:5" s="101" customFormat="1" ht="12.75" x14ac:dyDescent="0.2">
      <c r="A170" s="104"/>
      <c r="B170" s="80" t="s">
        <v>21</v>
      </c>
      <c r="C170" s="89">
        <v>6.1</v>
      </c>
      <c r="D170" s="89">
        <v>0</v>
      </c>
      <c r="E170" s="99"/>
    </row>
    <row r="171" spans="1:5" s="101" customFormat="1" ht="12.75" x14ac:dyDescent="0.2">
      <c r="A171" s="7" t="s">
        <v>61</v>
      </c>
      <c r="B171" s="44" t="s">
        <v>107</v>
      </c>
      <c r="C171" s="9">
        <f>SUM(C172:C173)</f>
        <v>6891.2</v>
      </c>
      <c r="D171" s="9">
        <f>SUM(D172:D173)</f>
        <v>0</v>
      </c>
      <c r="E171" s="99"/>
    </row>
    <row r="172" spans="1:5" s="101" customFormat="1" ht="12.75" x14ac:dyDescent="0.2">
      <c r="A172" s="7"/>
      <c r="B172" s="80" t="s">
        <v>20</v>
      </c>
      <c r="C172" s="89">
        <v>6822.2</v>
      </c>
      <c r="D172" s="89">
        <v>0</v>
      </c>
      <c r="E172" s="99"/>
    </row>
    <row r="173" spans="1:5" s="101" customFormat="1" ht="12.75" x14ac:dyDescent="0.2">
      <c r="A173" s="7"/>
      <c r="B173" s="80" t="s">
        <v>21</v>
      </c>
      <c r="C173" s="89">
        <v>69</v>
      </c>
      <c r="D173" s="89"/>
      <c r="E173" s="99"/>
    </row>
    <row r="174" spans="1:5" s="101" customFormat="1" ht="25.5" x14ac:dyDescent="0.2">
      <c r="A174" s="7" t="s">
        <v>109</v>
      </c>
      <c r="B174" s="108" t="s">
        <v>108</v>
      </c>
      <c r="C174" s="9">
        <f>SUM(C175:C177)</f>
        <v>1423.1</v>
      </c>
      <c r="D174" s="9">
        <f>SUM(D175:D177)</f>
        <v>0</v>
      </c>
      <c r="E174" s="99"/>
    </row>
    <row r="175" spans="1:5" s="101" customFormat="1" ht="12.75" x14ac:dyDescent="0.2">
      <c r="A175" s="7"/>
      <c r="B175" s="109" t="s">
        <v>106</v>
      </c>
      <c r="C175" s="89">
        <v>1296.3</v>
      </c>
      <c r="D175" s="89">
        <v>0</v>
      </c>
      <c r="E175" s="99"/>
    </row>
    <row r="176" spans="1:5" s="101" customFormat="1" ht="12.75" x14ac:dyDescent="0.2">
      <c r="A176" s="7"/>
      <c r="B176" s="80" t="s">
        <v>20</v>
      </c>
      <c r="C176" s="89">
        <v>112.7</v>
      </c>
      <c r="D176" s="89">
        <v>0</v>
      </c>
      <c r="E176" s="99"/>
    </row>
    <row r="177" spans="1:5" s="101" customFormat="1" ht="12.75" x14ac:dyDescent="0.2">
      <c r="A177" s="7"/>
      <c r="B177" s="80" t="s">
        <v>21</v>
      </c>
      <c r="C177" s="89">
        <v>14.1</v>
      </c>
      <c r="D177" s="89">
        <v>0</v>
      </c>
      <c r="E177" s="99"/>
    </row>
    <row r="178" spans="1:5" s="101" customFormat="1" ht="12.75" x14ac:dyDescent="0.2">
      <c r="A178" s="7" t="s">
        <v>77</v>
      </c>
      <c r="B178" s="44" t="s">
        <v>110</v>
      </c>
      <c r="C178" s="9">
        <v>170</v>
      </c>
      <c r="D178" s="9">
        <v>0</v>
      </c>
      <c r="E178" s="99"/>
    </row>
    <row r="179" spans="1:5" s="101" customFormat="1" ht="12.75" x14ac:dyDescent="0.2">
      <c r="A179" s="7"/>
      <c r="B179" s="44" t="s">
        <v>111</v>
      </c>
      <c r="C179" s="9">
        <f>SUM(C180:C181)</f>
        <v>8508.6</v>
      </c>
      <c r="D179" s="9">
        <f>SUM(D180:D181)</f>
        <v>0</v>
      </c>
      <c r="E179" s="99"/>
    </row>
    <row r="180" spans="1:5" s="101" customFormat="1" ht="12.75" x14ac:dyDescent="0.2">
      <c r="A180" s="7"/>
      <c r="B180" s="80" t="s">
        <v>20</v>
      </c>
      <c r="C180" s="89">
        <v>8500</v>
      </c>
      <c r="D180" s="89">
        <v>0</v>
      </c>
      <c r="E180" s="99"/>
    </row>
    <row r="181" spans="1:5" s="101" customFormat="1" ht="12.75" x14ac:dyDescent="0.2">
      <c r="A181" s="7"/>
      <c r="B181" s="80" t="s">
        <v>21</v>
      </c>
      <c r="C181" s="89">
        <v>8.6</v>
      </c>
      <c r="D181" s="89">
        <v>0</v>
      </c>
      <c r="E181" s="99"/>
    </row>
    <row r="182" spans="1:5" s="101" customFormat="1" ht="25.5" x14ac:dyDescent="0.2">
      <c r="A182" s="7" t="s">
        <v>84</v>
      </c>
      <c r="B182" s="44" t="s">
        <v>112</v>
      </c>
      <c r="C182" s="9">
        <f>SUM(C183:C184)</f>
        <v>364.7</v>
      </c>
      <c r="D182" s="9">
        <f>SUM(D183:D184)</f>
        <v>0</v>
      </c>
      <c r="E182" s="99"/>
    </row>
    <row r="183" spans="1:5" s="101" customFormat="1" ht="12.75" x14ac:dyDescent="0.2">
      <c r="A183" s="7"/>
      <c r="B183" s="80" t="s">
        <v>20</v>
      </c>
      <c r="C183" s="89">
        <v>361</v>
      </c>
      <c r="D183" s="89">
        <v>0</v>
      </c>
      <c r="E183" s="99"/>
    </row>
    <row r="184" spans="1:5" s="101" customFormat="1" ht="12.75" x14ac:dyDescent="0.2">
      <c r="A184" s="7"/>
      <c r="B184" s="80" t="s">
        <v>21</v>
      </c>
      <c r="C184" s="89">
        <v>3.7</v>
      </c>
      <c r="D184" s="89">
        <v>0</v>
      </c>
      <c r="E184" s="99"/>
    </row>
    <row r="185" spans="1:5" s="101" customFormat="1" ht="25.5" x14ac:dyDescent="0.2">
      <c r="A185" s="7" t="s">
        <v>114</v>
      </c>
      <c r="B185" s="44" t="s">
        <v>113</v>
      </c>
      <c r="C185" s="9">
        <f>SUM(C186:C187)</f>
        <v>1982.3000000000002</v>
      </c>
      <c r="D185" s="9">
        <f>SUM(D186:D187)</f>
        <v>0</v>
      </c>
      <c r="E185" s="99"/>
    </row>
    <row r="186" spans="1:5" s="101" customFormat="1" ht="12.75" x14ac:dyDescent="0.2">
      <c r="A186" s="7"/>
      <c r="B186" s="80" t="s">
        <v>20</v>
      </c>
      <c r="C186" s="89">
        <v>1962.4</v>
      </c>
      <c r="D186" s="89">
        <v>0</v>
      </c>
      <c r="E186" s="99"/>
    </row>
    <row r="187" spans="1:5" s="101" customFormat="1" ht="12.75" x14ac:dyDescent="0.2">
      <c r="A187" s="7"/>
      <c r="B187" s="80" t="s">
        <v>21</v>
      </c>
      <c r="C187" s="89">
        <v>19.899999999999999</v>
      </c>
      <c r="D187" s="89">
        <v>0</v>
      </c>
      <c r="E187" s="99"/>
    </row>
    <row r="188" spans="1:5" s="101" customFormat="1" ht="12.75" x14ac:dyDescent="0.2">
      <c r="A188" s="28"/>
      <c r="B188" s="29" t="s">
        <v>22</v>
      </c>
      <c r="C188" s="30">
        <f>SUM(C146,C151,C152,C155,C156,C157,C158,C159,C160,C161,C162,C163,C164,C167,C171,C174,C178,C179,C182,C185)</f>
        <v>557236.29999999993</v>
      </c>
      <c r="D188" s="30">
        <f>SUM(D146,D151,D152,D155,D156,D157,D158,D159,D160,D161,D162,D163,D164,D167,D171,D174,D178,D179,D182,D185)</f>
        <v>307386.60000000003</v>
      </c>
      <c r="E188" s="99"/>
    </row>
    <row r="189" spans="1:5" s="101" customFormat="1" ht="23.25" customHeight="1" x14ac:dyDescent="0.2">
      <c r="A189" s="76"/>
      <c r="B189" s="141" t="s">
        <v>62</v>
      </c>
      <c r="C189" s="141"/>
      <c r="D189" s="141"/>
      <c r="E189" s="99"/>
    </row>
    <row r="190" spans="1:5" x14ac:dyDescent="0.25">
      <c r="A190" s="7"/>
      <c r="B190" s="15" t="s">
        <v>63</v>
      </c>
      <c r="C190" s="9">
        <v>15999.2</v>
      </c>
      <c r="D190" s="9">
        <v>6190</v>
      </c>
      <c r="E190" s="92"/>
    </row>
    <row r="191" spans="1:5" s="93" customFormat="1" ht="25.5" customHeight="1" x14ac:dyDescent="0.25">
      <c r="A191" s="7"/>
      <c r="B191" s="102" t="s">
        <v>92</v>
      </c>
      <c r="C191" s="9">
        <v>98692.9</v>
      </c>
      <c r="D191" s="9">
        <v>47070</v>
      </c>
      <c r="E191" s="94"/>
    </row>
    <row r="192" spans="1:5" s="93" customFormat="1" ht="25.5" x14ac:dyDescent="0.25">
      <c r="A192" s="7"/>
      <c r="B192" s="15" t="s">
        <v>94</v>
      </c>
      <c r="C192" s="9">
        <v>14438.5</v>
      </c>
      <c r="D192" s="9">
        <v>8770</v>
      </c>
      <c r="E192" s="103"/>
    </row>
    <row r="193" spans="1:5" s="93" customFormat="1" ht="15" customHeight="1" x14ac:dyDescent="0.25">
      <c r="A193" s="7"/>
      <c r="B193" s="102" t="s">
        <v>93</v>
      </c>
      <c r="C193" s="9">
        <v>11466.3</v>
      </c>
      <c r="D193" s="9">
        <v>6290</v>
      </c>
      <c r="E193" s="103"/>
    </row>
    <row r="194" spans="1:5" s="97" customFormat="1" ht="17.25" customHeight="1" x14ac:dyDescent="0.25">
      <c r="A194" s="7"/>
      <c r="B194" s="102" t="s">
        <v>64</v>
      </c>
      <c r="C194" s="9">
        <v>62183.9</v>
      </c>
      <c r="D194" s="9">
        <v>28600</v>
      </c>
      <c r="E194" s="103"/>
    </row>
    <row r="195" spans="1:5" s="97" customFormat="1" ht="17.25" customHeight="1" x14ac:dyDescent="0.25">
      <c r="A195" s="7"/>
      <c r="B195" s="15" t="s">
        <v>65</v>
      </c>
      <c r="C195" s="9">
        <v>15373.3</v>
      </c>
      <c r="D195" s="9">
        <v>8420</v>
      </c>
      <c r="E195" s="103"/>
    </row>
    <row r="196" spans="1:5" s="97" customFormat="1" ht="17.25" customHeight="1" x14ac:dyDescent="0.25">
      <c r="A196" s="7"/>
      <c r="B196" s="15" t="s">
        <v>66</v>
      </c>
      <c r="C196" s="9">
        <v>30232.400000000001</v>
      </c>
      <c r="D196" s="9">
        <v>14310</v>
      </c>
      <c r="E196" s="103"/>
    </row>
    <row r="197" spans="1:5" s="101" customFormat="1" ht="12.75" x14ac:dyDescent="0.2">
      <c r="A197" s="28"/>
      <c r="B197" s="29" t="s">
        <v>22</v>
      </c>
      <c r="C197" s="30">
        <f>SUM(C190:C196)</f>
        <v>248386.49999999997</v>
      </c>
      <c r="D197" s="30">
        <f>SUM(D190:D196)</f>
        <v>119650</v>
      </c>
    </row>
    <row r="198" spans="1:5" x14ac:dyDescent="0.25">
      <c r="A198" s="28"/>
      <c r="B198" s="29" t="s">
        <v>16</v>
      </c>
      <c r="C198" s="30">
        <f>SUM(C188,C197,)</f>
        <v>805622.79999999993</v>
      </c>
      <c r="D198" s="30">
        <f>SUM(D188,D197,)</f>
        <v>427036.60000000003</v>
      </c>
    </row>
    <row r="199" spans="1:5" x14ac:dyDescent="0.25">
      <c r="A199" s="10"/>
      <c r="B199" s="11"/>
      <c r="C199" s="12"/>
      <c r="D199" s="12"/>
    </row>
    <row r="200" spans="1:5" ht="35.25" customHeight="1" x14ac:dyDescent="0.25">
      <c r="A200" s="122" t="s">
        <v>115</v>
      </c>
      <c r="B200" s="122"/>
      <c r="C200" s="122"/>
      <c r="D200" s="122"/>
    </row>
    <row r="201" spans="1:5" x14ac:dyDescent="0.25">
      <c r="A201" s="14"/>
      <c r="B201" s="14"/>
      <c r="C201" s="14"/>
      <c r="D201" s="14"/>
    </row>
    <row r="202" spans="1:5" s="101" customFormat="1" ht="14.25" customHeight="1" x14ac:dyDescent="0.2">
      <c r="A202" s="77"/>
      <c r="B202" s="142" t="s">
        <v>67</v>
      </c>
      <c r="C202" s="143"/>
      <c r="D202" s="143"/>
    </row>
    <row r="203" spans="1:5" s="97" customFormat="1" ht="12.75" x14ac:dyDescent="0.2">
      <c r="A203" s="7" t="s">
        <v>5</v>
      </c>
      <c r="B203" s="15" t="s">
        <v>68</v>
      </c>
      <c r="C203" s="9">
        <v>1157.5999999999999</v>
      </c>
      <c r="D203" s="9">
        <v>756.6</v>
      </c>
    </row>
    <row r="204" spans="1:5" s="97" customFormat="1" ht="12.75" x14ac:dyDescent="0.2">
      <c r="A204" s="7" t="s">
        <v>19</v>
      </c>
      <c r="B204" s="43" t="s">
        <v>117</v>
      </c>
      <c r="C204" s="9">
        <f>SUM(C205:C206)</f>
        <v>1010.1</v>
      </c>
      <c r="D204" s="9">
        <f>SUM(D205:D206)</f>
        <v>1010.1</v>
      </c>
    </row>
    <row r="205" spans="1:5" s="97" customFormat="1" ht="12.75" x14ac:dyDescent="0.2">
      <c r="A205" s="7"/>
      <c r="B205" s="80" t="s">
        <v>20</v>
      </c>
      <c r="C205" s="9">
        <v>1000</v>
      </c>
      <c r="D205" s="9">
        <v>1000</v>
      </c>
    </row>
    <row r="206" spans="1:5" s="97" customFormat="1" ht="12.75" x14ac:dyDescent="0.2">
      <c r="A206" s="7"/>
      <c r="B206" s="80" t="s">
        <v>21</v>
      </c>
      <c r="C206" s="9">
        <v>10.1</v>
      </c>
      <c r="D206" s="9">
        <v>10.1</v>
      </c>
    </row>
    <row r="207" spans="1:5" s="97" customFormat="1" ht="25.5" x14ac:dyDescent="0.2">
      <c r="A207" s="7" t="s">
        <v>6</v>
      </c>
      <c r="B207" s="45" t="s">
        <v>59</v>
      </c>
      <c r="C207" s="9">
        <v>600</v>
      </c>
      <c r="D207" s="9">
        <v>352</v>
      </c>
    </row>
    <row r="208" spans="1:5" s="97" customFormat="1" ht="63.75" hidden="1" x14ac:dyDescent="0.2">
      <c r="A208" s="7" t="s">
        <v>6</v>
      </c>
      <c r="B208" s="45" t="s">
        <v>95</v>
      </c>
      <c r="C208" s="9">
        <v>0</v>
      </c>
      <c r="D208" s="9">
        <v>0</v>
      </c>
    </row>
    <row r="209" spans="1:5" s="97" customFormat="1" ht="25.5" hidden="1" x14ac:dyDescent="0.2">
      <c r="A209" s="7" t="s">
        <v>13</v>
      </c>
      <c r="B209" s="45" t="s">
        <v>69</v>
      </c>
      <c r="C209" s="9"/>
      <c r="D209" s="9"/>
    </row>
    <row r="210" spans="1:5" s="81" customFormat="1" ht="12.75" x14ac:dyDescent="0.2">
      <c r="A210" s="28"/>
      <c r="B210" s="29" t="s">
        <v>22</v>
      </c>
      <c r="C210" s="30">
        <f>C203+C204+C207</f>
        <v>2767.7</v>
      </c>
      <c r="D210" s="30">
        <f>D203+D204+D207</f>
        <v>2118.6999999999998</v>
      </c>
    </row>
    <row r="211" spans="1:5" s="81" customFormat="1" ht="15" customHeight="1" x14ac:dyDescent="0.2">
      <c r="A211" s="76"/>
      <c r="B211" s="144" t="s">
        <v>62</v>
      </c>
      <c r="C211" s="145"/>
      <c r="D211" s="145"/>
    </row>
    <row r="212" spans="1:5" s="93" customFormat="1" ht="25.5" customHeight="1" x14ac:dyDescent="0.25">
      <c r="A212" s="7" t="s">
        <v>5</v>
      </c>
      <c r="B212" s="105" t="s">
        <v>70</v>
      </c>
      <c r="C212" s="9">
        <v>22830</v>
      </c>
      <c r="D212" s="9">
        <v>13730</v>
      </c>
    </row>
    <row r="213" spans="1:5" x14ac:dyDescent="0.25">
      <c r="A213" s="28"/>
      <c r="B213" s="29" t="s">
        <v>22</v>
      </c>
      <c r="C213" s="30">
        <f>SUM(C212:C212)</f>
        <v>22830</v>
      </c>
      <c r="D213" s="30">
        <f>SUM(D212:D212)</f>
        <v>13730</v>
      </c>
    </row>
    <row r="214" spans="1:5" s="57" customFormat="1" x14ac:dyDescent="0.25">
      <c r="A214" s="28"/>
      <c r="B214" s="29" t="s">
        <v>16</v>
      </c>
      <c r="C214" s="30">
        <f>SUM(C210,C213)</f>
        <v>25597.7</v>
      </c>
      <c r="D214" s="30">
        <f>SUM(D210,D213)</f>
        <v>15848.7</v>
      </c>
    </row>
    <row r="215" spans="1:5" x14ac:dyDescent="0.25">
      <c r="A215" s="134"/>
      <c r="B215" s="134"/>
    </row>
    <row r="216" spans="1:5" x14ac:dyDescent="0.25">
      <c r="A216" s="49"/>
      <c r="B216" s="50" t="s">
        <v>72</v>
      </c>
      <c r="C216" s="51">
        <f>SUM(C14,C23,C42,C56,C87,C100,C115,C134,C198,C214)</f>
        <v>1119348.2999999998</v>
      </c>
      <c r="D216" s="51">
        <f>SUM(D14,D23,D42,D56,D87,D100,D115,D134,D198,D214)</f>
        <v>536554.4</v>
      </c>
      <c r="E216" s="38"/>
    </row>
    <row r="217" spans="1:5" ht="30" hidden="1" customHeight="1" x14ac:dyDescent="0.25">
      <c r="A217" s="48"/>
      <c r="B217" s="48"/>
      <c r="E217" s="62"/>
    </row>
    <row r="218" spans="1:5" ht="15" hidden="1" customHeight="1" x14ac:dyDescent="0.25">
      <c r="A218" s="46"/>
      <c r="B218" s="133" t="s">
        <v>116</v>
      </c>
      <c r="C218" s="133"/>
    </row>
    <row r="219" spans="1:5" ht="10.5" hidden="1" customHeight="1" x14ac:dyDescent="0.25">
      <c r="B219" s="47" t="s">
        <v>71</v>
      </c>
    </row>
    <row r="220" spans="1:5" hidden="1" x14ac:dyDescent="0.25">
      <c r="B220" s="118" t="s">
        <v>140</v>
      </c>
    </row>
    <row r="221" spans="1:5" x14ac:dyDescent="0.25">
      <c r="C221" s="72"/>
    </row>
    <row r="222" spans="1:5" x14ac:dyDescent="0.25">
      <c r="C222" s="72"/>
    </row>
    <row r="223" spans="1:5" x14ac:dyDescent="0.25">
      <c r="C223" s="72"/>
      <c r="D223" s="72"/>
    </row>
    <row r="224" spans="1:5" x14ac:dyDescent="0.25">
      <c r="C224" s="78"/>
      <c r="D224" s="78"/>
    </row>
    <row r="225" spans="3:3" x14ac:dyDescent="0.25">
      <c r="C225" s="72"/>
    </row>
  </sheetData>
  <mergeCells count="52">
    <mergeCell ref="A200:D200"/>
    <mergeCell ref="A141:A143"/>
    <mergeCell ref="B141:B143"/>
    <mergeCell ref="C141:C143"/>
    <mergeCell ref="D141:D143"/>
    <mergeCell ref="B113:D113"/>
    <mergeCell ref="A117:D117"/>
    <mergeCell ref="A108:A111"/>
    <mergeCell ref="B108:B111"/>
    <mergeCell ref="C108:C111"/>
    <mergeCell ref="B218:C218"/>
    <mergeCell ref="A215:B215"/>
    <mergeCell ref="B145:D145"/>
    <mergeCell ref="A103:D103"/>
    <mergeCell ref="A104:D104"/>
    <mergeCell ref="B124:D124"/>
    <mergeCell ref="B129:D129"/>
    <mergeCell ref="B189:D189"/>
    <mergeCell ref="B202:D202"/>
    <mergeCell ref="B211:D211"/>
    <mergeCell ref="A136:D136"/>
    <mergeCell ref="A137:D137"/>
    <mergeCell ref="A139:D139"/>
    <mergeCell ref="B119:D119"/>
    <mergeCell ref="A106:D106"/>
    <mergeCell ref="D108:D111"/>
    <mergeCell ref="A1:D1"/>
    <mergeCell ref="A2:D2"/>
    <mergeCell ref="A25:D25"/>
    <mergeCell ref="A9:A11"/>
    <mergeCell ref="B9:B11"/>
    <mergeCell ref="A4:D4"/>
    <mergeCell ref="A5:D5"/>
    <mergeCell ref="A7:D7"/>
    <mergeCell ref="C9:C11"/>
    <mergeCell ref="D9:D11"/>
    <mergeCell ref="A16:D16"/>
    <mergeCell ref="A18:A20"/>
    <mergeCell ref="B18:B20"/>
    <mergeCell ref="C18:C20"/>
    <mergeCell ref="D18:D20"/>
    <mergeCell ref="A89:D89"/>
    <mergeCell ref="B91:D91"/>
    <mergeCell ref="B96:D96"/>
    <mergeCell ref="A44:D44"/>
    <mergeCell ref="A27:D27"/>
    <mergeCell ref="B34:D34"/>
    <mergeCell ref="B38:D38"/>
    <mergeCell ref="A58:D58"/>
    <mergeCell ref="B46:D46"/>
    <mergeCell ref="B49:D49"/>
    <mergeCell ref="B52:D52"/>
  </mergeCells>
  <pageMargins left="0.70866141732283472" right="0.3" top="0.69" bottom="0.63" header="0.31496062992125984" footer="0.31496062992125984"/>
  <pageSetup paperSize="9" scale="80" fitToHeight="6" orientation="portrait" horizontalDpi="180" verticalDpi="180" r:id="rId1"/>
  <rowBreaks count="1" manualBreakCount="1">
    <brk id="1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2019-07-19T02:59:05Z</dcterms:modified>
</cp:coreProperties>
</file>