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950" windowHeight="6870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'Доходы'!$10:$10</definedName>
    <definedName name="_xlnm.Print_Area" localSheetId="0">'Доходы'!$A$1:$C$135</definedName>
    <definedName name="_xlnm.Print_Area" localSheetId="1">'Расходы'!$A$1:$D$51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87" authorId="0">
      <text>
        <r>
          <rPr>
            <b/>
            <sz val="9"/>
            <rFont val="Tahoma"/>
            <family val="2"/>
          </rPr>
          <t>ФБ - 3000
ОБ - 260,9</t>
        </r>
      </text>
    </comment>
    <comment ref="C89" authorId="0">
      <text>
        <r>
          <rPr>
            <b/>
            <sz val="9"/>
            <rFont val="Tahoma"/>
            <family val="2"/>
          </rPr>
          <t>ФБ - 17,4
ОБ - 1,5</t>
        </r>
      </text>
    </comment>
  </commentList>
</comments>
</file>

<file path=xl/sharedStrings.xml><?xml version="1.0" encoding="utf-8"?>
<sst xmlns="http://schemas.openxmlformats.org/spreadsheetml/2006/main" count="398" uniqueCount="332">
  <si>
    <t>Код бюджетной классификации Российской Федерации</t>
  </si>
  <si>
    <t xml:space="preserve">Наименование доходов </t>
  </si>
  <si>
    <t>Сумма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</si>
  <si>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</si>
  <si>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</si>
  <si>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</si>
  <si>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</si>
  <si>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</si>
  <si>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</si>
  <si>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</si>
  <si>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</si>
  <si>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</si>
  <si>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000 1 01 02030 01 0000 110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</si>
  <si>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</si>
  <si>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</si>
  <si>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</si>
  <si>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</si>
  <si>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</si>
  <si>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</si>
  <si>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</si>
  <si>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</si>
  <si>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</si>
  <si>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</si>
  <si>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</si>
  <si>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</si>
  <si>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</si>
  <si>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</si>
  <si>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000 1 05 01050 01 0000 110</t>
  </si>
  <si>
    <t>Минимальный налог, зачисляемый в бюджеты субъектов Российской Федерации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</si>
  <si>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</si>
  <si>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</si>
  <si>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</si>
  <si>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</si>
  <si>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</si>
  <si>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</si>
  <si>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</si>
  <si>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</si>
  <si>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</si>
  <si>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</si>
  <si>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</si>
  <si>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</si>
  <si>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</si>
  <si>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</si>
  <si>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000 1 11 09000 00 0000 120</t>
  </si>
  <si>
    <t>000 1 11 09040 00 0000 120</t>
  </si>
  <si>
    <t>000 1 12 00000 00 0000 000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</si>
  <si>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</si>
  <si>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</si>
  <si>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</si>
  <si>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</si>
  <si>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</si>
  <si>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</si>
  <si>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</si>
  <si>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</si>
  <si>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</si>
  <si>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</si>
  <si>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</si>
  <si>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</si>
  <si>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Прочие субсидии</t>
  </si>
  <si>
    <t>В том числе:</t>
  </si>
  <si>
    <t>На реализацию мероприятий по проведению оздоровительной кампании детей, находящихся в трудной жизненной ситуации</t>
  </si>
  <si>
    <t>Субвенции бюджетам на государственную регистрацию актов гражданского состояния</t>
  </si>
  <si>
    <t>Прочие субвенции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</si>
  <si>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</si>
  <si>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</si>
  <si>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На обеспечение деятельности административных комиссий</t>
  </si>
  <si>
    <t>Всего доходов</t>
  </si>
  <si>
    <t>НАЛОГОВЫЕ ДОХОДЫ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</si>
  <si>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</si>
  <si>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</si>
  <si>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</si>
  <si>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</si>
  <si>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</si>
  <si>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</si>
  <si>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</si>
  <si>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</si>
  <si>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</si>
  <si>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</si>
  <si>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</si>
  <si>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</si>
  <si>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</si>
  <si>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</si>
  <si>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</si>
  <si>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</si>
  <si>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НЕНАЛОГОВЫЕ 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</si>
  <si>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</si>
  <si>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</si>
  <si>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</si>
  <si>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</si>
  <si>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</si>
  <si>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ПЛАТЕЖИ ПРИ ПОЛЬЗОВАНИИ ПРИРОДНЫМИ РЕСУРСАМИ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</si>
  <si>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</si>
  <si>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</si>
  <si>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Плата за сбросы загрязняющих веществ в водные объекты </t>
  </si>
  <si>
    <t>Дотации бюджетам городских округов на выравнивание бюджетной обеспеченности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</si>
  <si>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</si>
  <si>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</si>
  <si>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Прочие субвенции бюджетам городских округов</t>
  </si>
  <si>
    <t>Наименование</t>
  </si>
  <si>
    <t>Раздел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</si>
  <si>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</si>
  <si>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</si>
  <si>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</si>
  <si>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</si>
  <si>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</si>
  <si>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</si>
  <si>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расходы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</si>
  <si>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</si>
  <si>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</si>
  <si>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</si>
  <si>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</si>
  <si>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</si>
  <si>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</si>
  <si>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</si>
  <si>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</si>
  <si>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</si>
  <si>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</si>
  <si>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</si>
  <si>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</si>
  <si>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</si>
  <si>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</si>
  <si>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</si>
  <si>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</si>
  <si>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</si>
  <si>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</si>
  <si>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</si>
  <si>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</si>
  <si>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</si>
  <si>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</si>
  <si>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Подраздел</t>
  </si>
  <si>
    <t>01</t>
  </si>
  <si>
    <t>00</t>
  </si>
  <si>
    <t>02</t>
  </si>
  <si>
    <t>03</t>
  </si>
  <si>
    <t>04</t>
  </si>
  <si>
    <t>06</t>
  </si>
  <si>
    <t>07</t>
  </si>
  <si>
    <t>11</t>
  </si>
  <si>
    <t>13</t>
  </si>
  <si>
    <t>08</t>
  </si>
  <si>
    <t>09</t>
  </si>
  <si>
    <t>05</t>
  </si>
  <si>
    <t>(тыс. рублей)</t>
  </si>
  <si>
    <t>(тыс.рублей)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</si>
  <si>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</si>
  <si>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</si>
  <si>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 xml:space="preserve">Культура, кинематография </t>
  </si>
  <si>
    <t>Справочно:</t>
  </si>
  <si>
    <t>Собственные доходы бюджета</t>
  </si>
  <si>
    <t>Обеспечение пожарной безопасности</t>
  </si>
  <si>
    <t>10</t>
  </si>
  <si>
    <t>14</t>
  </si>
  <si>
    <t>Другие вопросы в области национальной безопасности и правоохранительной деятельности</t>
  </si>
  <si>
    <t xml:space="preserve">Дефицит (со знаком минус), профицит (со знаком плюс)                                                 </t>
  </si>
  <si>
    <t xml:space="preserve"> 000 01 00 00 00 00 0000 000</t>
  </si>
  <si>
    <t>ИСТОЧНИКИ ВНУТРЕННЕГО ФИНАНСИРОВАНИЯ ДЕФИЦИТОВ БЮДЖЕТОВ</t>
  </si>
  <si>
    <t xml:space="preserve"> 000 01 03 00 00 00 0000 000</t>
  </si>
  <si>
    <t>Бюджетные кредиты от других бюджетов бюджетной системы Российской Федерации</t>
  </si>
  <si>
    <t xml:space="preserve"> 000 01 03 01 00 00 0000 700</t>
  </si>
  <si>
    <t>Получение бюджетных кредитов от других бюджетов бюджетной системы  Российской Федерации  в валюте Российской Федерации</t>
  </si>
  <si>
    <t xml:space="preserve"> 000 01 03 01 00 00 0000 800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</si>
  <si>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</si>
  <si>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 xml:space="preserve"> 000 01 05 00 00 00 0000 000</t>
  </si>
  <si>
    <t>Изменение остатков средств на счетах по учету средств бюджета</t>
  </si>
  <si>
    <t xml:space="preserve"> 000 01 05 00 00 00 0000 500</t>
  </si>
  <si>
    <t>Увеличение  остатков средств бюджетов</t>
  </si>
  <si>
    <t xml:space="preserve"> 000 01 05 02 00 00 0000 500</t>
  </si>
  <si>
    <t>Увеличение прочих  остатков средств бюджетов</t>
  </si>
  <si>
    <t xml:space="preserve"> 000 01 05 02 01 00 0000 510</t>
  </si>
  <si>
    <t>Увеличение прочих остатков денежных средств бюджетов</t>
  </si>
  <si>
    <t xml:space="preserve"> 000 01 05 00 00 00 0000 600</t>
  </si>
  <si>
    <t>Уменьшение остатков средств бюджетов</t>
  </si>
  <si>
    <t xml:space="preserve"> 000 01 05 02 00 00 0000 600</t>
  </si>
  <si>
    <t>Уменьшение прочих остатков средств бюджетов</t>
  </si>
  <si>
    <t xml:space="preserve"> 000 01 05 02 01 00 0000 610</t>
  </si>
  <si>
    <t>Уменьшение прочих остатков денежных средств бюджетов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</si>
  <si>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</si>
  <si>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</si>
  <si>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</si>
  <si>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</si>
  <si>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</si>
  <si>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</si>
  <si>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 xml:space="preserve"> (тыс. рублей)</t>
  </si>
  <si>
    <t>бюджета городского округа Эгвекинот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</si>
  <si>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</si>
  <si>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000 01 03 01 00 04 0000 710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</si>
  <si>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</si>
  <si>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000 01 03 01 00 04 0000 810</t>
  </si>
  <si>
    <t>Увеличение прочих остатков денежных средств бюджетов городских округов</t>
  </si>
  <si>
    <t xml:space="preserve"> 000 01 05 02 01 04 0000 510</t>
  </si>
  <si>
    <t xml:space="preserve"> 000 01 05 02 01 04 0000 610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</si>
  <si>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</si>
  <si>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</si>
  <si>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</si>
  <si>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000 1 05 04000 02 0000 110</t>
  </si>
  <si>
    <t>Налог, взимаемый в связи с применением патентной системы налогообложения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</si>
  <si>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</si>
  <si>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</si>
  <si>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</si>
  <si>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</si>
  <si>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</si>
  <si>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000 1 05 02010 02 0000 110</t>
  </si>
  <si>
    <t>000 1 05 03010 01 0000 110</t>
  </si>
  <si>
    <t xml:space="preserve">Единый сельскохозяйственный налог 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</si>
  <si>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</si>
  <si>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</si>
  <si>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</si>
  <si>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</si>
  <si>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</si>
  <si>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На оплату жилья и коммунальных услуг в сельской местности работникам образовательных учреждений</t>
  </si>
  <si>
    <t>На оплату жилья и коммунальных услуг в сельской местности работникам учреждений культуры</t>
  </si>
  <si>
    <t>На организацию проведения мероприятий по отлову и содержанию безнадзорных животных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</si>
  <si>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</si>
  <si>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Защита населения и территории от чрезвычайных ситуаций природного и техногенного характера, гражданская оборона</t>
  </si>
  <si>
    <t>Дополнительное образование детей</t>
  </si>
  <si>
    <t>Молодежная политика</t>
  </si>
  <si>
    <t>Приложение 2</t>
  </si>
  <si>
    <t>к постановлению Главы</t>
  </si>
  <si>
    <t>городского округа Эгвекинот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</si>
  <si>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</si>
  <si>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</si>
  <si>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На обеспечение жителей округа социально значимыми продовольственными товарами</t>
  </si>
  <si>
    <t>Судебная система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</si>
  <si>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</si>
  <si>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</si>
  <si>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</si>
  <si>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Санитарно-эпидемиологическое благополучие</t>
  </si>
  <si>
    <t>Здравоохранение</t>
  </si>
  <si>
    <t>000 2 02 10000 00 0000 150</t>
  </si>
  <si>
    <t>000 2 02 15001 00 0000 150</t>
  </si>
  <si>
    <t>000 2 02 15001 04 0000 150</t>
  </si>
  <si>
    <t>000 2 02 20000 00 0000 150</t>
  </si>
  <si>
    <t>000 2 02 29999 00 0000 150</t>
  </si>
  <si>
    <t>000 2 02 29999 04 0000 150</t>
  </si>
  <si>
    <t>000 2 02 30000 00 0000 150</t>
  </si>
  <si>
    <t>000 2 02 35930 00 0000 150</t>
  </si>
  <si>
    <t>000 2 02 35930 04 0000 150</t>
  </si>
  <si>
    <t>000 2 02 35082 00 0000 150</t>
  </si>
  <si>
    <t>000 2 02 35082 04 0000 150</t>
  </si>
  <si>
    <t>000 2 02 35120 00 0000 150</t>
  </si>
  <si>
    <t>000 2 02 35120 04 0000 150</t>
  </si>
  <si>
    <t>000 2 02 39999 00 0000 150</t>
  </si>
  <si>
    <t>000 2 02 39999 04 0000 150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</si>
  <si>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</si>
  <si>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</si>
  <si>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000 1 03 02232 01 0000 110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</si>
  <si>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</si>
  <si>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</si>
  <si>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</si>
  <si>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</si>
  <si>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</si>
  <si>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</si>
  <si>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</si>
  <si>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</si>
  <si>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</si>
  <si>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</si>
  <si>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</si>
  <si>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</si>
  <si>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</si>
  <si>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000 1 12 01041 01 0000 120</t>
  </si>
  <si>
    <t>Плата за размещение отходов производства</t>
  </si>
  <si>
    <t>000 1 16 01080 01 0000 140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</si>
  <si>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</si>
  <si>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000 1 16 07090 04 0000 140</t>
  </si>
  <si>
    <t xml:space="preserve">000 1 16 01000 01 0000 140
</t>
  </si>
  <si>
    <t>Административные штрафы, установленные Кодексом Российской Федерации об административных правонарушениях</t>
  </si>
  <si>
    <t xml:space="preserve">000 2 02 25097 00 0000 150
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</si>
  <si>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</si>
  <si>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000 2 02 25097 04 0000 150
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</si>
  <si>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</si>
  <si>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На финансовую поддержку производства социально значимых видов хлеба</t>
  </si>
  <si>
    <t>На выполнение ремонтных работ в муниципальных образовательных организациях</t>
  </si>
  <si>
    <t>На исполнение полномочий органов местного самоуправления в сфере водоснабжения и водоотведения</t>
  </si>
  <si>
    <t>000 2 02 30029 00 0000 150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</si>
  <si>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</si>
  <si>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</si>
  <si>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</si>
  <si>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На финансовую поддержку субъектов предпринимательской деятельности, осуществляющих деятельность в сельской местности</t>
  </si>
  <si>
    <t xml:space="preserve">000 2 02 25299 00 0000 150
</t>
  </si>
  <si>
    <t>Субсидии бюджетам на обустройство и восстановление воинских захоронений, находящихся в государственной собственности</t>
  </si>
  <si>
    <t xml:space="preserve">000 2 02 25299 04 0000 150
</t>
  </si>
  <si>
    <t>Субсидии бюджетам городских округов на обустройство и восстановление воинских захоронений, находящихся в государственной собственности</t>
  </si>
  <si>
    <t>на проведение массовых физкультурных мероприятий среди различных категорий населения</t>
  </si>
  <si>
    <t>на приобретение оборудования и товарно-материальных ценностей для нужд муниципальных образовательных организаций</t>
  </si>
  <si>
    <t>на обустройство взлетно-посадочных площадок в населенных пунктах Чукотского автономного округа</t>
  </si>
  <si>
    <t xml:space="preserve">к постановлению Главы       </t>
  </si>
  <si>
    <t xml:space="preserve">городского округа Эгвекинот   </t>
  </si>
  <si>
    <t xml:space="preserve">Приложение 1           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</si>
  <si>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</si>
  <si>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к постановлению Главы     </t>
  </si>
  <si>
    <t xml:space="preserve">городского округа Эгвекинот  </t>
  </si>
  <si>
    <t xml:space="preserve">Приложение 3             </t>
  </si>
  <si>
    <t>000 1 12 01042 01 0000 120</t>
  </si>
  <si>
    <t>Плата за размещение твердых коммунальных отходов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</si>
  <si>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</si>
  <si>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</si>
  <si>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</si>
  <si>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</si>
  <si>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000 1 16 01193 01 0000 140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</si>
  <si>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</si>
  <si>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</si>
  <si>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</si>
  <si>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</si>
  <si>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</si>
  <si>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000 1 16 09040 04 0000 140</t>
  </si>
  <si>
    <t>000 1 16 09000 00 0000 140</t>
  </si>
  <si>
    <t>000 1 16 07000 00 0000 140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</si>
  <si>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</si>
  <si>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000 1 16 10000 00 0000 140</t>
  </si>
  <si>
    <t>Платежи в целях возмещения причиненного ущерба (убытков)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</si>
  <si>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</si>
  <si>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</si>
  <si>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Прогноз поступления доходов в бюджет городского округа Эгвекинот в 2021 году</t>
  </si>
  <si>
    <t>На приобретение оборудования на реализацию мероприятий по поддержке творчества обучающихся инженерной направленности</t>
  </si>
  <si>
    <t>На организацию бесплатного горячего питания для обучающихся, осваивающих образовательные программы начального общего образования</t>
  </si>
  <si>
    <t>на частичную компенсацию организациям ЖКХ затрат по уплате лизинговых платежей по договорам финансовой аренды (лизинга) техники и оборудования</t>
  </si>
  <si>
    <t>на выполнение ремонтных работ в муниципальных учреждениях культуры и спорта</t>
  </si>
  <si>
    <t>на поддержку детского и юношеского туризма</t>
  </si>
  <si>
    <t>на поддержку эколого-биологического воспитания обучающихся</t>
  </si>
  <si>
    <t>на обеспечение безопасности образовательных организаций</t>
  </si>
  <si>
    <t>на компенсацию затрат проезда к месту обучения и обратно обучающимся в общеобразовательных организациях в пределах Чукотского автономного округа</t>
  </si>
  <si>
    <t>000 2 02 40000 00 0000 150</t>
  </si>
  <si>
    <t>Иные межбюджетные трансферты</t>
  </si>
  <si>
    <t>000 2 02 45303 00 0000 150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</si>
  <si>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</si>
  <si>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000 2 02 45303 04 0000 150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</si>
  <si>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</si>
  <si>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Проект распределения расходов бюджета городского округа Эгвекинот по разделам и подразделам функциональной классификации расходов бюджетов Российской Федерации на 2021 год</t>
  </si>
  <si>
    <t>Проект источников внутреннего финансирования дефицита бюджета городского округа Эгвекинот на 2021 год</t>
  </si>
  <si>
    <t xml:space="preserve">от 1 декабря 2020 г. № 41-пг  </t>
  </si>
  <si>
    <t>от 1 декабря 2020 года № 41-пг</t>
  </si>
  <si>
    <t xml:space="preserve">от 1 декабря 2020 года № 41-пг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</si>
</sst>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_-* #,##0.0_р_._-;\-* #,##0.0_р_._-;_-* &quot;-&quot;??_р_._-;_-@_-"/>
  </numFmts>
  <fonts count="4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9"/>
      <name val="Tahoma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4"/>
      <color theme="1"/>
      <name val="Times New Roman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57" applyFont="1" applyBorder="1" applyAlignment="1">
      <alignment horizontal="right" vertical="top" wrapText="1"/>
      <protection/>
    </xf>
    <xf numFmtId="0" fontId="1" fillId="0" borderId="0" xfId="57" applyFont="1" applyBorder="1" applyAlignment="1">
      <alignment vertical="top" wrapText="1"/>
      <protection/>
    </xf>
    <xf numFmtId="0" fontId="1" fillId="0" borderId="10" xfId="57" applyFont="1" applyBorder="1" applyAlignment="1">
      <alignment horizontal="center" vertical="top" wrapText="1"/>
      <protection/>
    </xf>
    <xf numFmtId="0" fontId="2" fillId="0" borderId="10" xfId="57" applyFont="1" applyBorder="1" applyAlignment="1">
      <alignment vertical="top" wrapText="1"/>
      <protection/>
    </xf>
    <xf numFmtId="0" fontId="1" fillId="0" borderId="10" xfId="57" applyFont="1" applyBorder="1" applyAlignment="1">
      <alignment vertical="top" wrapText="1"/>
      <protection/>
    </xf>
    <xf numFmtId="0" fontId="1" fillId="0" borderId="11" xfId="57" applyFont="1" applyBorder="1" applyAlignment="1">
      <alignment vertical="top" wrapText="1"/>
      <protection/>
    </xf>
    <xf numFmtId="0" fontId="2" fillId="0" borderId="10" xfId="57" applyFont="1" applyBorder="1">
      <alignment/>
      <protection/>
    </xf>
    <xf numFmtId="0" fontId="2" fillId="0" borderId="10" xfId="57" applyFont="1" applyBorder="1" applyAlignment="1">
      <alignment horizontal="left" vertical="top" wrapText="1"/>
      <protection/>
    </xf>
    <xf numFmtId="173" fontId="1" fillId="0" borderId="10" xfId="68" applyNumberFormat="1" applyFont="1" applyBorder="1" applyAlignment="1">
      <alignment horizontal="right"/>
    </xf>
    <xf numFmtId="173" fontId="2" fillId="0" borderId="10" xfId="68" applyNumberFormat="1" applyFont="1" applyBorder="1" applyAlignment="1">
      <alignment horizontal="right"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left" vertical="top" wrapText="1"/>
      <protection/>
    </xf>
    <xf numFmtId="0" fontId="1" fillId="0" borderId="10" xfId="57" applyFont="1" applyFill="1" applyBorder="1" applyAlignment="1">
      <alignment vertical="top" wrapText="1"/>
      <protection/>
    </xf>
    <xf numFmtId="173" fontId="1" fillId="0" borderId="10" xfId="68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justify" wrapText="1"/>
    </xf>
    <xf numFmtId="0" fontId="6" fillId="0" borderId="10" xfId="0" applyFont="1" applyBorder="1" applyAlignment="1">
      <alignment horizontal="left" vertical="justify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wrapText="1"/>
    </xf>
    <xf numFmtId="49" fontId="31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180" fontId="31" fillId="0" borderId="10" xfId="64" applyNumberFormat="1" applyFont="1" applyBorder="1" applyAlignment="1">
      <alignment horizontal="right" wrapText="1"/>
    </xf>
    <xf numFmtId="180" fontId="0" fillId="0" borderId="10" xfId="64" applyNumberFormat="1" applyFont="1" applyBorder="1" applyAlignment="1">
      <alignment horizontal="right" wrapText="1"/>
    </xf>
    <xf numFmtId="180" fontId="31" fillId="0" borderId="10" xfId="0" applyNumberFormat="1" applyFont="1" applyBorder="1" applyAlignment="1">
      <alignment horizontal="right" wrapText="1"/>
    </xf>
    <xf numFmtId="0" fontId="1" fillId="0" borderId="0" xfId="57" applyFont="1" applyFill="1" applyBorder="1" applyAlignment="1">
      <alignment vertical="top" wrapText="1"/>
      <protection/>
    </xf>
    <xf numFmtId="173" fontId="2" fillId="0" borderId="10" xfId="57" applyNumberFormat="1" applyFont="1" applyBorder="1" applyAlignment="1">
      <alignment horizontal="right" vertical="top" wrapText="1"/>
      <protection/>
    </xf>
    <xf numFmtId="173" fontId="2" fillId="0" borderId="10" xfId="57" applyNumberFormat="1" applyFont="1" applyBorder="1" applyAlignment="1">
      <alignment horizontal="right" wrapText="1"/>
      <protection/>
    </xf>
    <xf numFmtId="180" fontId="0" fillId="0" borderId="10" xfId="64" applyNumberFormat="1" applyFont="1" applyFill="1" applyBorder="1" applyAlignment="1">
      <alignment horizontal="right" wrapText="1"/>
    </xf>
    <xf numFmtId="180" fontId="31" fillId="0" borderId="10" xfId="64" applyNumberFormat="1" applyFont="1" applyFill="1" applyBorder="1" applyAlignment="1">
      <alignment horizontal="right" wrapText="1"/>
    </xf>
    <xf numFmtId="0" fontId="35" fillId="0" borderId="0" xfId="52">
      <alignment/>
      <protection/>
    </xf>
    <xf numFmtId="0" fontId="1" fillId="0" borderId="0" xfId="52" applyFont="1" applyAlignment="1">
      <alignment horizontal="justify" vertical="top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vertical="top" wrapText="1"/>
      <protection/>
    </xf>
    <xf numFmtId="173" fontId="2" fillId="0" borderId="10" xfId="52" applyNumberFormat="1" applyFont="1" applyBorder="1">
      <alignment/>
      <protection/>
    </xf>
    <xf numFmtId="0" fontId="1" fillId="0" borderId="10" xfId="52" applyFont="1" applyBorder="1" applyAlignment="1">
      <alignment vertical="top" wrapText="1"/>
      <protection/>
    </xf>
    <xf numFmtId="173" fontId="1" fillId="0" borderId="10" xfId="52" applyNumberFormat="1" applyFont="1" applyBorder="1">
      <alignment/>
      <protection/>
    </xf>
    <xf numFmtId="173" fontId="5" fillId="0" borderId="10" xfId="52" applyNumberFormat="1" applyFont="1" applyBorder="1">
      <alignment/>
      <protection/>
    </xf>
    <xf numFmtId="173" fontId="6" fillId="0" borderId="10" xfId="52" applyNumberFormat="1" applyFont="1" applyBorder="1">
      <alignment/>
      <protection/>
    </xf>
    <xf numFmtId="173" fontId="6" fillId="0" borderId="10" xfId="52" applyNumberFormat="1" applyFont="1" applyFill="1" applyBorder="1">
      <alignment/>
      <protection/>
    </xf>
    <xf numFmtId="173" fontId="5" fillId="0" borderId="10" xfId="52" applyNumberFormat="1" applyFont="1" applyFill="1" applyBorder="1">
      <alignment/>
      <protection/>
    </xf>
    <xf numFmtId="173" fontId="1" fillId="0" borderId="10" xfId="52" applyNumberFormat="1" applyFont="1" applyFill="1" applyBorder="1">
      <alignment/>
      <protection/>
    </xf>
    <xf numFmtId="0" fontId="1" fillId="0" borderId="0" xfId="52" applyFont="1" applyBorder="1" applyAlignment="1">
      <alignment horizontal="right" vertical="top"/>
      <protection/>
    </xf>
    <xf numFmtId="173" fontId="1" fillId="0" borderId="0" xfId="52" applyNumberFormat="1" applyFont="1" applyAlignment="1">
      <alignment vertical="top" wrapText="1"/>
      <protection/>
    </xf>
    <xf numFmtId="0" fontId="0" fillId="0" borderId="0" xfId="56" applyFont="1">
      <alignment/>
      <protection/>
    </xf>
    <xf numFmtId="0" fontId="1" fillId="0" borderId="10" xfId="0" applyFont="1" applyBorder="1" applyAlignment="1">
      <alignment vertical="top" wrapText="1"/>
    </xf>
    <xf numFmtId="173" fontId="1" fillId="0" borderId="10" xfId="66" applyNumberFormat="1" applyFont="1" applyBorder="1" applyAlignment="1">
      <alignment horizontal="right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0" fontId="1" fillId="0" borderId="10" xfId="57" applyFont="1" applyFill="1" applyBorder="1" applyAlignment="1">
      <alignment horizontal="left" vertical="top" wrapText="1"/>
      <protection/>
    </xf>
    <xf numFmtId="0" fontId="2" fillId="0" borderId="10" xfId="57" applyFont="1" applyFill="1" applyBorder="1" applyAlignment="1">
      <alignment vertical="top" wrapText="1"/>
      <protection/>
    </xf>
    <xf numFmtId="173" fontId="5" fillId="0" borderId="10" xfId="68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56" applyFont="1" applyFill="1">
      <alignment/>
      <protection/>
    </xf>
    <xf numFmtId="173" fontId="2" fillId="0" borderId="10" xfId="68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73" fontId="0" fillId="0" borderId="0" xfId="0" applyNumberFormat="1" applyAlignment="1">
      <alignment/>
    </xf>
    <xf numFmtId="0" fontId="0" fillId="0" borderId="0" xfId="64" applyNumberFormat="1" applyFont="1" applyAlignment="1">
      <alignment/>
    </xf>
    <xf numFmtId="0" fontId="0" fillId="0" borderId="0" xfId="64" applyNumberFormat="1" applyFont="1" applyAlignment="1">
      <alignment/>
    </xf>
    <xf numFmtId="0" fontId="5" fillId="0" borderId="0" xfId="64" applyNumberFormat="1" applyFont="1" applyAlignment="1">
      <alignment/>
    </xf>
    <xf numFmtId="0" fontId="0" fillId="0" borderId="0" xfId="64" applyNumberFormat="1" applyFont="1" applyFill="1" applyAlignment="1">
      <alignment/>
    </xf>
    <xf numFmtId="173" fontId="6" fillId="0" borderId="10" xfId="68" applyNumberFormat="1" applyFont="1" applyFill="1" applyBorder="1" applyAlignment="1">
      <alignment horizontal="right"/>
    </xf>
    <xf numFmtId="49" fontId="2" fillId="0" borderId="10" xfId="57" applyNumberFormat="1" applyFont="1" applyFill="1" applyBorder="1" applyAlignment="1">
      <alignment vertical="top" wrapText="1"/>
      <protection/>
    </xf>
    <xf numFmtId="49" fontId="1" fillId="0" borderId="10" xfId="57" applyNumberFormat="1" applyFont="1" applyFill="1" applyBorder="1" applyAlignment="1">
      <alignment vertical="top" wrapText="1"/>
      <protection/>
    </xf>
    <xf numFmtId="173" fontId="0" fillId="0" borderId="0" xfId="0" applyNumberFormat="1" applyFill="1" applyBorder="1" applyAlignment="1">
      <alignment/>
    </xf>
    <xf numFmtId="180" fontId="0" fillId="0" borderId="0" xfId="0" applyNumberFormat="1" applyAlignment="1">
      <alignment/>
    </xf>
    <xf numFmtId="0" fontId="6" fillId="0" borderId="10" xfId="57" applyFont="1" applyFill="1" applyBorder="1" applyAlignment="1">
      <alignment vertical="top" wrapText="1"/>
      <protection/>
    </xf>
    <xf numFmtId="0" fontId="5" fillId="0" borderId="10" xfId="57" applyFont="1" applyFill="1" applyBorder="1" applyAlignment="1">
      <alignment vertical="top" wrapText="1"/>
      <protection/>
    </xf>
    <xf numFmtId="49" fontId="5" fillId="0" borderId="10" xfId="57" applyNumberFormat="1" applyFont="1" applyFill="1" applyBorder="1" applyAlignment="1">
      <alignment vertical="top" wrapText="1"/>
      <protection/>
    </xf>
    <xf numFmtId="49" fontId="6" fillId="0" borderId="10" xfId="57" applyNumberFormat="1" applyFont="1" applyFill="1" applyBorder="1" applyAlignment="1">
      <alignment vertical="top" wrapText="1"/>
      <protection/>
    </xf>
    <xf numFmtId="0" fontId="6" fillId="0" borderId="10" xfId="0" applyFont="1" applyFill="1" applyBorder="1" applyAlignment="1">
      <alignment wrapText="1"/>
    </xf>
    <xf numFmtId="49" fontId="0" fillId="0" borderId="0" xfId="66" applyNumberFormat="1" applyFont="1" applyFill="1" applyAlignment="1">
      <alignment vertical="top" wrapText="1"/>
    </xf>
    <xf numFmtId="0" fontId="5" fillId="33" borderId="10" xfId="57" applyFont="1" applyFill="1" applyBorder="1" applyAlignment="1">
      <alignment vertical="top" wrapText="1"/>
      <protection/>
    </xf>
    <xf numFmtId="0" fontId="6" fillId="33" borderId="10" xfId="57" applyFont="1" applyFill="1" applyBorder="1" applyAlignment="1">
      <alignment vertical="top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3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1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52" applyFont="1" applyAlignment="1">
      <alignment horizontal="center" vertical="top" wrapText="1"/>
      <protection/>
    </xf>
    <xf numFmtId="0" fontId="1" fillId="0" borderId="0" xfId="52" applyFont="1" applyAlignment="1">
      <alignment vertical="top" wrapText="1"/>
      <protection/>
    </xf>
    <xf numFmtId="0" fontId="1" fillId="0" borderId="0" xfId="52" applyFont="1" applyAlignment="1">
      <alignment horizontal="justify" vertical="top" wrapText="1"/>
      <protection/>
    </xf>
    <xf numFmtId="0" fontId="1" fillId="0" borderId="0" xfId="52" applyFont="1" applyAlignment="1">
      <alignment horizontal="left" vertical="top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Финансовый 4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4"/>
  <sheetViews>
    <sheetView zoomScale="85" zoomScaleNormal="85" workbookViewId="0" topLeftCell="A1">
      <selection activeCell="F14" sqref="F14"/>
    </sheetView>
  </sheetViews>
  <sheetFormatPr defaultColWidth="9.00390625" defaultRowHeight="15.75"/>
  <cols>
    <col min="1" max="1" width="25.50390625" style="0" customWidth="1"/>
    <col min="2" max="2" width="64.375" style="0" customWidth="1"/>
    <col min="3" max="3" width="11.625" style="0" customWidth="1"/>
    <col min="4" max="4" width="14.125" style="67" customWidth="1"/>
  </cols>
  <sheetData>
    <row r="1" spans="2:3" ht="15.75">
      <c r="B1" s="85" t="s">
        <v>287</v>
      </c>
      <c r="C1" s="85"/>
    </row>
    <row r="2" spans="2:3" ht="15.75">
      <c r="B2" s="86" t="s">
        <v>285</v>
      </c>
      <c r="C2" s="86"/>
    </row>
    <row r="3" spans="2:3" ht="15.75">
      <c r="B3" s="86" t="s">
        <v>286</v>
      </c>
      <c r="C3" s="86"/>
    </row>
    <row r="4" spans="2:3" ht="15.75">
      <c r="B4" s="86" t="s">
        <v>329</v>
      </c>
      <c r="C4" s="86"/>
    </row>
    <row r="5" ht="15.75"/>
    <row r="6" spans="1:3" ht="18.75">
      <c r="A6" s="84" t="s">
        <v>312</v>
      </c>
      <c r="B6" s="84"/>
      <c r="C6" s="84"/>
    </row>
    <row r="7" spans="1:3" ht="15.75">
      <c r="A7" s="2"/>
      <c r="B7" s="2"/>
      <c r="C7" s="1"/>
    </row>
    <row r="8" spans="1:3" ht="31.5">
      <c r="A8" s="6"/>
      <c r="B8" s="2"/>
      <c r="C8" s="1" t="s">
        <v>143</v>
      </c>
    </row>
    <row r="9" spans="1:3" ht="47.25">
      <c r="A9" s="11" t="s">
        <v>0</v>
      </c>
      <c r="B9" s="11" t="s">
        <v>1</v>
      </c>
      <c r="C9" s="11" t="s">
        <v>2</v>
      </c>
    </row>
    <row r="10" spans="1:3" ht="15.75">
      <c r="A10" s="3">
        <v>1</v>
      </c>
      <c r="B10" s="3">
        <v>2</v>
      </c>
      <c r="C10" s="3">
        <v>3</v>
      </c>
    </row>
    <row r="11" spans="1:3" ht="15.75">
      <c r="A11" s="7" t="s">
        <v>3</v>
      </c>
      <c r="B11" s="7" t="s">
        <v>4</v>
      </c>
      <c r="C11" s="36">
        <f>SUM(C12,C53)</f>
        <v>170990.69999999998</v>
      </c>
    </row>
    <row r="12" spans="1:3" ht="15.75">
      <c r="A12" s="7"/>
      <c r="B12" s="7" t="s">
        <v>67</v>
      </c>
      <c r="C12" s="36">
        <f>SUM(C13,C19,C29,C42,C50)</f>
        <v>156590.8</v>
      </c>
    </row>
    <row r="13" spans="1:3" ht="15.75">
      <c r="A13" s="7" t="s">
        <v>5</v>
      </c>
      <c r="B13" s="7" t="s">
        <v>6</v>
      </c>
      <c r="C13" s="37">
        <f>SUM(C14)</f>
        <v>125672.7</v>
      </c>
    </row>
    <row r="14" spans="1:3" ht="31.5">
      <c r="A14" s="4" t="s">
        <v>7</v>
      </c>
      <c r="B14" s="4" t="s">
        <v>8</v>
      </c>
      <c r="C14" s="10">
        <f>SUM(C15:C18)</f>
        <v>125672.7</v>
      </c>
    </row>
    <row r="15" spans="1:3" ht="78.75">
      <c r="A15" s="5" t="s">
        <v>9</v>
      </c>
      <c r="B15" s="5" t="s">
        <v>10</v>
      </c>
      <c r="C15" s="9">
        <v>125303.9</v>
      </c>
    </row>
    <row r="16" spans="1:3" ht="96.75" customHeight="1">
      <c r="A16" s="5" t="s">
        <v>11</v>
      </c>
      <c r="B16" s="5" t="s">
        <v>288</v>
      </c>
      <c r="C16" s="9">
        <v>155</v>
      </c>
    </row>
    <row r="17" spans="1:3" ht="47.25">
      <c r="A17" s="5" t="s">
        <v>12</v>
      </c>
      <c r="B17" s="5" t="s">
        <v>196</v>
      </c>
      <c r="C17" s="9">
        <v>79.7</v>
      </c>
    </row>
    <row r="18" spans="1:3" ht="94.5">
      <c r="A18" s="5" t="s">
        <v>13</v>
      </c>
      <c r="B18" s="13" t="s">
        <v>14</v>
      </c>
      <c r="C18" s="9">
        <v>134.1</v>
      </c>
    </row>
    <row r="19" spans="1:3" ht="31.5">
      <c r="A19" s="4" t="s">
        <v>15</v>
      </c>
      <c r="B19" s="4" t="s">
        <v>16</v>
      </c>
      <c r="C19" s="10">
        <f>SUM(C20)</f>
        <v>5763.0999999999985</v>
      </c>
    </row>
    <row r="20" spans="1:3" ht="31.5">
      <c r="A20" s="4" t="s">
        <v>17</v>
      </c>
      <c r="B20" s="4" t="s">
        <v>18</v>
      </c>
      <c r="C20" s="10">
        <f>SUM(C21:C28)</f>
        <v>5763.0999999999985</v>
      </c>
    </row>
    <row r="21" spans="1:3" ht="110.25">
      <c r="A21" s="76" t="s">
        <v>243</v>
      </c>
      <c r="B21" s="76" t="s">
        <v>244</v>
      </c>
      <c r="C21" s="9">
        <v>2043.8</v>
      </c>
    </row>
    <row r="22" spans="1:3" ht="126">
      <c r="A22" s="76" t="s">
        <v>245</v>
      </c>
      <c r="B22" s="76" t="s">
        <v>246</v>
      </c>
      <c r="C22" s="9">
        <v>602.4</v>
      </c>
    </row>
    <row r="23" spans="1:3" ht="141.75">
      <c r="A23" s="76" t="s">
        <v>247</v>
      </c>
      <c r="B23" s="76" t="s">
        <v>248</v>
      </c>
      <c r="C23" s="9">
        <v>11.7</v>
      </c>
    </row>
    <row r="24" spans="1:3" ht="141.75">
      <c r="A24" s="76" t="s">
        <v>249</v>
      </c>
      <c r="B24" s="76" t="s">
        <v>250</v>
      </c>
      <c r="C24" s="9">
        <v>3.4</v>
      </c>
    </row>
    <row r="25" spans="1:3" ht="126">
      <c r="A25" s="76" t="s">
        <v>251</v>
      </c>
      <c r="B25" s="76" t="s">
        <v>252</v>
      </c>
      <c r="C25" s="9">
        <v>2688.5</v>
      </c>
    </row>
    <row r="26" spans="1:3" ht="126">
      <c r="A26" s="76" t="s">
        <v>253</v>
      </c>
      <c r="B26" s="76" t="s">
        <v>254</v>
      </c>
      <c r="C26" s="9">
        <v>792.4</v>
      </c>
    </row>
    <row r="27" spans="1:3" ht="126">
      <c r="A27" s="76" t="s">
        <v>255</v>
      </c>
      <c r="B27" s="76" t="s">
        <v>256</v>
      </c>
      <c r="C27" s="9">
        <v>-292.8</v>
      </c>
    </row>
    <row r="28" spans="1:3" ht="126">
      <c r="A28" s="76" t="s">
        <v>257</v>
      </c>
      <c r="B28" s="76" t="s">
        <v>258</v>
      </c>
      <c r="C28" s="9">
        <v>-86.3</v>
      </c>
    </row>
    <row r="29" spans="1:3" ht="31.5">
      <c r="A29" s="4" t="s">
        <v>19</v>
      </c>
      <c r="B29" s="4" t="s">
        <v>20</v>
      </c>
      <c r="C29" s="10">
        <f>SUM(C30,C36,C38,C40)</f>
        <v>22689.099999999995</v>
      </c>
    </row>
    <row r="30" spans="1:3" ht="31.5">
      <c r="A30" s="4" t="s">
        <v>21</v>
      </c>
      <c r="B30" s="4" t="s">
        <v>22</v>
      </c>
      <c r="C30" s="10">
        <f>SUM(C31,C33,C35)</f>
        <v>19662.199999999997</v>
      </c>
    </row>
    <row r="31" spans="1:3" ht="31.5">
      <c r="A31" s="5" t="s">
        <v>23</v>
      </c>
      <c r="B31" s="5" t="s">
        <v>24</v>
      </c>
      <c r="C31" s="9">
        <f>SUM(C32)</f>
        <v>9479.9</v>
      </c>
    </row>
    <row r="32" spans="1:4" s="54" customFormat="1" ht="31.5">
      <c r="A32" s="13" t="s">
        <v>199</v>
      </c>
      <c r="B32" s="13" t="s">
        <v>24</v>
      </c>
      <c r="C32" s="9">
        <v>9479.9</v>
      </c>
      <c r="D32" s="67"/>
    </row>
    <row r="33" spans="1:3" ht="47.25">
      <c r="A33" s="5" t="s">
        <v>25</v>
      </c>
      <c r="B33" s="5" t="s">
        <v>26</v>
      </c>
      <c r="C33" s="9">
        <f>SUM(C34)</f>
        <v>10155.3</v>
      </c>
    </row>
    <row r="34" spans="1:4" s="54" customFormat="1" ht="47.25">
      <c r="A34" s="13" t="s">
        <v>200</v>
      </c>
      <c r="B34" s="13" t="s">
        <v>26</v>
      </c>
      <c r="C34" s="9">
        <v>10155.3</v>
      </c>
      <c r="D34" s="67"/>
    </row>
    <row r="35" spans="1:3" ht="31.5">
      <c r="A35" s="5" t="s">
        <v>27</v>
      </c>
      <c r="B35" s="5" t="s">
        <v>28</v>
      </c>
      <c r="C35" s="9">
        <v>27</v>
      </c>
    </row>
    <row r="36" spans="1:3" ht="31.5">
      <c r="A36" s="4" t="s">
        <v>29</v>
      </c>
      <c r="B36" s="4" t="s">
        <v>30</v>
      </c>
      <c r="C36" s="10">
        <f>SUM(C37)</f>
        <v>1900</v>
      </c>
    </row>
    <row r="37" spans="1:3" ht="31.5">
      <c r="A37" s="55" t="s">
        <v>201</v>
      </c>
      <c r="B37" s="55" t="s">
        <v>30</v>
      </c>
      <c r="C37" s="56">
        <v>1900</v>
      </c>
    </row>
    <row r="38" spans="1:3" ht="31.5">
      <c r="A38" s="8" t="s">
        <v>31</v>
      </c>
      <c r="B38" s="4" t="s">
        <v>32</v>
      </c>
      <c r="C38" s="10">
        <f>SUM(C39)</f>
        <v>839.6</v>
      </c>
    </row>
    <row r="39" spans="1:3" ht="31.5">
      <c r="A39" s="55" t="s">
        <v>202</v>
      </c>
      <c r="B39" s="55" t="s">
        <v>203</v>
      </c>
      <c r="C39" s="56">
        <v>839.6</v>
      </c>
    </row>
    <row r="40" spans="1:3" ht="31.5">
      <c r="A40" s="8" t="s">
        <v>194</v>
      </c>
      <c r="B40" s="4" t="s">
        <v>195</v>
      </c>
      <c r="C40" s="10">
        <f>SUM(C41)</f>
        <v>287.3</v>
      </c>
    </row>
    <row r="41" spans="1:3" ht="47.25">
      <c r="A41" s="59" t="s">
        <v>219</v>
      </c>
      <c r="B41" s="13" t="s">
        <v>220</v>
      </c>
      <c r="C41" s="9">
        <v>287.3</v>
      </c>
    </row>
    <row r="42" spans="1:3" ht="31.5">
      <c r="A42" s="8" t="s">
        <v>68</v>
      </c>
      <c r="B42" s="4" t="s">
        <v>69</v>
      </c>
      <c r="C42" s="10">
        <f>SUM(C43,C45)</f>
        <v>1640.1</v>
      </c>
    </row>
    <row r="43" spans="1:3" ht="31.5">
      <c r="A43" s="8" t="s">
        <v>70</v>
      </c>
      <c r="B43" s="4" t="s">
        <v>71</v>
      </c>
      <c r="C43" s="10">
        <f>SUM(C44)</f>
        <v>98.6</v>
      </c>
    </row>
    <row r="44" spans="1:4" s="15" customFormat="1" ht="47.25">
      <c r="A44" s="12" t="s">
        <v>74</v>
      </c>
      <c r="B44" s="5" t="s">
        <v>75</v>
      </c>
      <c r="C44" s="9">
        <v>98.6</v>
      </c>
      <c r="D44" s="68"/>
    </row>
    <row r="45" spans="1:3" ht="31.5">
      <c r="A45" s="16" t="s">
        <v>72</v>
      </c>
      <c r="B45" s="16" t="s">
        <v>73</v>
      </c>
      <c r="C45" s="10">
        <f>SUM(C46,C48)</f>
        <v>1541.5</v>
      </c>
    </row>
    <row r="46" spans="1:3" ht="31.5">
      <c r="A46" s="16" t="s">
        <v>76</v>
      </c>
      <c r="B46" s="4" t="s">
        <v>77</v>
      </c>
      <c r="C46" s="10">
        <f>SUM(C47)</f>
        <v>1541.5</v>
      </c>
    </row>
    <row r="47" spans="1:3" ht="31.5">
      <c r="A47" s="17" t="s">
        <v>78</v>
      </c>
      <c r="B47" s="5" t="s">
        <v>79</v>
      </c>
      <c r="C47" s="9">
        <v>1541.5</v>
      </c>
    </row>
    <row r="48" spans="1:3" ht="31.5">
      <c r="A48" s="16" t="s">
        <v>80</v>
      </c>
      <c r="B48" s="4" t="s">
        <v>81</v>
      </c>
      <c r="C48" s="10">
        <f>SUM(C49)</f>
        <v>0</v>
      </c>
    </row>
    <row r="49" spans="1:3" ht="47.25">
      <c r="A49" s="17" t="s">
        <v>82</v>
      </c>
      <c r="B49" s="5" t="s">
        <v>83</v>
      </c>
      <c r="C49" s="9">
        <v>0</v>
      </c>
    </row>
    <row r="50" spans="1:3" ht="31.5">
      <c r="A50" s="4" t="s">
        <v>33</v>
      </c>
      <c r="B50" s="4" t="s">
        <v>34</v>
      </c>
      <c r="C50" s="10">
        <f>SUM(C51)</f>
        <v>825.8</v>
      </c>
    </row>
    <row r="51" spans="1:3" ht="31.5">
      <c r="A51" s="4" t="s">
        <v>35</v>
      </c>
      <c r="B51" s="4" t="s">
        <v>36</v>
      </c>
      <c r="C51" s="10">
        <f>SUM(C52)</f>
        <v>825.8</v>
      </c>
    </row>
    <row r="52" spans="1:3" ht="47.25">
      <c r="A52" s="5" t="s">
        <v>37</v>
      </c>
      <c r="B52" s="5" t="s">
        <v>38</v>
      </c>
      <c r="C52" s="9">
        <v>825.8</v>
      </c>
    </row>
    <row r="53" spans="1:10" s="19" customFormat="1" ht="15.75">
      <c r="A53" s="4"/>
      <c r="B53" s="4" t="s">
        <v>84</v>
      </c>
      <c r="C53" s="10">
        <f>SUM(C54,C61,C67)</f>
        <v>14399.9</v>
      </c>
      <c r="D53" s="69"/>
      <c r="E53" s="18"/>
      <c r="F53" s="18"/>
      <c r="G53" s="18"/>
      <c r="H53" s="18"/>
      <c r="I53" s="18"/>
      <c r="J53" s="18"/>
    </row>
    <row r="54" spans="1:3" ht="47.25">
      <c r="A54" s="4" t="s">
        <v>39</v>
      </c>
      <c r="B54" s="4" t="s">
        <v>40</v>
      </c>
      <c r="C54" s="10">
        <f>SUM(C55,C58)</f>
        <v>12706.3</v>
      </c>
    </row>
    <row r="55" spans="1:3" ht="94.5">
      <c r="A55" s="4" t="s">
        <v>41</v>
      </c>
      <c r="B55" s="4" t="s">
        <v>197</v>
      </c>
      <c r="C55" s="10">
        <f>SUM(C56)</f>
        <v>5706.3</v>
      </c>
    </row>
    <row r="56" spans="1:3" ht="78.75">
      <c r="A56" s="4" t="s">
        <v>42</v>
      </c>
      <c r="B56" s="4" t="s">
        <v>91</v>
      </c>
      <c r="C56" s="10">
        <f>SUM(C57)</f>
        <v>5706.3</v>
      </c>
    </row>
    <row r="57" spans="1:3" ht="64.5" customHeight="1">
      <c r="A57" s="5" t="s">
        <v>85</v>
      </c>
      <c r="B57" s="5" t="s">
        <v>86</v>
      </c>
      <c r="C57" s="9">
        <v>5706.3</v>
      </c>
    </row>
    <row r="58" spans="1:3" ht="94.5">
      <c r="A58" s="4" t="s">
        <v>43</v>
      </c>
      <c r="B58" s="4" t="s">
        <v>198</v>
      </c>
      <c r="C58" s="10">
        <f>SUM(C59)</f>
        <v>7000</v>
      </c>
    </row>
    <row r="59" spans="1:3" ht="78.75">
      <c r="A59" s="5" t="s">
        <v>44</v>
      </c>
      <c r="B59" s="5" t="s">
        <v>92</v>
      </c>
      <c r="C59" s="9">
        <f>SUM(C60)</f>
        <v>7000</v>
      </c>
    </row>
    <row r="60" spans="1:3" ht="78.75">
      <c r="A60" s="5" t="s">
        <v>87</v>
      </c>
      <c r="B60" s="5" t="s">
        <v>88</v>
      </c>
      <c r="C60" s="9">
        <v>7000</v>
      </c>
    </row>
    <row r="61" spans="1:3" ht="31.5">
      <c r="A61" s="4" t="s">
        <v>45</v>
      </c>
      <c r="B61" s="4" t="s">
        <v>90</v>
      </c>
      <c r="C61" s="10">
        <f>SUM(C62)</f>
        <v>1647</v>
      </c>
    </row>
    <row r="62" spans="1:3" ht="31.5">
      <c r="A62" s="5" t="s">
        <v>46</v>
      </c>
      <c r="B62" s="5" t="s">
        <v>47</v>
      </c>
      <c r="C62" s="9">
        <f>SUM(C63:C66)</f>
        <v>1647</v>
      </c>
    </row>
    <row r="63" spans="1:3" ht="31.5">
      <c r="A63" s="5" t="s">
        <v>48</v>
      </c>
      <c r="B63" s="5" t="s">
        <v>49</v>
      </c>
      <c r="C63" s="9">
        <v>212.5</v>
      </c>
    </row>
    <row r="64" spans="1:3" ht="31.5">
      <c r="A64" s="5" t="s">
        <v>50</v>
      </c>
      <c r="B64" s="5" t="s">
        <v>93</v>
      </c>
      <c r="C64" s="9">
        <v>30.4</v>
      </c>
    </row>
    <row r="65" spans="1:3" ht="31.5">
      <c r="A65" s="5" t="s">
        <v>259</v>
      </c>
      <c r="B65" s="5" t="s">
        <v>260</v>
      </c>
      <c r="C65" s="9">
        <v>842</v>
      </c>
    </row>
    <row r="66" spans="1:3" ht="31.5">
      <c r="A66" s="5" t="s">
        <v>292</v>
      </c>
      <c r="B66" s="5" t="s">
        <v>293</v>
      </c>
      <c r="C66" s="9">
        <v>562.1</v>
      </c>
    </row>
    <row r="67" spans="1:3" ht="31.5">
      <c r="A67" s="4" t="s">
        <v>51</v>
      </c>
      <c r="B67" s="4" t="s">
        <v>52</v>
      </c>
      <c r="C67" s="10">
        <f>C68+C73+C76+C78</f>
        <v>46.6</v>
      </c>
    </row>
    <row r="68" spans="1:3" ht="47.25">
      <c r="A68" s="77" t="s">
        <v>264</v>
      </c>
      <c r="B68" s="77" t="s">
        <v>265</v>
      </c>
      <c r="C68" s="10">
        <f>C69+C71</f>
        <v>15</v>
      </c>
    </row>
    <row r="69" spans="1:3" ht="63">
      <c r="A69" s="76" t="s">
        <v>261</v>
      </c>
      <c r="B69" s="76" t="s">
        <v>300</v>
      </c>
      <c r="C69" s="9">
        <f>C70</f>
        <v>5</v>
      </c>
    </row>
    <row r="70" spans="1:3" ht="94.5">
      <c r="A70" s="76" t="s">
        <v>294</v>
      </c>
      <c r="B70" s="76" t="s">
        <v>295</v>
      </c>
      <c r="C70" s="9">
        <v>5</v>
      </c>
    </row>
    <row r="71" spans="1:3" ht="63">
      <c r="A71" s="76" t="s">
        <v>297</v>
      </c>
      <c r="B71" s="76" t="s">
        <v>296</v>
      </c>
      <c r="C71" s="9">
        <f>C72</f>
        <v>10</v>
      </c>
    </row>
    <row r="72" spans="1:3" ht="78.75">
      <c r="A72" s="76" t="s">
        <v>298</v>
      </c>
      <c r="B72" s="76" t="s">
        <v>299</v>
      </c>
      <c r="C72" s="9">
        <v>10</v>
      </c>
    </row>
    <row r="73" spans="1:3" ht="126">
      <c r="A73" s="77" t="s">
        <v>306</v>
      </c>
      <c r="B73" s="77" t="s">
        <v>262</v>
      </c>
      <c r="C73" s="10">
        <f>C74+C75</f>
        <v>1</v>
      </c>
    </row>
    <row r="74" spans="1:4" s="15" customFormat="1" ht="78.75">
      <c r="A74" s="76" t="s">
        <v>301</v>
      </c>
      <c r="B74" s="76" t="s">
        <v>302</v>
      </c>
      <c r="C74" s="9">
        <v>1</v>
      </c>
      <c r="D74" s="68"/>
    </row>
    <row r="75" spans="1:3" ht="31.5" hidden="1">
      <c r="A75" s="76" t="s">
        <v>263</v>
      </c>
      <c r="B75" s="76" t="s">
        <v>89</v>
      </c>
      <c r="C75" s="9"/>
    </row>
    <row r="76" spans="1:3" ht="78.75">
      <c r="A76" s="77" t="s">
        <v>305</v>
      </c>
      <c r="B76" s="77" t="s">
        <v>303</v>
      </c>
      <c r="C76" s="10">
        <f>C77</f>
        <v>2</v>
      </c>
    </row>
    <row r="77" spans="1:4" s="15" customFormat="1" ht="47.25">
      <c r="A77" s="76" t="s">
        <v>304</v>
      </c>
      <c r="B77" s="76" t="s">
        <v>307</v>
      </c>
      <c r="C77" s="9">
        <v>2</v>
      </c>
      <c r="D77" s="68"/>
    </row>
    <row r="78" spans="1:3" ht="31.5">
      <c r="A78" s="77" t="s">
        <v>308</v>
      </c>
      <c r="B78" s="77" t="s">
        <v>309</v>
      </c>
      <c r="C78" s="10">
        <f>C79</f>
        <v>28.6</v>
      </c>
    </row>
    <row r="79" spans="1:4" s="15" customFormat="1" ht="78.75">
      <c r="A79" s="76" t="s">
        <v>310</v>
      </c>
      <c r="B79" s="76" t="s">
        <v>311</v>
      </c>
      <c r="C79" s="9">
        <v>28.6</v>
      </c>
      <c r="D79" s="68"/>
    </row>
    <row r="80" spans="1:4" ht="31.5">
      <c r="A80" s="60" t="s">
        <v>53</v>
      </c>
      <c r="B80" s="60" t="s">
        <v>54</v>
      </c>
      <c r="C80" s="61">
        <f>SUM(C81)</f>
        <v>1391556.9000000001</v>
      </c>
      <c r="D80" s="70"/>
    </row>
    <row r="81" spans="1:4" ht="31.5">
      <c r="A81" s="13" t="s">
        <v>55</v>
      </c>
      <c r="B81" s="13" t="s">
        <v>56</v>
      </c>
      <c r="C81" s="71">
        <f>SUM(C82,C85,C110,C129)</f>
        <v>1391556.9000000001</v>
      </c>
      <c r="D81" s="70"/>
    </row>
    <row r="82" spans="1:4" ht="31.5">
      <c r="A82" s="60" t="s">
        <v>228</v>
      </c>
      <c r="B82" s="60" t="s">
        <v>204</v>
      </c>
      <c r="C82" s="64">
        <f>SUM(C83)</f>
        <v>609990.1</v>
      </c>
      <c r="D82" s="70"/>
    </row>
    <row r="83" spans="1:4" ht="31.5">
      <c r="A83" s="13" t="s">
        <v>229</v>
      </c>
      <c r="B83" s="13" t="s">
        <v>57</v>
      </c>
      <c r="C83" s="14">
        <f>SUM(C84)</f>
        <v>609990.1</v>
      </c>
      <c r="D83" s="70"/>
    </row>
    <row r="84" spans="1:5" ht="31.5">
      <c r="A84" s="13" t="s">
        <v>230</v>
      </c>
      <c r="B84" s="13" t="s">
        <v>94</v>
      </c>
      <c r="C84" s="14">
        <v>609990.1</v>
      </c>
      <c r="D84" s="70"/>
      <c r="E84" s="66"/>
    </row>
    <row r="85" spans="1:4" s="62" customFormat="1" ht="31.5">
      <c r="A85" s="60" t="s">
        <v>231</v>
      </c>
      <c r="B85" s="60" t="s">
        <v>205</v>
      </c>
      <c r="C85" s="61">
        <f>SUM(C86,C88,C90)</f>
        <v>192466.90000000002</v>
      </c>
      <c r="D85" s="70"/>
    </row>
    <row r="86" spans="1:4" s="62" customFormat="1" ht="47.25" hidden="1">
      <c r="A86" s="78" t="s">
        <v>266</v>
      </c>
      <c r="B86" s="77" t="s">
        <v>267</v>
      </c>
      <c r="C86" s="61">
        <f>C87</f>
        <v>0</v>
      </c>
      <c r="D86" s="70"/>
    </row>
    <row r="87" spans="1:4" s="62" customFormat="1" ht="47.25" hidden="1">
      <c r="A87" s="79" t="s">
        <v>268</v>
      </c>
      <c r="B87" s="76" t="s">
        <v>269</v>
      </c>
      <c r="C87" s="71"/>
      <c r="D87" s="70"/>
    </row>
    <row r="88" spans="1:4" s="62" customFormat="1" ht="47.25">
      <c r="A88" s="78" t="s">
        <v>278</v>
      </c>
      <c r="B88" s="77" t="s">
        <v>279</v>
      </c>
      <c r="C88" s="61">
        <f>C89</f>
        <v>942.7</v>
      </c>
      <c r="D88" s="70"/>
    </row>
    <row r="89" spans="1:4" s="62" customFormat="1" ht="47.25">
      <c r="A89" s="79" t="s">
        <v>280</v>
      </c>
      <c r="B89" s="76" t="s">
        <v>281</v>
      </c>
      <c r="C89" s="71">
        <v>942.7</v>
      </c>
      <c r="D89" s="70"/>
    </row>
    <row r="90" spans="1:4" s="62" customFormat="1" ht="31.5">
      <c r="A90" s="60" t="s">
        <v>232</v>
      </c>
      <c r="B90" s="60" t="s">
        <v>58</v>
      </c>
      <c r="C90" s="61">
        <f>SUM(C91)</f>
        <v>191524.2</v>
      </c>
      <c r="D90" s="70"/>
    </row>
    <row r="91" spans="1:4" s="62" customFormat="1" ht="31.5">
      <c r="A91" s="13" t="s">
        <v>233</v>
      </c>
      <c r="B91" s="13" t="s">
        <v>95</v>
      </c>
      <c r="C91" s="71">
        <f>SUM(C93:C109)</f>
        <v>191524.2</v>
      </c>
      <c r="D91" s="70"/>
    </row>
    <row r="92" spans="1:4" s="62" customFormat="1" ht="15.75">
      <c r="A92" s="13" t="s">
        <v>59</v>
      </c>
      <c r="B92" s="13"/>
      <c r="C92" s="14"/>
      <c r="D92" s="70"/>
    </row>
    <row r="93" spans="1:4" s="62" customFormat="1" ht="31.5">
      <c r="A93" s="13"/>
      <c r="B93" s="13" t="s">
        <v>221</v>
      </c>
      <c r="C93" s="14">
        <v>47257</v>
      </c>
      <c r="D93" s="70"/>
    </row>
    <row r="94" spans="1:4" s="63" customFormat="1" ht="31.5">
      <c r="A94" s="13"/>
      <c r="B94" s="13" t="s">
        <v>277</v>
      </c>
      <c r="C94" s="14">
        <v>7727.3</v>
      </c>
      <c r="D94" s="70"/>
    </row>
    <row r="95" spans="1:4" s="63" customFormat="1" ht="31.5">
      <c r="A95" s="13"/>
      <c r="B95" s="80" t="s">
        <v>270</v>
      </c>
      <c r="C95" s="71">
        <v>11377</v>
      </c>
      <c r="D95" s="70"/>
    </row>
    <row r="96" spans="1:4" s="63" customFormat="1" ht="31.5">
      <c r="A96" s="13"/>
      <c r="B96" s="76" t="s">
        <v>60</v>
      </c>
      <c r="C96" s="71">
        <v>5197.5</v>
      </c>
      <c r="D96" s="70"/>
    </row>
    <row r="97" spans="1:4" s="63" customFormat="1" ht="31.5">
      <c r="A97" s="13"/>
      <c r="B97" s="76" t="s">
        <v>271</v>
      </c>
      <c r="C97" s="71">
        <v>50000</v>
      </c>
      <c r="D97" s="70"/>
    </row>
    <row r="98" spans="1:4" s="63" customFormat="1" ht="31.5">
      <c r="A98" s="13"/>
      <c r="B98" s="76" t="s">
        <v>313</v>
      </c>
      <c r="C98" s="71">
        <v>100</v>
      </c>
      <c r="D98" s="70"/>
    </row>
    <row r="99" spans="1:4" s="63" customFormat="1" ht="31.5">
      <c r="A99" s="13"/>
      <c r="B99" s="76" t="s">
        <v>272</v>
      </c>
      <c r="C99" s="71">
        <v>7557.8</v>
      </c>
      <c r="D99" s="70"/>
    </row>
    <row r="100" spans="1:4" s="63" customFormat="1" ht="31.5">
      <c r="A100" s="13"/>
      <c r="B100" s="76" t="s">
        <v>282</v>
      </c>
      <c r="C100" s="71">
        <v>300</v>
      </c>
      <c r="D100" s="70"/>
    </row>
    <row r="101" spans="1:4" s="63" customFormat="1" ht="31.5">
      <c r="A101" s="13"/>
      <c r="B101" s="76" t="s">
        <v>283</v>
      </c>
      <c r="C101" s="71">
        <v>1000</v>
      </c>
      <c r="D101" s="70"/>
    </row>
    <row r="102" spans="1:4" s="63" customFormat="1" ht="31.5">
      <c r="A102" s="13"/>
      <c r="B102" s="76" t="s">
        <v>284</v>
      </c>
      <c r="C102" s="71">
        <v>8000</v>
      </c>
      <c r="D102" s="70"/>
    </row>
    <row r="103" spans="1:4" s="63" customFormat="1" ht="47.25">
      <c r="A103" s="13"/>
      <c r="B103" s="76" t="s">
        <v>314</v>
      </c>
      <c r="C103" s="71">
        <v>805.9</v>
      </c>
      <c r="D103" s="70"/>
    </row>
    <row r="104" spans="1:4" s="63" customFormat="1" ht="31.5">
      <c r="A104" s="13"/>
      <c r="B104" s="76" t="s">
        <v>316</v>
      </c>
      <c r="C104" s="71">
        <v>29843.6</v>
      </c>
      <c r="D104" s="70"/>
    </row>
    <row r="105" spans="1:4" s="63" customFormat="1" ht="47.25">
      <c r="A105" s="13"/>
      <c r="B105" s="76" t="s">
        <v>315</v>
      </c>
      <c r="C105" s="71">
        <v>20000</v>
      </c>
      <c r="D105" s="70"/>
    </row>
    <row r="106" spans="1:4" s="63" customFormat="1" ht="15.75">
      <c r="A106" s="13"/>
      <c r="B106" s="76" t="s">
        <v>317</v>
      </c>
      <c r="C106" s="71">
        <v>315.4</v>
      </c>
      <c r="D106" s="70"/>
    </row>
    <row r="107" spans="1:4" s="63" customFormat="1" ht="15.75">
      <c r="A107" s="13"/>
      <c r="B107" s="76" t="s">
        <v>318</v>
      </c>
      <c r="C107" s="71">
        <v>445.7</v>
      </c>
      <c r="D107" s="70"/>
    </row>
    <row r="108" spans="1:4" s="63" customFormat="1" ht="15.75">
      <c r="A108" s="13"/>
      <c r="B108" s="76" t="s">
        <v>319</v>
      </c>
      <c r="C108" s="71">
        <v>783</v>
      </c>
      <c r="D108" s="70"/>
    </row>
    <row r="109" spans="1:4" s="63" customFormat="1" ht="47.25">
      <c r="A109" s="13"/>
      <c r="B109" s="76" t="s">
        <v>320</v>
      </c>
      <c r="C109" s="71">
        <v>814</v>
      </c>
      <c r="D109" s="70"/>
    </row>
    <row r="110" spans="1:4" ht="15.75">
      <c r="A110" s="60" t="s">
        <v>234</v>
      </c>
      <c r="B110" s="60" t="s">
        <v>206</v>
      </c>
      <c r="C110" s="64">
        <f>SUM(C111,C113,C115,C117,C119)</f>
        <v>576210.1</v>
      </c>
      <c r="D110" s="70"/>
    </row>
    <row r="111" spans="1:4" ht="63">
      <c r="A111" s="77" t="s">
        <v>273</v>
      </c>
      <c r="B111" s="77" t="s">
        <v>274</v>
      </c>
      <c r="C111" s="61">
        <f>SUM(C112)</f>
        <v>811.3</v>
      </c>
      <c r="D111" s="70"/>
    </row>
    <row r="112" spans="1:4" ht="63">
      <c r="A112" s="76" t="s">
        <v>275</v>
      </c>
      <c r="B112" s="76" t="s">
        <v>276</v>
      </c>
      <c r="C112" s="71">
        <v>811.3</v>
      </c>
      <c r="D112" s="70"/>
    </row>
    <row r="113" spans="1:4" ht="63">
      <c r="A113" s="72" t="s">
        <v>237</v>
      </c>
      <c r="B113" s="60" t="s">
        <v>223</v>
      </c>
      <c r="C113" s="64">
        <f>SUM(C114)</f>
        <v>5257.8</v>
      </c>
      <c r="D113" s="70"/>
    </row>
    <row r="114" spans="1:4" ht="63">
      <c r="A114" s="73" t="s">
        <v>238</v>
      </c>
      <c r="B114" s="81" t="s">
        <v>224</v>
      </c>
      <c r="C114" s="14">
        <v>5257.8</v>
      </c>
      <c r="D114" s="70"/>
    </row>
    <row r="115" spans="1:4" ht="63">
      <c r="A115" s="60" t="s">
        <v>239</v>
      </c>
      <c r="B115" s="60" t="s">
        <v>207</v>
      </c>
      <c r="C115" s="64">
        <f>SUM(C116)</f>
        <v>10.6</v>
      </c>
      <c r="D115" s="70"/>
    </row>
    <row r="116" spans="1:4" ht="63">
      <c r="A116" s="13" t="s">
        <v>240</v>
      </c>
      <c r="B116" s="13" t="s">
        <v>208</v>
      </c>
      <c r="C116" s="14">
        <v>10.6</v>
      </c>
      <c r="D116" s="70"/>
    </row>
    <row r="117" spans="1:4" ht="31.5">
      <c r="A117" s="60" t="s">
        <v>235</v>
      </c>
      <c r="B117" s="60" t="s">
        <v>61</v>
      </c>
      <c r="C117" s="64">
        <f>SUM(C118)</f>
        <v>1950.8</v>
      </c>
      <c r="D117" s="70"/>
    </row>
    <row r="118" spans="1:4" ht="31.5">
      <c r="A118" s="13" t="s">
        <v>236</v>
      </c>
      <c r="B118" s="13" t="s">
        <v>96</v>
      </c>
      <c r="C118" s="14">
        <v>1950.8</v>
      </c>
      <c r="D118" s="70"/>
    </row>
    <row r="119" spans="1:4" ht="15.75">
      <c r="A119" s="60" t="s">
        <v>241</v>
      </c>
      <c r="B119" s="60" t="s">
        <v>62</v>
      </c>
      <c r="C119" s="64">
        <f>SUM(C120)</f>
        <v>568179.6</v>
      </c>
      <c r="D119" s="70"/>
    </row>
    <row r="120" spans="1:4" ht="15.75">
      <c r="A120" s="13" t="s">
        <v>242</v>
      </c>
      <c r="B120" s="13" t="s">
        <v>97</v>
      </c>
      <c r="C120" s="14">
        <f>SUM(C122:C128)</f>
        <v>568179.6</v>
      </c>
      <c r="D120" s="70"/>
    </row>
    <row r="121" spans="1:4" ht="15.75">
      <c r="A121" s="13" t="s">
        <v>59</v>
      </c>
      <c r="B121" s="13"/>
      <c r="C121" s="14"/>
      <c r="D121" s="70"/>
    </row>
    <row r="122" spans="1:4" ht="15.75">
      <c r="A122" s="13"/>
      <c r="B122" s="13" t="s">
        <v>63</v>
      </c>
      <c r="C122" s="14">
        <v>258.5</v>
      </c>
      <c r="D122" s="70"/>
    </row>
    <row r="123" spans="1:4" ht="15.75">
      <c r="A123" s="13"/>
      <c r="B123" s="13" t="s">
        <v>65</v>
      </c>
      <c r="C123" s="14">
        <v>274.4</v>
      </c>
      <c r="D123" s="70"/>
    </row>
    <row r="124" spans="1:4" ht="15.75">
      <c r="A124" s="13"/>
      <c r="B124" s="13" t="s">
        <v>64</v>
      </c>
      <c r="C124" s="14">
        <v>1802.2</v>
      </c>
      <c r="D124" s="70"/>
    </row>
    <row r="125" spans="1:4" ht="31.5">
      <c r="A125" s="13"/>
      <c r="B125" s="13" t="s">
        <v>209</v>
      </c>
      <c r="C125" s="14">
        <v>5300.4</v>
      </c>
      <c r="D125" s="70"/>
    </row>
    <row r="126" spans="1:4" ht="31.5">
      <c r="A126" s="13"/>
      <c r="B126" s="13" t="s">
        <v>210</v>
      </c>
      <c r="C126" s="14">
        <v>1293.1</v>
      </c>
      <c r="D126" s="70"/>
    </row>
    <row r="127" spans="1:4" ht="31.5">
      <c r="A127" s="13"/>
      <c r="B127" s="13" t="s">
        <v>211</v>
      </c>
      <c r="C127" s="14">
        <v>1290.5</v>
      </c>
      <c r="D127" s="70"/>
    </row>
    <row r="128" spans="1:5" ht="126">
      <c r="A128" s="13"/>
      <c r="B128" s="13" t="s">
        <v>212</v>
      </c>
      <c r="C128" s="14">
        <v>557960.5</v>
      </c>
      <c r="D128" s="70"/>
      <c r="E128" s="66"/>
    </row>
    <row r="129" spans="1:5" ht="15.75">
      <c r="A129" s="82" t="s">
        <v>321</v>
      </c>
      <c r="B129" s="82" t="s">
        <v>322</v>
      </c>
      <c r="C129" s="64">
        <f>C130</f>
        <v>12889.8</v>
      </c>
      <c r="D129" s="70"/>
      <c r="E129" s="66"/>
    </row>
    <row r="130" spans="1:5" ht="47.25">
      <c r="A130" s="82" t="s">
        <v>323</v>
      </c>
      <c r="B130" s="82" t="s">
        <v>324</v>
      </c>
      <c r="C130" s="64">
        <f>C131</f>
        <v>12889.8</v>
      </c>
      <c r="D130" s="70"/>
      <c r="E130" s="66"/>
    </row>
    <row r="131" spans="1:5" ht="63">
      <c r="A131" s="82" t="s">
        <v>325</v>
      </c>
      <c r="B131" s="83" t="s">
        <v>326</v>
      </c>
      <c r="C131" s="14">
        <v>12889.8</v>
      </c>
      <c r="D131" s="70"/>
      <c r="E131" s="66"/>
    </row>
    <row r="132" spans="1:5" ht="15.75">
      <c r="A132" s="13"/>
      <c r="B132" s="76"/>
      <c r="C132" s="14"/>
      <c r="D132" s="70"/>
      <c r="E132" s="66"/>
    </row>
    <row r="133" spans="1:4" ht="15.75">
      <c r="A133" s="60" t="s">
        <v>66</v>
      </c>
      <c r="B133" s="60"/>
      <c r="C133" s="61">
        <f>SUM(C11,C80)</f>
        <v>1562547.6</v>
      </c>
      <c r="D133" s="70"/>
    </row>
    <row r="134" spans="1:4" ht="15.75">
      <c r="A134" s="35" t="s">
        <v>147</v>
      </c>
      <c r="B134" s="65"/>
      <c r="C134" s="65"/>
      <c r="D134" s="70"/>
    </row>
    <row r="135" spans="1:4" ht="31.5">
      <c r="A135" s="35" t="s">
        <v>148</v>
      </c>
      <c r="B135" s="65"/>
      <c r="C135" s="74">
        <f>C133-C110</f>
        <v>986337.5000000001</v>
      </c>
      <c r="D135" s="70"/>
    </row>
    <row r="136" spans="1:4" ht="15.75">
      <c r="A136" s="62"/>
      <c r="B136" s="62"/>
      <c r="C136" s="62"/>
      <c r="D136" s="70"/>
    </row>
    <row r="137" spans="1:4" ht="15.75">
      <c r="A137" s="62"/>
      <c r="B137" s="62"/>
      <c r="C137" s="62"/>
      <c r="D137" s="70"/>
    </row>
    <row r="138" spans="1:4" ht="15.75">
      <c r="A138" s="62"/>
      <c r="B138" s="62"/>
      <c r="C138" s="62"/>
      <c r="D138" s="70"/>
    </row>
    <row r="139" spans="1:4" ht="15.75">
      <c r="A139" s="62"/>
      <c r="B139" s="62"/>
      <c r="C139" s="62"/>
      <c r="D139" s="70"/>
    </row>
    <row r="140" spans="1:4" ht="15.75">
      <c r="A140" s="62"/>
      <c r="B140" s="62"/>
      <c r="C140" s="62"/>
      <c r="D140" s="70"/>
    </row>
    <row r="141" spans="1:4" ht="15.75">
      <c r="A141" s="62"/>
      <c r="B141" s="62"/>
      <c r="C141" s="62"/>
      <c r="D141" s="70"/>
    </row>
    <row r="142" spans="1:4" ht="15.75">
      <c r="A142" s="62"/>
      <c r="B142" s="62"/>
      <c r="C142" s="62"/>
      <c r="D142" s="70"/>
    </row>
    <row r="143" spans="1:4" ht="15.75">
      <c r="A143" s="62"/>
      <c r="B143" s="62"/>
      <c r="C143" s="62"/>
      <c r="D143" s="70"/>
    </row>
    <row r="144" spans="1:4" ht="15.75">
      <c r="A144" s="62"/>
      <c r="B144" s="62"/>
      <c r="C144" s="62"/>
      <c r="D144" s="70"/>
    </row>
  </sheetData>
  <sheetProtection/>
  <mergeCells count="5">
    <mergeCell ref="A6:C6"/>
    <mergeCell ref="B1:C1"/>
    <mergeCell ref="B2:C2"/>
    <mergeCell ref="B3:C3"/>
    <mergeCell ref="B4:C4"/>
  </mergeCells>
  <printOptions/>
  <pageMargins left="0.7874015748031497" right="0.31496062992125984" top="0.5118110236220472" bottom="0.3937007874015748" header="0.1968503937007874" footer="0.31496062992125984"/>
  <pageSetup fitToHeight="6" fitToWidth="1" horizontalDpi="600" verticalDpi="600" orientation="portrait" paperSize="9" scale="84" r:id="rId3"/>
  <headerFooter differentFirst="1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PageLayoutView="0" workbookViewId="0" topLeftCell="A1">
      <selection activeCell="H15" sqref="H15"/>
    </sheetView>
  </sheetViews>
  <sheetFormatPr defaultColWidth="9.00390625" defaultRowHeight="15.75"/>
  <cols>
    <col min="1" max="1" width="63.375" style="0" customWidth="1"/>
    <col min="2" max="2" width="10.25390625" style="0" customWidth="1"/>
    <col min="3" max="3" width="10.875" style="0" customWidth="1"/>
    <col min="4" max="4" width="14.25390625" style="0" customWidth="1"/>
    <col min="6" max="6" width="10.875" style="0" bestFit="1" customWidth="1"/>
  </cols>
  <sheetData>
    <row r="1" spans="2:4" ht="15.75">
      <c r="B1" s="88" t="s">
        <v>216</v>
      </c>
      <c r="C1" s="88"/>
      <c r="D1" s="88"/>
    </row>
    <row r="2" spans="2:4" ht="15.75">
      <c r="B2" s="89" t="s">
        <v>217</v>
      </c>
      <c r="C2" s="89"/>
      <c r="D2" s="89"/>
    </row>
    <row r="3" spans="2:4" ht="15.75">
      <c r="B3" s="89" t="s">
        <v>218</v>
      </c>
      <c r="C3" s="89"/>
      <c r="D3" s="89"/>
    </row>
    <row r="4" spans="2:4" ht="15.75">
      <c r="B4" s="89" t="s">
        <v>330</v>
      </c>
      <c r="C4" s="89"/>
      <c r="D4" s="89"/>
    </row>
    <row r="5" ht="15.75">
      <c r="D5" s="20"/>
    </row>
    <row r="6" spans="1:4" ht="59.25" customHeight="1">
      <c r="A6" s="87" t="s">
        <v>327</v>
      </c>
      <c r="B6" s="87"/>
      <c r="C6" s="87"/>
      <c r="D6" s="87"/>
    </row>
    <row r="8" ht="15.75">
      <c r="D8" s="20" t="s">
        <v>142</v>
      </c>
    </row>
    <row r="9" spans="1:4" ht="15.75">
      <c r="A9" s="31" t="s">
        <v>98</v>
      </c>
      <c r="B9" s="30" t="s">
        <v>99</v>
      </c>
      <c r="C9" s="30" t="s">
        <v>129</v>
      </c>
      <c r="D9" s="30" t="s">
        <v>2</v>
      </c>
    </row>
    <row r="10" spans="1:4" ht="15.75">
      <c r="A10" s="21">
        <v>1</v>
      </c>
      <c r="B10" s="22">
        <v>2</v>
      </c>
      <c r="C10" s="22">
        <v>3</v>
      </c>
      <c r="D10" s="22">
        <v>4</v>
      </c>
    </row>
    <row r="11" spans="1:6" ht="15.75">
      <c r="A11" s="23" t="s">
        <v>100</v>
      </c>
      <c r="B11" s="24"/>
      <c r="C11" s="24"/>
      <c r="D11" s="34">
        <f>SUM(D12,D21,D26,D30,D35,D41,D43,D45,D49)</f>
        <v>1562547.5999999999</v>
      </c>
      <c r="F11" s="75"/>
    </row>
    <row r="12" spans="1:4" ht="15.75">
      <c r="A12" s="25" t="s">
        <v>101</v>
      </c>
      <c r="B12" s="26" t="s">
        <v>130</v>
      </c>
      <c r="C12" s="26" t="s">
        <v>131</v>
      </c>
      <c r="D12" s="32">
        <f>SUM(D13:D20)</f>
        <v>261947.90000000002</v>
      </c>
    </row>
    <row r="13" spans="1:6" ht="31.5">
      <c r="A13" s="27" t="s">
        <v>102</v>
      </c>
      <c r="B13" s="28" t="s">
        <v>130</v>
      </c>
      <c r="C13" s="28" t="s">
        <v>132</v>
      </c>
      <c r="D13" s="33">
        <v>5728.8</v>
      </c>
      <c r="F13" s="66"/>
    </row>
    <row r="14" spans="1:6" ht="47.25">
      <c r="A14" s="27" t="s">
        <v>225</v>
      </c>
      <c r="B14" s="28" t="s">
        <v>130</v>
      </c>
      <c r="C14" s="28" t="s">
        <v>133</v>
      </c>
      <c r="D14" s="33">
        <v>50</v>
      </c>
      <c r="F14" s="66"/>
    </row>
    <row r="15" spans="1:6" ht="47.25">
      <c r="A15" s="27" t="s">
        <v>103</v>
      </c>
      <c r="B15" s="28" t="s">
        <v>130</v>
      </c>
      <c r="C15" s="28" t="s">
        <v>134</v>
      </c>
      <c r="D15" s="33">
        <v>76227.4</v>
      </c>
      <c r="F15" s="66"/>
    </row>
    <row r="16" spans="1:6" ht="15.75">
      <c r="A16" s="27" t="s">
        <v>222</v>
      </c>
      <c r="B16" s="28" t="s">
        <v>130</v>
      </c>
      <c r="C16" s="28" t="s">
        <v>141</v>
      </c>
      <c r="D16" s="33">
        <v>10.6</v>
      </c>
      <c r="F16" s="66"/>
    </row>
    <row r="17" spans="1:6" ht="31.5">
      <c r="A17" s="27" t="s">
        <v>144</v>
      </c>
      <c r="B17" s="28" t="s">
        <v>130</v>
      </c>
      <c r="C17" s="28" t="s">
        <v>135</v>
      </c>
      <c r="D17" s="33">
        <v>37616.7</v>
      </c>
      <c r="F17" s="66"/>
    </row>
    <row r="18" spans="1:6" ht="15.75">
      <c r="A18" s="29" t="s">
        <v>104</v>
      </c>
      <c r="B18" s="28" t="s">
        <v>130</v>
      </c>
      <c r="C18" s="28" t="s">
        <v>136</v>
      </c>
      <c r="D18" s="38">
        <v>4881.6</v>
      </c>
      <c r="F18" s="66"/>
    </row>
    <row r="19" spans="1:6" ht="15.75">
      <c r="A19" s="27" t="s">
        <v>105</v>
      </c>
      <c r="B19" s="28" t="s">
        <v>130</v>
      </c>
      <c r="C19" s="28" t="s">
        <v>137</v>
      </c>
      <c r="D19" s="38">
        <v>13901.1</v>
      </c>
      <c r="F19" s="66"/>
    </row>
    <row r="20" spans="1:6" ht="15.75">
      <c r="A20" s="27" t="s">
        <v>106</v>
      </c>
      <c r="B20" s="28" t="s">
        <v>130</v>
      </c>
      <c r="C20" s="28" t="s">
        <v>138</v>
      </c>
      <c r="D20" s="38">
        <v>123531.7</v>
      </c>
      <c r="F20" s="66"/>
    </row>
    <row r="21" spans="1:4" ht="15.75">
      <c r="A21" s="25" t="s">
        <v>107</v>
      </c>
      <c r="B21" s="26" t="s">
        <v>133</v>
      </c>
      <c r="C21" s="26" t="s">
        <v>131</v>
      </c>
      <c r="D21" s="32">
        <f>SUM(D22:D25)</f>
        <v>10136.8</v>
      </c>
    </row>
    <row r="22" spans="1:6" ht="15.75">
      <c r="A22" s="27" t="s">
        <v>108</v>
      </c>
      <c r="B22" s="28" t="s">
        <v>133</v>
      </c>
      <c r="C22" s="28" t="s">
        <v>134</v>
      </c>
      <c r="D22" s="38">
        <v>1950.8</v>
      </c>
      <c r="F22" s="66"/>
    </row>
    <row r="23" spans="1:6" ht="31.5">
      <c r="A23" s="27" t="s">
        <v>213</v>
      </c>
      <c r="B23" s="28" t="s">
        <v>133</v>
      </c>
      <c r="C23" s="28" t="s">
        <v>140</v>
      </c>
      <c r="D23" s="38">
        <v>6151</v>
      </c>
      <c r="F23" s="66"/>
    </row>
    <row r="24" spans="1:6" ht="15.75">
      <c r="A24" s="27" t="s">
        <v>149</v>
      </c>
      <c r="B24" s="28" t="s">
        <v>133</v>
      </c>
      <c r="C24" s="28" t="s">
        <v>150</v>
      </c>
      <c r="D24" s="38">
        <v>1925</v>
      </c>
      <c r="F24" s="66"/>
    </row>
    <row r="25" spans="1:6" ht="31.5">
      <c r="A25" s="27" t="s">
        <v>152</v>
      </c>
      <c r="B25" s="28" t="s">
        <v>133</v>
      </c>
      <c r="C25" s="28" t="s">
        <v>151</v>
      </c>
      <c r="D25" s="38">
        <v>110</v>
      </c>
      <c r="F25" s="66"/>
    </row>
    <row r="26" spans="1:4" ht="15.75">
      <c r="A26" s="25" t="s">
        <v>109</v>
      </c>
      <c r="B26" s="26" t="s">
        <v>134</v>
      </c>
      <c r="C26" s="26" t="s">
        <v>131</v>
      </c>
      <c r="D26" s="39">
        <f>SUM(D27:D29)</f>
        <v>128493</v>
      </c>
    </row>
    <row r="27" spans="1:6" ht="15.75">
      <c r="A27" s="27" t="s">
        <v>110</v>
      </c>
      <c r="B27" s="28" t="s">
        <v>134</v>
      </c>
      <c r="C27" s="28" t="s">
        <v>139</v>
      </c>
      <c r="D27" s="38">
        <v>25146.1</v>
      </c>
      <c r="F27" s="66"/>
    </row>
    <row r="28" spans="1:6" ht="15.75">
      <c r="A28" s="29" t="s">
        <v>145</v>
      </c>
      <c r="B28" s="28" t="s">
        <v>134</v>
      </c>
      <c r="C28" s="28" t="s">
        <v>140</v>
      </c>
      <c r="D28" s="38">
        <v>35619</v>
      </c>
      <c r="F28" s="66"/>
    </row>
    <row r="29" spans="1:6" ht="15.75">
      <c r="A29" s="29" t="s">
        <v>111</v>
      </c>
      <c r="B29" s="28" t="s">
        <v>134</v>
      </c>
      <c r="C29" s="28">
        <v>12</v>
      </c>
      <c r="D29" s="38">
        <v>67727.9</v>
      </c>
      <c r="F29" s="66"/>
    </row>
    <row r="30" spans="1:6" ht="15.75">
      <c r="A30" s="23" t="s">
        <v>112</v>
      </c>
      <c r="B30" s="26" t="s">
        <v>141</v>
      </c>
      <c r="C30" s="26" t="s">
        <v>131</v>
      </c>
      <c r="D30" s="39">
        <f>SUM(D31:D34)</f>
        <v>154961.5</v>
      </c>
      <c r="F30" s="66"/>
    </row>
    <row r="31" spans="1:6" ht="15.75">
      <c r="A31" s="27" t="s">
        <v>113</v>
      </c>
      <c r="B31" s="28" t="s">
        <v>141</v>
      </c>
      <c r="C31" s="28" t="s">
        <v>130</v>
      </c>
      <c r="D31" s="38">
        <v>17885.9</v>
      </c>
      <c r="F31" s="66"/>
    </row>
    <row r="32" spans="1:6" ht="15.75">
      <c r="A32" s="27" t="s">
        <v>114</v>
      </c>
      <c r="B32" s="28" t="s">
        <v>141</v>
      </c>
      <c r="C32" s="28" t="s">
        <v>132</v>
      </c>
      <c r="D32" s="38">
        <v>81109.9</v>
      </c>
      <c r="F32" s="66"/>
    </row>
    <row r="33" spans="1:6" ht="15.75">
      <c r="A33" s="27" t="s">
        <v>115</v>
      </c>
      <c r="B33" s="28" t="s">
        <v>141</v>
      </c>
      <c r="C33" s="28" t="s">
        <v>133</v>
      </c>
      <c r="D33" s="38">
        <v>31465.7</v>
      </c>
      <c r="F33" s="66"/>
    </row>
    <row r="34" spans="1:6" ht="15.75">
      <c r="A34" s="27" t="s">
        <v>116</v>
      </c>
      <c r="B34" s="28" t="s">
        <v>141</v>
      </c>
      <c r="C34" s="28" t="s">
        <v>141</v>
      </c>
      <c r="D34" s="38">
        <v>24500</v>
      </c>
      <c r="F34" s="66"/>
    </row>
    <row r="35" spans="1:6" ht="15.75">
      <c r="A35" s="25" t="s">
        <v>117</v>
      </c>
      <c r="B35" s="26" t="s">
        <v>136</v>
      </c>
      <c r="C35" s="26" t="s">
        <v>131</v>
      </c>
      <c r="D35" s="39">
        <f>SUM(D36:D40)</f>
        <v>791330.7</v>
      </c>
      <c r="F35" s="66"/>
    </row>
    <row r="36" spans="1:6" ht="15.75">
      <c r="A36" s="27" t="s">
        <v>118</v>
      </c>
      <c r="B36" s="28" t="s">
        <v>136</v>
      </c>
      <c r="C36" s="28" t="s">
        <v>130</v>
      </c>
      <c r="D36" s="38">
        <v>79974.8</v>
      </c>
      <c r="F36" s="66"/>
    </row>
    <row r="37" spans="1:6" ht="15.75">
      <c r="A37" s="29" t="s">
        <v>119</v>
      </c>
      <c r="B37" s="28" t="s">
        <v>136</v>
      </c>
      <c r="C37" s="28" t="s">
        <v>132</v>
      </c>
      <c r="D37" s="38">
        <v>539337.1</v>
      </c>
      <c r="F37" s="66"/>
    </row>
    <row r="38" spans="1:6" ht="15.75">
      <c r="A38" s="57" t="s">
        <v>214</v>
      </c>
      <c r="B38" s="58" t="s">
        <v>136</v>
      </c>
      <c r="C38" s="58" t="s">
        <v>133</v>
      </c>
      <c r="D38" s="38">
        <v>98134.6</v>
      </c>
      <c r="F38" s="66"/>
    </row>
    <row r="39" spans="1:6" ht="15.75">
      <c r="A39" s="29" t="s">
        <v>215</v>
      </c>
      <c r="B39" s="28" t="s">
        <v>136</v>
      </c>
      <c r="C39" s="28" t="s">
        <v>136</v>
      </c>
      <c r="D39" s="38">
        <v>16538.6</v>
      </c>
      <c r="F39" s="66"/>
    </row>
    <row r="40" spans="1:6" ht="15.75">
      <c r="A40" s="27" t="s">
        <v>120</v>
      </c>
      <c r="B40" s="28" t="s">
        <v>136</v>
      </c>
      <c r="C40" s="28" t="s">
        <v>140</v>
      </c>
      <c r="D40" s="38">
        <v>57345.6</v>
      </c>
      <c r="F40" s="66"/>
    </row>
    <row r="41" spans="1:6" ht="15.75">
      <c r="A41" s="25" t="s">
        <v>146</v>
      </c>
      <c r="B41" s="26" t="s">
        <v>139</v>
      </c>
      <c r="C41" s="26" t="s">
        <v>131</v>
      </c>
      <c r="D41" s="39">
        <f>SUM(D42)</f>
        <v>153553.1</v>
      </c>
      <c r="F41" s="66"/>
    </row>
    <row r="42" spans="1:6" ht="15.75">
      <c r="A42" s="27" t="s">
        <v>121</v>
      </c>
      <c r="B42" s="28" t="s">
        <v>139</v>
      </c>
      <c r="C42" s="28" t="s">
        <v>130</v>
      </c>
      <c r="D42" s="38">
        <v>153553.1</v>
      </c>
      <c r="F42" s="66"/>
    </row>
    <row r="43" spans="1:6" ht="15.75">
      <c r="A43" s="25" t="s">
        <v>227</v>
      </c>
      <c r="B43" s="26" t="s">
        <v>140</v>
      </c>
      <c r="C43" s="26" t="s">
        <v>131</v>
      </c>
      <c r="D43" s="39">
        <f>SUM(D44)</f>
        <v>1290.5</v>
      </c>
      <c r="F43" s="66"/>
    </row>
    <row r="44" spans="1:6" ht="15.75">
      <c r="A44" s="27" t="s">
        <v>226</v>
      </c>
      <c r="B44" s="28" t="s">
        <v>140</v>
      </c>
      <c r="C44" s="28" t="s">
        <v>136</v>
      </c>
      <c r="D44" s="38">
        <v>1290.5</v>
      </c>
      <c r="F44" s="66"/>
    </row>
    <row r="45" spans="1:6" ht="15.75">
      <c r="A45" s="25" t="s">
        <v>122</v>
      </c>
      <c r="B45" s="26">
        <v>10</v>
      </c>
      <c r="C45" s="26" t="s">
        <v>131</v>
      </c>
      <c r="D45" s="39">
        <f>SUM(D46:D48)</f>
        <v>30957.4</v>
      </c>
      <c r="F45" s="66"/>
    </row>
    <row r="46" spans="1:6" ht="15.75">
      <c r="A46" s="27" t="s">
        <v>123</v>
      </c>
      <c r="B46" s="28">
        <v>10</v>
      </c>
      <c r="C46" s="28" t="s">
        <v>130</v>
      </c>
      <c r="D46" s="38">
        <v>10357.2</v>
      </c>
      <c r="F46" s="66"/>
    </row>
    <row r="47" spans="1:6" ht="15.75">
      <c r="A47" s="27" t="s">
        <v>124</v>
      </c>
      <c r="B47" s="28">
        <v>10</v>
      </c>
      <c r="C47" s="28" t="s">
        <v>134</v>
      </c>
      <c r="D47" s="38">
        <v>6069.1</v>
      </c>
      <c r="F47" s="66"/>
    </row>
    <row r="48" spans="1:6" ht="15.75">
      <c r="A48" s="27" t="s">
        <v>125</v>
      </c>
      <c r="B48" s="28">
        <v>10</v>
      </c>
      <c r="C48" s="28" t="s">
        <v>135</v>
      </c>
      <c r="D48" s="38">
        <v>14531.1</v>
      </c>
      <c r="F48" s="66"/>
    </row>
    <row r="49" spans="1:6" ht="15.75">
      <c r="A49" s="25" t="s">
        <v>126</v>
      </c>
      <c r="B49" s="26">
        <v>11</v>
      </c>
      <c r="C49" s="26" t="s">
        <v>131</v>
      </c>
      <c r="D49" s="39">
        <f>SUM(D50:D51)</f>
        <v>29876.699999999997</v>
      </c>
      <c r="F49" s="66"/>
    </row>
    <row r="50" spans="1:6" ht="15.75">
      <c r="A50" s="27" t="s">
        <v>127</v>
      </c>
      <c r="B50" s="28">
        <v>11</v>
      </c>
      <c r="C50" s="28" t="s">
        <v>130</v>
      </c>
      <c r="D50" s="38">
        <v>27859.6</v>
      </c>
      <c r="F50" s="66"/>
    </row>
    <row r="51" spans="1:6" ht="15.75">
      <c r="A51" s="27" t="s">
        <v>128</v>
      </c>
      <c r="B51" s="28">
        <v>11</v>
      </c>
      <c r="C51" s="28" t="s">
        <v>132</v>
      </c>
      <c r="D51" s="38">
        <v>2017.1</v>
      </c>
      <c r="F51" s="66"/>
    </row>
  </sheetData>
  <sheetProtection/>
  <mergeCells count="5">
    <mergeCell ref="B1:D1"/>
    <mergeCell ref="A6:D6"/>
    <mergeCell ref="B4:D4"/>
    <mergeCell ref="B3:D3"/>
    <mergeCell ref="B2:D2"/>
  </mergeCells>
  <printOptions/>
  <pageMargins left="0.7086614173228347" right="0.3937007874015748" top="0.4330708661417323" bottom="0.3937007874015748" header="0.31496062992125984" footer="0.31496062992125984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zoomScalePageLayoutView="0" workbookViewId="0" topLeftCell="A1">
      <selection activeCell="G14" sqref="G14"/>
    </sheetView>
  </sheetViews>
  <sheetFormatPr defaultColWidth="9.00390625" defaultRowHeight="15.75"/>
  <cols>
    <col min="1" max="1" width="26.00390625" style="40" customWidth="1"/>
    <col min="2" max="2" width="49.00390625" style="40" customWidth="1"/>
    <col min="3" max="3" width="12.00390625" style="40" customWidth="1"/>
    <col min="4" max="16384" width="9.00390625" style="40" customWidth="1"/>
  </cols>
  <sheetData>
    <row r="1" spans="2:3" ht="15.75">
      <c r="B1" s="85" t="s">
        <v>291</v>
      </c>
      <c r="C1" s="85"/>
    </row>
    <row r="2" spans="2:3" ht="15.75">
      <c r="B2" s="86" t="s">
        <v>289</v>
      </c>
      <c r="C2" s="86"/>
    </row>
    <row r="3" spans="2:3" ht="15.75">
      <c r="B3" s="86" t="s">
        <v>290</v>
      </c>
      <c r="C3" s="86"/>
    </row>
    <row r="4" spans="2:3" ht="15.75">
      <c r="B4" s="86" t="s">
        <v>331</v>
      </c>
      <c r="C4" s="86"/>
    </row>
    <row r="6" spans="1:3" ht="36" customHeight="1">
      <c r="A6" s="90" t="s">
        <v>328</v>
      </c>
      <c r="B6" s="90"/>
      <c r="C6" s="90"/>
    </row>
    <row r="7" spans="1:3" ht="15.75">
      <c r="A7" s="91"/>
      <c r="B7" s="91"/>
      <c r="C7" s="91"/>
    </row>
    <row r="8" spans="1:3" ht="15.75">
      <c r="A8" s="92" t="s">
        <v>153</v>
      </c>
      <c r="B8" s="92"/>
      <c r="C8" s="92"/>
    </row>
    <row r="9" spans="1:3" ht="15.75" customHeight="1">
      <c r="A9" s="93" t="s">
        <v>183</v>
      </c>
      <c r="B9" s="93"/>
      <c r="C9" s="53">
        <v>0</v>
      </c>
    </row>
    <row r="10" spans="1:3" ht="15.75">
      <c r="A10" s="41"/>
      <c r="B10" s="41"/>
      <c r="C10" s="41"/>
    </row>
    <row r="11" spans="2:3" ht="15.75">
      <c r="B11" s="52"/>
      <c r="C11" s="52" t="s">
        <v>182</v>
      </c>
    </row>
    <row r="12" spans="1:3" ht="47.25">
      <c r="A12" s="42" t="s">
        <v>0</v>
      </c>
      <c r="B12" s="42" t="s">
        <v>98</v>
      </c>
      <c r="C12" s="42" t="s">
        <v>2</v>
      </c>
    </row>
    <row r="13" spans="1:3" ht="31.5" customHeight="1">
      <c r="A13" s="43" t="s">
        <v>154</v>
      </c>
      <c r="B13" s="43" t="s">
        <v>155</v>
      </c>
      <c r="C13" s="44">
        <f>SUM(C14,C19)</f>
        <v>0</v>
      </c>
    </row>
    <row r="14" spans="1:3" ht="31.5">
      <c r="A14" s="43" t="s">
        <v>156</v>
      </c>
      <c r="B14" s="43" t="s">
        <v>157</v>
      </c>
      <c r="C14" s="44">
        <f>SUM(C15,C17)</f>
        <v>0</v>
      </c>
    </row>
    <row r="15" spans="1:3" ht="47.25">
      <c r="A15" s="45" t="s">
        <v>158</v>
      </c>
      <c r="B15" s="45" t="s">
        <v>159</v>
      </c>
      <c r="C15" s="46">
        <f aca="true" t="shared" si="0" ref="C15:C29">SUM(C16)</f>
        <v>0</v>
      </c>
    </row>
    <row r="16" spans="1:3" ht="48" customHeight="1">
      <c r="A16" s="45" t="s">
        <v>185</v>
      </c>
      <c r="B16" s="45" t="s">
        <v>184</v>
      </c>
      <c r="C16" s="46">
        <v>0</v>
      </c>
    </row>
    <row r="17" spans="1:3" ht="47.25">
      <c r="A17" s="45" t="s">
        <v>160</v>
      </c>
      <c r="B17" s="45" t="s">
        <v>161</v>
      </c>
      <c r="C17" s="46">
        <f>SUM(C18)</f>
        <v>0</v>
      </c>
    </row>
    <row r="18" spans="1:3" ht="47.25" customHeight="1">
      <c r="A18" s="45" t="s">
        <v>187</v>
      </c>
      <c r="B18" s="45" t="s">
        <v>186</v>
      </c>
      <c r="C18" s="46">
        <v>0</v>
      </c>
    </row>
    <row r="19" spans="1:3" ht="31.5">
      <c r="A19" s="43" t="s">
        <v>162</v>
      </c>
      <c r="B19" s="43" t="s">
        <v>163</v>
      </c>
      <c r="C19" s="47">
        <f>SUM(C20,C24)</f>
        <v>0</v>
      </c>
    </row>
    <row r="20" spans="1:3" ht="15.75">
      <c r="A20" s="43" t="s">
        <v>164</v>
      </c>
      <c r="B20" s="43" t="s">
        <v>165</v>
      </c>
      <c r="C20" s="47">
        <f t="shared" si="0"/>
        <v>-1562547.6</v>
      </c>
    </row>
    <row r="21" spans="1:3" ht="15.75">
      <c r="A21" s="45" t="s">
        <v>166</v>
      </c>
      <c r="B21" s="45" t="s">
        <v>167</v>
      </c>
      <c r="C21" s="48">
        <f t="shared" si="0"/>
        <v>-1562547.6</v>
      </c>
    </row>
    <row r="22" spans="1:3" ht="15" customHeight="1">
      <c r="A22" s="45" t="s">
        <v>168</v>
      </c>
      <c r="B22" s="45" t="s">
        <v>169</v>
      </c>
      <c r="C22" s="48">
        <f t="shared" si="0"/>
        <v>-1562547.6</v>
      </c>
    </row>
    <row r="23" spans="1:3" ht="31.5">
      <c r="A23" s="45" t="s">
        <v>189</v>
      </c>
      <c r="B23" s="45" t="s">
        <v>188</v>
      </c>
      <c r="C23" s="49">
        <f>-Доходы!C133</f>
        <v>-1562547.6</v>
      </c>
    </row>
    <row r="24" spans="1:3" ht="15.75">
      <c r="A24" s="43" t="s">
        <v>170</v>
      </c>
      <c r="B24" s="43" t="s">
        <v>171</v>
      </c>
      <c r="C24" s="50">
        <f t="shared" si="0"/>
        <v>1562547.6</v>
      </c>
    </row>
    <row r="25" spans="1:3" ht="15.75">
      <c r="A25" s="45" t="s">
        <v>172</v>
      </c>
      <c r="B25" s="45" t="s">
        <v>173</v>
      </c>
      <c r="C25" s="49">
        <f t="shared" si="0"/>
        <v>1562547.6</v>
      </c>
    </row>
    <row r="26" spans="1:3" ht="15" customHeight="1">
      <c r="A26" s="45" t="s">
        <v>174</v>
      </c>
      <c r="B26" s="45" t="s">
        <v>175</v>
      </c>
      <c r="C26" s="49">
        <f t="shared" si="0"/>
        <v>1562547.6</v>
      </c>
    </row>
    <row r="27" spans="1:3" ht="31.5">
      <c r="A27" s="45" t="s">
        <v>190</v>
      </c>
      <c r="B27" s="45" t="s">
        <v>191</v>
      </c>
      <c r="C27" s="49">
        <f>-C23</f>
        <v>1562547.6</v>
      </c>
    </row>
    <row r="28" spans="1:3" ht="31.5" hidden="1">
      <c r="A28" s="43" t="s">
        <v>176</v>
      </c>
      <c r="B28" s="43" t="s">
        <v>177</v>
      </c>
      <c r="C28" s="51">
        <f t="shared" si="0"/>
        <v>0</v>
      </c>
    </row>
    <row r="29" spans="1:3" ht="31.5" hidden="1">
      <c r="A29" s="43" t="s">
        <v>178</v>
      </c>
      <c r="B29" s="43" t="s">
        <v>179</v>
      </c>
      <c r="C29" s="46">
        <f t="shared" si="0"/>
        <v>0</v>
      </c>
    </row>
    <row r="30" spans="1:3" ht="31.5" hidden="1">
      <c r="A30" s="45" t="s">
        <v>180</v>
      </c>
      <c r="B30" s="45" t="s">
        <v>181</v>
      </c>
      <c r="C30" s="46">
        <f>SUM(C31)</f>
        <v>0</v>
      </c>
    </row>
    <row r="31" spans="1:3" ht="47.25" hidden="1">
      <c r="A31" s="45" t="s">
        <v>193</v>
      </c>
      <c r="B31" s="45" t="s">
        <v>192</v>
      </c>
      <c r="C31" s="46">
        <v>0</v>
      </c>
    </row>
  </sheetData>
  <sheetProtection/>
  <mergeCells count="8">
    <mergeCell ref="A6:C6"/>
    <mergeCell ref="A7:C7"/>
    <mergeCell ref="A8:C8"/>
    <mergeCell ref="A9:B9"/>
    <mergeCell ref="B1:C1"/>
    <mergeCell ref="B2:C2"/>
    <mergeCell ref="B3:C3"/>
    <mergeCell ref="B4:C4"/>
  </mergeCells>
  <printOptions/>
  <pageMargins left="0.72" right="0.7086614173228347" top="0.55" bottom="0.4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fino-4</dc:creator>
  <cp:keywords/>
  <dc:description/>
  <cp:lastModifiedBy>Евгений C. Петров</cp:lastModifiedBy>
  <cp:lastPrinted>2020-11-29T21:00:50Z</cp:lastPrinted>
  <dcterms:created xsi:type="dcterms:W3CDTF">2015-11-10T22:34:13Z</dcterms:created>
  <dcterms:modified xsi:type="dcterms:W3CDTF">2020-12-02T06:22:45Z</dcterms:modified>
  <cp:category/>
  <cp:version/>
  <cp:contentType/>
  <cp:contentStatus/>
</cp:coreProperties>
</file>