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8" windowWidth="14808" windowHeight="7896"/>
  </bookViews>
  <sheets>
    <sheet name="Финансирование" sheetId="1" r:id="rId1"/>
  </sheets>
  <calcPr calcId="125725"/>
</workbook>
</file>

<file path=xl/calcChain.xml><?xml version="1.0" encoding="utf-8"?>
<calcChain xmlns="http://schemas.openxmlformats.org/spreadsheetml/2006/main">
  <c r="N49" i="1"/>
  <c r="P49"/>
  <c r="Q49"/>
  <c r="K47"/>
  <c r="L47"/>
  <c r="F47"/>
  <c r="F49" s="1"/>
  <c r="G47"/>
  <c r="G49" s="1"/>
  <c r="M49"/>
  <c r="E49"/>
  <c r="H49"/>
  <c r="J49"/>
  <c r="K49"/>
  <c r="L49"/>
  <c r="L45"/>
  <c r="G45"/>
  <c r="Q38"/>
  <c r="L38"/>
  <c r="P40"/>
  <c r="Q39"/>
  <c r="N39" s="1"/>
  <c r="I39"/>
  <c r="K38"/>
  <c r="P38" s="1"/>
  <c r="F38"/>
  <c r="G38"/>
  <c r="D38" s="1"/>
  <c r="L34"/>
  <c r="G34"/>
  <c r="K29"/>
  <c r="P29" s="1"/>
  <c r="P31"/>
  <c r="Q31"/>
  <c r="L29"/>
  <c r="F29"/>
  <c r="I38" l="1"/>
  <c r="N38" s="1"/>
  <c r="G29"/>
  <c r="P26"/>
  <c r="N26" s="1"/>
  <c r="F26"/>
  <c r="I24"/>
  <c r="I25"/>
  <c r="I27"/>
  <c r="I28"/>
  <c r="I30"/>
  <c r="I31"/>
  <c r="I32"/>
  <c r="I33"/>
  <c r="I34"/>
  <c r="I35"/>
  <c r="I36"/>
  <c r="I37"/>
  <c r="I40"/>
  <c r="I41"/>
  <c r="I42"/>
  <c r="I44"/>
  <c r="I45"/>
  <c r="I46"/>
  <c r="I47"/>
  <c r="I49" s="1"/>
  <c r="I48"/>
  <c r="I23"/>
  <c r="G22"/>
  <c r="D22" s="1"/>
  <c r="K13"/>
  <c r="I21"/>
  <c r="I20"/>
  <c r="L19"/>
  <c r="I19" s="1"/>
  <c r="K19"/>
  <c r="I18"/>
  <c r="I17"/>
  <c r="I16"/>
  <c r="I15"/>
  <c r="I14"/>
  <c r="L13"/>
  <c r="L12" s="1"/>
  <c r="F12"/>
  <c r="G19"/>
  <c r="F19"/>
  <c r="D20"/>
  <c r="D21"/>
  <c r="D23"/>
  <c r="D24"/>
  <c r="D25"/>
  <c r="D27"/>
  <c r="D28"/>
  <c r="D30"/>
  <c r="D31"/>
  <c r="N31" s="1"/>
  <c r="D32"/>
  <c r="D33"/>
  <c r="D34"/>
  <c r="D35"/>
  <c r="D36"/>
  <c r="D37"/>
  <c r="D39"/>
  <c r="D40"/>
  <c r="D41"/>
  <c r="D42"/>
  <c r="D44"/>
  <c r="D45"/>
  <c r="D46"/>
  <c r="D47"/>
  <c r="D49" s="1"/>
  <c r="D48"/>
  <c r="G13"/>
  <c r="G12" s="1"/>
  <c r="F13"/>
  <c r="D15"/>
  <c r="D16"/>
  <c r="D17"/>
  <c r="D18"/>
  <c r="D14"/>
  <c r="N5"/>
  <c r="N6"/>
  <c r="N7"/>
  <c r="N8"/>
  <c r="N9"/>
  <c r="N10"/>
  <c r="N11"/>
  <c r="D12" l="1"/>
  <c r="I13"/>
  <c r="K12"/>
  <c r="I12" s="1"/>
  <c r="N40"/>
  <c r="D29"/>
  <c r="Q29"/>
  <c r="D19"/>
  <c r="D13"/>
  <c r="I7" l="1"/>
  <c r="I8"/>
  <c r="I9"/>
  <c r="I10"/>
  <c r="I11"/>
  <c r="I6"/>
  <c r="L5"/>
  <c r="G5"/>
  <c r="D5" s="1"/>
  <c r="D7"/>
  <c r="D8"/>
  <c r="D9"/>
  <c r="D10"/>
  <c r="D11"/>
  <c r="D6"/>
  <c r="L43"/>
  <c r="I43" s="1"/>
  <c r="G43"/>
  <c r="D43" s="1"/>
  <c r="I29"/>
  <c r="N29" s="1"/>
  <c r="G26"/>
  <c r="D26" s="1"/>
  <c r="L26"/>
  <c r="I26" s="1"/>
  <c r="K26"/>
  <c r="L22"/>
  <c r="I22"/>
  <c r="I5" l="1"/>
</calcChain>
</file>

<file path=xl/sharedStrings.xml><?xml version="1.0" encoding="utf-8"?>
<sst xmlns="http://schemas.openxmlformats.org/spreadsheetml/2006/main" count="146" uniqueCount="94">
  <si>
    <t>Ответственный исполнитель, участник муниципальной программы</t>
  </si>
  <si>
    <t>федеральный бюджет</t>
  </si>
  <si>
    <t>областной бюджет Ленинградской области</t>
  </si>
  <si>
    <t>прочие источники</t>
  </si>
  <si>
    <t xml:space="preserve">Наименование программы, подпрограммы   </t>
  </si>
  <si>
    <t>№ п/п</t>
  </si>
  <si>
    <t>Итого</t>
  </si>
  <si>
    <t>Всего</t>
  </si>
  <si>
    <t>Выполнение, %</t>
  </si>
  <si>
    <t>Приложение 1</t>
  </si>
  <si>
    <t>Администрация Пчевжинского сельского поселения</t>
  </si>
  <si>
    <t>Бюджет Пчевжинского сельского поселения</t>
  </si>
  <si>
    <t>Пчевжинского сельского поселения</t>
  </si>
  <si>
    <t>Муниципальная программа «Развитие частей территории муниципального образования Пчевжинское сельское поселение Киришского муниципального района Ленинградской области»</t>
  </si>
  <si>
    <t>Обеспечение безопасности людей на водных объектах, охраны их жизни и здоровья</t>
  </si>
  <si>
    <t>Муниципальная программа «Развитие автомобильных дорог муниципального образования Пчевжинское сельское поселение Киришского муниципального района Ленинградской области»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</si>
  <si>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Пчевжинское сельское поселение Киришского муниципального района Ленинградской области»</t>
  </si>
  <si>
    <t>Организация уличного освещения, техническое обслуживание и ремонт сетей инженерно-технического обеспечения электрической энергией</t>
  </si>
  <si>
    <t>Муниципальная программа «Благоустройство и охрана окружающей среды на территории муниципального образовании Пчевжинское сельское поселение Киришского муниципального района Ленинградской области»</t>
  </si>
  <si>
    <t>Озеленение территории</t>
  </si>
  <si>
    <t>Вывоз умерших граждан из внебольничных условий</t>
  </si>
  <si>
    <t xml:space="preserve">Муниципальная программа «Обеспечение качественным жильем граждан на территории муниципального образования
Пчевжинское сельское поселение Киришского муниципального района Ленинградской области»
</t>
  </si>
  <si>
    <t>Обеспечение надлежащей эксплуатации жилищного фонда многоквартирных домов</t>
  </si>
  <si>
    <t>Обеспечение реализации функций в сфере управления муниципальным жилищным фондом</t>
  </si>
  <si>
    <t>Обеспечение капитального ремонта общего имущества многоквартирных домов за счет взносов собственника муниципального жилого фонда</t>
  </si>
  <si>
    <t>Муниципальная программа «Развитие культуры в муниципальном образовании Пчевжинское сельское поселение Киришского муниципального района Ленинградской области»</t>
  </si>
  <si>
    <t>Сохранение кадрового потенциала муниципальных учреждений культуры</t>
  </si>
  <si>
    <t>Муниципальная программа «Развитие физической культуры и спорта в муниципальном образовании Пчевжинское сельское поселение Киришского муниципального района Ленинградской области»</t>
  </si>
  <si>
    <t>Муниципальная программа «Стимулирование экономической активности муниципального образования Пчевжинское сельское поселение Киришского муниципального района Ленинградской области»</t>
  </si>
  <si>
    <t>Благоустройство и санитарное содержание деревень</t>
  </si>
  <si>
    <t>Капитальный ремонт и ремонт автомобильных дорог общего пользования местного значения, дворовых территории  многоквартирных домов и проездов к ним</t>
  </si>
  <si>
    <t xml:space="preserve">Содержание автомобильных дорог общего пользования местного значения и искусственных сооружений на нихй ремонт дорог п. Пчевжа </t>
  </si>
  <si>
    <t>Повышение надежности и эффективности работы объектов (сетей) теплоснабжения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</si>
  <si>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</si>
  <si>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Муниципальная программа "Безопасность на территории муниципального образования Пчевжинское сельское поселение Киришского муниципального района Ленинградской области"</t>
  </si>
  <si>
    <t xml:space="preserve">Отчет о реализации муниципальных программ
 муниципального образования Пчевжинское сельское поселение Киришский муниципальный район Ленинградской области за  2018 год
</t>
  </si>
  <si>
    <t xml:space="preserve">Плановый объем финансирования на 2018 год (тыс.руб.)            </t>
  </si>
  <si>
    <t xml:space="preserve">Фактический объем финансирования  за январь-декабрь 2018 года (тыс. руб.)    </t>
  </si>
  <si>
    <t>1.1</t>
  </si>
  <si>
    <t>1.2</t>
  </si>
  <si>
    <t>Организация благоустройства территории муниципального образования</t>
  </si>
  <si>
    <t>1.3</t>
  </si>
  <si>
    <t>1.4</t>
  </si>
  <si>
    <t>1.5</t>
  </si>
  <si>
    <t>Содержание гражданских захоронений, расположенных на территории муниципального образования</t>
  </si>
  <si>
    <t>1.6</t>
  </si>
  <si>
    <t>Содержание воинских захоронений, расположенных на территории муниципального образования</t>
  </si>
  <si>
    <t>Подпрограмма «Развитие населенных пунктов муниципального образования Пчевжинское сельское поселение»</t>
  </si>
  <si>
    <t>2.1</t>
  </si>
  <si>
    <t>2.1.1</t>
  </si>
  <si>
    <t>2.2.2</t>
  </si>
  <si>
    <t>Обеспечение первичных мер пожарной безопасности в населенных пунктах</t>
  </si>
  <si>
    <t>Организация водоснабжения в населенных пунктах</t>
  </si>
  <si>
    <t>Поддержание и развитие существующей сети автомобильных дорог общего пользования местного значения в населенных пунктах</t>
  </si>
  <si>
    <t>2.1.2</t>
  </si>
  <si>
    <t>Организация уличного освещения в в населенных пунктах</t>
  </si>
  <si>
    <t>2.1.5</t>
  </si>
  <si>
    <t>2.1.4</t>
  </si>
  <si>
    <t>2.1.3</t>
  </si>
  <si>
    <t>2.2.</t>
  </si>
  <si>
    <t>Подпрограмма "Развитие административного центра муниципального образования Пчевжинское сельское поселение"</t>
  </si>
  <si>
    <t>Поддержание и развитие существующей сети автомобильных дорог общего пользования местного значения в административном центре</t>
  </si>
  <si>
    <t>2.2.1</t>
  </si>
  <si>
    <t>Благоустройство территории в административном центре</t>
  </si>
  <si>
    <t>Обеспечение первичных мер пожарной безопасности муниципального образования</t>
  </si>
  <si>
    <t>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</si>
  <si>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</si>
  <si>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</si>
  <si>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</si>
  <si>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</si>
  <si>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</si>
  <si>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</si>
  <si>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</si>
  <si>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</si>
  <si>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</si>
  <si>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</t>
  </si>
  <si>
    <t>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</t>
  </si>
  <si>
    <t>Установка и (или) замена приборов учета коммунальных ресурсов</t>
  </si>
  <si>
    <t>6.1</t>
  </si>
  <si>
    <t>6.2</t>
  </si>
  <si>
    <t>6.3</t>
  </si>
  <si>
    <t>7.1</t>
  </si>
  <si>
    <t>7.2</t>
  </si>
  <si>
    <t>7.3</t>
  </si>
  <si>
    <t>7.4</t>
  </si>
  <si>
    <t>Организация досуга и обеспечение населения муниципального образования услугами в сфере культур</t>
  </si>
  <si>
    <t>Организация библиотечного обслуживания населения, комплектование библиотечных фондов</t>
  </si>
  <si>
    <t>Строительство, ремонт объектов культуры</t>
  </si>
  <si>
    <t>8.1</t>
  </si>
  <si>
    <t>Организация и проведение физкультурно-оздоровительных, спортивных мероприятий и соревнований</t>
  </si>
  <si>
    <t>Обеспечение функционирования общественной бани</t>
  </si>
  <si>
    <t>9.1</t>
  </si>
  <si>
    <r>
      <t>Муниципальная программа «Борьба с борщевиком Сосновского на территории муниципального образования Пчевжинское сельское поселение Киришского муниципального района Ленинградской области</t>
    </r>
    <r>
      <rPr>
        <b/>
        <sz val="14"/>
        <color theme="1"/>
        <rFont val="Times New Roman"/>
        <family val="1"/>
        <charset val="204"/>
      </rPr>
      <t>»</t>
    </r>
  </si>
  <si>
    <t>Локализация и ликвидация очагов распространения борщевика Сосновского на землях населенных пунктов на территории муниципального образования Пчевжинское сельское поселение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</si>
</sst>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2" fontId="4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2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9" fillId="0" borderId="1" xfId="0" applyFont="1" applyFill="1" applyBorder="1"/>
    <xf numFmtId="0" fontId="7" fillId="0" borderId="1" xfId="0" applyFont="1" applyBorder="1" applyAlignment="1">
      <alignment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wrapText="1"/>
    </xf>
    <xf numFmtId="2" fontId="0" fillId="0" borderId="0" xfId="0" applyNumberFormat="1" applyFill="1"/>
    <xf numFmtId="2" fontId="4" fillId="0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0" fontId="2" fillId="0" borderId="1" xfId="0" applyFont="1" applyBorder="1" applyAlignment="1">
      <alignment horizontal="justify" vertical="top" wrapText="1"/>
    </xf>
    <xf numFmtId="0" fontId="3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/>
    <xf numFmtId="49" fontId="9" fillId="0" borderId="1" xfId="0" applyNumberFormat="1" applyFont="1" applyFill="1" applyBorder="1"/>
    <xf numFmtId="49" fontId="6" fillId="0" borderId="1" xfId="0" applyNumberFormat="1" applyFont="1" applyFill="1" applyBorder="1"/>
    <xf numFmtId="49" fontId="7" fillId="0" borderId="1" xfId="0" applyNumberFormat="1" applyFont="1" applyFill="1" applyBorder="1"/>
    <xf numFmtId="49" fontId="8" fillId="0" borderId="1" xfId="0" applyNumberFormat="1" applyFont="1" applyFill="1" applyBorder="1"/>
    <xf numFmtId="49" fontId="9" fillId="0" borderId="6" xfId="0" applyNumberFormat="1" applyFont="1" applyFill="1" applyBorder="1"/>
    <xf numFmtId="2" fontId="7" fillId="0" borderId="0" xfId="0" applyNumberFormat="1" applyFont="1" applyAlignment="1">
      <alignment horizontal="center" vertical="center"/>
    </xf>
    <xf numFmtId="0" fontId="12" fillId="0" borderId="0" xfId="0" applyFont="1"/>
    <xf numFmtId="0" fontId="13" fillId="0" borderId="1" xfId="0" applyFont="1" applyFill="1" applyBorder="1"/>
    <xf numFmtId="0" fontId="7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Normal="100" workbookViewId="0">
      <pane ySplit="4" topLeftCell="A42" activePane="bottomLeft" state="frozen"/>
      <selection activeCell="D1" sqref="D1"/>
      <selection pane="bottomLeft" activeCell="D5" sqref="D5"/>
    </sheetView>
  </sheetViews>
  <sheetFormatPr defaultRowHeight="14.4"/>
  <cols>
    <col min="1" max="1" width="5" style="3" customWidth="1"/>
    <col min="2" max="2" width="29.77734375" style="3" customWidth="1"/>
    <col min="3" max="3" width="15.88671875" style="3" customWidth="1"/>
    <col min="4" max="4" width="10.5546875" style="3" customWidth="1"/>
    <col min="5" max="5" width="8" style="3" customWidth="1"/>
    <col min="6" max="6" width="11.5546875" style="3" customWidth="1"/>
    <col min="7" max="7" width="11" style="3" customWidth="1"/>
    <col min="8" max="8" width="9.77734375" style="3" customWidth="1"/>
    <col min="9" max="9" width="11.44140625" style="3" customWidth="1"/>
    <col min="10" max="10" width="7.6640625" style="3" customWidth="1"/>
    <col min="11" max="11" width="9.109375" style="3"/>
    <col min="12" max="12" width="10.88671875" style="3" customWidth="1"/>
    <col min="13" max="13" width="8" style="3" customWidth="1"/>
    <col min="14" max="14" width="8.6640625" style="3" customWidth="1"/>
    <col min="15" max="15" width="7.6640625" style="3" customWidth="1"/>
    <col min="16" max="16" width="11.44140625" style="3" bestFit="1" customWidth="1"/>
    <col min="17" max="17" width="10.109375" style="3" bestFit="1" customWidth="1"/>
    <col min="18" max="18" width="8" style="3" customWidth="1"/>
  </cols>
  <sheetData>
    <row r="1" spans="1:18">
      <c r="L1" s="3" t="s">
        <v>9</v>
      </c>
    </row>
    <row r="2" spans="1:18" ht="42" customHeight="1">
      <c r="B2" s="36" t="s">
        <v>35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37"/>
      <c r="P2" s="37"/>
      <c r="Q2" s="37"/>
      <c r="R2" s="37"/>
    </row>
    <row r="3" spans="1:18" ht="31.5" customHeight="1">
      <c r="A3" s="41" t="s">
        <v>5</v>
      </c>
      <c r="B3" s="41" t="s">
        <v>4</v>
      </c>
      <c r="C3" s="42" t="s">
        <v>0</v>
      </c>
      <c r="D3" s="44" t="s">
        <v>36</v>
      </c>
      <c r="E3" s="44"/>
      <c r="F3" s="44"/>
      <c r="G3" s="44"/>
      <c r="H3" s="44"/>
      <c r="I3" s="44" t="s">
        <v>37</v>
      </c>
      <c r="J3" s="44"/>
      <c r="K3" s="44"/>
      <c r="L3" s="44"/>
      <c r="M3" s="44"/>
      <c r="N3" s="38" t="s">
        <v>8</v>
      </c>
      <c r="O3" s="39"/>
      <c r="P3" s="39"/>
      <c r="Q3" s="39"/>
      <c r="R3" s="40"/>
    </row>
    <row r="4" spans="1:18" ht="62.4" customHeight="1">
      <c r="A4" s="41"/>
      <c r="B4" s="41"/>
      <c r="C4" s="43"/>
      <c r="D4" s="21" t="s">
        <v>7</v>
      </c>
      <c r="E4" s="4" t="s">
        <v>1</v>
      </c>
      <c r="F4" s="4" t="s">
        <v>2</v>
      </c>
      <c r="G4" s="4" t="s">
        <v>11</v>
      </c>
      <c r="H4" s="4" t="s">
        <v>3</v>
      </c>
      <c r="I4" s="4" t="s">
        <v>7</v>
      </c>
      <c r="J4" s="4" t="s">
        <v>1</v>
      </c>
      <c r="K4" s="4" t="s">
        <v>2</v>
      </c>
      <c r="L4" s="4" t="s">
        <v>11</v>
      </c>
      <c r="M4" s="4" t="s">
        <v>3</v>
      </c>
      <c r="N4" s="2" t="s">
        <v>7</v>
      </c>
      <c r="O4" s="13" t="s">
        <v>1</v>
      </c>
      <c r="P4" s="13" t="s">
        <v>2</v>
      </c>
      <c r="Q4" s="13" t="s">
        <v>12</v>
      </c>
      <c r="R4" s="13" t="s">
        <v>3</v>
      </c>
    </row>
    <row r="5" spans="1:18" ht="123" customHeight="1">
      <c r="A5" s="18">
        <v>1</v>
      </c>
      <c r="B5" s="59" t="s">
        <v>18</v>
      </c>
      <c r="C5" s="22" t="s">
        <v>10</v>
      </c>
      <c r="D5" s="15">
        <f>SUM(E5:H5)</f>
        <v>1971.17</v>
      </c>
      <c r="E5" s="6"/>
      <c r="F5" s="6"/>
      <c r="G5" s="56">
        <f>SUM(G6:G11)</f>
        <v>1971.17</v>
      </c>
      <c r="H5" s="6"/>
      <c r="I5" s="56">
        <f>SUM(I6:I11)</f>
        <v>1971.17</v>
      </c>
      <c r="J5" s="6"/>
      <c r="K5" s="6"/>
      <c r="L5" s="56">
        <f>SUM(L6:L11)</f>
        <v>1971.17</v>
      </c>
      <c r="M5" s="30"/>
      <c r="N5" s="6">
        <f t="shared" ref="N5:N10" si="0">SUM(O5:R5)</f>
        <v>100</v>
      </c>
      <c r="O5" s="30"/>
      <c r="P5" s="30"/>
      <c r="Q5" s="6">
        <v>100</v>
      </c>
      <c r="R5" s="30"/>
    </row>
    <row r="6" spans="1:18" ht="36.6">
      <c r="A6" s="55" t="s">
        <v>38</v>
      </c>
      <c r="B6" s="60" t="s">
        <v>19</v>
      </c>
      <c r="C6" s="33" t="s">
        <v>10</v>
      </c>
      <c r="D6" s="25">
        <f>SUM(E6:H6)</f>
        <v>23.46</v>
      </c>
      <c r="E6" s="25"/>
      <c r="F6" s="25"/>
      <c r="G6" s="45">
        <v>23.46</v>
      </c>
      <c r="H6" s="25"/>
      <c r="I6" s="45">
        <f>SUM(J6:M6)</f>
        <v>23.46</v>
      </c>
      <c r="J6" s="25"/>
      <c r="K6" s="25"/>
      <c r="L6" s="45">
        <v>23.46</v>
      </c>
      <c r="M6" s="25"/>
      <c r="N6" s="10">
        <f t="shared" si="0"/>
        <v>100</v>
      </c>
      <c r="O6" s="9"/>
      <c r="P6" s="9"/>
      <c r="Q6" s="10">
        <v>100</v>
      </c>
      <c r="R6" s="9"/>
    </row>
    <row r="7" spans="1:18" ht="40.200000000000003">
      <c r="A7" s="51" t="s">
        <v>39</v>
      </c>
      <c r="B7" s="16" t="s">
        <v>40</v>
      </c>
      <c r="C7" s="12" t="s">
        <v>10</v>
      </c>
      <c r="D7" s="25">
        <f t="shared" ref="D7:D11" si="1">SUM(E7:H7)</f>
        <v>64</v>
      </c>
      <c r="E7" s="25"/>
      <c r="F7" s="25"/>
      <c r="G7" s="45">
        <v>64</v>
      </c>
      <c r="H7" s="25"/>
      <c r="I7" s="45">
        <f t="shared" ref="I7:I11" si="2">SUM(J7:M7)</f>
        <v>64</v>
      </c>
      <c r="J7" s="25"/>
      <c r="K7" s="25"/>
      <c r="L7" s="45">
        <v>64</v>
      </c>
      <c r="M7" s="25"/>
      <c r="N7" s="10">
        <f t="shared" si="0"/>
        <v>100</v>
      </c>
      <c r="O7" s="9"/>
      <c r="P7" s="9"/>
      <c r="Q7" s="10">
        <v>100</v>
      </c>
      <c r="R7" s="9"/>
    </row>
    <row r="8" spans="1:18" ht="38.4" customHeight="1">
      <c r="A8" s="51" t="s">
        <v>41</v>
      </c>
      <c r="B8" s="16" t="s">
        <v>20</v>
      </c>
      <c r="C8" s="12" t="s">
        <v>10</v>
      </c>
      <c r="D8" s="25">
        <f t="shared" si="1"/>
        <v>25.83</v>
      </c>
      <c r="E8" s="25"/>
      <c r="F8" s="25"/>
      <c r="G8" s="45">
        <v>25.83</v>
      </c>
      <c r="H8" s="25"/>
      <c r="I8" s="45">
        <f t="shared" si="2"/>
        <v>25.83</v>
      </c>
      <c r="J8" s="25"/>
      <c r="K8" s="25"/>
      <c r="L8" s="45">
        <v>25.83</v>
      </c>
      <c r="M8" s="25"/>
      <c r="N8" s="10">
        <f t="shared" si="0"/>
        <v>100</v>
      </c>
      <c r="O8" s="9"/>
      <c r="P8" s="9"/>
      <c r="Q8" s="10">
        <v>100</v>
      </c>
      <c r="R8" s="9"/>
    </row>
    <row r="9" spans="1:18" ht="72.599999999999994" customHeight="1">
      <c r="A9" s="51" t="s">
        <v>42</v>
      </c>
      <c r="B9" s="14" t="s">
        <v>33</v>
      </c>
      <c r="C9" s="12" t="s">
        <v>10</v>
      </c>
      <c r="D9" s="25">
        <f t="shared" si="1"/>
        <v>1510.13</v>
      </c>
      <c r="E9" s="25"/>
      <c r="F9" s="25"/>
      <c r="G9" s="45">
        <v>1510.13</v>
      </c>
      <c r="H9" s="25"/>
      <c r="I9" s="45">
        <f t="shared" si="2"/>
        <v>1510.13</v>
      </c>
      <c r="J9" s="25"/>
      <c r="K9" s="25"/>
      <c r="L9" s="45">
        <v>1510.13</v>
      </c>
      <c r="M9" s="25"/>
      <c r="N9" s="10">
        <f t="shared" si="0"/>
        <v>100</v>
      </c>
      <c r="O9" s="9"/>
      <c r="P9" s="9"/>
      <c r="Q9" s="10">
        <v>100</v>
      </c>
      <c r="R9" s="9"/>
    </row>
    <row r="10" spans="1:18" ht="61.2" customHeight="1">
      <c r="A10" s="51" t="s">
        <v>43</v>
      </c>
      <c r="B10" s="16" t="s">
        <v>44</v>
      </c>
      <c r="C10" s="12" t="s">
        <v>10</v>
      </c>
      <c r="D10" s="25">
        <f t="shared" si="1"/>
        <v>286.23</v>
      </c>
      <c r="E10" s="25"/>
      <c r="F10" s="25"/>
      <c r="G10" s="45">
        <v>286.23</v>
      </c>
      <c r="H10" s="25"/>
      <c r="I10" s="45">
        <f t="shared" si="2"/>
        <v>286.23</v>
      </c>
      <c r="J10" s="25"/>
      <c r="K10" s="25"/>
      <c r="L10" s="45">
        <v>286.23</v>
      </c>
      <c r="M10" s="25"/>
      <c r="N10" s="10">
        <f t="shared" si="0"/>
        <v>100</v>
      </c>
      <c r="O10" s="9"/>
      <c r="P10" s="9"/>
      <c r="Q10" s="10">
        <v>100</v>
      </c>
      <c r="R10" s="9"/>
    </row>
    <row r="11" spans="1:18" ht="57" customHeight="1">
      <c r="A11" s="51" t="s">
        <v>45</v>
      </c>
      <c r="B11" s="16" t="s">
        <v>46</v>
      </c>
      <c r="C11" s="12" t="s">
        <v>10</v>
      </c>
      <c r="D11" s="25">
        <f t="shared" si="1"/>
        <v>61.52</v>
      </c>
      <c r="E11" s="46"/>
      <c r="F11" s="46"/>
      <c r="G11" s="46">
        <v>61.52</v>
      </c>
      <c r="H11" s="46"/>
      <c r="I11" s="45">
        <f t="shared" si="2"/>
        <v>61.52</v>
      </c>
      <c r="J11" s="46"/>
      <c r="K11" s="46"/>
      <c r="L11" s="46">
        <v>61.52</v>
      </c>
      <c r="M11" s="25"/>
      <c r="N11" s="10">
        <f>SUM(O11:R11)</f>
        <v>100</v>
      </c>
      <c r="O11" s="9"/>
      <c r="P11" s="9"/>
      <c r="Q11" s="10">
        <v>100</v>
      </c>
      <c r="R11" s="9"/>
    </row>
    <row r="12" spans="1:18" ht="100.2" customHeight="1">
      <c r="A12" s="52">
        <v>2</v>
      </c>
      <c r="B12" s="5" t="s">
        <v>13</v>
      </c>
      <c r="C12" s="12" t="s">
        <v>10</v>
      </c>
      <c r="D12" s="1">
        <f>F12+G12</f>
        <v>3857.5</v>
      </c>
      <c r="E12" s="25"/>
      <c r="F12" s="1">
        <f>F13+F19</f>
        <v>3564</v>
      </c>
      <c r="G12" s="1">
        <f>G13+G19</f>
        <v>293.5</v>
      </c>
      <c r="H12" s="25"/>
      <c r="I12" s="27">
        <f>K12+L12</f>
        <v>3857.5</v>
      </c>
      <c r="J12" s="46"/>
      <c r="K12" s="27">
        <f>K13+K19</f>
        <v>3564</v>
      </c>
      <c r="L12" s="27">
        <f>L13+L19</f>
        <v>293.5</v>
      </c>
      <c r="M12" s="46"/>
      <c r="N12" s="28">
        <v>100</v>
      </c>
      <c r="O12" s="31"/>
      <c r="P12" s="31">
        <v>100</v>
      </c>
      <c r="Q12" s="28">
        <v>100</v>
      </c>
      <c r="R12" s="31"/>
    </row>
    <row r="13" spans="1:18" ht="75.599999999999994" customHeight="1">
      <c r="A13" s="52" t="s">
        <v>48</v>
      </c>
      <c r="B13" s="5" t="s">
        <v>47</v>
      </c>
      <c r="C13" s="12" t="s">
        <v>10</v>
      </c>
      <c r="D13" s="1">
        <f>SUM(E13:H13)</f>
        <v>2721.54</v>
      </c>
      <c r="E13" s="25"/>
      <c r="F13" s="15">
        <f>SUM(F14:F18)</f>
        <v>2500</v>
      </c>
      <c r="G13" s="1">
        <f>SUM(G14:G18)</f>
        <v>221.54</v>
      </c>
      <c r="H13" s="25"/>
      <c r="I13" s="1">
        <f>SUM(J13:M13)</f>
        <v>2721.54</v>
      </c>
      <c r="J13" s="25"/>
      <c r="K13" s="1">
        <f>SUM(K14:K18)</f>
        <v>2500</v>
      </c>
      <c r="L13" s="1">
        <f>SUM(L14:L18)</f>
        <v>221.54</v>
      </c>
      <c r="M13" s="25"/>
      <c r="N13" s="28">
        <v>100</v>
      </c>
      <c r="O13" s="31"/>
      <c r="P13" s="31">
        <v>100</v>
      </c>
      <c r="Q13" s="28">
        <v>100</v>
      </c>
      <c r="R13" s="31"/>
    </row>
    <row r="14" spans="1:18" ht="45" customHeight="1">
      <c r="A14" s="52" t="s">
        <v>49</v>
      </c>
      <c r="B14" s="16" t="s">
        <v>51</v>
      </c>
      <c r="C14" s="12" t="s">
        <v>10</v>
      </c>
      <c r="D14" s="8">
        <f>SUM(E14:H14)</f>
        <v>50</v>
      </c>
      <c r="E14" s="25"/>
      <c r="F14" s="25">
        <v>46.51</v>
      </c>
      <c r="G14" s="8">
        <v>3.49</v>
      </c>
      <c r="H14" s="25"/>
      <c r="I14" s="8">
        <f>SUM(J14:M14)</f>
        <v>50</v>
      </c>
      <c r="J14" s="25"/>
      <c r="K14" s="25">
        <v>46.51</v>
      </c>
      <c r="L14" s="8">
        <v>3.49</v>
      </c>
      <c r="M14" s="25"/>
      <c r="N14" s="28">
        <v>100</v>
      </c>
      <c r="O14" s="31"/>
      <c r="P14" s="31">
        <v>100</v>
      </c>
      <c r="Q14" s="28">
        <v>100</v>
      </c>
      <c r="R14" s="31"/>
    </row>
    <row r="15" spans="1:18" ht="45" customHeight="1">
      <c r="A15" s="52" t="s">
        <v>54</v>
      </c>
      <c r="B15" s="16" t="s">
        <v>52</v>
      </c>
      <c r="C15" s="12" t="s">
        <v>10</v>
      </c>
      <c r="D15" s="8">
        <f t="shared" ref="D15:D48" si="3">SUM(E15:H15)</f>
        <v>170</v>
      </c>
      <c r="E15" s="25"/>
      <c r="F15" s="25">
        <v>158.13999999999999</v>
      </c>
      <c r="G15" s="8">
        <v>11.86</v>
      </c>
      <c r="H15" s="25"/>
      <c r="I15" s="8">
        <f t="shared" ref="I15:I18" si="4">SUM(J15:M15)</f>
        <v>170</v>
      </c>
      <c r="J15" s="25"/>
      <c r="K15" s="25">
        <v>158.13999999999999</v>
      </c>
      <c r="L15" s="8">
        <v>11.86</v>
      </c>
      <c r="M15" s="25"/>
      <c r="N15" s="28">
        <v>100</v>
      </c>
      <c r="O15" s="31"/>
      <c r="P15" s="31">
        <v>100</v>
      </c>
      <c r="Q15" s="28">
        <v>100</v>
      </c>
      <c r="R15" s="31"/>
    </row>
    <row r="16" spans="1:18" ht="73.8" customHeight="1">
      <c r="A16" s="53" t="s">
        <v>58</v>
      </c>
      <c r="B16" s="16" t="s">
        <v>53</v>
      </c>
      <c r="C16" s="12" t="s">
        <v>10</v>
      </c>
      <c r="D16" s="8">
        <f t="shared" si="3"/>
        <v>2154.09</v>
      </c>
      <c r="E16" s="25"/>
      <c r="F16" s="25">
        <v>1972.14</v>
      </c>
      <c r="G16" s="8">
        <v>181.95</v>
      </c>
      <c r="H16" s="25"/>
      <c r="I16" s="8">
        <f t="shared" si="4"/>
        <v>2154.09</v>
      </c>
      <c r="J16" s="25"/>
      <c r="K16" s="25">
        <v>1972.14</v>
      </c>
      <c r="L16" s="8">
        <v>181.95</v>
      </c>
      <c r="M16" s="25"/>
      <c r="N16" s="10">
        <v>100</v>
      </c>
      <c r="O16" s="9"/>
      <c r="P16" s="9">
        <v>100</v>
      </c>
      <c r="Q16" s="10">
        <v>100</v>
      </c>
      <c r="R16" s="9"/>
    </row>
    <row r="17" spans="1:18" ht="44.4" customHeight="1">
      <c r="A17" s="53" t="s">
        <v>57</v>
      </c>
      <c r="B17" s="16" t="s">
        <v>55</v>
      </c>
      <c r="C17" s="12" t="s">
        <v>10</v>
      </c>
      <c r="D17" s="8">
        <f t="shared" si="3"/>
        <v>100.8</v>
      </c>
      <c r="E17" s="25"/>
      <c r="F17" s="47">
        <v>93.77</v>
      </c>
      <c r="G17" s="20">
        <v>7.03</v>
      </c>
      <c r="H17" s="25"/>
      <c r="I17" s="8">
        <f t="shared" si="4"/>
        <v>100.8</v>
      </c>
      <c r="J17" s="25"/>
      <c r="K17" s="47">
        <v>93.77</v>
      </c>
      <c r="L17" s="20">
        <v>7.03</v>
      </c>
      <c r="M17" s="25"/>
      <c r="N17" s="10">
        <v>100</v>
      </c>
      <c r="O17" s="9"/>
      <c r="P17" s="9">
        <v>100</v>
      </c>
      <c r="Q17" s="10">
        <v>100</v>
      </c>
      <c r="R17" s="9"/>
    </row>
    <row r="18" spans="1:18" ht="44.4" customHeight="1">
      <c r="A18" s="53" t="s">
        <v>56</v>
      </c>
      <c r="B18" s="16" t="s">
        <v>29</v>
      </c>
      <c r="C18" s="12" t="s">
        <v>10</v>
      </c>
      <c r="D18" s="8">
        <f t="shared" si="3"/>
        <v>246.65</v>
      </c>
      <c r="E18" s="25"/>
      <c r="F18" s="25">
        <v>229.44</v>
      </c>
      <c r="G18" s="8">
        <v>17.21</v>
      </c>
      <c r="H18" s="25"/>
      <c r="I18" s="8">
        <f t="shared" si="4"/>
        <v>246.65</v>
      </c>
      <c r="J18" s="25"/>
      <c r="K18" s="25">
        <v>229.44</v>
      </c>
      <c r="L18" s="8">
        <v>17.21</v>
      </c>
      <c r="M18" s="25"/>
      <c r="N18" s="10">
        <v>100</v>
      </c>
      <c r="O18" s="9"/>
      <c r="P18" s="9">
        <v>100</v>
      </c>
      <c r="Q18" s="10">
        <v>100</v>
      </c>
      <c r="R18" s="9"/>
    </row>
    <row r="19" spans="1:18" s="57" customFormat="1" ht="69.599999999999994" customHeight="1">
      <c r="A19" s="53" t="s">
        <v>59</v>
      </c>
      <c r="B19" s="19" t="s">
        <v>60</v>
      </c>
      <c r="C19" s="12" t="s">
        <v>10</v>
      </c>
      <c r="D19" s="1">
        <f>SUM(E19:H19)</f>
        <v>1135.96</v>
      </c>
      <c r="E19" s="15"/>
      <c r="F19" s="15">
        <f>SUM(F20:F21)</f>
        <v>1064</v>
      </c>
      <c r="G19" s="15">
        <f>SUM(G20:G21)</f>
        <v>71.959999999999994</v>
      </c>
      <c r="H19" s="15"/>
      <c r="I19" s="1">
        <f>SUM(J19:M19)</f>
        <v>1135.96</v>
      </c>
      <c r="J19" s="15"/>
      <c r="K19" s="15">
        <f>SUM(K20:K21)</f>
        <v>1064</v>
      </c>
      <c r="L19" s="15">
        <f>SUM(L20:L21)</f>
        <v>71.959999999999994</v>
      </c>
      <c r="M19" s="15"/>
      <c r="N19" s="6">
        <v>100</v>
      </c>
      <c r="O19" s="30"/>
      <c r="P19" s="30">
        <v>100</v>
      </c>
      <c r="Q19" s="6">
        <v>100</v>
      </c>
      <c r="R19" s="30"/>
    </row>
    <row r="20" spans="1:18" ht="91.2" customHeight="1">
      <c r="A20" s="53" t="s">
        <v>62</v>
      </c>
      <c r="B20" s="14" t="s">
        <v>61</v>
      </c>
      <c r="C20" s="12" t="s">
        <v>10</v>
      </c>
      <c r="D20" s="8">
        <f t="shared" si="3"/>
        <v>1028.96</v>
      </c>
      <c r="E20" s="25"/>
      <c r="F20" s="25">
        <v>962.35</v>
      </c>
      <c r="G20" s="8">
        <v>66.61</v>
      </c>
      <c r="H20" s="25"/>
      <c r="I20" s="8">
        <f t="shared" ref="I20:I21" si="5">SUM(J20:M20)</f>
        <v>1028.96</v>
      </c>
      <c r="J20" s="25"/>
      <c r="K20" s="25">
        <v>962.35</v>
      </c>
      <c r="L20" s="8">
        <v>66.61</v>
      </c>
      <c r="M20" s="25"/>
      <c r="N20" s="10">
        <v>100</v>
      </c>
      <c r="O20" s="9"/>
      <c r="P20" s="9">
        <v>100</v>
      </c>
      <c r="Q20" s="10">
        <v>100</v>
      </c>
      <c r="R20" s="9"/>
    </row>
    <row r="21" spans="1:18" ht="43.8" customHeight="1">
      <c r="A21" s="53" t="s">
        <v>50</v>
      </c>
      <c r="B21" s="16" t="s">
        <v>63</v>
      </c>
      <c r="C21" s="12" t="s">
        <v>10</v>
      </c>
      <c r="D21" s="8">
        <f t="shared" si="3"/>
        <v>107</v>
      </c>
      <c r="E21" s="48"/>
      <c r="F21" s="25">
        <v>101.65</v>
      </c>
      <c r="G21" s="8">
        <v>5.35</v>
      </c>
      <c r="H21" s="49"/>
      <c r="I21" s="8">
        <f t="shared" si="5"/>
        <v>107</v>
      </c>
      <c r="J21" s="48"/>
      <c r="K21" s="25">
        <v>101.65</v>
      </c>
      <c r="L21" s="8">
        <v>5.35</v>
      </c>
      <c r="M21" s="49"/>
      <c r="N21" s="10">
        <v>100</v>
      </c>
      <c r="O21" s="9"/>
      <c r="P21" s="9">
        <v>100</v>
      </c>
      <c r="Q21" s="10">
        <v>100</v>
      </c>
      <c r="R21" s="9"/>
    </row>
    <row r="22" spans="1:18" ht="104.4" customHeight="1">
      <c r="A22" s="52">
        <v>3</v>
      </c>
      <c r="B22" s="19" t="s">
        <v>34</v>
      </c>
      <c r="C22" s="12" t="s">
        <v>10</v>
      </c>
      <c r="D22" s="1">
        <f>SUM(E22:H22)</f>
        <v>259.90999999999997</v>
      </c>
      <c r="E22" s="25"/>
      <c r="F22" s="24"/>
      <c r="G22" s="24">
        <f>G23+G24+G25</f>
        <v>259.90999999999997</v>
      </c>
      <c r="H22" s="15"/>
      <c r="I22" s="1">
        <f>I23+I24+I25</f>
        <v>259.90999999999997</v>
      </c>
      <c r="J22" s="15"/>
      <c r="K22" s="24"/>
      <c r="L22" s="24">
        <f>L23+L24+L25</f>
        <v>259.90999999999997</v>
      </c>
      <c r="M22" s="25"/>
      <c r="N22" s="10">
        <v>100</v>
      </c>
      <c r="O22" s="8"/>
      <c r="P22" s="32"/>
      <c r="Q22" s="9">
        <v>100</v>
      </c>
      <c r="R22" s="8"/>
    </row>
    <row r="23" spans="1:18" ht="51.6" customHeight="1">
      <c r="A23" s="54" t="s">
        <v>66</v>
      </c>
      <c r="B23" s="16" t="s">
        <v>14</v>
      </c>
      <c r="C23" s="12" t="s">
        <v>10</v>
      </c>
      <c r="D23" s="8">
        <f t="shared" si="3"/>
        <v>23.31</v>
      </c>
      <c r="E23" s="25"/>
      <c r="F23" s="25"/>
      <c r="G23" s="8">
        <v>23.31</v>
      </c>
      <c r="H23" s="25"/>
      <c r="I23" s="8">
        <f>SUM(J23:M23)</f>
        <v>23.31</v>
      </c>
      <c r="J23" s="25"/>
      <c r="K23" s="25"/>
      <c r="L23" s="8">
        <v>23.31</v>
      </c>
      <c r="M23" s="25"/>
      <c r="N23" s="10">
        <v>100</v>
      </c>
      <c r="O23" s="9"/>
      <c r="P23" s="10"/>
      <c r="Q23" s="10">
        <v>100</v>
      </c>
      <c r="R23" s="9"/>
    </row>
    <row r="24" spans="1:18" ht="44.4" customHeight="1">
      <c r="A24" s="54" t="s">
        <v>67</v>
      </c>
      <c r="B24" s="17" t="s">
        <v>64</v>
      </c>
      <c r="C24" s="12" t="s">
        <v>10</v>
      </c>
      <c r="D24" s="8">
        <f t="shared" si="3"/>
        <v>50</v>
      </c>
      <c r="E24" s="25"/>
      <c r="F24" s="25"/>
      <c r="G24" s="8">
        <v>50</v>
      </c>
      <c r="H24" s="25"/>
      <c r="I24" s="8">
        <f t="shared" ref="I24:I49" si="6">SUM(J24:M24)</f>
        <v>50</v>
      </c>
      <c r="J24" s="25"/>
      <c r="K24" s="25"/>
      <c r="L24" s="8">
        <v>50</v>
      </c>
      <c r="M24" s="25"/>
      <c r="N24" s="10">
        <v>100</v>
      </c>
      <c r="O24" s="9"/>
      <c r="P24" s="10"/>
      <c r="Q24" s="10">
        <v>100</v>
      </c>
      <c r="R24" s="9"/>
    </row>
    <row r="25" spans="1:18" ht="122.4" customHeight="1">
      <c r="A25" s="54" t="s">
        <v>68</v>
      </c>
      <c r="B25" s="16" t="s">
        <v>65</v>
      </c>
      <c r="C25" s="12" t="s">
        <v>10</v>
      </c>
      <c r="D25" s="8">
        <f t="shared" si="3"/>
        <v>186.6</v>
      </c>
      <c r="E25" s="25"/>
      <c r="F25" s="25"/>
      <c r="G25" s="8">
        <v>186.6</v>
      </c>
      <c r="H25" s="25"/>
      <c r="I25" s="8">
        <f t="shared" si="6"/>
        <v>186.6</v>
      </c>
      <c r="J25" s="25"/>
      <c r="K25" s="25"/>
      <c r="L25" s="8">
        <v>186.6</v>
      </c>
      <c r="M25" s="25"/>
      <c r="N25" s="10">
        <v>100</v>
      </c>
      <c r="O25" s="9"/>
      <c r="P25" s="10"/>
      <c r="Q25" s="10">
        <v>100</v>
      </c>
      <c r="R25" s="9"/>
    </row>
    <row r="26" spans="1:18" s="57" customFormat="1" ht="109.2" customHeight="1">
      <c r="A26" s="52">
        <v>4</v>
      </c>
      <c r="B26" s="19" t="s">
        <v>15</v>
      </c>
      <c r="C26" s="22" t="s">
        <v>10</v>
      </c>
      <c r="D26" s="1">
        <f>SUM(E26:H26)</f>
        <v>2119.36</v>
      </c>
      <c r="E26" s="15"/>
      <c r="F26" s="1">
        <f>SUM(F27:F28)</f>
        <v>588.1</v>
      </c>
      <c r="G26" s="1">
        <f>SUM(G27:G28)</f>
        <v>1531.26</v>
      </c>
      <c r="H26" s="15"/>
      <c r="I26" s="1">
        <f t="shared" si="6"/>
        <v>2042.23</v>
      </c>
      <c r="J26" s="15"/>
      <c r="K26" s="15">
        <f>SUM(K27)</f>
        <v>570.46</v>
      </c>
      <c r="L26" s="1">
        <f>SUM(L27:L28)</f>
        <v>1471.77</v>
      </c>
      <c r="M26" s="15"/>
      <c r="N26" s="6">
        <f>(P26+Q26)/2</f>
        <v>96.55</v>
      </c>
      <c r="O26" s="6"/>
      <c r="P26" s="6">
        <f>P27</f>
        <v>97</v>
      </c>
      <c r="Q26" s="6">
        <v>96.1</v>
      </c>
      <c r="R26" s="30"/>
    </row>
    <row r="27" spans="1:18" ht="86.4" customHeight="1">
      <c r="A27" s="51" t="s">
        <v>69</v>
      </c>
      <c r="B27" s="17" t="s">
        <v>30</v>
      </c>
      <c r="C27" s="12" t="s">
        <v>10</v>
      </c>
      <c r="D27" s="8">
        <f t="shared" si="3"/>
        <v>1303.45</v>
      </c>
      <c r="E27" s="8"/>
      <c r="F27" s="8">
        <v>588.1</v>
      </c>
      <c r="G27" s="8">
        <v>715.35</v>
      </c>
      <c r="H27" s="25"/>
      <c r="I27" s="8">
        <f t="shared" si="6"/>
        <v>1275.8499999999999</v>
      </c>
      <c r="J27" s="8"/>
      <c r="K27" s="29">
        <v>570.46</v>
      </c>
      <c r="L27" s="29">
        <v>705.39</v>
      </c>
      <c r="M27" s="46"/>
      <c r="N27" s="28">
        <v>97.8</v>
      </c>
      <c r="O27" s="28"/>
      <c r="P27" s="28">
        <v>97</v>
      </c>
      <c r="Q27" s="28">
        <v>98.6</v>
      </c>
      <c r="R27" s="9"/>
    </row>
    <row r="28" spans="1:18" ht="79.8" customHeight="1">
      <c r="A28" s="51" t="s">
        <v>70</v>
      </c>
      <c r="B28" s="17" t="s">
        <v>31</v>
      </c>
      <c r="C28" s="12" t="s">
        <v>10</v>
      </c>
      <c r="D28" s="8">
        <f t="shared" si="3"/>
        <v>815.91</v>
      </c>
      <c r="E28" s="8"/>
      <c r="F28" s="8"/>
      <c r="G28" s="8">
        <v>815.91</v>
      </c>
      <c r="H28" s="25"/>
      <c r="I28" s="8">
        <f t="shared" si="6"/>
        <v>766.38</v>
      </c>
      <c r="J28" s="8"/>
      <c r="K28" s="8"/>
      <c r="L28" s="8">
        <v>766.38</v>
      </c>
      <c r="M28" s="25"/>
      <c r="N28" s="10">
        <v>93.9</v>
      </c>
      <c r="O28" s="10"/>
      <c r="P28" s="10"/>
      <c r="Q28" s="10">
        <v>93.9</v>
      </c>
      <c r="R28" s="9"/>
    </row>
    <row r="29" spans="1:18" ht="189.6" customHeight="1">
      <c r="A29" s="51" t="s">
        <v>75</v>
      </c>
      <c r="B29" s="19" t="s">
        <v>16</v>
      </c>
      <c r="C29" s="12" t="s">
        <v>10</v>
      </c>
      <c r="D29" s="1">
        <f>SUM(E29:H29)</f>
        <v>13743.76</v>
      </c>
      <c r="E29" s="1"/>
      <c r="F29" s="1">
        <f>SUM(F30:F33)</f>
        <v>7778.76</v>
      </c>
      <c r="G29" s="1">
        <f>SUM(G30:G33)</f>
        <v>5965</v>
      </c>
      <c r="H29" s="1"/>
      <c r="I29" s="1">
        <f t="shared" si="6"/>
        <v>12777.61</v>
      </c>
      <c r="J29" s="1"/>
      <c r="K29" s="1">
        <f>K31</f>
        <v>6812.61</v>
      </c>
      <c r="L29" s="1">
        <f>SUM(L30:L33)</f>
        <v>5965</v>
      </c>
      <c r="M29" s="25"/>
      <c r="N29" s="6">
        <f>I29/D29*100</f>
        <v>92.970264323591223</v>
      </c>
      <c r="O29" s="6"/>
      <c r="P29" s="6">
        <f>K29/F29*100</f>
        <v>87.579639942612957</v>
      </c>
      <c r="Q29" s="6">
        <f>L29/G29*100</f>
        <v>100</v>
      </c>
      <c r="R29" s="30"/>
    </row>
    <row r="30" spans="1:18" ht="78" customHeight="1">
      <c r="A30" s="51" t="s">
        <v>71</v>
      </c>
      <c r="B30" s="16" t="s">
        <v>17</v>
      </c>
      <c r="C30" s="12" t="s">
        <v>10</v>
      </c>
      <c r="D30" s="8">
        <f t="shared" si="3"/>
        <v>1819</v>
      </c>
      <c r="E30" s="8"/>
      <c r="F30" s="8"/>
      <c r="G30" s="8">
        <v>1819</v>
      </c>
      <c r="H30" s="25"/>
      <c r="I30" s="8">
        <f t="shared" si="6"/>
        <v>1819</v>
      </c>
      <c r="J30" s="8"/>
      <c r="K30" s="8"/>
      <c r="L30" s="8">
        <v>1819</v>
      </c>
      <c r="M30" s="25"/>
      <c r="N30" s="10">
        <v>100</v>
      </c>
      <c r="O30" s="10"/>
      <c r="P30" s="10"/>
      <c r="Q30" s="10">
        <v>100</v>
      </c>
      <c r="R30" s="9"/>
    </row>
    <row r="31" spans="1:18" ht="53.4" customHeight="1">
      <c r="A31" s="51" t="s">
        <v>72</v>
      </c>
      <c r="B31" s="16" t="s">
        <v>32</v>
      </c>
      <c r="C31" s="12" t="s">
        <v>10</v>
      </c>
      <c r="D31" s="8">
        <f t="shared" si="3"/>
        <v>9515.26</v>
      </c>
      <c r="E31" s="8"/>
      <c r="F31" s="8">
        <v>7778.76</v>
      </c>
      <c r="G31" s="8">
        <v>1736.5</v>
      </c>
      <c r="H31" s="25"/>
      <c r="I31" s="8">
        <f t="shared" si="6"/>
        <v>8549.11</v>
      </c>
      <c r="J31" s="8"/>
      <c r="K31" s="8">
        <v>6812.61</v>
      </c>
      <c r="L31" s="8">
        <v>1736.5</v>
      </c>
      <c r="M31" s="25"/>
      <c r="N31" s="10">
        <f>I31/D31*100</f>
        <v>89.8463100325162</v>
      </c>
      <c r="O31" s="10"/>
      <c r="P31" s="10">
        <f>K31/F31*100</f>
        <v>87.579639942612957</v>
      </c>
      <c r="Q31" s="10">
        <f>L31/G31*100</f>
        <v>100</v>
      </c>
      <c r="R31" s="9"/>
    </row>
    <row r="32" spans="1:18" ht="98.4" customHeight="1">
      <c r="A32" s="51" t="s">
        <v>73</v>
      </c>
      <c r="B32" s="16" t="s">
        <v>76</v>
      </c>
      <c r="C32" s="12" t="s">
        <v>10</v>
      </c>
      <c r="D32" s="8">
        <f t="shared" si="3"/>
        <v>2401.5</v>
      </c>
      <c r="E32" s="8"/>
      <c r="F32" s="8"/>
      <c r="G32" s="8">
        <v>2401.5</v>
      </c>
      <c r="H32" s="25"/>
      <c r="I32" s="8">
        <f t="shared" si="6"/>
        <v>2401.5</v>
      </c>
      <c r="J32" s="8"/>
      <c r="K32" s="8"/>
      <c r="L32" s="8">
        <v>2401.5</v>
      </c>
      <c r="M32" s="25"/>
      <c r="N32" s="10">
        <v>100</v>
      </c>
      <c r="O32" s="10"/>
      <c r="P32" s="10"/>
      <c r="Q32" s="10">
        <v>100</v>
      </c>
      <c r="R32" s="9"/>
    </row>
    <row r="33" spans="1:18" ht="40.799999999999997" customHeight="1">
      <c r="A33" s="51" t="s">
        <v>74</v>
      </c>
      <c r="B33" s="14" t="s">
        <v>77</v>
      </c>
      <c r="C33" s="12" t="s">
        <v>10</v>
      </c>
      <c r="D33" s="8">
        <f t="shared" si="3"/>
        <v>8</v>
      </c>
      <c r="E33" s="8"/>
      <c r="F33" s="8"/>
      <c r="G33" s="8">
        <v>8</v>
      </c>
      <c r="H33" s="25"/>
      <c r="I33" s="8">
        <f t="shared" si="6"/>
        <v>8</v>
      </c>
      <c r="J33" s="8"/>
      <c r="K33" s="8"/>
      <c r="L33" s="8">
        <v>8</v>
      </c>
      <c r="M33" s="25"/>
      <c r="N33" s="10">
        <v>100</v>
      </c>
      <c r="O33" s="10"/>
      <c r="P33" s="10"/>
      <c r="Q33" s="10">
        <v>100</v>
      </c>
      <c r="R33" s="9"/>
    </row>
    <row r="34" spans="1:18" ht="121.8" customHeight="1">
      <c r="A34" s="52">
        <v>6</v>
      </c>
      <c r="B34" s="19" t="s">
        <v>21</v>
      </c>
      <c r="C34" s="12" t="s">
        <v>10</v>
      </c>
      <c r="D34" s="1">
        <f t="shared" si="3"/>
        <v>3003.9100000000003</v>
      </c>
      <c r="E34" s="15"/>
      <c r="F34" s="15"/>
      <c r="G34" s="1">
        <f>SUM(G35:G37)</f>
        <v>3003.9100000000003</v>
      </c>
      <c r="H34" s="15"/>
      <c r="I34" s="1">
        <f t="shared" si="6"/>
        <v>3003.9100000000003</v>
      </c>
      <c r="J34" s="15"/>
      <c r="K34" s="15"/>
      <c r="L34" s="1">
        <f>SUM(L35:L37)</f>
        <v>3003.9100000000003</v>
      </c>
      <c r="M34" s="15"/>
      <c r="N34" s="25">
        <v>100</v>
      </c>
      <c r="O34" s="10"/>
      <c r="P34" s="10"/>
      <c r="Q34" s="25">
        <v>100</v>
      </c>
      <c r="R34" s="30"/>
    </row>
    <row r="35" spans="1:18" ht="55.2" customHeight="1">
      <c r="A35" s="51" t="s">
        <v>78</v>
      </c>
      <c r="B35" s="7" t="s">
        <v>22</v>
      </c>
      <c r="C35" s="12" t="s">
        <v>10</v>
      </c>
      <c r="D35" s="8">
        <f t="shared" si="3"/>
        <v>2852.34</v>
      </c>
      <c r="E35" s="25"/>
      <c r="F35" s="25"/>
      <c r="G35" s="8">
        <v>2852.34</v>
      </c>
      <c r="H35" s="25"/>
      <c r="I35" s="8">
        <f t="shared" si="6"/>
        <v>2852.34</v>
      </c>
      <c r="J35" s="25"/>
      <c r="K35" s="25"/>
      <c r="L35" s="8">
        <v>2852.34</v>
      </c>
      <c r="M35" s="25"/>
      <c r="N35" s="10">
        <v>100</v>
      </c>
      <c r="O35" s="10"/>
      <c r="P35" s="10"/>
      <c r="Q35" s="10">
        <v>100</v>
      </c>
      <c r="R35" s="30"/>
    </row>
    <row r="36" spans="1:18" ht="49.8" customHeight="1">
      <c r="A36" s="51" t="s">
        <v>79</v>
      </c>
      <c r="B36" s="14" t="s">
        <v>23</v>
      </c>
      <c r="C36" s="12" t="s">
        <v>10</v>
      </c>
      <c r="D36" s="8">
        <f t="shared" si="3"/>
        <v>24</v>
      </c>
      <c r="E36" s="25"/>
      <c r="F36" s="25"/>
      <c r="G36" s="8">
        <v>24</v>
      </c>
      <c r="H36" s="25"/>
      <c r="I36" s="8">
        <f t="shared" si="6"/>
        <v>24</v>
      </c>
      <c r="J36" s="25"/>
      <c r="K36" s="25"/>
      <c r="L36" s="8">
        <v>24</v>
      </c>
      <c r="M36" s="25"/>
      <c r="N36" s="10">
        <v>100</v>
      </c>
      <c r="O36" s="10"/>
      <c r="P36" s="10"/>
      <c r="Q36" s="10">
        <v>100</v>
      </c>
      <c r="R36" s="30"/>
    </row>
    <row r="37" spans="1:18" ht="66">
      <c r="A37" s="51" t="s">
        <v>80</v>
      </c>
      <c r="B37" s="7" t="s">
        <v>24</v>
      </c>
      <c r="C37" s="12" t="s">
        <v>10</v>
      </c>
      <c r="D37" s="8">
        <f t="shared" si="3"/>
        <v>127.57</v>
      </c>
      <c r="E37" s="25"/>
      <c r="F37" s="25"/>
      <c r="G37" s="8">
        <v>127.57</v>
      </c>
      <c r="H37" s="25"/>
      <c r="I37" s="8">
        <f t="shared" si="6"/>
        <v>127.57</v>
      </c>
      <c r="J37" s="25"/>
      <c r="K37" s="25"/>
      <c r="L37" s="8">
        <v>127.57</v>
      </c>
      <c r="M37" s="25"/>
      <c r="N37" s="10">
        <v>100</v>
      </c>
      <c r="O37" s="10"/>
      <c r="P37" s="10"/>
      <c r="Q37" s="10">
        <v>100</v>
      </c>
      <c r="R37" s="9"/>
    </row>
    <row r="38" spans="1:18" ht="92.4">
      <c r="A38" s="51">
        <v>7</v>
      </c>
      <c r="B38" s="5" t="s">
        <v>25</v>
      </c>
      <c r="C38" s="22" t="s">
        <v>10</v>
      </c>
      <c r="D38" s="1">
        <f>SUM(E38:H38)</f>
        <v>5433.71</v>
      </c>
      <c r="E38" s="15"/>
      <c r="F38" s="1">
        <f>SUM(F39:F42)</f>
        <v>389.3</v>
      </c>
      <c r="G38" s="1">
        <f>SUM(G39:G42)</f>
        <v>5044.41</v>
      </c>
      <c r="H38" s="15"/>
      <c r="I38" s="1">
        <f>SUM(J38:M38)</f>
        <v>3468.6699999999996</v>
      </c>
      <c r="J38" s="15"/>
      <c r="K38" s="1">
        <f>SUM(K39:K42)</f>
        <v>349.1</v>
      </c>
      <c r="L38" s="1">
        <f>SUM(L39:L42)</f>
        <v>3119.5699999999997</v>
      </c>
      <c r="M38" s="15"/>
      <c r="N38" s="6">
        <f>I38/D38*100</f>
        <v>63.836126697965099</v>
      </c>
      <c r="O38" s="6"/>
      <c r="P38" s="6">
        <f>K38/F38*100</f>
        <v>89.673773439506803</v>
      </c>
      <c r="Q38" s="6">
        <f>L38/G38*100</f>
        <v>61.842118305213091</v>
      </c>
      <c r="R38" s="30"/>
    </row>
    <row r="39" spans="1:18" ht="58.8" customHeight="1">
      <c r="A39" s="51" t="s">
        <v>81</v>
      </c>
      <c r="B39" s="16" t="s">
        <v>85</v>
      </c>
      <c r="C39" s="12" t="s">
        <v>10</v>
      </c>
      <c r="D39" s="8">
        <f t="shared" si="3"/>
        <v>1957.2</v>
      </c>
      <c r="E39" s="25"/>
      <c r="F39" s="25"/>
      <c r="G39" s="8">
        <v>1957.2</v>
      </c>
      <c r="H39" s="25"/>
      <c r="I39" s="8">
        <f>SUM(J39:M39)</f>
        <v>1952.36</v>
      </c>
      <c r="J39" s="25"/>
      <c r="K39" s="25"/>
      <c r="L39" s="8">
        <v>1952.36</v>
      </c>
      <c r="M39" s="25"/>
      <c r="N39" s="10">
        <f>Q39</f>
        <v>99.75270795013283</v>
      </c>
      <c r="O39" s="10"/>
      <c r="P39" s="10"/>
      <c r="Q39" s="10">
        <f>L39/G39*100</f>
        <v>99.75270795013283</v>
      </c>
      <c r="R39" s="9"/>
    </row>
    <row r="40" spans="1:18" ht="40.200000000000003">
      <c r="A40" s="51" t="s">
        <v>82</v>
      </c>
      <c r="B40" s="16" t="s">
        <v>26</v>
      </c>
      <c r="C40" s="12" t="s">
        <v>10</v>
      </c>
      <c r="D40" s="8">
        <f t="shared" si="3"/>
        <v>964.46</v>
      </c>
      <c r="E40" s="25"/>
      <c r="F40" s="25">
        <v>389.3</v>
      </c>
      <c r="G40" s="8">
        <v>575.16</v>
      </c>
      <c r="H40" s="25"/>
      <c r="I40" s="8">
        <f t="shared" si="6"/>
        <v>924.26</v>
      </c>
      <c r="J40" s="25"/>
      <c r="K40" s="25">
        <v>349.1</v>
      </c>
      <c r="L40" s="8">
        <v>575.16</v>
      </c>
      <c r="M40" s="25"/>
      <c r="N40" s="10">
        <f>I40/D40*100</f>
        <v>95.831864463015563</v>
      </c>
      <c r="O40" s="10"/>
      <c r="P40" s="10">
        <f>K40/F40*100</f>
        <v>89.673773439506803</v>
      </c>
      <c r="Q40" s="10">
        <v>100</v>
      </c>
      <c r="R40" s="9"/>
    </row>
    <row r="41" spans="1:18" ht="53.4">
      <c r="A41" s="51" t="s">
        <v>83</v>
      </c>
      <c r="B41" s="14" t="s">
        <v>86</v>
      </c>
      <c r="C41" s="12" t="s">
        <v>10</v>
      </c>
      <c r="D41" s="8">
        <f t="shared" si="3"/>
        <v>592.04999999999995</v>
      </c>
      <c r="E41" s="25"/>
      <c r="F41" s="25"/>
      <c r="G41" s="8">
        <v>592.04999999999995</v>
      </c>
      <c r="H41" s="25"/>
      <c r="I41" s="8">
        <f t="shared" si="6"/>
        <v>592.04999999999995</v>
      </c>
      <c r="J41" s="25"/>
      <c r="K41" s="25"/>
      <c r="L41" s="8">
        <v>592.04999999999995</v>
      </c>
      <c r="M41" s="25"/>
      <c r="N41" s="10">
        <v>100</v>
      </c>
      <c r="O41" s="10"/>
      <c r="P41" s="10"/>
      <c r="Q41" s="10">
        <v>100</v>
      </c>
      <c r="R41" s="9"/>
    </row>
    <row r="42" spans="1:18" ht="36.6">
      <c r="A42" s="55" t="s">
        <v>84</v>
      </c>
      <c r="B42" s="35" t="s">
        <v>87</v>
      </c>
      <c r="C42" s="33" t="s">
        <v>10</v>
      </c>
      <c r="D42" s="8">
        <f t="shared" si="3"/>
        <v>1920</v>
      </c>
      <c r="E42" s="25"/>
      <c r="F42" s="25"/>
      <c r="G42" s="8">
        <v>1920</v>
      </c>
      <c r="H42" s="25"/>
      <c r="I42" s="8">
        <f t="shared" si="6"/>
        <v>0</v>
      </c>
      <c r="J42" s="25"/>
      <c r="K42" s="25"/>
      <c r="L42" s="8"/>
      <c r="M42" s="8"/>
      <c r="N42" s="10">
        <v>0</v>
      </c>
      <c r="O42" s="10"/>
      <c r="P42" s="10"/>
      <c r="Q42" s="10">
        <v>0</v>
      </c>
      <c r="R42" s="9"/>
    </row>
    <row r="43" spans="1:18" ht="103.8" customHeight="1">
      <c r="A43" s="51">
        <v>8</v>
      </c>
      <c r="B43" s="34" t="s">
        <v>27</v>
      </c>
      <c r="C43" s="12" t="s">
        <v>10</v>
      </c>
      <c r="D43" s="1">
        <f t="shared" si="3"/>
        <v>22</v>
      </c>
      <c r="E43" s="15"/>
      <c r="F43" s="15"/>
      <c r="G43" s="1">
        <f>G44</f>
        <v>22</v>
      </c>
      <c r="H43" s="1"/>
      <c r="I43" s="1">
        <f t="shared" si="6"/>
        <v>22</v>
      </c>
      <c r="J43" s="1"/>
      <c r="K43" s="1"/>
      <c r="L43" s="1">
        <f>L44</f>
        <v>22</v>
      </c>
      <c r="M43" s="15"/>
      <c r="N43" s="6">
        <v>100</v>
      </c>
      <c r="O43" s="6"/>
      <c r="P43" s="6"/>
      <c r="Q43" s="6">
        <v>100</v>
      </c>
      <c r="R43" s="9"/>
    </row>
    <row r="44" spans="1:18" ht="53.4">
      <c r="A44" s="51" t="s">
        <v>88</v>
      </c>
      <c r="B44" s="16" t="s">
        <v>89</v>
      </c>
      <c r="C44" s="12" t="s">
        <v>10</v>
      </c>
      <c r="D44" s="8">
        <f t="shared" si="3"/>
        <v>22</v>
      </c>
      <c r="E44" s="25"/>
      <c r="F44" s="25"/>
      <c r="G44" s="8">
        <v>22</v>
      </c>
      <c r="H44" s="25"/>
      <c r="I44" s="8">
        <f t="shared" si="6"/>
        <v>22</v>
      </c>
      <c r="J44" s="25"/>
      <c r="K44" s="25"/>
      <c r="L44" s="8">
        <v>22</v>
      </c>
      <c r="M44" s="25"/>
      <c r="N44" s="10">
        <v>100</v>
      </c>
      <c r="O44" s="10"/>
      <c r="P44" s="10"/>
      <c r="Q44" s="10">
        <v>100</v>
      </c>
      <c r="R44" s="9"/>
    </row>
    <row r="45" spans="1:18" ht="106.2">
      <c r="A45" s="51">
        <v>9</v>
      </c>
      <c r="B45" s="19" t="s">
        <v>28</v>
      </c>
      <c r="C45" s="12" t="s">
        <v>10</v>
      </c>
      <c r="D45" s="1">
        <f t="shared" si="3"/>
        <v>842.69</v>
      </c>
      <c r="E45" s="15"/>
      <c r="F45" s="15"/>
      <c r="G45" s="1">
        <f>G46</f>
        <v>842.69</v>
      </c>
      <c r="H45" s="15"/>
      <c r="I45" s="1">
        <f t="shared" si="6"/>
        <v>842.69</v>
      </c>
      <c r="J45" s="15"/>
      <c r="K45" s="15"/>
      <c r="L45" s="1">
        <f>L46</f>
        <v>842.69</v>
      </c>
      <c r="M45" s="15"/>
      <c r="N45" s="6">
        <v>100</v>
      </c>
      <c r="O45" s="6"/>
      <c r="P45" s="6"/>
      <c r="Q45" s="6">
        <v>100</v>
      </c>
      <c r="R45" s="9"/>
    </row>
    <row r="46" spans="1:18" ht="36.6">
      <c r="A46" s="51" t="s">
        <v>91</v>
      </c>
      <c r="B46" s="16" t="s">
        <v>90</v>
      </c>
      <c r="C46" s="12" t="s">
        <v>10</v>
      </c>
      <c r="D46" s="8">
        <f t="shared" si="3"/>
        <v>842.69</v>
      </c>
      <c r="E46" s="25"/>
      <c r="F46" s="25"/>
      <c r="G46" s="8">
        <v>842.69</v>
      </c>
      <c r="H46" s="25"/>
      <c r="I46" s="8">
        <f t="shared" si="6"/>
        <v>842.69</v>
      </c>
      <c r="J46" s="25"/>
      <c r="K46" s="25"/>
      <c r="L46" s="8">
        <v>842.69</v>
      </c>
      <c r="M46" s="25"/>
      <c r="N46" s="10">
        <v>100</v>
      </c>
      <c r="O46" s="10"/>
      <c r="P46" s="10"/>
      <c r="Q46" s="10">
        <v>100</v>
      </c>
      <c r="R46" s="9"/>
    </row>
    <row r="47" spans="1:18" ht="114">
      <c r="A47" s="51">
        <v>10</v>
      </c>
      <c r="B47" s="26" t="s">
        <v>92</v>
      </c>
      <c r="C47" s="12" t="s">
        <v>10</v>
      </c>
      <c r="D47" s="1">
        <f t="shared" si="3"/>
        <v>348.78999999999996</v>
      </c>
      <c r="E47" s="15"/>
      <c r="F47" s="15">
        <f>F48</f>
        <v>220.5</v>
      </c>
      <c r="G47" s="1">
        <f>G48</f>
        <v>128.29</v>
      </c>
      <c r="H47" s="15"/>
      <c r="I47" s="1">
        <f t="shared" si="6"/>
        <v>348.78999999999996</v>
      </c>
      <c r="J47" s="15"/>
      <c r="K47" s="15">
        <f>K48</f>
        <v>220.5</v>
      </c>
      <c r="L47" s="1">
        <f>L48</f>
        <v>128.29</v>
      </c>
      <c r="M47" s="15"/>
      <c r="N47" s="6">
        <v>100</v>
      </c>
      <c r="O47" s="6"/>
      <c r="P47" s="6">
        <v>100</v>
      </c>
      <c r="Q47" s="6">
        <v>100</v>
      </c>
      <c r="R47" s="9"/>
    </row>
    <row r="48" spans="1:18" ht="79.8">
      <c r="A48" s="51">
        <v>10.1</v>
      </c>
      <c r="B48" s="16" t="s">
        <v>93</v>
      </c>
      <c r="C48" s="12" t="s">
        <v>10</v>
      </c>
      <c r="D48" s="8">
        <f t="shared" si="3"/>
        <v>348.78999999999996</v>
      </c>
      <c r="E48" s="25"/>
      <c r="F48" s="8">
        <v>220.5</v>
      </c>
      <c r="G48" s="8">
        <v>128.29</v>
      </c>
      <c r="H48" s="8"/>
      <c r="I48" s="8">
        <f t="shared" si="6"/>
        <v>348.78999999999996</v>
      </c>
      <c r="J48" s="8"/>
      <c r="K48" s="8">
        <v>220.5</v>
      </c>
      <c r="L48" s="8">
        <v>128.29</v>
      </c>
      <c r="M48" s="8"/>
      <c r="N48" s="10">
        <v>100</v>
      </c>
      <c r="O48" s="10"/>
      <c r="P48" s="10">
        <v>100</v>
      </c>
      <c r="Q48" s="10">
        <v>100</v>
      </c>
      <c r="R48" s="9"/>
    </row>
    <row r="49" spans="1:18" s="57" customFormat="1">
      <c r="A49" s="58"/>
      <c r="B49" s="11" t="s">
        <v>6</v>
      </c>
      <c r="C49" s="11"/>
      <c r="D49" s="50">
        <f>D47+D45+D43+D38+D34+D29+D26+D22+D12+D5</f>
        <v>31602.800000000003</v>
      </c>
      <c r="E49" s="50">
        <f t="shared" ref="E49:M49" si="7">E47+E45+E43+E38+E34+E29+E26+E22+E12+E5</f>
        <v>0</v>
      </c>
      <c r="F49" s="50">
        <f t="shared" si="7"/>
        <v>12540.66</v>
      </c>
      <c r="G49" s="50">
        <f t="shared" si="7"/>
        <v>19062.14</v>
      </c>
      <c r="H49" s="50">
        <f t="shared" si="7"/>
        <v>0</v>
      </c>
      <c r="I49" s="50">
        <f t="shared" si="7"/>
        <v>28594.479999999996</v>
      </c>
      <c r="J49" s="50">
        <f t="shared" si="7"/>
        <v>0</v>
      </c>
      <c r="K49" s="50">
        <f t="shared" si="7"/>
        <v>11516.67</v>
      </c>
      <c r="L49" s="50">
        <f t="shared" si="7"/>
        <v>17077.809999999998</v>
      </c>
      <c r="M49" s="50">
        <f t="shared" si="7"/>
        <v>0</v>
      </c>
      <c r="N49" s="6">
        <f t="shared" ref="N49:P49" si="8">I49/D49*100</f>
        <v>90.480843469565968</v>
      </c>
      <c r="O49" s="6">
        <v>0</v>
      </c>
      <c r="P49" s="6">
        <f t="shared" si="8"/>
        <v>91.834640282090419</v>
      </c>
      <c r="Q49" s="6">
        <f>L49/G49*100</f>
        <v>89.590203408431563</v>
      </c>
      <c r="R49" s="6">
        <v>0</v>
      </c>
    </row>
    <row r="51" spans="1:18"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</sheetData>
  <mergeCells count="7">
    <mergeCell ref="B2:R2"/>
    <mergeCell ref="N3:R3"/>
    <mergeCell ref="A3:A4"/>
    <mergeCell ref="B3:B4"/>
    <mergeCell ref="C3:C4"/>
    <mergeCell ref="D3:H3"/>
    <mergeCell ref="I3:M3"/>
  </mergeCells>
  <pageMargins left="0.70866141732283472" right="0.70866141732283472" top="0.55118110236220474" bottom="0.19685039370078741" header="0.31496062992125984" footer="0.11811023622047245"/>
  <pageSetup paperSize="9" scale="67" fitToHeight="0" orientation="landscape" r:id="rId1"/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Финансирование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2019-03-12T13:21:40Z</dcterms:modified>
</cp:coreProperties>
</file>