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прил1 источники" sheetId="1" r:id="rId1"/>
    <sheet name="прил3 доходы  " sheetId="3" r:id="rId2"/>
    <sheet name="прил4 доходы  " sheetId="13" r:id="rId3"/>
    <sheet name="прил5 безвозм " sheetId="5" r:id="rId4"/>
    <sheet name="прил6 безвозм " sheetId="14" r:id="rId5"/>
    <sheet name="прил7 ГАДы" sheetId="11" r:id="rId6"/>
    <sheet name="список - сентябрь" sheetId="10" r:id="rId7"/>
  </sheets>
  <definedNames>
    <definedName name="_xlnm.Print_Titles" localSheetId="1">'прил3 доходы  '!$16:$17</definedName>
    <definedName name="_xlnm.Print_Titles" localSheetId="2">'прил4 доходы  '!$16:$18</definedName>
    <definedName name="_xlnm.Print_Area" localSheetId="1">'прил3 доходы  '!$A$1:$C$104</definedName>
    <definedName name="_xlnm.Print_Area" localSheetId="2">'прил4 доходы  '!$A$1:$D$108</definedName>
    <definedName name="_xlnm.Print_Area" localSheetId="5">'прил7 ГАДы'!$A$1:$C$49</definedName>
    <definedName name="_xlnm.Print_Area" localSheetId="6">'список - сентябрь'!$A$1:$H$22</definedName>
  </definedNames>
  <calcPr calcId="125725"/>
</workbook>
</file>

<file path=xl/calcChain.xml><?xml version="1.0" encoding="utf-8"?>
<calcChain xmlns="http://schemas.openxmlformats.org/spreadsheetml/2006/main">
  <c r="F22" i="10"/>
  <c r="G22"/>
  <c r="F21"/>
  <c r="G21"/>
  <c r="E21"/>
  <c r="C74" i="3" l="1"/>
  <c r="E22" i="10"/>
  <c r="F15" l="1"/>
  <c r="G15"/>
  <c r="E15"/>
  <c r="C18" i="3"/>
  <c r="C69"/>
  <c r="C71"/>
  <c r="C70" s="1"/>
  <c r="C44" l="1"/>
  <c r="C31"/>
  <c r="C29"/>
  <c r="C27"/>
  <c r="G18" i="10" l="1"/>
  <c r="F18"/>
  <c r="E18"/>
  <c r="C19" i="5" l="1"/>
  <c r="C21"/>
  <c r="D19" i="14"/>
  <c r="C19"/>
  <c r="D21"/>
  <c r="C21"/>
  <c r="C77" i="3" l="1"/>
  <c r="C76" s="1"/>
  <c r="C75" s="1"/>
  <c r="D79" i="13"/>
  <c r="D78" s="1"/>
  <c r="D77" s="1"/>
  <c r="C79"/>
  <c r="C78" s="1"/>
  <c r="C77" s="1"/>
  <c r="C20" i="5"/>
  <c r="D20" i="14"/>
  <c r="C20"/>
  <c r="C30" i="5"/>
  <c r="C29" s="1"/>
  <c r="C47" l="1"/>
  <c r="D85" i="13" l="1"/>
  <c r="C85"/>
  <c r="D27" i="14"/>
  <c r="C27"/>
  <c r="D87" i="13"/>
  <c r="C87"/>
  <c r="D81"/>
  <c r="C81"/>
  <c r="D29" i="14"/>
  <c r="C29"/>
  <c r="D23"/>
  <c r="C23"/>
  <c r="D50" l="1"/>
  <c r="D49" s="1"/>
  <c r="C50"/>
  <c r="C49" s="1"/>
  <c r="D46"/>
  <c r="D45" s="1"/>
  <c r="C46"/>
  <c r="C45" s="1"/>
  <c r="D43"/>
  <c r="C43"/>
  <c r="D40"/>
  <c r="C40"/>
  <c r="C37" s="1"/>
  <c r="D38"/>
  <c r="C38"/>
  <c r="D31"/>
  <c r="C31"/>
  <c r="D25"/>
  <c r="D22" s="1"/>
  <c r="C25"/>
  <c r="C22" s="1"/>
  <c r="D106" i="13"/>
  <c r="D105" s="1"/>
  <c r="C106"/>
  <c r="C105" s="1"/>
  <c r="D103"/>
  <c r="D102" s="1"/>
  <c r="D101" s="1"/>
  <c r="C103"/>
  <c r="C102" s="1"/>
  <c r="C101" s="1"/>
  <c r="D97"/>
  <c r="C97"/>
  <c r="D94"/>
  <c r="C94"/>
  <c r="D92"/>
  <c r="C92"/>
  <c r="D89"/>
  <c r="C89"/>
  <c r="D83"/>
  <c r="D80" s="1"/>
  <c r="C83"/>
  <c r="C80" s="1"/>
  <c r="D74"/>
  <c r="D73" s="1"/>
  <c r="C74"/>
  <c r="C73" s="1"/>
  <c r="D71"/>
  <c r="C71"/>
  <c r="D68"/>
  <c r="D67" s="1"/>
  <c r="D66" s="1"/>
  <c r="C68"/>
  <c r="C67" s="1"/>
  <c r="C66" s="1"/>
  <c r="C64"/>
  <c r="C63" s="1"/>
  <c r="D63"/>
  <c r="D61"/>
  <c r="D60" s="1"/>
  <c r="D59" s="1"/>
  <c r="C61"/>
  <c r="C60" s="1"/>
  <c r="D57"/>
  <c r="C57"/>
  <c r="D56"/>
  <c r="C56"/>
  <c r="D54"/>
  <c r="D53" s="1"/>
  <c r="C54"/>
  <c r="C53" s="1"/>
  <c r="D51"/>
  <c r="D50" s="1"/>
  <c r="C51"/>
  <c r="C50" s="1"/>
  <c r="D48"/>
  <c r="C48"/>
  <c r="D44"/>
  <c r="D43" s="1"/>
  <c r="C44"/>
  <c r="C43" s="1"/>
  <c r="D41"/>
  <c r="C41"/>
  <c r="D39"/>
  <c r="D38" s="1"/>
  <c r="C39"/>
  <c r="D36"/>
  <c r="C36"/>
  <c r="D33"/>
  <c r="C33"/>
  <c r="D31"/>
  <c r="C31"/>
  <c r="D29"/>
  <c r="C29"/>
  <c r="D27"/>
  <c r="C27"/>
  <c r="C26" s="1"/>
  <c r="C25" s="1"/>
  <c r="D21"/>
  <c r="D20" s="1"/>
  <c r="C21"/>
  <c r="C20"/>
  <c r="C83" i="3"/>
  <c r="C81"/>
  <c r="C79"/>
  <c r="C27" i="5"/>
  <c r="C23"/>
  <c r="C70" i="13" l="1"/>
  <c r="C38"/>
  <c r="C35" s="1"/>
  <c r="C47"/>
  <c r="C46" s="1"/>
  <c r="D70"/>
  <c r="D26"/>
  <c r="D25" s="1"/>
  <c r="D35"/>
  <c r="D91"/>
  <c r="D37" i="14"/>
  <c r="D18"/>
  <c r="D17" s="1"/>
  <c r="D42"/>
  <c r="D100" i="13" s="1"/>
  <c r="D99" s="1"/>
  <c r="D96" s="1"/>
  <c r="C42" i="14"/>
  <c r="C100" i="13" s="1"/>
  <c r="C99" s="1"/>
  <c r="C96" s="1"/>
  <c r="D47"/>
  <c r="D46" s="1"/>
  <c r="C59"/>
  <c r="C91"/>
  <c r="C100" i="3"/>
  <c r="C50" i="5"/>
  <c r="C49" s="1"/>
  <c r="C48" s="1"/>
  <c r="C76" i="13" l="1"/>
  <c r="C75" s="1"/>
  <c r="C108" s="1"/>
  <c r="D19"/>
  <c r="C19"/>
  <c r="D76"/>
  <c r="D75" s="1"/>
  <c r="C18" i="14"/>
  <c r="C17" s="1"/>
  <c r="C86" i="3"/>
  <c r="D108" i="13" l="1"/>
  <c r="C28" i="3" l="1"/>
  <c r="C89" l="1"/>
  <c r="C88" s="1"/>
  <c r="C91"/>
  <c r="C90" s="1"/>
  <c r="C32"/>
  <c r="C102"/>
  <c r="C101" s="1"/>
  <c r="C99"/>
  <c r="C98" s="1"/>
  <c r="C97" s="1"/>
  <c r="C93"/>
  <c r="C85"/>
  <c r="C78" s="1"/>
  <c r="C67"/>
  <c r="C66" s="1"/>
  <c r="C65" s="1"/>
  <c r="C63"/>
  <c r="C62" s="1"/>
  <c r="C60"/>
  <c r="C59" s="1"/>
  <c r="C58" s="1"/>
  <c r="C56"/>
  <c r="C55"/>
  <c r="C53"/>
  <c r="C52" s="1"/>
  <c r="C50"/>
  <c r="C49" s="1"/>
  <c r="C47"/>
  <c r="C43"/>
  <c r="C42" s="1"/>
  <c r="C40"/>
  <c r="C38"/>
  <c r="C35"/>
  <c r="C30"/>
  <c r="C26"/>
  <c r="C87" l="1"/>
  <c r="C37"/>
  <c r="C34" s="1"/>
  <c r="C46"/>
  <c r="C45" s="1"/>
  <c r="C25"/>
  <c r="C24" l="1"/>
  <c r="C53" i="5" l="1"/>
  <c r="C52" s="1"/>
  <c r="C45"/>
  <c r="C42"/>
  <c r="C39"/>
  <c r="C36" s="1"/>
  <c r="C37"/>
  <c r="C25"/>
  <c r="C22" l="1"/>
  <c r="C44"/>
  <c r="C41" s="1"/>
  <c r="C96" i="3"/>
  <c r="C95" s="1"/>
  <c r="C92" s="1"/>
  <c r="C73" l="1"/>
  <c r="C18" i="5"/>
  <c r="C17" s="1"/>
  <c r="C20" i="3"/>
  <c r="C19" s="1"/>
  <c r="C104" l="1"/>
  <c r="C26" i="1" s="1"/>
  <c r="C27" l="1"/>
  <c r="C25"/>
  <c r="C24" l="1"/>
  <c r="C23" s="1"/>
</calcChain>
</file>

<file path=xl/sharedStrings.xml><?xml version="1.0" encoding="utf-8"?>
<sst xmlns="http://schemas.openxmlformats.org/spreadsheetml/2006/main" count="720" uniqueCount="326">
  <si>
    <t>к решению совета депутатов</t>
  </si>
  <si>
    <t>муниципального образования</t>
  </si>
  <si>
    <t>Киришского муниципального района</t>
  </si>
  <si>
    <t>ИСТОЧНИКИ</t>
  </si>
  <si>
    <t>внутреннего финансирования дефицита бюджета муниципального</t>
  </si>
  <si>
    <t xml:space="preserve">образования Пчевжинское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</si>
  <si>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</si>
  <si>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</si>
  <si>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</si>
  <si>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</si>
  <si>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</si>
  <si>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</si>
  <si>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</si>
  <si>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</si>
  <si>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</si>
  <si>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</si>
  <si>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</si>
  <si>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</si>
  <si>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Приложение 1</t>
  </si>
  <si>
    <t>Код</t>
  </si>
  <si>
    <t xml:space="preserve">Наименование </t>
  </si>
  <si>
    <t>Сумма        (тысяч рублей)</t>
  </si>
  <si>
    <t>Ленинградской области</t>
  </si>
  <si>
    <t>Приложение 3</t>
  </si>
  <si>
    <t>в редакции к решению совета депутатов</t>
  </si>
  <si>
    <t>от ______________________№________</t>
  </si>
  <si>
    <t>Прогнозируемые поступления доходов в бюджет</t>
  </si>
  <si>
    <t xml:space="preserve">муниципального образования Пчевжинское сельское поселение </t>
  </si>
  <si>
    <t>Киришского муниципального района Ленинградской области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</si>
  <si>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</si>
  <si>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</si>
  <si>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</si>
  <si>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</si>
  <si>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</si>
  <si>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</si>
  <si>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</si>
  <si>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</si>
  <si>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</si>
  <si>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</si>
  <si>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</si>
  <si>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</si>
  <si>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</si>
  <si>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</si>
  <si>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</si>
  <si>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</si>
  <si>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</si>
  <si>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</si>
  <si>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</si>
  <si>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</si>
  <si>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</si>
  <si>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</si>
  <si>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</si>
  <si>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</si>
  <si>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</si>
  <si>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</si>
  <si>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</si>
  <si>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</si>
  <si>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</si>
  <si>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</si>
  <si>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</si>
  <si>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</si>
  <si>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</si>
  <si>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</si>
  <si>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</si>
  <si>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</si>
  <si>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</si>
  <si>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</si>
  <si>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</si>
  <si>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</si>
  <si>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</si>
  <si>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</si>
  <si>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</si>
  <si>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</si>
  <si>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 xml:space="preserve">Государственная пошлина 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</si>
  <si>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</si>
  <si>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</si>
  <si>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</si>
  <si>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</si>
  <si>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</si>
  <si>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</si>
  <si>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</si>
  <si>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</si>
  <si>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</si>
  <si>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</si>
  <si>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</si>
  <si>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</si>
  <si>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</si>
  <si>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</si>
  <si>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</si>
  <si>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 xml:space="preserve">Доходы от сдачи в аренду имущества, составляющего казну сельских поселений (за исключением земельных участков) 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</si>
  <si>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</si>
  <si>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 -доходы от сдачи в аренду имущества, непосредственно участвующего в предоставлении коммунальных услуг населению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</si>
  <si>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</si>
  <si>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</si>
  <si>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</si>
  <si>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 xml:space="preserve">Доходы от перечисления части прибыли, остающейся после уплаты налогов и иных обязательных платежей </t>
  </si>
  <si>
    <t>000 1 11 07015 10 0000 120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</si>
  <si>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 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</si>
  <si>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</si>
  <si>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</si>
  <si>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</si>
  <si>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</si>
  <si>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</si>
  <si>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</si>
  <si>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</si>
  <si>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</si>
  <si>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</si>
  <si>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</si>
  <si>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</si>
  <si>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</si>
  <si>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</si>
  <si>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</si>
  <si>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</si>
  <si>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</si>
  <si>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</si>
  <si>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</si>
  <si>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</si>
  <si>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</si>
  <si>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</si>
  <si>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</si>
  <si>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000 1 16 00000 00 0000 000</t>
  </si>
  <si>
    <t>Штрафы, санкции, возмещение ущерба</t>
  </si>
  <si>
    <t>000 1 16 51000 02 0000 140</t>
  </si>
  <si>
    <t>Денежные       взыскания       (штрафы), установленные     законами     субъектов Российской  Федерации  за   несоблюдение муниципальных правовых актов</t>
  </si>
  <si>
    <t>000 1 16 51040 02 0000 140</t>
  </si>
  <si>
    <t>Денежные       взыскания       (штрафы), установленные     законами     субъектов Российской  Федерации  за   несоблюдение муниципальных правовых актов, зачисляемые в бюджеты поселений</t>
  </si>
  <si>
    <t>000 1 16 90000 00 0000 140</t>
  </si>
  <si>
    <t>Прочие поступления от денежных взысканий (штрафов) и иных сумм в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</si>
  <si>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</si>
  <si>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</si>
  <si>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</si>
  <si>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</si>
  <si>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</si>
  <si>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</si>
  <si>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</si>
  <si>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</si>
  <si>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</si>
  <si>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</si>
  <si>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</si>
  <si>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</si>
  <si>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</si>
  <si>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</si>
  <si>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</si>
  <si>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</si>
  <si>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</si>
  <si>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</si>
  <si>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</si>
  <si>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</si>
  <si>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</si>
  <si>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</si>
  <si>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</si>
  <si>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</si>
  <si>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</si>
  <si>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</si>
  <si>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</si>
  <si>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</si>
  <si>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</si>
  <si>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</si>
  <si>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</si>
  <si>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</si>
  <si>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000 2 02 45160 10 0000 150 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</si>
  <si>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</si>
  <si>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</si>
  <si>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</si>
  <si>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</si>
  <si>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</si>
  <si>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</si>
  <si>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</si>
  <si>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</si>
  <si>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</si>
  <si>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</si>
  <si>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</si>
  <si>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</si>
  <si>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000 2 02 45160 10 0000 150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</si>
  <si>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</si>
  <si>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</si>
  <si>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</si>
  <si>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</si>
  <si>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</si>
  <si>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Дотации бюджетам сельских поселений на выравнивание бюджетной обеспеченности за счет средств областного бюджета</t>
  </si>
  <si>
    <t>Прочие субсидии на обеспечение стимулирующих выплат работникам муниципальных учреждений культуры Ленинградской области</t>
  </si>
  <si>
    <t>Прочие субсидии бюджетам сельских поселений на реализацию комплекса мероприятий по борьбе с борщевиком Сосновского</t>
  </si>
  <si>
    <t>000 2 02 49999 10 0102 150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</si>
  <si>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</si>
  <si>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000 2 02 49999 10 0105 150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</si>
  <si>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</si>
  <si>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1 11 05035 10 0000 120</t>
  </si>
  <si>
    <t>1 13 02995 10 0000 130</t>
  </si>
  <si>
    <t>Прочие доходы от компенсации затрат бюджетов сельских поселений</t>
  </si>
  <si>
    <t>2 02 20216 10 0000 150</t>
  </si>
  <si>
    <t>2 02 29999 10 0000 150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</si>
  <si>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</si>
  <si>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Ленинградской области на 2020 год</t>
  </si>
  <si>
    <t>на 2020 год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</si>
  <si>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</si>
  <si>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</si>
  <si>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</si>
  <si>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</si>
  <si>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</si>
  <si>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</si>
  <si>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</si>
  <si>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</si>
  <si>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</si>
  <si>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</si>
  <si>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</si>
  <si>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</si>
  <si>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</si>
  <si>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>000 2 18 00000 00 0000 000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</si>
  <si>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</si>
  <si>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000 2 18 00000 00 0000 150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</si>
  <si>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</si>
  <si>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</si>
  <si>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</si>
  <si>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</si>
  <si>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Дотации бюджетам сельских поселений на выравнивание бюджетной обеспеченности за счет средств бюджета муниципального района</t>
  </si>
  <si>
    <t>№ п/п</t>
  </si>
  <si>
    <t>Наименование главного администратора доходов</t>
  </si>
  <si>
    <t>Наименование источника доходов</t>
  </si>
  <si>
    <t>Основание изменений</t>
  </si>
  <si>
    <t>Сумма  (рублей)</t>
  </si>
  <si>
    <t>Администрация МО  Пчевжинское сельское поселение Киришского муниципального района Ленинградской области</t>
  </si>
  <si>
    <t>ВСЕГО НАЛОГОВЫЕ И НЕНАЛОГОВЫЕ ДОХОДЫ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</si>
  <si>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</si>
  <si>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ВСЕГО БЕЗВОЗМЕЗДНЫЕ ПОСТУПЛЕНИЯ</t>
  </si>
  <si>
    <t>ИТОГО</t>
  </si>
  <si>
    <t>Прочие субсидии бюджетам сельских поселений на реализацию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</si>
  <si>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Прочие субсидии бюджетам сельских поселений </t>
  </si>
  <si>
    <t>Пчевжинского сельского поселение</t>
  </si>
  <si>
    <t xml:space="preserve">от 16.12.2019 года № 6/28 </t>
  </si>
  <si>
    <t>В 2020 ГОДУ</t>
  </si>
  <si>
    <t xml:space="preserve">                                                                                               Приложение № 7</t>
  </si>
  <si>
    <t xml:space="preserve">к решению совета депутатов </t>
  </si>
  <si>
    <t>Пчевжинское сельское поселение</t>
  </si>
  <si>
    <t>ПЕРЕЧЕНЬ И КОДЫ</t>
  </si>
  <si>
    <t xml:space="preserve">главных администраторов доходов бюджета </t>
  </si>
  <si>
    <t>Киришского муниципального района Ленинградской   области</t>
  </si>
  <si>
    <t>Наименование главного администратора доходов бюджета муниципального образования Пчевжинское  сельское поселение Киришского муниципального района Ленинградской области</t>
  </si>
  <si>
    <t>Российской Федерации</t>
  </si>
  <si>
    <t>главного администратора доходов</t>
  </si>
  <si>
    <t>доходов бюджета муниципального образования Пчевжинское  сельское поселение Киришского муниципального района Ленинградской области</t>
  </si>
  <si>
    <t>Администрация муниципального образования Пчевжинское сельское  поселение Киришского муниципального района Ленинградской области</t>
  </si>
  <si>
    <t>1 08 04020 01 1000 110</t>
  </si>
  <si>
    <t>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</si>
  <si>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</si>
  <si>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1 11 07015 10 0000 120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</si>
  <si>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сельскими поселениями</t>
  </si>
  <si>
    <t>1 11 09045 10 0000 120</t>
  </si>
  <si>
    <t>1 14 02053 10 0000 410</t>
  </si>
  <si>
    <t>Доходы от реализации иного имущества, находящегося в собственности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</si>
  <si>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</si>
  <si>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</si>
  <si>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</si>
  <si>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</si>
  <si>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</si>
  <si>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</si>
  <si>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  1 16 10123 01 0001 140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</si>
  <si>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</si>
  <si>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</si>
  <si>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</si>
  <si>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</si>
  <si>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</si>
  <si>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2 02 15001 10 0610 150</t>
  </si>
  <si>
    <t>2 02 15001 10 0620 150</t>
  </si>
  <si>
    <t>2 02 35118 10 0000 150</t>
  </si>
  <si>
    <t>2 02 30024 10 0000 150</t>
  </si>
  <si>
    <t>2 02 45160 10 0000 150</t>
  </si>
  <si>
    <t>2 02 49999 10 0102 150</t>
  </si>
  <si>
    <t>2 02 49999 10 0105 150</t>
  </si>
  <si>
    <t>2 18 60010 10 0000 150</t>
  </si>
  <si>
    <t>2 19 60010 10 0000 150</t>
  </si>
  <si>
    <t>2 02 27576 10 0000 150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</si>
  <si>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</si>
  <si>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</si>
  <si>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</si>
  <si>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</si>
  <si>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000 2 02 27576 10 0000 150</t>
  </si>
  <si>
    <t>000 2 02 20077 10 0000 150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</si>
  <si>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</si>
  <si>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</si>
  <si>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на софинансирование капитальных вложений в объекты муниципальной собственности</t>
  </si>
  <si>
    <t>000 2 02 20077 00 0000 150</t>
  </si>
  <si>
    <t>2021 год</t>
  </si>
  <si>
    <t>2022 год</t>
  </si>
  <si>
    <t>Приложение 4</t>
  </si>
  <si>
    <t xml:space="preserve">Киришского муниципального района Ленинградской области </t>
  </si>
  <si>
    <t>на плановый период 2021 и 2022 годов</t>
  </si>
  <si>
    <t>Сумма                                             (тысяч рублей)</t>
  </si>
  <si>
    <t>Приложение 6</t>
  </si>
  <si>
    <t>Сумма (тысяч рублей)</t>
  </si>
  <si>
    <t>Прочие субсидии бюджетам сельских поселений на реализацию проектов местных инициатив граждан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</si>
  <si>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</si>
  <si>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</si>
  <si>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000 2 02 45160 00 0000 150 </t>
  </si>
  <si>
    <t>000 202 49999 10 0105 150</t>
  </si>
  <si>
    <t>Справочная информация по вносимым изменениям в доходную часть бюджета  муниципального образования Пчевжинское сельское поселение Киришского муниципального района Ленинградской области на 2020 год и плановый период 2021 и 2022 годов, вносимые на рассмотрение совета депутатов муниципального образования Пчевжинское сельское поселение Киришского муниципального района Ленинградской области</t>
  </si>
  <si>
    <t>000 2 02 20302 10 0000 150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</si>
  <si>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</si>
  <si>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</si>
  <si>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</si>
  <si>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2 02 20302 10 0000 150</t>
  </si>
  <si>
    <t xml:space="preserve"> 2 02 49999 10 0105 150</t>
  </si>
  <si>
    <t xml:space="preserve">Решение совета депутатов муниципального образования Киришский муниципальный район Ленинградской области №13/101 от 07.08.2020г. </t>
  </si>
  <si>
    <t>Уведомление № 7062 от 01.06.2020</t>
  </si>
  <si>
    <t>Прочие 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</si>
  <si>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</si>
  <si>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</si>
  <si>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</si>
  <si>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</si>
  <si>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</si>
  <si>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на основании Приказа Минфина №85н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</si>
  <si>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</si>
  <si>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</si>
  <si>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1 03 02231 01 0000 110</t>
  </si>
  <si>
    <t>1 03 02241 01 0000 110</t>
  </si>
  <si>
    <t>1 03 02251 01 0000 110</t>
  </si>
  <si>
    <t>1 03 02261 01 0000 110</t>
  </si>
  <si>
    <t>Управление федерального казначейства</t>
  </si>
  <si>
    <t>1 08 04020 01 0000 110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</si>
  <si>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</si>
  <si>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</si>
  <si>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000 1 16 07090 10 0000 140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</si>
  <si>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</si>
  <si>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</si>
  <si>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на основании ожидаемого поступления и в связи с уменьшением спроса на подакцизные товары</t>
  </si>
  <si>
    <t>на основании ожидаемого поступления по сравнению с анализом поступлений за 2019 год</t>
  </si>
  <si>
    <t>на основании фактического поступления средств за снос зеленых насаждений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</si>
</sst>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 Cyr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9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justify"/>
    </xf>
    <xf numFmtId="0" fontId="11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9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9" fillId="0" borderId="1" xfId="5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2" fontId="12" fillId="0" borderId="0" xfId="0" applyNumberFormat="1" applyFo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0" fontId="16" fillId="0" borderId="0" xfId="0" applyFont="1"/>
    <xf numFmtId="0" fontId="15" fillId="0" borderId="1" xfId="0" applyFont="1" applyBorder="1"/>
    <xf numFmtId="0" fontId="15" fillId="0" borderId="1" xfId="0" applyFont="1" applyFill="1" applyBorder="1" applyAlignment="1">
      <alignment horizontal="justify" wrapText="1"/>
    </xf>
    <xf numFmtId="0" fontId="14" fillId="0" borderId="1" xfId="0" applyFont="1" applyBorder="1"/>
    <xf numFmtId="0" fontId="14" fillId="0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  <xf numFmtId="0" fontId="14" fillId="0" borderId="1" xfId="0" applyFont="1" applyFill="1" applyBorder="1" applyAlignment="1">
      <alignment horizontal="justify"/>
    </xf>
    <xf numFmtId="0" fontId="9" fillId="0" borderId="1" xfId="1" applyFont="1" applyBorder="1"/>
    <xf numFmtId="0" fontId="9" fillId="0" borderId="1" xfId="1" applyFont="1" applyBorder="1" applyAlignment="1">
      <alignment horizontal="justify" wrapText="1"/>
    </xf>
    <xf numFmtId="0" fontId="7" fillId="0" borderId="1" xfId="1" applyFont="1" applyBorder="1"/>
    <xf numFmtId="0" fontId="7" fillId="2" borderId="1" xfId="1" applyFont="1" applyFill="1" applyBorder="1" applyAlignment="1">
      <alignment horizontal="justify" wrapText="1"/>
    </xf>
    <xf numFmtId="0" fontId="7" fillId="0" borderId="1" xfId="1" applyFont="1" applyBorder="1" applyAlignment="1">
      <alignment horizontal="justify" wrapText="1"/>
    </xf>
    <xf numFmtId="0" fontId="9" fillId="2" borderId="1" xfId="0" applyFont="1" applyFill="1" applyBorder="1"/>
    <xf numFmtId="0" fontId="7" fillId="2" borderId="1" xfId="0" applyFont="1" applyFill="1" applyBorder="1"/>
    <xf numFmtId="0" fontId="15" fillId="3" borderId="1" xfId="1" applyFont="1" applyFill="1" applyBorder="1" applyAlignment="1">
      <alignment horizontal="left"/>
    </xf>
    <xf numFmtId="0" fontId="15" fillId="3" borderId="1" xfId="1" applyFont="1" applyFill="1" applyBorder="1" applyAlignment="1">
      <alignment horizontal="justify" wrapText="1"/>
    </xf>
    <xf numFmtId="2" fontId="15" fillId="3" borderId="1" xfId="1" applyNumberFormat="1" applyFont="1" applyFill="1" applyBorder="1"/>
    <xf numFmtId="0" fontId="14" fillId="3" borderId="1" xfId="1" applyFont="1" applyFill="1" applyBorder="1"/>
    <xf numFmtId="0" fontId="14" fillId="3" borderId="1" xfId="1" applyFont="1" applyFill="1" applyBorder="1" applyAlignment="1">
      <alignment horizontal="justify" wrapText="1"/>
    </xf>
    <xf numFmtId="2" fontId="14" fillId="3" borderId="1" xfId="1" applyNumberFormat="1" applyFont="1" applyFill="1" applyBorder="1"/>
    <xf numFmtId="0" fontId="17" fillId="0" borderId="0" xfId="0" applyFont="1"/>
    <xf numFmtId="4" fontId="18" fillId="0" borderId="0" xfId="0" applyNumberFormat="1" applyFont="1" applyBorder="1"/>
    <xf numFmtId="0" fontId="19" fillId="0" borderId="0" xfId="0" applyFont="1" applyBorder="1"/>
    <xf numFmtId="4" fontId="7" fillId="0" borderId="0" xfId="0" applyNumberFormat="1" applyFont="1" applyBorder="1" applyAlignment="1">
      <alignment horizontal="center" wrapText="1"/>
    </xf>
    <xf numFmtId="0" fontId="20" fillId="0" borderId="0" xfId="0" applyFont="1" applyBorder="1"/>
    <xf numFmtId="4" fontId="21" fillId="0" borderId="0" xfId="0" applyNumberFormat="1" applyFont="1" applyBorder="1"/>
    <xf numFmtId="0" fontId="22" fillId="0" borderId="0" xfId="0" applyFont="1" applyBorder="1"/>
    <xf numFmtId="0" fontId="23" fillId="0" borderId="0" xfId="0" applyFont="1" applyBorder="1"/>
    <xf numFmtId="4" fontId="24" fillId="0" borderId="0" xfId="0" applyNumberFormat="1" applyFont="1" applyBorder="1"/>
    <xf numFmtId="0" fontId="7" fillId="0" borderId="0" xfId="1" applyFont="1"/>
    <xf numFmtId="0" fontId="9" fillId="0" borderId="2" xfId="11" applyFont="1" applyBorder="1" applyAlignment="1">
      <alignment horizontal="center" vertical="top"/>
    </xf>
    <xf numFmtId="0" fontId="9" fillId="0" borderId="2" xfId="11" applyFont="1" applyBorder="1" applyAlignment="1">
      <alignment horizontal="center" vertical="center"/>
    </xf>
    <xf numFmtId="0" fontId="9" fillId="0" borderId="5" xfId="11" applyFont="1" applyBorder="1" applyAlignment="1">
      <alignment horizontal="center" vertical="top"/>
    </xf>
    <xf numFmtId="0" fontId="9" fillId="0" borderId="5" xfId="1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wrapText="1"/>
    </xf>
    <xf numFmtId="0" fontId="9" fillId="0" borderId="1" xfId="11" applyFont="1" applyBorder="1"/>
    <xf numFmtId="0" fontId="9" fillId="0" borderId="1" xfId="11" applyFont="1" applyBorder="1" applyAlignment="1">
      <alignment horizontal="justify" wrapText="1"/>
    </xf>
    <xf numFmtId="0" fontId="7" fillId="0" borderId="1" xfId="11" applyFont="1" applyBorder="1"/>
    <xf numFmtId="2" fontId="7" fillId="0" borderId="0" xfId="1" applyNumberFormat="1" applyFont="1"/>
    <xf numFmtId="0" fontId="14" fillId="3" borderId="1" xfId="11" applyFont="1" applyFill="1" applyBorder="1"/>
    <xf numFmtId="0" fontId="7" fillId="0" borderId="1" xfId="11" applyFont="1" applyFill="1" applyBorder="1"/>
    <xf numFmtId="0" fontId="7" fillId="0" borderId="1" xfId="1" applyFont="1" applyFill="1" applyBorder="1" applyAlignment="1">
      <alignment horizontal="justify" wrapText="1"/>
    </xf>
    <xf numFmtId="0" fontId="7" fillId="0" borderId="1" xfId="11" applyFont="1" applyFill="1" applyBorder="1" applyAlignment="1">
      <alignment horizontal="justify"/>
    </xf>
    <xf numFmtId="0" fontId="9" fillId="0" borderId="1" xfId="1" applyFont="1" applyBorder="1" applyAlignment="1">
      <alignment horizontal="justify"/>
    </xf>
    <xf numFmtId="0" fontId="9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justify"/>
    </xf>
    <xf numFmtId="49" fontId="14" fillId="0" borderId="1" xfId="0" applyNumberFormat="1" applyFont="1" applyBorder="1" applyAlignment="1">
      <alignment horizontal="justify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justify"/>
    </xf>
    <xf numFmtId="0" fontId="17" fillId="2" borderId="0" xfId="0" applyFont="1" applyFill="1"/>
    <xf numFmtId="0" fontId="15" fillId="2" borderId="1" xfId="0" applyNumberFormat="1" applyFont="1" applyFill="1" applyBorder="1" applyAlignment="1">
      <alignment horizontal="justify"/>
    </xf>
    <xf numFmtId="0" fontId="14" fillId="2" borderId="1" xfId="0" applyFont="1" applyFill="1" applyBorder="1"/>
    <xf numFmtId="0" fontId="14" fillId="2" borderId="1" xfId="0" applyNumberFormat="1" applyFont="1" applyFill="1" applyBorder="1" applyAlignment="1">
      <alignment horizontal="justify"/>
    </xf>
    <xf numFmtId="0" fontId="14" fillId="2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justify" wrapText="1"/>
    </xf>
    <xf numFmtId="0" fontId="9" fillId="2" borderId="1" xfId="1" applyFont="1" applyFill="1" applyBorder="1" applyAlignment="1">
      <alignment horizontal="justify" wrapText="1"/>
    </xf>
    <xf numFmtId="0" fontId="15" fillId="0" borderId="1" xfId="1" applyFont="1" applyFill="1" applyBorder="1"/>
    <xf numFmtId="0" fontId="15" fillId="0" borderId="3" xfId="1" applyFont="1" applyFill="1" applyBorder="1" applyAlignment="1">
      <alignment horizontal="justify" wrapText="1"/>
    </xf>
    <xf numFmtId="0" fontId="14" fillId="0" borderId="1" xfId="1" applyFont="1" applyFill="1" applyBorder="1"/>
    <xf numFmtId="0" fontId="14" fillId="0" borderId="3" xfId="1" applyFont="1" applyFill="1" applyBorder="1" applyAlignment="1">
      <alignment horizontal="justify" wrapText="1"/>
    </xf>
    <xf numFmtId="0" fontId="14" fillId="0" borderId="0" xfId="1" applyFont="1"/>
    <xf numFmtId="0" fontId="15" fillId="0" borderId="0" xfId="1" applyFont="1"/>
    <xf numFmtId="0" fontId="28" fillId="2" borderId="1" xfId="12" applyFont="1" applyFill="1" applyBorder="1" applyAlignment="1">
      <alignment horizontal="justify"/>
    </xf>
    <xf numFmtId="0" fontId="28" fillId="2" borderId="1" xfId="1" applyFont="1" applyFill="1" applyBorder="1" applyAlignment="1">
      <alignment horizontal="justify" wrapText="1"/>
    </xf>
    <xf numFmtId="0" fontId="9" fillId="0" borderId="3" xfId="1" applyFont="1" applyBorder="1" applyAlignment="1">
      <alignment horizontal="justify"/>
    </xf>
    <xf numFmtId="0" fontId="9" fillId="0" borderId="1" xfId="1" applyFont="1" applyFill="1" applyBorder="1"/>
    <xf numFmtId="0" fontId="9" fillId="0" borderId="3" xfId="1" applyNumberFormat="1" applyFont="1" applyFill="1" applyBorder="1" applyAlignment="1">
      <alignment horizontal="justify"/>
    </xf>
    <xf numFmtId="0" fontId="7" fillId="0" borderId="1" xfId="1" applyFont="1" applyFill="1" applyBorder="1"/>
    <xf numFmtId="0" fontId="7" fillId="0" borderId="3" xfId="1" applyNumberFormat="1" applyFont="1" applyFill="1" applyBorder="1" applyAlignment="1">
      <alignment horizontal="justify"/>
    </xf>
    <xf numFmtId="0" fontId="7" fillId="2" borderId="1" xfId="1" applyFont="1" applyFill="1" applyBorder="1"/>
    <xf numFmtId="0" fontId="28" fillId="0" borderId="0" xfId="1" applyFont="1"/>
    <xf numFmtId="0" fontId="28" fillId="0" borderId="0" xfId="1" applyFont="1" applyAlignment="1">
      <alignment vertical="center"/>
    </xf>
    <xf numFmtId="0" fontId="28" fillId="0" borderId="0" xfId="1" applyFont="1" applyAlignment="1">
      <alignment vertical="top"/>
    </xf>
    <xf numFmtId="0" fontId="9" fillId="2" borderId="1" xfId="1" applyFont="1" applyFill="1" applyBorder="1"/>
    <xf numFmtId="0" fontId="9" fillId="0" borderId="3" xfId="1" applyFont="1" applyBorder="1" applyAlignment="1">
      <alignment horizontal="justify" wrapText="1"/>
    </xf>
    <xf numFmtId="0" fontId="30" fillId="0" borderId="0" xfId="0" applyFont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0" fontId="8" fillId="2" borderId="0" xfId="1" applyFill="1"/>
    <xf numFmtId="0" fontId="8" fillId="2" borderId="0" xfId="1" applyFont="1" applyFill="1"/>
    <xf numFmtId="0" fontId="7" fillId="0" borderId="0" xfId="26" applyFont="1" applyAlignment="1">
      <alignment horizontal="right"/>
    </xf>
    <xf numFmtId="0" fontId="9" fillId="2" borderId="0" xfId="1" applyFont="1" applyFill="1"/>
    <xf numFmtId="0" fontId="7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justify" vertical="top"/>
    </xf>
    <xf numFmtId="0" fontId="7" fillId="2" borderId="1" xfId="1" applyFont="1" applyFill="1" applyBorder="1" applyAlignment="1">
      <alignment horizontal="justify"/>
    </xf>
    <xf numFmtId="0" fontId="7" fillId="2" borderId="1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justify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justify" wrapText="1"/>
    </xf>
    <xf numFmtId="0" fontId="7" fillId="2" borderId="1" xfId="27" applyFont="1" applyFill="1" applyBorder="1" applyAlignment="1">
      <alignment horizontal="center"/>
    </xf>
    <xf numFmtId="0" fontId="7" fillId="2" borderId="1" xfId="27" applyFont="1" applyFill="1" applyBorder="1" applyAlignment="1">
      <alignment horizontal="justify"/>
    </xf>
    <xf numFmtId="0" fontId="7" fillId="2" borderId="1" xfId="1" applyNumberFormat="1" applyFont="1" applyFill="1" applyBorder="1" applyAlignment="1">
      <alignment horizontal="justify" wrapText="1"/>
    </xf>
    <xf numFmtId="0" fontId="33" fillId="2" borderId="0" xfId="1" applyFont="1" applyFill="1"/>
    <xf numFmtId="0" fontId="7" fillId="2" borderId="1" xfId="1" applyFont="1" applyFill="1" applyBorder="1" applyAlignment="1">
      <alignment horizontal="left"/>
    </xf>
    <xf numFmtId="0" fontId="7" fillId="0" borderId="1" xfId="11" applyFont="1" applyBorder="1" applyAlignment="1">
      <alignment horizontal="center"/>
    </xf>
    <xf numFmtId="0" fontId="30" fillId="0" borderId="0" xfId="0" applyFont="1" applyAlignment="1"/>
    <xf numFmtId="0" fontId="7" fillId="0" borderId="0" xfId="0" applyFont="1" applyAlignment="1"/>
    <xf numFmtId="0" fontId="28" fillId="2" borderId="1" xfId="1" applyNumberFormat="1" applyFont="1" applyFill="1" applyBorder="1" applyAlignment="1">
      <alignment horizontal="justify" wrapText="1"/>
    </xf>
    <xf numFmtId="0" fontId="7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wrapText="1"/>
    </xf>
    <xf numFmtId="0" fontId="27" fillId="2" borderId="1" xfId="1" applyNumberFormat="1" applyFont="1" applyFill="1" applyBorder="1" applyAlignment="1">
      <alignment horizontal="justify" wrapText="1"/>
    </xf>
    <xf numFmtId="0" fontId="9" fillId="2" borderId="1" xfId="1" applyNumberFormat="1" applyFont="1" applyFill="1" applyBorder="1" applyAlignment="1">
      <alignment horizontal="justify" wrapText="1"/>
    </xf>
    <xf numFmtId="4" fontId="28" fillId="0" borderId="0" xfId="1" applyNumberFormat="1" applyFont="1"/>
    <xf numFmtId="4" fontId="9" fillId="0" borderId="1" xfId="1" applyNumberFormat="1" applyFont="1" applyBorder="1" applyAlignment="1">
      <alignment horizontal="right"/>
    </xf>
    <xf numFmtId="4" fontId="9" fillId="2" borderId="1" xfId="1" applyNumberFormat="1" applyFont="1" applyFill="1" applyBorder="1" applyAlignment="1">
      <alignment horizontal="right"/>
    </xf>
    <xf numFmtId="4" fontId="7" fillId="2" borderId="1" xfId="1" applyNumberFormat="1" applyFont="1" applyFill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9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7" fillId="2" borderId="1" xfId="1" applyNumberFormat="1" applyFont="1" applyFill="1" applyBorder="1" applyAlignment="1">
      <alignment wrapText="1"/>
    </xf>
    <xf numFmtId="4" fontId="7" fillId="2" borderId="1" xfId="1" applyNumberFormat="1" applyFont="1" applyFill="1" applyBorder="1" applyAlignment="1"/>
    <xf numFmtId="4" fontId="14" fillId="3" borderId="1" xfId="1" applyNumberFormat="1" applyFont="1" applyFill="1" applyBorder="1" applyAlignment="1">
      <alignment horizontal="right"/>
    </xf>
    <xf numFmtId="4" fontId="9" fillId="0" borderId="1" xfId="11" applyNumberFormat="1" applyFont="1" applyBorder="1" applyAlignment="1">
      <alignment horizontal="right"/>
    </xf>
    <xf numFmtId="4" fontId="7" fillId="0" borderId="1" xfId="11" applyNumberFormat="1" applyFont="1" applyBorder="1" applyAlignment="1">
      <alignment horizontal="right"/>
    </xf>
    <xf numFmtId="4" fontId="15" fillId="0" borderId="1" xfId="1" applyNumberFormat="1" applyFont="1" applyFill="1" applyBorder="1" applyAlignment="1">
      <alignment horizontal="right"/>
    </xf>
    <xf numFmtId="4" fontId="14" fillId="0" borderId="1" xfId="1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/>
    <xf numFmtId="4" fontId="14" fillId="0" borderId="1" xfId="0" applyNumberFormat="1" applyFont="1" applyBorder="1" applyAlignment="1"/>
    <xf numFmtId="4" fontId="15" fillId="2" borderId="1" xfId="0" applyNumberFormat="1" applyFont="1" applyFill="1" applyBorder="1" applyAlignment="1"/>
    <xf numFmtId="4" fontId="14" fillId="2" borderId="1" xfId="0" applyNumberFormat="1" applyFont="1" applyFill="1" applyBorder="1" applyAlignment="1"/>
    <xf numFmtId="4" fontId="9" fillId="0" borderId="1" xfId="0" applyNumberFormat="1" applyFont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4" fontId="9" fillId="2" borderId="1" xfId="11" applyNumberFormat="1" applyFont="1" applyFill="1" applyBorder="1" applyAlignment="1">
      <alignment wrapText="1"/>
    </xf>
    <xf numFmtId="4" fontId="7" fillId="2" borderId="1" xfId="11" applyNumberFormat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9" fillId="0" borderId="3" xfId="1" applyNumberFormat="1" applyFont="1" applyFill="1" applyBorder="1" applyAlignment="1">
      <alignment horizontal="justify" wrapText="1"/>
    </xf>
    <xf numFmtId="0" fontId="7" fillId="0" borderId="0" xfId="0" applyFont="1" applyAlignment="1">
      <alignment horizontal="right"/>
    </xf>
    <xf numFmtId="0" fontId="27" fillId="0" borderId="1" xfId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NumberFormat="1" applyFont="1" applyFill="1" applyBorder="1" applyAlignment="1">
      <alignment horizontal="justify" wrapText="1"/>
    </xf>
    <xf numFmtId="0" fontId="14" fillId="0" borderId="1" xfId="1" applyFont="1" applyBorder="1" applyAlignment="1">
      <alignment horizontal="justify" wrapText="1"/>
    </xf>
    <xf numFmtId="0" fontId="15" fillId="2" borderId="1" xfId="1" applyFont="1" applyFill="1" applyBorder="1" applyAlignment="1">
      <alignment horizontal="justify" wrapText="1"/>
    </xf>
    <xf numFmtId="0" fontId="15" fillId="2" borderId="1" xfId="1" applyNumberFormat="1" applyFont="1" applyFill="1" applyBorder="1" applyAlignment="1">
      <alignment horizontal="justify" wrapText="1"/>
    </xf>
    <xf numFmtId="0" fontId="14" fillId="2" borderId="1" xfId="1" applyFont="1" applyFill="1" applyBorder="1" applyAlignment="1">
      <alignment horizontal="justify" wrapText="1"/>
    </xf>
    <xf numFmtId="0" fontId="7" fillId="0" borderId="0" xfId="1" applyFont="1" applyAlignment="1">
      <alignment horizontal="center"/>
    </xf>
    <xf numFmtId="0" fontId="9" fillId="0" borderId="13" xfId="11" applyFont="1" applyBorder="1" applyAlignment="1">
      <alignment horizontal="center" vertical="top"/>
    </xf>
    <xf numFmtId="0" fontId="9" fillId="0" borderId="17" xfId="11" applyFont="1" applyBorder="1" applyAlignment="1">
      <alignment horizontal="center" vertical="top"/>
    </xf>
    <xf numFmtId="0" fontId="9" fillId="0" borderId="1" xfId="11" applyFont="1" applyBorder="1" applyAlignment="1">
      <alignment horizontal="center" vertical="center"/>
    </xf>
    <xf numFmtId="0" fontId="9" fillId="0" borderId="18" xfId="11" applyFont="1" applyBorder="1" applyAlignment="1">
      <alignment horizontal="center" vertical="center"/>
    </xf>
    <xf numFmtId="0" fontId="9" fillId="2" borderId="3" xfId="1" applyFont="1" applyFill="1" applyBorder="1" applyAlignment="1">
      <alignment horizontal="justify"/>
    </xf>
    <xf numFmtId="0" fontId="9" fillId="2" borderId="3" xfId="1" applyNumberFormat="1" applyFont="1" applyFill="1" applyBorder="1" applyAlignment="1">
      <alignment horizontal="justify"/>
    </xf>
    <xf numFmtId="0" fontId="7" fillId="2" borderId="3" xfId="1" applyNumberFormat="1" applyFont="1" applyFill="1" applyBorder="1" applyAlignment="1">
      <alignment horizontal="justify"/>
    </xf>
    <xf numFmtId="0" fontId="9" fillId="0" borderId="0" xfId="1" applyFont="1"/>
    <xf numFmtId="0" fontId="15" fillId="3" borderId="1" xfId="1" applyFont="1" applyFill="1" applyBorder="1"/>
    <xf numFmtId="2" fontId="14" fillId="3" borderId="1" xfId="1" applyNumberFormat="1" applyFont="1" applyFill="1" applyBorder="1" applyAlignment="1">
      <alignment horizontal="right"/>
    </xf>
    <xf numFmtId="0" fontId="15" fillId="3" borderId="3" xfId="1" applyFont="1" applyFill="1" applyBorder="1" applyAlignment="1">
      <alignment horizontal="justify" wrapText="1"/>
    </xf>
    <xf numFmtId="0" fontId="14" fillId="3" borderId="3" xfId="1" applyFont="1" applyFill="1" applyBorder="1" applyAlignment="1">
      <alignment horizontal="justify" wrapText="1"/>
    </xf>
    <xf numFmtId="0" fontId="34" fillId="3" borderId="1" xfId="1" applyNumberFormat="1" applyFont="1" applyFill="1" applyBorder="1" applyAlignment="1">
      <alignment horizontal="justify" wrapText="1"/>
    </xf>
    <xf numFmtId="4" fontId="15" fillId="3" borderId="1" xfId="1" applyNumberFormat="1" applyFont="1" applyFill="1" applyBorder="1" applyAlignment="1">
      <alignment horizontal="right"/>
    </xf>
    <xf numFmtId="4" fontId="14" fillId="3" borderId="1" xfId="1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/>
    <xf numFmtId="4" fontId="9" fillId="3" borderId="1" xfId="1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5" fillId="2" borderId="1" xfId="11" applyNumberFormat="1" applyFont="1" applyFill="1" applyBorder="1" applyAlignment="1">
      <alignment wrapText="1"/>
    </xf>
    <xf numFmtId="4" fontId="14" fillId="2" borderId="1" xfId="11" applyNumberFormat="1" applyFont="1" applyFill="1" applyBorder="1" applyAlignment="1">
      <alignment wrapText="1"/>
    </xf>
    <xf numFmtId="4" fontId="15" fillId="2" borderId="1" xfId="1" applyNumberFormat="1" applyFont="1" applyFill="1" applyBorder="1" applyAlignment="1">
      <alignment wrapText="1"/>
    </xf>
    <xf numFmtId="4" fontId="14" fillId="2" borderId="1" xfId="1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0" fontId="7" fillId="2" borderId="3" xfId="1" applyNumberFormat="1" applyFont="1" applyFill="1" applyBorder="1" applyAlignment="1">
      <alignment horizontal="justify" wrapText="1"/>
    </xf>
    <xf numFmtId="0" fontId="7" fillId="2" borderId="1" xfId="1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7" fillId="2" borderId="1" xfId="0" applyFont="1" applyFill="1" applyBorder="1" applyAlignment="1">
      <alignment horizontal="justify"/>
    </xf>
    <xf numFmtId="0" fontId="30" fillId="0" borderId="0" xfId="0" applyFont="1" applyAlignment="1">
      <alignment horizontal="left"/>
    </xf>
    <xf numFmtId="0" fontId="7" fillId="0" borderId="1" xfId="12" applyFont="1" applyFill="1" applyBorder="1" applyAlignment="1">
      <alignment horizontal="center"/>
    </xf>
    <xf numFmtId="0" fontId="7" fillId="0" borderId="1" xfId="12" applyFont="1" applyFill="1" applyBorder="1" applyAlignment="1">
      <alignment horizontal="justify"/>
    </xf>
    <xf numFmtId="4" fontId="7" fillId="0" borderId="1" xfId="0" applyNumberFormat="1" applyFont="1" applyBorder="1" applyAlignment="1" applyProtection="1">
      <alignment horizontal="right" wrapText="1"/>
    </xf>
    <xf numFmtId="0" fontId="7" fillId="2" borderId="1" xfId="12" applyFont="1" applyFill="1" applyBorder="1" applyAlignment="1">
      <alignment horizontal="justify"/>
    </xf>
    <xf numFmtId="49" fontId="9" fillId="2" borderId="19" xfId="0" applyNumberFormat="1" applyFont="1" applyFill="1" applyBorder="1" applyAlignment="1">
      <alignment horizontal="left" wrapText="1"/>
    </xf>
    <xf numFmtId="0" fontId="9" fillId="2" borderId="19" xfId="0" applyNumberFormat="1" applyFont="1" applyFill="1" applyBorder="1" applyAlignment="1">
      <alignment horizontal="justify" wrapText="1"/>
    </xf>
    <xf numFmtId="49" fontId="7" fillId="2" borderId="19" xfId="0" applyNumberFormat="1" applyFont="1" applyFill="1" applyBorder="1" applyAlignment="1">
      <alignment horizontal="left" wrapText="1"/>
    </xf>
    <xf numFmtId="0" fontId="7" fillId="2" borderId="20" xfId="0" applyNumberFormat="1" applyFont="1" applyFill="1" applyBorder="1" applyAlignment="1">
      <alignment horizontal="justify" wrapText="1"/>
    </xf>
    <xf numFmtId="49" fontId="9" fillId="2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4" fontId="9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49" fontId="7" fillId="2" borderId="19" xfId="0" applyNumberFormat="1" applyFont="1" applyFill="1" applyBorder="1" applyAlignment="1">
      <alignment wrapText="1"/>
    </xf>
    <xf numFmtId="0" fontId="7" fillId="0" borderId="1" xfId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right"/>
    </xf>
    <xf numFmtId="0" fontId="7" fillId="0" borderId="1" xfId="1" applyFont="1" applyBorder="1" applyAlignment="1">
      <alignment horizontal="left" wrapText="1"/>
    </xf>
    <xf numFmtId="4" fontId="7" fillId="0" borderId="3" xfId="1" applyNumberFormat="1" applyFont="1" applyBorder="1" applyAlignment="1">
      <alignment horizontal="right"/>
    </xf>
    <xf numFmtId="0" fontId="7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 wrapText="1"/>
    </xf>
    <xf numFmtId="4" fontId="7" fillId="2" borderId="1" xfId="23" applyNumberFormat="1" applyFont="1" applyFill="1" applyBorder="1" applyAlignment="1">
      <alignment horizontal="right"/>
    </xf>
    <xf numFmtId="4" fontId="7" fillId="0" borderId="1" xfId="22" applyNumberFormat="1" applyFont="1" applyBorder="1" applyAlignment="1">
      <alignment horizontal="right" wrapText="1"/>
    </xf>
    <xf numFmtId="0" fontId="9" fillId="2" borderId="4" xfId="25" applyFont="1" applyFill="1" applyBorder="1" applyAlignment="1">
      <alignment horizontal="left"/>
    </xf>
    <xf numFmtId="0" fontId="7" fillId="2" borderId="7" xfId="19" applyFont="1" applyFill="1" applyBorder="1" applyAlignment="1">
      <alignment horizontal="left"/>
    </xf>
    <xf numFmtId="0" fontId="7" fillId="2" borderId="3" xfId="19" applyFont="1" applyFill="1" applyBorder="1" applyAlignment="1">
      <alignment horizontal="left"/>
    </xf>
    <xf numFmtId="4" fontId="9" fillId="0" borderId="1" xfId="1" applyNumberFormat="1" applyFont="1" applyBorder="1" applyAlignment="1">
      <alignment horizontal="right" wrapText="1"/>
    </xf>
    <xf numFmtId="0" fontId="7" fillId="0" borderId="4" xfId="1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horizontal="right" wrapText="1"/>
    </xf>
    <xf numFmtId="0" fontId="9" fillId="0" borderId="4" xfId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2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4" xfId="28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0" fillId="0" borderId="0" xfId="0" applyAlignment="1"/>
    <xf numFmtId="0" fontId="9" fillId="0" borderId="0" xfId="28" applyFont="1" applyAlignment="1">
      <alignment horizontal="center"/>
    </xf>
    <xf numFmtId="0" fontId="9" fillId="0" borderId="2" xfId="11" applyFont="1" applyBorder="1" applyAlignment="1">
      <alignment horizontal="center" vertical="top"/>
    </xf>
    <xf numFmtId="0" fontId="9" fillId="0" borderId="5" xfId="11" applyFont="1" applyBorder="1" applyAlignment="1">
      <alignment horizontal="center" vertical="top"/>
    </xf>
    <xf numFmtId="0" fontId="7" fillId="0" borderId="0" xfId="1" applyFont="1" applyAlignment="1"/>
    <xf numFmtId="0" fontId="9" fillId="0" borderId="14" xfId="11" applyFont="1" applyBorder="1" applyAlignment="1">
      <alignment horizontal="center" vertical="top"/>
    </xf>
    <xf numFmtId="0" fontId="9" fillId="0" borderId="15" xfId="1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9" fillId="0" borderId="0" xfId="11" applyFont="1" applyAlignment="1">
      <alignment horizontal="center"/>
    </xf>
    <xf numFmtId="0" fontId="7" fillId="0" borderId="0" xfId="11" applyFont="1" applyAlignment="1"/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top" wrapText="1"/>
    </xf>
    <xf numFmtId="0" fontId="32" fillId="2" borderId="12" xfId="26" applyFont="1" applyFill="1" applyBorder="1" applyAlignment="1">
      <alignment horizontal="center" vertical="top" wrapText="1"/>
    </xf>
    <xf numFmtId="0" fontId="32" fillId="2" borderId="5" xfId="26" applyFont="1" applyFill="1" applyBorder="1" applyAlignment="1">
      <alignment horizontal="center" vertical="top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right"/>
    </xf>
    <xf numFmtId="0" fontId="9" fillId="2" borderId="0" xfId="1" applyFont="1" applyFill="1" applyAlignment="1">
      <alignment horizontal="center"/>
    </xf>
    <xf numFmtId="0" fontId="9" fillId="0" borderId="4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27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 wrapText="1"/>
    </xf>
    <xf numFmtId="0" fontId="29" fillId="0" borderId="6" xfId="1" applyFont="1" applyBorder="1" applyAlignment="1">
      <alignment horizontal="center" vertical="top" wrapText="1"/>
    </xf>
    <xf numFmtId="0" fontId="27" fillId="0" borderId="1" xfId="1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</cellXfs>
  <cellStyles count="29">
    <cellStyle name="Обычный" xfId="0" builtinId="0"/>
    <cellStyle name="Обычный 2" xfId="1"/>
    <cellStyle name="Обычный 2 4" xfId="6"/>
    <cellStyle name="Обычный 2 4 2" xfId="7"/>
    <cellStyle name="Обычный 2 4 2 2 5 2 2" xfId="18"/>
    <cellStyle name="Обычный 2 4 2 2 5 2 2 2" xfId="25"/>
    <cellStyle name="Обычный 2 4 3" xfId="8"/>
    <cellStyle name="Обычный 2 4 4" xfId="17"/>
    <cellStyle name="Обычный 2 4 4 2" xfId="27"/>
    <cellStyle name="Обычный 2 5" xfId="19"/>
    <cellStyle name="Обычный 3" xfId="9"/>
    <cellStyle name="Обычный 3 2" xfId="5"/>
    <cellStyle name="Обычный 3 2 2" xfId="20"/>
    <cellStyle name="Обычный 3 2 3" xfId="24"/>
    <cellStyle name="Обычный 3 3" xfId="21"/>
    <cellStyle name="Обычный 3 4" xfId="28"/>
    <cellStyle name="Обычный 4" xfId="2"/>
    <cellStyle name="Обычный 4 2" xfId="10"/>
    <cellStyle name="Обычный 5" xfId="11"/>
    <cellStyle name="Обычный 5 2" xfId="12"/>
    <cellStyle name="Обычный 6" xfId="13"/>
    <cellStyle name="Обычный 6 2" xfId="22"/>
    <cellStyle name="Обычный 7" xfId="16"/>
    <cellStyle name="Обычный 7 2" xfId="26"/>
    <cellStyle name="Обычный 8" xfId="23"/>
    <cellStyle name="Финансовый 2" xfId="3"/>
    <cellStyle name="Финансовый 2 2" xfId="14"/>
    <cellStyle name="Финансовый 3" xfId="4"/>
    <cellStyle name="Финансовый 3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3" workbookViewId="0">
      <selection activeCell="C23" sqref="C23"/>
    </sheetView>
  </sheetViews>
  <sheetFormatPr defaultRowHeight="12.75"/>
  <cols>
    <col min="1" max="1" width="27.28515625" style="3" customWidth="1"/>
    <col min="2" max="2" width="46.140625" style="3" customWidth="1"/>
    <col min="3" max="3" width="17.7109375" style="3" customWidth="1"/>
    <col min="4" max="16384" width="9.140625" style="3"/>
  </cols>
  <sheetData>
    <row r="1" spans="1:4" customFormat="1" ht="15.75">
      <c r="A1" s="108"/>
      <c r="B1" s="256" t="s">
        <v>18</v>
      </c>
      <c r="C1" s="256"/>
      <c r="D1" s="3"/>
    </row>
    <row r="2" spans="1:4" customFormat="1" ht="15.75">
      <c r="A2" s="256" t="s">
        <v>0</v>
      </c>
      <c r="B2" s="256"/>
      <c r="C2" s="256"/>
      <c r="D2" s="3"/>
    </row>
    <row r="3" spans="1:4" customFormat="1" ht="15.75">
      <c r="A3" s="256" t="s">
        <v>1</v>
      </c>
      <c r="B3" s="256"/>
      <c r="C3" s="256"/>
      <c r="D3" s="3"/>
    </row>
    <row r="4" spans="1:4" customFormat="1" ht="15.75">
      <c r="A4" s="256" t="s">
        <v>227</v>
      </c>
      <c r="B4" s="256"/>
      <c r="C4" s="256"/>
      <c r="D4" s="3"/>
    </row>
    <row r="5" spans="1:4" customFormat="1" ht="15.75">
      <c r="A5" s="256" t="s">
        <v>2</v>
      </c>
      <c r="B5" s="256"/>
      <c r="C5" s="256"/>
      <c r="D5" s="3"/>
    </row>
    <row r="6" spans="1:4" customFormat="1" ht="15.75">
      <c r="A6" s="256" t="s">
        <v>22</v>
      </c>
      <c r="B6" s="256"/>
      <c r="C6" s="256"/>
      <c r="D6" s="3"/>
    </row>
    <row r="7" spans="1:4" customFormat="1" ht="15.75">
      <c r="A7" s="256" t="s">
        <v>228</v>
      </c>
      <c r="B7" s="256"/>
      <c r="C7" s="256"/>
      <c r="D7" s="3"/>
    </row>
    <row r="8" spans="1:4" customFormat="1" ht="15.75">
      <c r="A8" s="256" t="s">
        <v>24</v>
      </c>
      <c r="B8" s="256"/>
      <c r="C8" s="256"/>
      <c r="D8" s="3"/>
    </row>
    <row r="9" spans="1:4" customFormat="1" ht="21.75" customHeight="1">
      <c r="A9" s="255" t="s">
        <v>25</v>
      </c>
      <c r="B9" s="255"/>
      <c r="C9" s="255"/>
      <c r="D9" s="3"/>
    </row>
    <row r="10" spans="1:4" customFormat="1" ht="21.75" customHeight="1">
      <c r="A10" s="109"/>
      <c r="B10" s="110"/>
      <c r="C10" s="110"/>
      <c r="D10" s="110"/>
    </row>
    <row r="11" spans="1:4" ht="15.75">
      <c r="A11" s="1"/>
      <c r="B11" s="255"/>
      <c r="C11" s="255"/>
    </row>
    <row r="12" spans="1:4" ht="15.75">
      <c r="A12" s="1"/>
      <c r="B12" s="255"/>
      <c r="C12" s="255"/>
    </row>
    <row r="13" spans="1:4" ht="15.75">
      <c r="A13" s="1"/>
      <c r="B13" s="1"/>
      <c r="C13" s="1"/>
    </row>
    <row r="14" spans="1:4" ht="15.75">
      <c r="A14" s="1"/>
      <c r="B14" s="1"/>
      <c r="C14" s="1"/>
    </row>
    <row r="15" spans="1:4" ht="15.75">
      <c r="A15" s="258" t="s">
        <v>3</v>
      </c>
      <c r="B15" s="258"/>
      <c r="C15" s="258"/>
    </row>
    <row r="16" spans="1:4" ht="15.75">
      <c r="A16" s="257" t="s">
        <v>4</v>
      </c>
      <c r="B16" s="257"/>
      <c r="C16" s="257"/>
    </row>
    <row r="17" spans="1:3" ht="15.75">
      <c r="A17" s="257" t="s">
        <v>5</v>
      </c>
      <c r="B17" s="257"/>
      <c r="C17" s="257"/>
    </row>
    <row r="18" spans="1:3" ht="15.75">
      <c r="A18" s="258" t="s">
        <v>192</v>
      </c>
      <c r="B18" s="258"/>
      <c r="C18" s="258"/>
    </row>
    <row r="19" spans="1:3" ht="15.75">
      <c r="A19" s="1"/>
      <c r="B19" s="1"/>
      <c r="C19" s="1"/>
    </row>
    <row r="20" spans="1:3" ht="15.75">
      <c r="A20" s="1"/>
      <c r="B20" s="1"/>
      <c r="C20" s="2"/>
    </row>
    <row r="21" spans="1:3" ht="32.25" customHeight="1">
      <c r="A21" s="9" t="s">
        <v>19</v>
      </c>
      <c r="B21" s="9" t="s">
        <v>20</v>
      </c>
      <c r="C21" s="9" t="s">
        <v>21</v>
      </c>
    </row>
    <row r="22" spans="1:3" ht="16.5" customHeight="1">
      <c r="A22" s="8">
        <v>1</v>
      </c>
      <c r="B22" s="8">
        <v>2</v>
      </c>
      <c r="C22" s="8">
        <v>3</v>
      </c>
    </row>
    <row r="23" spans="1:3" ht="39" customHeight="1">
      <c r="A23" s="4" t="s">
        <v>6</v>
      </c>
      <c r="B23" s="5" t="s">
        <v>7</v>
      </c>
      <c r="C23" s="217">
        <f>SUM(C24)</f>
        <v>524.77999999999884</v>
      </c>
    </row>
    <row r="24" spans="1:3" ht="39" customHeight="1">
      <c r="A24" s="6" t="s">
        <v>8</v>
      </c>
      <c r="B24" s="7" t="s">
        <v>9</v>
      </c>
      <c r="C24" s="218">
        <f>SUM(C27+C25)</f>
        <v>524.77999999999884</v>
      </c>
    </row>
    <row r="25" spans="1:3" ht="39" customHeight="1">
      <c r="A25" s="4" t="s">
        <v>10</v>
      </c>
      <c r="B25" s="5" t="s">
        <v>11</v>
      </c>
      <c r="C25" s="217">
        <f>SUM(C26)</f>
        <v>-70325.56</v>
      </c>
    </row>
    <row r="26" spans="1:3" ht="39" customHeight="1">
      <c r="A26" s="6" t="s">
        <v>12</v>
      </c>
      <c r="B26" s="7" t="s">
        <v>13</v>
      </c>
      <c r="C26" s="219">
        <f>-'прил3 доходы  '!C104</f>
        <v>-70325.56</v>
      </c>
    </row>
    <row r="27" spans="1:3" ht="39" customHeight="1">
      <c r="A27" s="4" t="s">
        <v>14</v>
      </c>
      <c r="B27" s="5" t="s">
        <v>15</v>
      </c>
      <c r="C27" s="217">
        <f>SUM(C28)</f>
        <v>70850.34</v>
      </c>
    </row>
    <row r="28" spans="1:3" ht="39" customHeight="1">
      <c r="A28" s="6" t="s">
        <v>16</v>
      </c>
      <c r="B28" s="7" t="s">
        <v>17</v>
      </c>
      <c r="C28" s="218">
        <v>70850.34</v>
      </c>
    </row>
  </sheetData>
  <mergeCells count="15">
    <mergeCell ref="A18:C18"/>
    <mergeCell ref="B11:C11"/>
    <mergeCell ref="B12:C12"/>
    <mergeCell ref="A15:C15"/>
    <mergeCell ref="A16:C16"/>
    <mergeCell ref="A9:C9"/>
    <mergeCell ref="B1:C1"/>
    <mergeCell ref="A2:C2"/>
    <mergeCell ref="A3:C3"/>
    <mergeCell ref="A17:C17"/>
    <mergeCell ref="A4:C4"/>
    <mergeCell ref="A5:C5"/>
    <mergeCell ref="A6:C6"/>
    <mergeCell ref="A7:C7"/>
    <mergeCell ref="A8:C8"/>
  </mergeCells>
  <pageMargins left="0.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0"/>
  <sheetViews>
    <sheetView topLeftCell="A7" zoomScaleNormal="100" workbookViewId="0">
      <selection activeCell="A13" sqref="A13:C13"/>
    </sheetView>
  </sheetViews>
  <sheetFormatPr defaultColWidth="9.140625" defaultRowHeight="15"/>
  <cols>
    <col min="1" max="1" width="28.85546875" style="12" customWidth="1"/>
    <col min="2" max="2" width="48.28515625" style="12" customWidth="1"/>
    <col min="3" max="3" width="17.28515625" style="12" customWidth="1"/>
    <col min="4" max="5" width="9.140625" style="12"/>
    <col min="6" max="6" width="13.5703125" style="12" bestFit="1" customWidth="1"/>
    <col min="7" max="16384" width="9.140625" style="12"/>
  </cols>
  <sheetData>
    <row r="1" spans="1:4" customFormat="1" ht="15.75">
      <c r="A1" s="108"/>
      <c r="B1" s="256" t="s">
        <v>23</v>
      </c>
      <c r="C1" s="256"/>
      <c r="D1" s="3"/>
    </row>
    <row r="2" spans="1:4" customFormat="1" ht="15.75">
      <c r="A2" s="256" t="s">
        <v>0</v>
      </c>
      <c r="B2" s="256"/>
      <c r="C2" s="256"/>
      <c r="D2" s="3"/>
    </row>
    <row r="3" spans="1:4" customFormat="1" ht="15.75">
      <c r="A3" s="256" t="s">
        <v>1</v>
      </c>
      <c r="B3" s="256"/>
      <c r="C3" s="256"/>
      <c r="D3" s="3"/>
    </row>
    <row r="4" spans="1:4" customFormat="1" ht="15.75">
      <c r="A4" s="256" t="s">
        <v>227</v>
      </c>
      <c r="B4" s="256"/>
      <c r="C4" s="256"/>
      <c r="D4" s="3"/>
    </row>
    <row r="5" spans="1:4" customFormat="1" ht="15.75">
      <c r="A5" s="256" t="s">
        <v>2</v>
      </c>
      <c r="B5" s="256"/>
      <c r="C5" s="256"/>
      <c r="D5" s="3"/>
    </row>
    <row r="6" spans="1:4" customFormat="1" ht="15.75">
      <c r="A6" s="256" t="s">
        <v>22</v>
      </c>
      <c r="B6" s="256"/>
      <c r="C6" s="256"/>
      <c r="D6" s="3"/>
    </row>
    <row r="7" spans="1:4" customFormat="1" ht="15.75">
      <c r="A7" s="256" t="s">
        <v>228</v>
      </c>
      <c r="B7" s="256"/>
      <c r="C7" s="256"/>
      <c r="D7" s="3"/>
    </row>
    <row r="8" spans="1:4" customFormat="1" ht="15.75">
      <c r="A8" s="256" t="s">
        <v>24</v>
      </c>
      <c r="B8" s="256"/>
      <c r="C8" s="256"/>
      <c r="D8" s="3"/>
    </row>
    <row r="9" spans="1:4" customFormat="1" ht="21.75" customHeight="1">
      <c r="A9" s="255" t="s">
        <v>25</v>
      </c>
      <c r="B9" s="255"/>
      <c r="C9" s="255"/>
      <c r="D9" s="3"/>
    </row>
    <row r="10" spans="1:4" ht="15.75">
      <c r="A10" s="1"/>
      <c r="B10" s="13"/>
      <c r="C10" s="10"/>
      <c r="D10" s="14"/>
    </row>
    <row r="11" spans="1:4" ht="15.75">
      <c r="A11" s="258" t="s">
        <v>26</v>
      </c>
      <c r="B11" s="258"/>
      <c r="C11" s="258"/>
    </row>
    <row r="12" spans="1:4" ht="15.75">
      <c r="A12" s="258" t="s">
        <v>27</v>
      </c>
      <c r="B12" s="258"/>
      <c r="C12" s="258"/>
    </row>
    <row r="13" spans="1:4" ht="15.75">
      <c r="A13" s="258" t="s">
        <v>28</v>
      </c>
      <c r="B13" s="258"/>
      <c r="C13" s="258"/>
    </row>
    <row r="14" spans="1:4" ht="15.75">
      <c r="A14" s="258" t="s">
        <v>193</v>
      </c>
      <c r="B14" s="258"/>
      <c r="C14" s="258"/>
    </row>
    <row r="15" spans="1:4" ht="15.75">
      <c r="A15" s="1"/>
      <c r="B15" s="1"/>
      <c r="C15" s="1"/>
    </row>
    <row r="16" spans="1:4" ht="36" customHeight="1">
      <c r="A16" s="15" t="s">
        <v>29</v>
      </c>
      <c r="B16" s="16" t="s">
        <v>30</v>
      </c>
      <c r="C16" s="17" t="s">
        <v>31</v>
      </c>
    </row>
    <row r="17" spans="1:6" ht="17.25" customHeight="1">
      <c r="A17" s="11">
        <v>1</v>
      </c>
      <c r="B17" s="11">
        <v>2</v>
      </c>
      <c r="C17" s="11">
        <v>3</v>
      </c>
    </row>
    <row r="18" spans="1:6" ht="18" customHeight="1">
      <c r="A18" s="18" t="s">
        <v>32</v>
      </c>
      <c r="B18" s="19" t="s">
        <v>33</v>
      </c>
      <c r="C18" s="159">
        <f>C19+C24+C34+C42+C45+C58+C65+C69</f>
        <v>7577.45</v>
      </c>
    </row>
    <row r="19" spans="1:6" ht="15.75">
      <c r="A19" s="18" t="s">
        <v>34</v>
      </c>
      <c r="B19" s="19" t="s">
        <v>35</v>
      </c>
      <c r="C19" s="159">
        <f>SUM(C20)</f>
        <v>469.2</v>
      </c>
    </row>
    <row r="20" spans="1:6" ht="15.75">
      <c r="A20" s="18" t="s">
        <v>36</v>
      </c>
      <c r="B20" s="19" t="s">
        <v>37</v>
      </c>
      <c r="C20" s="159">
        <f>C21+C22+C23</f>
        <v>469.2</v>
      </c>
    </row>
    <row r="21" spans="1:6" ht="93.75" customHeight="1">
      <c r="A21" s="20" t="s">
        <v>38</v>
      </c>
      <c r="B21" s="21" t="s">
        <v>39</v>
      </c>
      <c r="C21" s="160">
        <v>448.5</v>
      </c>
    </row>
    <row r="22" spans="1:6" ht="138.75" customHeight="1">
      <c r="A22" s="20" t="s">
        <v>40</v>
      </c>
      <c r="B22" s="21" t="s">
        <v>41</v>
      </c>
      <c r="C22" s="160">
        <v>6.2</v>
      </c>
    </row>
    <row r="23" spans="1:6" ht="60" customHeight="1">
      <c r="A23" s="20" t="s">
        <v>42</v>
      </c>
      <c r="B23" s="21" t="s">
        <v>43</v>
      </c>
      <c r="C23" s="160">
        <v>14.5</v>
      </c>
    </row>
    <row r="24" spans="1:6" ht="48" customHeight="1">
      <c r="A24" s="18" t="s">
        <v>44</v>
      </c>
      <c r="B24" s="22" t="s">
        <v>45</v>
      </c>
      <c r="C24" s="159">
        <f>C25</f>
        <v>1300</v>
      </c>
    </row>
    <row r="25" spans="1:6" ht="44.25" customHeight="1">
      <c r="A25" s="18" t="s">
        <v>46</v>
      </c>
      <c r="B25" s="22" t="s">
        <v>47</v>
      </c>
      <c r="C25" s="159">
        <f>C26+C28+C30+C32</f>
        <v>1300</v>
      </c>
    </row>
    <row r="26" spans="1:6" ht="95.25" customHeight="1">
      <c r="A26" s="75" t="s">
        <v>48</v>
      </c>
      <c r="B26" s="22" t="s">
        <v>49</v>
      </c>
      <c r="C26" s="159">
        <f>C27</f>
        <v>600</v>
      </c>
      <c r="F26" s="24"/>
    </row>
    <row r="27" spans="1:6" ht="108" customHeight="1">
      <c r="A27" s="23" t="s">
        <v>194</v>
      </c>
      <c r="B27" s="21" t="s">
        <v>195</v>
      </c>
      <c r="C27" s="160">
        <f>660-60</f>
        <v>600</v>
      </c>
      <c r="F27" s="24"/>
    </row>
    <row r="28" spans="1:6" ht="130.5" customHeight="1">
      <c r="A28" s="75" t="s">
        <v>50</v>
      </c>
      <c r="B28" s="22" t="s">
        <v>51</v>
      </c>
      <c r="C28" s="159">
        <f>C29</f>
        <v>4.2</v>
      </c>
      <c r="F28" s="24"/>
    </row>
    <row r="29" spans="1:6" ht="138.75" customHeight="1">
      <c r="A29" s="23" t="s">
        <v>196</v>
      </c>
      <c r="B29" s="21" t="s">
        <v>197</v>
      </c>
      <c r="C29" s="160">
        <f>5-0.8</f>
        <v>4.2</v>
      </c>
      <c r="F29" s="24"/>
    </row>
    <row r="30" spans="1:6" ht="118.5" customHeight="1">
      <c r="A30" s="75" t="s">
        <v>52</v>
      </c>
      <c r="B30" s="22" t="s">
        <v>53</v>
      </c>
      <c r="C30" s="159">
        <f>C31</f>
        <v>812.09999999999991</v>
      </c>
    </row>
    <row r="31" spans="1:6" ht="141.75" customHeight="1">
      <c r="A31" s="23" t="s">
        <v>198</v>
      </c>
      <c r="B31" s="21" t="s">
        <v>199</v>
      </c>
      <c r="C31" s="160">
        <f>996.81-184.71</f>
        <v>812.09999999999991</v>
      </c>
    </row>
    <row r="32" spans="1:6" ht="104.25" customHeight="1">
      <c r="A32" s="75" t="s">
        <v>54</v>
      </c>
      <c r="B32" s="22" t="s">
        <v>55</v>
      </c>
      <c r="C32" s="159">
        <f>C33</f>
        <v>-116.3</v>
      </c>
    </row>
    <row r="33" spans="1:8" ht="157.5">
      <c r="A33" s="23" t="s">
        <v>200</v>
      </c>
      <c r="B33" s="21" t="s">
        <v>201</v>
      </c>
      <c r="C33" s="160">
        <v>-116.3</v>
      </c>
    </row>
    <row r="34" spans="1:8" ht="15.75">
      <c r="A34" s="18" t="s">
        <v>56</v>
      </c>
      <c r="B34" s="22" t="s">
        <v>57</v>
      </c>
      <c r="C34" s="159">
        <f>C35+C37</f>
        <v>2178.9700000000003</v>
      </c>
    </row>
    <row r="35" spans="1:8" ht="15.75">
      <c r="A35" s="18" t="s">
        <v>58</v>
      </c>
      <c r="B35" s="22" t="s">
        <v>59</v>
      </c>
      <c r="C35" s="159">
        <f>SUM(C36)</f>
        <v>120.75</v>
      </c>
    </row>
    <row r="36" spans="1:8" ht="63">
      <c r="A36" s="20" t="s">
        <v>60</v>
      </c>
      <c r="B36" s="21" t="s">
        <v>61</v>
      </c>
      <c r="C36" s="160">
        <v>120.75</v>
      </c>
    </row>
    <row r="37" spans="1:8" ht="21.75" customHeight="1">
      <c r="A37" s="18" t="s">
        <v>62</v>
      </c>
      <c r="B37" s="22" t="s">
        <v>63</v>
      </c>
      <c r="C37" s="159">
        <f>C38+C40</f>
        <v>2058.2200000000003</v>
      </c>
    </row>
    <row r="38" spans="1:8" ht="15.75">
      <c r="A38" s="18" t="s">
        <v>64</v>
      </c>
      <c r="B38" s="22" t="s">
        <v>65</v>
      </c>
      <c r="C38" s="159">
        <f>C39</f>
        <v>899.22</v>
      </c>
    </row>
    <row r="39" spans="1:8" ht="47.25">
      <c r="A39" s="20" t="s">
        <v>66</v>
      </c>
      <c r="B39" s="27" t="s">
        <v>67</v>
      </c>
      <c r="C39" s="160">
        <v>899.22</v>
      </c>
    </row>
    <row r="40" spans="1:8" ht="15.75">
      <c r="A40" s="18" t="s">
        <v>68</v>
      </c>
      <c r="B40" s="22" t="s">
        <v>69</v>
      </c>
      <c r="C40" s="159">
        <f>C41</f>
        <v>1159</v>
      </c>
    </row>
    <row r="41" spans="1:8" ht="51" customHeight="1">
      <c r="A41" s="20" t="s">
        <v>70</v>
      </c>
      <c r="B41" s="27" t="s">
        <v>71</v>
      </c>
      <c r="C41" s="160">
        <v>1159</v>
      </c>
    </row>
    <row r="42" spans="1:8" ht="24" customHeight="1">
      <c r="A42" s="18" t="s">
        <v>72</v>
      </c>
      <c r="B42" s="5" t="s">
        <v>73</v>
      </c>
      <c r="C42" s="159">
        <f>C43</f>
        <v>1</v>
      </c>
    </row>
    <row r="43" spans="1:8" ht="69" customHeight="1">
      <c r="A43" s="20" t="s">
        <v>74</v>
      </c>
      <c r="B43" s="7" t="s">
        <v>75</v>
      </c>
      <c r="C43" s="160">
        <f>C44</f>
        <v>1</v>
      </c>
    </row>
    <row r="44" spans="1:8" ht="113.25" customHeight="1">
      <c r="A44" s="20" t="s">
        <v>76</v>
      </c>
      <c r="B44" s="7" t="s">
        <v>77</v>
      </c>
      <c r="C44" s="160">
        <f>4.08-3.08</f>
        <v>1</v>
      </c>
      <c r="F44" s="259"/>
      <c r="G44" s="259"/>
      <c r="H44" s="259"/>
    </row>
    <row r="45" spans="1:8" ht="48" customHeight="1">
      <c r="A45" s="18" t="s">
        <v>78</v>
      </c>
      <c r="B45" s="22" t="s">
        <v>79</v>
      </c>
      <c r="C45" s="159">
        <f>SUM(C46+C52+C55)</f>
        <v>3521.42</v>
      </c>
    </row>
    <row r="46" spans="1:8" ht="147.75" customHeight="1">
      <c r="A46" s="18" t="s">
        <v>80</v>
      </c>
      <c r="B46" s="22" t="s">
        <v>81</v>
      </c>
      <c r="C46" s="159">
        <f>C47+C49</f>
        <v>3261.02</v>
      </c>
    </row>
    <row r="47" spans="1:8" s="28" customFormat="1" ht="111.75" customHeight="1">
      <c r="A47" s="18" t="s">
        <v>82</v>
      </c>
      <c r="B47" s="22" t="s">
        <v>83</v>
      </c>
      <c r="C47" s="159">
        <f>C48</f>
        <v>61.02</v>
      </c>
    </row>
    <row r="48" spans="1:8" s="28" customFormat="1" ht="101.25" customHeight="1">
      <c r="A48" s="20" t="s">
        <v>84</v>
      </c>
      <c r="B48" s="21" t="s">
        <v>85</v>
      </c>
      <c r="C48" s="164">
        <v>61.02</v>
      </c>
    </row>
    <row r="49" spans="1:3" s="28" customFormat="1" ht="69.75" customHeight="1">
      <c r="A49" s="42" t="s">
        <v>86</v>
      </c>
      <c r="B49" s="34" t="s">
        <v>87</v>
      </c>
      <c r="C49" s="163">
        <f>C50</f>
        <v>3200</v>
      </c>
    </row>
    <row r="50" spans="1:3" s="28" customFormat="1" ht="54" customHeight="1">
      <c r="A50" s="42" t="s">
        <v>88</v>
      </c>
      <c r="B50" s="34" t="s">
        <v>89</v>
      </c>
      <c r="C50" s="163">
        <f>C51</f>
        <v>3200</v>
      </c>
    </row>
    <row r="51" spans="1:3" s="28" customFormat="1" ht="95.25" customHeight="1">
      <c r="A51" s="43" t="s">
        <v>90</v>
      </c>
      <c r="B51" s="27" t="s">
        <v>91</v>
      </c>
      <c r="C51" s="164">
        <v>3200</v>
      </c>
    </row>
    <row r="52" spans="1:3" s="28" customFormat="1" ht="36" hidden="1" customHeight="1">
      <c r="A52" s="29" t="s">
        <v>92</v>
      </c>
      <c r="B52" s="30" t="s">
        <v>93</v>
      </c>
      <c r="C52" s="161">
        <f>C53</f>
        <v>0</v>
      </c>
    </row>
    <row r="53" spans="1:3" s="50" customFormat="1" ht="51" hidden="1" customHeight="1">
      <c r="A53" s="31" t="s">
        <v>94</v>
      </c>
      <c r="B53" s="32" t="s">
        <v>95</v>
      </c>
      <c r="C53" s="162">
        <f>C54</f>
        <v>0</v>
      </c>
    </row>
    <row r="54" spans="1:3" s="50" customFormat="1" ht="82.5" hidden="1" customHeight="1">
      <c r="A54" s="31" t="s">
        <v>96</v>
      </c>
      <c r="B54" s="32" t="s">
        <v>97</v>
      </c>
      <c r="C54" s="162">
        <v>0</v>
      </c>
    </row>
    <row r="55" spans="1:3" ht="126" customHeight="1">
      <c r="A55" s="18" t="s">
        <v>98</v>
      </c>
      <c r="B55" s="22" t="s">
        <v>99</v>
      </c>
      <c r="C55" s="159">
        <f>SUM(C57)</f>
        <v>260.39999999999998</v>
      </c>
    </row>
    <row r="56" spans="1:3" ht="127.5" customHeight="1">
      <c r="A56" s="33" t="s">
        <v>100</v>
      </c>
      <c r="B56" s="34" t="s">
        <v>101</v>
      </c>
      <c r="C56" s="159">
        <f>C57</f>
        <v>260.39999999999998</v>
      </c>
    </row>
    <row r="57" spans="1:3" ht="100.5" customHeight="1">
      <c r="A57" s="20" t="s">
        <v>102</v>
      </c>
      <c r="B57" s="21" t="s">
        <v>103</v>
      </c>
      <c r="C57" s="160">
        <v>260.39999999999998</v>
      </c>
    </row>
    <row r="58" spans="1:3" ht="40.5" hidden="1" customHeight="1">
      <c r="A58" s="29" t="s">
        <v>104</v>
      </c>
      <c r="B58" s="35" t="s">
        <v>105</v>
      </c>
      <c r="C58" s="165">
        <f>C59+C62</f>
        <v>0</v>
      </c>
    </row>
    <row r="59" spans="1:3" ht="27.75" hidden="1" customHeight="1">
      <c r="A59" s="29" t="s">
        <v>106</v>
      </c>
      <c r="B59" s="35" t="s">
        <v>107</v>
      </c>
      <c r="C59" s="165">
        <f>C60</f>
        <v>0</v>
      </c>
    </row>
    <row r="60" spans="1:3" ht="43.5" hidden="1" customHeight="1">
      <c r="A60" s="29" t="s">
        <v>108</v>
      </c>
      <c r="B60" s="35" t="s">
        <v>109</v>
      </c>
      <c r="C60" s="165">
        <f>C61</f>
        <v>0</v>
      </c>
    </row>
    <row r="61" spans="1:3" ht="56.25" hidden="1" customHeight="1">
      <c r="A61" s="36" t="s">
        <v>110</v>
      </c>
      <c r="B61" s="32" t="s">
        <v>111</v>
      </c>
      <c r="C61" s="166">
        <v>0</v>
      </c>
    </row>
    <row r="62" spans="1:3" ht="23.25" hidden="1" customHeight="1">
      <c r="A62" s="77" t="s">
        <v>202</v>
      </c>
      <c r="B62" s="35" t="s">
        <v>203</v>
      </c>
      <c r="C62" s="166">
        <f>C63</f>
        <v>0</v>
      </c>
    </row>
    <row r="63" spans="1:3" ht="41.25" hidden="1" customHeight="1">
      <c r="A63" s="78" t="s">
        <v>204</v>
      </c>
      <c r="B63" s="26" t="s">
        <v>205</v>
      </c>
      <c r="C63" s="166">
        <f>C64</f>
        <v>0</v>
      </c>
    </row>
    <row r="64" spans="1:3" ht="42" hidden="1" customHeight="1">
      <c r="A64" s="78" t="s">
        <v>206</v>
      </c>
      <c r="B64" s="26" t="s">
        <v>188</v>
      </c>
      <c r="C64" s="166">
        <v>0</v>
      </c>
    </row>
    <row r="65" spans="1:3" s="81" customFormat="1" ht="34.5" hidden="1" customHeight="1">
      <c r="A65" s="79" t="s">
        <v>112</v>
      </c>
      <c r="B65" s="80" t="s">
        <v>113</v>
      </c>
      <c r="C65" s="167">
        <f>C66</f>
        <v>0</v>
      </c>
    </row>
    <row r="66" spans="1:3" s="81" customFormat="1" ht="46.5" hidden="1" customHeight="1">
      <c r="A66" s="79" t="s">
        <v>114</v>
      </c>
      <c r="B66" s="82" t="s">
        <v>115</v>
      </c>
      <c r="C66" s="168">
        <f>C67</f>
        <v>0</v>
      </c>
    </row>
    <row r="67" spans="1:3" s="81" customFormat="1" ht="126" hidden="1">
      <c r="A67" s="83" t="s">
        <v>116</v>
      </c>
      <c r="B67" s="84" t="s">
        <v>117</v>
      </c>
      <c r="C67" s="168">
        <f>C68</f>
        <v>0</v>
      </c>
    </row>
    <row r="68" spans="1:3" s="81" customFormat="1" ht="45.75" hidden="1" customHeight="1">
      <c r="A68" s="83" t="s">
        <v>118</v>
      </c>
      <c r="B68" s="84" t="s">
        <v>119</v>
      </c>
      <c r="C68" s="168">
        <v>0</v>
      </c>
    </row>
    <row r="69" spans="1:3" ht="32.25" customHeight="1">
      <c r="A69" s="42" t="s">
        <v>120</v>
      </c>
      <c r="B69" s="235" t="s">
        <v>121</v>
      </c>
      <c r="C69" s="236">
        <f>C70</f>
        <v>106.86</v>
      </c>
    </row>
    <row r="70" spans="1:3" s="50" customFormat="1" ht="181.5" customHeight="1">
      <c r="A70" s="233" t="s">
        <v>321</v>
      </c>
      <c r="B70" s="234" t="s">
        <v>322</v>
      </c>
      <c r="C70" s="236">
        <f>C71</f>
        <v>106.86</v>
      </c>
    </row>
    <row r="71" spans="1:3" ht="132.75" customHeight="1">
      <c r="A71" s="229" t="s">
        <v>318</v>
      </c>
      <c r="B71" s="230" t="s">
        <v>319</v>
      </c>
      <c r="C71" s="236">
        <f>C72</f>
        <v>106.86</v>
      </c>
    </row>
    <row r="72" spans="1:3" ht="104.25" customHeight="1">
      <c r="A72" s="231" t="s">
        <v>320</v>
      </c>
      <c r="B72" s="232" t="s">
        <v>254</v>
      </c>
      <c r="C72" s="237">
        <v>106.86</v>
      </c>
    </row>
    <row r="73" spans="1:3" ht="24" customHeight="1">
      <c r="A73" s="22" t="s">
        <v>130</v>
      </c>
      <c r="B73" s="22" t="s">
        <v>131</v>
      </c>
      <c r="C73" s="169">
        <f>C74+C101+C97</f>
        <v>62748.109999999993</v>
      </c>
    </row>
    <row r="74" spans="1:3" ht="49.5" customHeight="1">
      <c r="A74" s="22" t="s">
        <v>132</v>
      </c>
      <c r="B74" s="22" t="s">
        <v>133</v>
      </c>
      <c r="C74" s="169">
        <f>C75+C78+C87+C92</f>
        <v>62713.729999999996</v>
      </c>
    </row>
    <row r="75" spans="1:3" ht="36" customHeight="1">
      <c r="A75" s="38" t="s">
        <v>134</v>
      </c>
      <c r="B75" s="88" t="s">
        <v>135</v>
      </c>
      <c r="C75" s="169">
        <f>C76</f>
        <v>6424.3</v>
      </c>
    </row>
    <row r="76" spans="1:3" ht="65.25" customHeight="1">
      <c r="A76" s="34" t="s">
        <v>304</v>
      </c>
      <c r="B76" s="34" t="s">
        <v>305</v>
      </c>
      <c r="C76" s="172">
        <f>C77</f>
        <v>6424.3</v>
      </c>
    </row>
    <row r="77" spans="1:3" ht="59.25" customHeight="1">
      <c r="A77" s="224" t="s">
        <v>306</v>
      </c>
      <c r="B77" s="223" t="s">
        <v>307</v>
      </c>
      <c r="C77" s="170">
        <f>'прил5 безвозм '!C21</f>
        <v>6424.3</v>
      </c>
    </row>
    <row r="78" spans="1:3" ht="47.25">
      <c r="A78" s="38" t="s">
        <v>136</v>
      </c>
      <c r="B78" s="107" t="s">
        <v>137</v>
      </c>
      <c r="C78" s="169">
        <f>C79+C81+C83+C85</f>
        <v>47452.09</v>
      </c>
    </row>
    <row r="79" spans="1:3" ht="47.25">
      <c r="A79" s="66" t="s">
        <v>280</v>
      </c>
      <c r="B79" s="107" t="s">
        <v>279</v>
      </c>
      <c r="C79" s="146">
        <f>C80</f>
        <v>200</v>
      </c>
    </row>
    <row r="80" spans="1:3" ht="47.25">
      <c r="A80" s="68" t="s">
        <v>276</v>
      </c>
      <c r="B80" s="72" t="s">
        <v>273</v>
      </c>
      <c r="C80" s="149">
        <v>200</v>
      </c>
    </row>
    <row r="81" spans="1:3" ht="132.75" customHeight="1">
      <c r="A81" s="98" t="s">
        <v>138</v>
      </c>
      <c r="B81" s="99" t="s">
        <v>139</v>
      </c>
      <c r="C81" s="150">
        <f>C82</f>
        <v>1249.4000000000001</v>
      </c>
    </row>
    <row r="82" spans="1:3" ht="131.25" customHeight="1">
      <c r="A82" s="100" t="s">
        <v>140</v>
      </c>
      <c r="B82" s="101" t="s">
        <v>141</v>
      </c>
      <c r="C82" s="151">
        <v>1249.4000000000001</v>
      </c>
    </row>
    <row r="83" spans="1:3" ht="81" customHeight="1">
      <c r="A83" s="177" t="s">
        <v>277</v>
      </c>
      <c r="B83" s="178" t="s">
        <v>278</v>
      </c>
      <c r="C83" s="150">
        <f>C84</f>
        <v>37187.35</v>
      </c>
    </row>
    <row r="84" spans="1:3" ht="81.75" customHeight="1">
      <c r="A84" s="136" t="s">
        <v>275</v>
      </c>
      <c r="B84" s="134" t="s">
        <v>271</v>
      </c>
      <c r="C84" s="151">
        <v>37187.35</v>
      </c>
    </row>
    <row r="85" spans="1:3" ht="20.25" customHeight="1">
      <c r="A85" s="22" t="s">
        <v>142</v>
      </c>
      <c r="B85" s="22" t="s">
        <v>143</v>
      </c>
      <c r="C85" s="169">
        <f>C86</f>
        <v>8815.34</v>
      </c>
    </row>
    <row r="86" spans="1:3" ht="20.25" customHeight="1">
      <c r="A86" s="21" t="s">
        <v>144</v>
      </c>
      <c r="B86" s="41" t="s">
        <v>145</v>
      </c>
      <c r="C86" s="171">
        <f>'прил5 безвозм '!C30</f>
        <v>8815.34</v>
      </c>
    </row>
    <row r="87" spans="1:3" ht="37.5" customHeight="1">
      <c r="A87" s="22" t="s">
        <v>146</v>
      </c>
      <c r="B87" s="38" t="s">
        <v>147</v>
      </c>
      <c r="C87" s="169">
        <f>C88+C90</f>
        <v>143.82000000000002</v>
      </c>
    </row>
    <row r="88" spans="1:3" ht="51.75" customHeight="1">
      <c r="A88" s="38" t="s">
        <v>148</v>
      </c>
      <c r="B88" s="38" t="s">
        <v>149</v>
      </c>
      <c r="C88" s="169">
        <f>C89</f>
        <v>3.52</v>
      </c>
    </row>
    <row r="89" spans="1:3" ht="51" customHeight="1">
      <c r="A89" s="41" t="s">
        <v>150</v>
      </c>
      <c r="B89" s="72" t="s">
        <v>151</v>
      </c>
      <c r="C89" s="170">
        <f>'прил5 безвозм '!C38</f>
        <v>3.52</v>
      </c>
    </row>
    <row r="90" spans="1:3" ht="49.5" customHeight="1">
      <c r="A90" s="34" t="s">
        <v>152</v>
      </c>
      <c r="B90" s="34" t="s">
        <v>153</v>
      </c>
      <c r="C90" s="172">
        <f>C91</f>
        <v>140.30000000000001</v>
      </c>
    </row>
    <row r="91" spans="1:3" ht="66" customHeight="1">
      <c r="A91" s="27" t="s">
        <v>154</v>
      </c>
      <c r="B91" s="27" t="s">
        <v>155</v>
      </c>
      <c r="C91" s="170">
        <f>'прил5 безвозм '!C40</f>
        <v>140.30000000000001</v>
      </c>
    </row>
    <row r="92" spans="1:3" ht="22.5" customHeight="1">
      <c r="A92" s="22" t="s">
        <v>156</v>
      </c>
      <c r="B92" s="22" t="s">
        <v>157</v>
      </c>
      <c r="C92" s="169">
        <f>SUM(C93+C95)</f>
        <v>8693.52</v>
      </c>
    </row>
    <row r="93" spans="1:3" ht="75" hidden="1" customHeight="1">
      <c r="A93" s="30" t="s">
        <v>158</v>
      </c>
      <c r="B93" s="30" t="s">
        <v>159</v>
      </c>
      <c r="C93" s="173">
        <f>C94</f>
        <v>0</v>
      </c>
    </row>
    <row r="94" spans="1:3" ht="78.75" hidden="1">
      <c r="A94" s="32" t="s">
        <v>160</v>
      </c>
      <c r="B94" s="32" t="s">
        <v>161</v>
      </c>
      <c r="C94" s="174"/>
    </row>
    <row r="95" spans="1:3" ht="31.5">
      <c r="A95" s="22" t="s">
        <v>162</v>
      </c>
      <c r="B95" s="22" t="s">
        <v>163</v>
      </c>
      <c r="C95" s="169">
        <f>C96</f>
        <v>8693.52</v>
      </c>
    </row>
    <row r="96" spans="1:3" ht="31.5">
      <c r="A96" s="21" t="s">
        <v>164</v>
      </c>
      <c r="B96" s="21" t="s">
        <v>165</v>
      </c>
      <c r="C96" s="171">
        <f>'прил5 безвозм '!C45</f>
        <v>8693.52</v>
      </c>
    </row>
    <row r="97" spans="1:3" ht="78.75">
      <c r="A97" s="88" t="s">
        <v>207</v>
      </c>
      <c r="B97" s="88" t="s">
        <v>208</v>
      </c>
      <c r="C97" s="175">
        <f>C98</f>
        <v>34.380000000000003</v>
      </c>
    </row>
    <row r="98" spans="1:3" ht="127.5" customHeight="1">
      <c r="A98" s="88" t="s">
        <v>209</v>
      </c>
      <c r="B98" s="144" t="s">
        <v>210</v>
      </c>
      <c r="C98" s="175">
        <f>C99</f>
        <v>34.380000000000003</v>
      </c>
    </row>
    <row r="99" spans="1:3" ht="126">
      <c r="A99" s="88" t="s">
        <v>211</v>
      </c>
      <c r="B99" s="144" t="s">
        <v>212</v>
      </c>
      <c r="C99" s="175">
        <f>C100</f>
        <v>34.380000000000003</v>
      </c>
    </row>
    <row r="100" spans="1:3" ht="78.75">
      <c r="A100" s="40" t="s">
        <v>213</v>
      </c>
      <c r="B100" s="40" t="s">
        <v>191</v>
      </c>
      <c r="C100" s="176">
        <f>'прил5 безвозм '!C51</f>
        <v>34.380000000000003</v>
      </c>
    </row>
    <row r="101" spans="1:3" ht="47.25" hidden="1">
      <c r="A101" s="40" t="s">
        <v>166</v>
      </c>
      <c r="B101" s="40" t="s">
        <v>167</v>
      </c>
      <c r="C101" s="152">
        <f>C102</f>
        <v>0</v>
      </c>
    </row>
    <row r="102" spans="1:3" ht="63" hidden="1">
      <c r="A102" s="40" t="s">
        <v>168</v>
      </c>
      <c r="B102" s="40" t="s">
        <v>169</v>
      </c>
      <c r="C102" s="152">
        <f>C103</f>
        <v>0</v>
      </c>
    </row>
    <row r="103" spans="1:3" ht="63" hidden="1">
      <c r="A103" s="40" t="s">
        <v>170</v>
      </c>
      <c r="B103" s="40" t="s">
        <v>171</v>
      </c>
      <c r="C103" s="152"/>
    </row>
    <row r="104" spans="1:3" ht="15.75">
      <c r="A104" s="21"/>
      <c r="B104" s="22" t="s">
        <v>172</v>
      </c>
      <c r="C104" s="169">
        <f>SUM(C18+C73)</f>
        <v>70325.56</v>
      </c>
    </row>
    <row r="105" spans="1:3" ht="15.75">
      <c r="A105" s="50"/>
      <c r="B105" s="52"/>
      <c r="C105" s="53"/>
    </row>
    <row r="106" spans="1:3" ht="15.75">
      <c r="A106" s="50"/>
      <c r="B106" s="52"/>
      <c r="C106" s="53"/>
    </row>
    <row r="107" spans="1:3" ht="15.75">
      <c r="A107" s="50"/>
      <c r="B107" s="52"/>
      <c r="C107" s="53"/>
    </row>
    <row r="108" spans="1:3" ht="15.75">
      <c r="A108" s="50"/>
      <c r="B108" s="52"/>
      <c r="C108" s="53"/>
    </row>
    <row r="109" spans="1:3" ht="15.75">
      <c r="A109" s="50"/>
      <c r="B109" s="52"/>
      <c r="C109" s="53"/>
    </row>
    <row r="110" spans="1:3" ht="15.75">
      <c r="A110" s="50"/>
      <c r="B110" s="52"/>
      <c r="C110" s="53"/>
    </row>
    <row r="111" spans="1:3" ht="13.5" customHeight="1">
      <c r="A111" s="50"/>
      <c r="B111" s="52"/>
      <c r="C111" s="53"/>
    </row>
    <row r="112" spans="1:3" ht="13.5" customHeight="1">
      <c r="A112" s="50"/>
      <c r="B112" s="52"/>
      <c r="C112" s="53"/>
    </row>
    <row r="113" spans="1:3" ht="13.5" customHeight="1">
      <c r="A113" s="50"/>
      <c r="B113" s="52"/>
      <c r="C113" s="53"/>
    </row>
    <row r="114" spans="1:3" ht="15.75">
      <c r="B114" s="54"/>
      <c r="C114" s="55"/>
    </row>
    <row r="115" spans="1:3" ht="15.75">
      <c r="B115" s="56"/>
      <c r="C115" s="51"/>
    </row>
    <row r="116" spans="1:3" ht="15.75">
      <c r="B116" s="57"/>
      <c r="C116" s="55"/>
    </row>
    <row r="117" spans="1:3" ht="15.75">
      <c r="B117" s="57"/>
      <c r="C117" s="55"/>
    </row>
    <row r="118" spans="1:3" ht="15.75">
      <c r="B118" s="57"/>
      <c r="C118" s="55"/>
    </row>
    <row r="119" spans="1:3" ht="15.75">
      <c r="B119" s="54"/>
      <c r="C119" s="55"/>
    </row>
    <row r="120" spans="1:3" ht="15.75">
      <c r="B120" s="54"/>
      <c r="C120" s="58"/>
    </row>
  </sheetData>
  <dataConsolidate/>
  <mergeCells count="14">
    <mergeCell ref="A6:C6"/>
    <mergeCell ref="B1:C1"/>
    <mergeCell ref="A2:C2"/>
    <mergeCell ref="A3:C3"/>
    <mergeCell ref="A4:C4"/>
    <mergeCell ref="A5:C5"/>
    <mergeCell ref="A7:C7"/>
    <mergeCell ref="A8:C8"/>
    <mergeCell ref="A9:C9"/>
    <mergeCell ref="F44:H44"/>
    <mergeCell ref="A11:C11"/>
    <mergeCell ref="A12:C12"/>
    <mergeCell ref="A13:C13"/>
    <mergeCell ref="A14:C14"/>
  </mergeCells>
  <printOptions horizontalCentered="1"/>
  <pageMargins left="0.78740157480314965" right="0.39370078740157483" top="0.39370078740157483" bottom="0.39370078740157483" header="0" footer="0"/>
  <pageSetup paperSize="9" scale="97" fitToHeight="3" orientation="portrait" r:id="rId1"/>
  <headerFooter alignWithMargins="0"/>
  <rowBreaks count="2" manualBreakCount="2">
    <brk id="32" max="2" man="1"/>
    <brk id="45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08"/>
  <sheetViews>
    <sheetView zoomScaleNormal="100" workbookViewId="0">
      <selection activeCell="J14" sqref="J14"/>
    </sheetView>
  </sheetViews>
  <sheetFormatPr defaultColWidth="9.140625" defaultRowHeight="15"/>
  <cols>
    <col min="1" max="1" width="29.28515625" style="12" customWidth="1"/>
    <col min="2" max="2" width="59.140625" style="12" customWidth="1"/>
    <col min="3" max="3" width="11.7109375" style="12" customWidth="1"/>
    <col min="4" max="4" width="12.42578125" style="12" customWidth="1"/>
    <col min="5" max="5" width="9.140625" style="12"/>
    <col min="6" max="6" width="13.5703125" style="12" bestFit="1" customWidth="1"/>
    <col min="7" max="16384" width="9.140625" style="12"/>
  </cols>
  <sheetData>
    <row r="1" spans="1:4" customFormat="1" ht="15.75">
      <c r="A1" s="12"/>
      <c r="B1" s="256" t="s">
        <v>283</v>
      </c>
      <c r="C1" s="256"/>
      <c r="D1" s="256"/>
    </row>
    <row r="2" spans="1:4" customFormat="1" ht="15.75">
      <c r="A2" s="12"/>
      <c r="B2" s="256" t="s">
        <v>0</v>
      </c>
      <c r="C2" s="256"/>
      <c r="D2" s="256"/>
    </row>
    <row r="3" spans="1:4" customFormat="1" ht="15.75">
      <c r="A3" s="12"/>
      <c r="B3" s="256" t="s">
        <v>1</v>
      </c>
      <c r="C3" s="256"/>
      <c r="D3" s="256"/>
    </row>
    <row r="4" spans="1:4" customFormat="1" ht="15.75">
      <c r="A4" s="12"/>
      <c r="B4" s="256" t="s">
        <v>227</v>
      </c>
      <c r="C4" s="256"/>
      <c r="D4" s="256"/>
    </row>
    <row r="5" spans="1:4" customFormat="1" ht="15.75">
      <c r="A5" s="12"/>
      <c r="B5" s="256" t="s">
        <v>2</v>
      </c>
      <c r="C5" s="256"/>
      <c r="D5" s="256"/>
    </row>
    <row r="6" spans="1:4" customFormat="1" ht="15.75">
      <c r="A6" s="12"/>
      <c r="B6" s="256" t="s">
        <v>22</v>
      </c>
      <c r="C6" s="256"/>
      <c r="D6" s="256"/>
    </row>
    <row r="7" spans="1:4" customFormat="1" ht="15.75">
      <c r="A7" s="12"/>
      <c r="B7" s="256" t="s">
        <v>228</v>
      </c>
      <c r="C7" s="256"/>
      <c r="D7" s="256"/>
    </row>
    <row r="8" spans="1:4" customFormat="1" ht="15.75">
      <c r="A8" s="12"/>
      <c r="B8" s="256" t="s">
        <v>24</v>
      </c>
      <c r="C8" s="256"/>
      <c r="D8" s="256"/>
    </row>
    <row r="9" spans="1:4" customFormat="1" ht="21.75" customHeight="1">
      <c r="A9" s="12"/>
      <c r="B9" s="255" t="s">
        <v>25</v>
      </c>
      <c r="C9" s="255"/>
      <c r="D9" s="255"/>
    </row>
    <row r="10" spans="1:4" customFormat="1" ht="21.75" customHeight="1">
      <c r="A10" s="12"/>
      <c r="B10" s="254"/>
      <c r="C10" s="254"/>
      <c r="D10" s="254"/>
    </row>
    <row r="11" spans="1:4" customFormat="1" ht="21.75" customHeight="1">
      <c r="A11" s="258" t="s">
        <v>26</v>
      </c>
      <c r="B11" s="258"/>
      <c r="C11" s="258"/>
      <c r="D11" s="258"/>
    </row>
    <row r="12" spans="1:4" customFormat="1" ht="16.5" customHeight="1">
      <c r="A12" s="258" t="s">
        <v>27</v>
      </c>
      <c r="B12" s="258"/>
      <c r="C12" s="258"/>
      <c r="D12" s="258"/>
    </row>
    <row r="13" spans="1:4" ht="15.75" customHeight="1">
      <c r="A13" s="266" t="s">
        <v>284</v>
      </c>
      <c r="B13" s="266"/>
      <c r="C13" s="266"/>
      <c r="D13" s="267"/>
    </row>
    <row r="14" spans="1:4" ht="15.75">
      <c r="A14" s="268" t="s">
        <v>285</v>
      </c>
      <c r="B14" s="268"/>
      <c r="C14" s="268"/>
      <c r="D14" s="267"/>
    </row>
    <row r="15" spans="1:4" ht="15.75">
      <c r="A15" s="1"/>
      <c r="B15" s="1"/>
      <c r="C15" s="1"/>
    </row>
    <row r="16" spans="1:4" ht="33.75" customHeight="1">
      <c r="A16" s="260" t="s">
        <v>29</v>
      </c>
      <c r="B16" s="262" t="s">
        <v>30</v>
      </c>
      <c r="C16" s="264" t="s">
        <v>286</v>
      </c>
      <c r="D16" s="265"/>
    </row>
    <row r="17" spans="1:4" ht="16.5" customHeight="1">
      <c r="A17" s="261"/>
      <c r="B17" s="263"/>
      <c r="C17" s="9" t="s">
        <v>281</v>
      </c>
      <c r="D17" s="9" t="s">
        <v>282</v>
      </c>
    </row>
    <row r="18" spans="1:4" ht="17.25" customHeight="1">
      <c r="A18" s="11">
        <v>1</v>
      </c>
      <c r="B18" s="11">
        <v>2</v>
      </c>
      <c r="C18" s="11">
        <v>3</v>
      </c>
      <c r="D18" s="11">
        <v>4</v>
      </c>
    </row>
    <row r="19" spans="1:4" ht="15.75">
      <c r="A19" s="18" t="s">
        <v>32</v>
      </c>
      <c r="B19" s="19" t="s">
        <v>33</v>
      </c>
      <c r="C19" s="159">
        <f>C20+C25+C35+C43+C46+C59+C66+C70</f>
        <v>8636.92</v>
      </c>
      <c r="D19" s="159">
        <f>D20+D25+D35+D43+D46+D59+D66+D70</f>
        <v>7882.7999999999993</v>
      </c>
    </row>
    <row r="20" spans="1:4" ht="15.75">
      <c r="A20" s="18" t="s">
        <v>34</v>
      </c>
      <c r="B20" s="19" t="s">
        <v>35</v>
      </c>
      <c r="C20" s="159">
        <f>SUM(C21)</f>
        <v>478.59999999999997</v>
      </c>
      <c r="D20" s="159">
        <f>SUM(D21)</f>
        <v>488.2</v>
      </c>
    </row>
    <row r="21" spans="1:4" ht="15.75">
      <c r="A21" s="18" t="s">
        <v>36</v>
      </c>
      <c r="B21" s="19" t="s">
        <v>37</v>
      </c>
      <c r="C21" s="159">
        <f>C22+C23+C24</f>
        <v>478.59999999999997</v>
      </c>
      <c r="D21" s="159">
        <f>D22+D23+D24</f>
        <v>488.2</v>
      </c>
    </row>
    <row r="22" spans="1:4" ht="90" customHeight="1">
      <c r="A22" s="20" t="s">
        <v>38</v>
      </c>
      <c r="B22" s="21" t="s">
        <v>39</v>
      </c>
      <c r="C22" s="160">
        <v>458</v>
      </c>
      <c r="D22" s="160">
        <v>467.2</v>
      </c>
    </row>
    <row r="23" spans="1:4" ht="131.25" customHeight="1">
      <c r="A23" s="20" t="s">
        <v>40</v>
      </c>
      <c r="B23" s="21" t="s">
        <v>41</v>
      </c>
      <c r="C23" s="160">
        <v>6.2</v>
      </c>
      <c r="D23" s="160">
        <v>6.3</v>
      </c>
    </row>
    <row r="24" spans="1:4" ht="55.5" customHeight="1">
      <c r="A24" s="20" t="s">
        <v>42</v>
      </c>
      <c r="B24" s="21" t="s">
        <v>43</v>
      </c>
      <c r="C24" s="160">
        <v>14.4</v>
      </c>
      <c r="D24" s="160">
        <v>14.7</v>
      </c>
    </row>
    <row r="25" spans="1:4" ht="31.5">
      <c r="A25" s="18" t="s">
        <v>44</v>
      </c>
      <c r="B25" s="22" t="s">
        <v>45</v>
      </c>
      <c r="C25" s="159">
        <f>C26</f>
        <v>1879.81</v>
      </c>
      <c r="D25" s="159">
        <f>D26</f>
        <v>1879.81</v>
      </c>
    </row>
    <row r="26" spans="1:4" ht="31.5">
      <c r="A26" s="18" t="s">
        <v>46</v>
      </c>
      <c r="B26" s="22" t="s">
        <v>47</v>
      </c>
      <c r="C26" s="159">
        <f>C27+C29+C31+C33</f>
        <v>1879.81</v>
      </c>
      <c r="D26" s="159">
        <f>D27+D29+D31+D33</f>
        <v>1879.81</v>
      </c>
    </row>
    <row r="27" spans="1:4" ht="99.75" customHeight="1">
      <c r="A27" s="75" t="s">
        <v>48</v>
      </c>
      <c r="B27" s="22" t="s">
        <v>49</v>
      </c>
      <c r="C27" s="159">
        <f>C28</f>
        <v>747</v>
      </c>
      <c r="D27" s="159">
        <f>D28</f>
        <v>747</v>
      </c>
    </row>
    <row r="28" spans="1:4" ht="130.5" customHeight="1">
      <c r="A28" s="23" t="s">
        <v>194</v>
      </c>
      <c r="B28" s="21" t="s">
        <v>195</v>
      </c>
      <c r="C28" s="160">
        <v>747</v>
      </c>
      <c r="D28" s="160">
        <v>747</v>
      </c>
    </row>
    <row r="29" spans="1:4" ht="110.25">
      <c r="A29" s="75" t="s">
        <v>50</v>
      </c>
      <c r="B29" s="22" t="s">
        <v>51</v>
      </c>
      <c r="C29" s="159">
        <f>C30</f>
        <v>5.81</v>
      </c>
      <c r="D29" s="159">
        <f>D30</f>
        <v>5.81</v>
      </c>
    </row>
    <row r="30" spans="1:4" ht="149.25" customHeight="1">
      <c r="A30" s="23" t="s">
        <v>196</v>
      </c>
      <c r="B30" s="21" t="s">
        <v>197</v>
      </c>
      <c r="C30" s="160">
        <v>5.81</v>
      </c>
      <c r="D30" s="160">
        <v>5.81</v>
      </c>
    </row>
    <row r="31" spans="1:4" ht="97.5" customHeight="1">
      <c r="A31" s="75" t="s">
        <v>52</v>
      </c>
      <c r="B31" s="22" t="s">
        <v>53</v>
      </c>
      <c r="C31" s="159">
        <f>C32</f>
        <v>1127</v>
      </c>
      <c r="D31" s="159">
        <f>D32</f>
        <v>1127</v>
      </c>
    </row>
    <row r="32" spans="1:4" ht="134.25" customHeight="1">
      <c r="A32" s="23" t="s">
        <v>198</v>
      </c>
      <c r="B32" s="21" t="s">
        <v>199</v>
      </c>
      <c r="C32" s="160">
        <v>1127</v>
      </c>
      <c r="D32" s="160">
        <v>1127</v>
      </c>
    </row>
    <row r="33" spans="1:4" ht="94.5" hidden="1">
      <c r="A33" s="76" t="s">
        <v>54</v>
      </c>
      <c r="B33" s="35" t="s">
        <v>55</v>
      </c>
      <c r="C33" s="161">
        <f>C34</f>
        <v>0</v>
      </c>
      <c r="D33" s="161">
        <f>D34</f>
        <v>0</v>
      </c>
    </row>
    <row r="34" spans="1:4" ht="141.75" hidden="1">
      <c r="A34" s="25" t="s">
        <v>200</v>
      </c>
      <c r="B34" s="26" t="s">
        <v>201</v>
      </c>
      <c r="C34" s="162">
        <v>0</v>
      </c>
      <c r="D34" s="162">
        <v>0</v>
      </c>
    </row>
    <row r="35" spans="1:4" ht="13.5" customHeight="1">
      <c r="A35" s="18" t="s">
        <v>56</v>
      </c>
      <c r="B35" s="22" t="s">
        <v>57</v>
      </c>
      <c r="C35" s="159">
        <f>C36+C38</f>
        <v>2226.9899999999998</v>
      </c>
      <c r="D35" s="159">
        <f>D36+D38</f>
        <v>2275.63</v>
      </c>
    </row>
    <row r="36" spans="1:4" ht="13.5" customHeight="1">
      <c r="A36" s="18" t="s">
        <v>58</v>
      </c>
      <c r="B36" s="22" t="s">
        <v>59</v>
      </c>
      <c r="C36" s="159">
        <f>SUM(C37)</f>
        <v>126.79</v>
      </c>
      <c r="D36" s="159">
        <f>SUM(D37)</f>
        <v>133.13</v>
      </c>
    </row>
    <row r="37" spans="1:4" ht="13.5" customHeight="1">
      <c r="A37" s="20" t="s">
        <v>60</v>
      </c>
      <c r="B37" s="21" t="s">
        <v>61</v>
      </c>
      <c r="C37" s="160">
        <v>126.79</v>
      </c>
      <c r="D37" s="160">
        <v>133.13</v>
      </c>
    </row>
    <row r="38" spans="1:4" ht="15.75">
      <c r="A38" s="18" t="s">
        <v>62</v>
      </c>
      <c r="B38" s="22" t="s">
        <v>63</v>
      </c>
      <c r="C38" s="159">
        <f>C39+C41</f>
        <v>2100.1999999999998</v>
      </c>
      <c r="D38" s="159">
        <f>D39+D41</f>
        <v>2142.5</v>
      </c>
    </row>
    <row r="39" spans="1:4" ht="15.75">
      <c r="A39" s="18" t="s">
        <v>64</v>
      </c>
      <c r="B39" s="22" t="s">
        <v>65</v>
      </c>
      <c r="C39" s="159">
        <f>C40</f>
        <v>917.2</v>
      </c>
      <c r="D39" s="159">
        <f>D40</f>
        <v>935.5</v>
      </c>
    </row>
    <row r="40" spans="1:4" ht="36" customHeight="1">
      <c r="A40" s="20" t="s">
        <v>66</v>
      </c>
      <c r="B40" s="27" t="s">
        <v>67</v>
      </c>
      <c r="C40" s="160">
        <v>917.2</v>
      </c>
      <c r="D40" s="160">
        <v>935.5</v>
      </c>
    </row>
    <row r="41" spans="1:4" ht="15.75">
      <c r="A41" s="18" t="s">
        <v>68</v>
      </c>
      <c r="B41" s="22" t="s">
        <v>69</v>
      </c>
      <c r="C41" s="159">
        <f>C42</f>
        <v>1183</v>
      </c>
      <c r="D41" s="159">
        <f>D42</f>
        <v>1207</v>
      </c>
    </row>
    <row r="42" spans="1:4" ht="47.25">
      <c r="A42" s="20" t="s">
        <v>70</v>
      </c>
      <c r="B42" s="27" t="s">
        <v>71</v>
      </c>
      <c r="C42" s="160">
        <v>1183</v>
      </c>
      <c r="D42" s="160">
        <v>1207</v>
      </c>
    </row>
    <row r="43" spans="1:4" ht="15.75">
      <c r="A43" s="18" t="s">
        <v>72</v>
      </c>
      <c r="B43" s="5" t="s">
        <v>73</v>
      </c>
      <c r="C43" s="159">
        <f>C44</f>
        <v>4.12</v>
      </c>
      <c r="D43" s="159">
        <f>D44</f>
        <v>4.16</v>
      </c>
    </row>
    <row r="44" spans="1:4" ht="47.25">
      <c r="A44" s="20" t="s">
        <v>74</v>
      </c>
      <c r="B44" s="7" t="s">
        <v>75</v>
      </c>
      <c r="C44" s="160">
        <f>C45</f>
        <v>4.12</v>
      </c>
      <c r="D44" s="160">
        <f>D45</f>
        <v>4.16</v>
      </c>
    </row>
    <row r="45" spans="1:4" ht="82.5" customHeight="1">
      <c r="A45" s="20" t="s">
        <v>76</v>
      </c>
      <c r="B45" s="7" t="s">
        <v>77</v>
      </c>
      <c r="C45" s="160">
        <v>4.12</v>
      </c>
      <c r="D45" s="160">
        <v>4.16</v>
      </c>
    </row>
    <row r="46" spans="1:4" ht="31.5">
      <c r="A46" s="18" t="s">
        <v>78</v>
      </c>
      <c r="B46" s="22" t="s">
        <v>79</v>
      </c>
      <c r="C46" s="159">
        <f>SUM(C47+C53+C56)</f>
        <v>4047.4</v>
      </c>
      <c r="D46" s="159">
        <f>SUM(D47+D53+D56)</f>
        <v>3235</v>
      </c>
    </row>
    <row r="47" spans="1:4" ht="101.25" customHeight="1">
      <c r="A47" s="18" t="s">
        <v>80</v>
      </c>
      <c r="B47" s="22" t="s">
        <v>81</v>
      </c>
      <c r="C47" s="159">
        <f>C48+C50</f>
        <v>3800</v>
      </c>
      <c r="D47" s="159">
        <f>D48+D50</f>
        <v>3000</v>
      </c>
    </row>
    <row r="48" spans="1:4" ht="117" hidden="1" customHeight="1">
      <c r="A48" s="29" t="s">
        <v>82</v>
      </c>
      <c r="B48" s="35" t="s">
        <v>83</v>
      </c>
      <c r="C48" s="161">
        <f>C49</f>
        <v>0</v>
      </c>
      <c r="D48" s="161">
        <f>D49</f>
        <v>0</v>
      </c>
    </row>
    <row r="49" spans="1:4" ht="78.75" hidden="1">
      <c r="A49" s="31" t="s">
        <v>84</v>
      </c>
      <c r="B49" s="26" t="s">
        <v>85</v>
      </c>
      <c r="C49" s="208">
        <v>0</v>
      </c>
      <c r="D49" s="208">
        <v>0</v>
      </c>
    </row>
    <row r="50" spans="1:4" ht="47.25">
      <c r="A50" s="42" t="s">
        <v>86</v>
      </c>
      <c r="B50" s="34" t="s">
        <v>87</v>
      </c>
      <c r="C50" s="163">
        <f>C51</f>
        <v>3800</v>
      </c>
      <c r="D50" s="163">
        <f>D51</f>
        <v>3000</v>
      </c>
    </row>
    <row r="51" spans="1:4" ht="47.25">
      <c r="A51" s="42" t="s">
        <v>88</v>
      </c>
      <c r="B51" s="34" t="s">
        <v>89</v>
      </c>
      <c r="C51" s="163">
        <f>C52</f>
        <v>3800</v>
      </c>
      <c r="D51" s="163">
        <f>D52</f>
        <v>3000</v>
      </c>
    </row>
    <row r="52" spans="1:4" ht="85.5" customHeight="1">
      <c r="A52" s="43" t="s">
        <v>90</v>
      </c>
      <c r="B52" s="27" t="s">
        <v>91</v>
      </c>
      <c r="C52" s="164">
        <v>3800</v>
      </c>
      <c r="D52" s="164">
        <v>3000</v>
      </c>
    </row>
    <row r="53" spans="1:4" ht="31.5" hidden="1">
      <c r="A53" s="29" t="s">
        <v>92</v>
      </c>
      <c r="B53" s="30" t="s">
        <v>93</v>
      </c>
      <c r="C53" s="161">
        <f>C54</f>
        <v>0</v>
      </c>
      <c r="D53" s="161">
        <f>D54</f>
        <v>0</v>
      </c>
    </row>
    <row r="54" spans="1:4" ht="31.5" hidden="1">
      <c r="A54" s="31" t="s">
        <v>94</v>
      </c>
      <c r="B54" s="32" t="s">
        <v>95</v>
      </c>
      <c r="C54" s="162">
        <f>C55</f>
        <v>0</v>
      </c>
      <c r="D54" s="162">
        <f>D55</f>
        <v>0</v>
      </c>
    </row>
    <row r="55" spans="1:4" ht="63" hidden="1">
      <c r="A55" s="31" t="s">
        <v>96</v>
      </c>
      <c r="B55" s="32" t="s">
        <v>97</v>
      </c>
      <c r="C55" s="162">
        <v>0</v>
      </c>
      <c r="D55" s="162">
        <v>0</v>
      </c>
    </row>
    <row r="56" spans="1:4" ht="97.5" customHeight="1">
      <c r="A56" s="18" t="s">
        <v>98</v>
      </c>
      <c r="B56" s="22" t="s">
        <v>99</v>
      </c>
      <c r="C56" s="159">
        <f>SUM(C58)</f>
        <v>247.4</v>
      </c>
      <c r="D56" s="159">
        <f>SUM(D58)</f>
        <v>235</v>
      </c>
    </row>
    <row r="57" spans="1:4" ht="104.25" customHeight="1">
      <c r="A57" s="33" t="s">
        <v>100</v>
      </c>
      <c r="B57" s="34" t="s">
        <v>101</v>
      </c>
      <c r="C57" s="159">
        <f>C58</f>
        <v>247.4</v>
      </c>
      <c r="D57" s="159">
        <f>D58</f>
        <v>235</v>
      </c>
    </row>
    <row r="58" spans="1:4" ht="96" customHeight="1">
      <c r="A58" s="20" t="s">
        <v>102</v>
      </c>
      <c r="B58" s="21" t="s">
        <v>103</v>
      </c>
      <c r="C58" s="160">
        <v>247.4</v>
      </c>
      <c r="D58" s="160">
        <v>235</v>
      </c>
    </row>
    <row r="59" spans="1:4" ht="31.5" hidden="1">
      <c r="A59" s="29" t="s">
        <v>104</v>
      </c>
      <c r="B59" s="35" t="s">
        <v>105</v>
      </c>
      <c r="C59" s="165">
        <f>C60+C63</f>
        <v>0</v>
      </c>
      <c r="D59" s="165">
        <f>D60+D63</f>
        <v>0</v>
      </c>
    </row>
    <row r="60" spans="1:4" ht="15.75" hidden="1">
      <c r="A60" s="29" t="s">
        <v>106</v>
      </c>
      <c r="B60" s="35" t="s">
        <v>107</v>
      </c>
      <c r="C60" s="165">
        <f>C61</f>
        <v>0</v>
      </c>
      <c r="D60" s="165">
        <f>D61</f>
        <v>0</v>
      </c>
    </row>
    <row r="61" spans="1:4" ht="15.75" hidden="1">
      <c r="A61" s="29" t="s">
        <v>108</v>
      </c>
      <c r="B61" s="35" t="s">
        <v>109</v>
      </c>
      <c r="C61" s="165">
        <f>C62</f>
        <v>0</v>
      </c>
      <c r="D61" s="165">
        <f>D62</f>
        <v>0</v>
      </c>
    </row>
    <row r="62" spans="1:4" ht="31.5" hidden="1">
      <c r="A62" s="36" t="s">
        <v>110</v>
      </c>
      <c r="B62" s="32" t="s">
        <v>111</v>
      </c>
      <c r="C62" s="166">
        <v>0</v>
      </c>
      <c r="D62" s="166">
        <v>0</v>
      </c>
    </row>
    <row r="63" spans="1:4" ht="15.75" hidden="1">
      <c r="A63" s="77" t="s">
        <v>202</v>
      </c>
      <c r="B63" s="35" t="s">
        <v>203</v>
      </c>
      <c r="C63" s="166">
        <f>C64</f>
        <v>0</v>
      </c>
      <c r="D63" s="166">
        <f>D64</f>
        <v>0</v>
      </c>
    </row>
    <row r="64" spans="1:4" ht="15.75" hidden="1">
      <c r="A64" s="78" t="s">
        <v>204</v>
      </c>
      <c r="B64" s="26" t="s">
        <v>205</v>
      </c>
      <c r="C64" s="166">
        <f>C65</f>
        <v>0</v>
      </c>
      <c r="D64" s="166">
        <v>0</v>
      </c>
    </row>
    <row r="65" spans="1:4" ht="31.5" hidden="1">
      <c r="A65" s="78" t="s">
        <v>206</v>
      </c>
      <c r="B65" s="26" t="s">
        <v>188</v>
      </c>
      <c r="C65" s="166">
        <v>0</v>
      </c>
      <c r="D65" s="166">
        <v>0</v>
      </c>
    </row>
    <row r="66" spans="1:4" ht="31.5" hidden="1">
      <c r="A66" s="79" t="s">
        <v>112</v>
      </c>
      <c r="B66" s="80" t="s">
        <v>113</v>
      </c>
      <c r="C66" s="167">
        <f t="shared" ref="C66:D68" si="0">C67</f>
        <v>0</v>
      </c>
      <c r="D66" s="167">
        <f t="shared" si="0"/>
        <v>0</v>
      </c>
    </row>
    <row r="67" spans="1:4" ht="94.5" hidden="1">
      <c r="A67" s="79" t="s">
        <v>114</v>
      </c>
      <c r="B67" s="82" t="s">
        <v>115</v>
      </c>
      <c r="C67" s="168">
        <f t="shared" si="0"/>
        <v>0</v>
      </c>
      <c r="D67" s="168">
        <f t="shared" si="0"/>
        <v>0</v>
      </c>
    </row>
    <row r="68" spans="1:4" ht="118.5" hidden="1" customHeight="1">
      <c r="A68" s="83" t="s">
        <v>116</v>
      </c>
      <c r="B68" s="84" t="s">
        <v>117</v>
      </c>
      <c r="C68" s="168">
        <f t="shared" si="0"/>
        <v>0</v>
      </c>
      <c r="D68" s="168">
        <f t="shared" si="0"/>
        <v>0</v>
      </c>
    </row>
    <row r="69" spans="1:4" ht="128.25" hidden="1" customHeight="1">
      <c r="A69" s="83" t="s">
        <v>118</v>
      </c>
      <c r="B69" s="84" t="s">
        <v>119</v>
      </c>
      <c r="C69" s="168">
        <v>0</v>
      </c>
      <c r="D69" s="168">
        <v>0</v>
      </c>
    </row>
    <row r="70" spans="1:4" ht="15.75" hidden="1">
      <c r="A70" s="79" t="s">
        <v>120</v>
      </c>
      <c r="B70" s="80" t="s">
        <v>121</v>
      </c>
      <c r="C70" s="167">
        <f>C71+C73</f>
        <v>0</v>
      </c>
      <c r="D70" s="167">
        <f>D71+D73</f>
        <v>0</v>
      </c>
    </row>
    <row r="71" spans="1:4" ht="63" hidden="1">
      <c r="A71" s="79" t="s">
        <v>122</v>
      </c>
      <c r="B71" s="80" t="s">
        <v>123</v>
      </c>
      <c r="C71" s="168">
        <f>C72</f>
        <v>0</v>
      </c>
      <c r="D71" s="168">
        <f>D72</f>
        <v>0</v>
      </c>
    </row>
    <row r="72" spans="1:4" ht="63" hidden="1">
      <c r="A72" s="83" t="s">
        <v>124</v>
      </c>
      <c r="B72" s="85" t="s">
        <v>125</v>
      </c>
      <c r="C72" s="168">
        <v>0</v>
      </c>
      <c r="D72" s="168">
        <v>0</v>
      </c>
    </row>
    <row r="73" spans="1:4" ht="31.5" hidden="1">
      <c r="A73" s="79" t="s">
        <v>126</v>
      </c>
      <c r="B73" s="86" t="s">
        <v>127</v>
      </c>
      <c r="C73" s="167">
        <f>C74</f>
        <v>0</v>
      </c>
      <c r="D73" s="167">
        <f>D74</f>
        <v>0</v>
      </c>
    </row>
    <row r="74" spans="1:4" ht="49.5" hidden="1" customHeight="1">
      <c r="A74" s="83" t="s">
        <v>128</v>
      </c>
      <c r="B74" s="87" t="s">
        <v>129</v>
      </c>
      <c r="C74" s="168">
        <f>0</f>
        <v>0</v>
      </c>
      <c r="D74" s="168">
        <f>0</f>
        <v>0</v>
      </c>
    </row>
    <row r="75" spans="1:4" ht="15.75">
      <c r="A75" s="22" t="s">
        <v>130</v>
      </c>
      <c r="B75" s="22" t="s">
        <v>131</v>
      </c>
      <c r="C75" s="169">
        <f>C76+C105+C101</f>
        <v>86328.449999999983</v>
      </c>
      <c r="D75" s="169">
        <f>D76+D105+D101</f>
        <v>64160.08</v>
      </c>
    </row>
    <row r="76" spans="1:4" ht="31.5">
      <c r="A76" s="22" t="s">
        <v>132</v>
      </c>
      <c r="B76" s="22" t="s">
        <v>133</v>
      </c>
      <c r="C76" s="169">
        <f>C77+C80+C91+C96</f>
        <v>86328.449999999983</v>
      </c>
      <c r="D76" s="169">
        <f>D77+D80+D91+D96</f>
        <v>64160.08</v>
      </c>
    </row>
    <row r="77" spans="1:4" ht="31.5">
      <c r="A77" s="38" t="s">
        <v>134</v>
      </c>
      <c r="B77" s="88" t="s">
        <v>135</v>
      </c>
      <c r="C77" s="169">
        <f>C78</f>
        <v>6643.41</v>
      </c>
      <c r="D77" s="169">
        <f>D78</f>
        <v>6867.7</v>
      </c>
    </row>
    <row r="78" spans="1:4" ht="51" customHeight="1">
      <c r="A78" s="34" t="s">
        <v>304</v>
      </c>
      <c r="B78" s="34" t="s">
        <v>305</v>
      </c>
      <c r="C78" s="172">
        <f>C79</f>
        <v>6643.41</v>
      </c>
      <c r="D78" s="172">
        <f>D79</f>
        <v>6867.7</v>
      </c>
    </row>
    <row r="79" spans="1:4" ht="47.25">
      <c r="A79" s="224" t="s">
        <v>306</v>
      </c>
      <c r="B79" s="223" t="s">
        <v>307</v>
      </c>
      <c r="C79" s="170">
        <f>'прил6 безвозм '!C21</f>
        <v>6643.41</v>
      </c>
      <c r="D79" s="170">
        <f>'прил6 безвозм '!D21</f>
        <v>6867.7</v>
      </c>
    </row>
    <row r="80" spans="1:4" ht="31.5">
      <c r="A80" s="38" t="s">
        <v>136</v>
      </c>
      <c r="B80" s="107" t="s">
        <v>137</v>
      </c>
      <c r="C80" s="169">
        <f>C81+C83+C85+C87</f>
        <v>72783.01999999999</v>
      </c>
      <c r="D80" s="169">
        <f>D81+D83+D85+D87</f>
        <v>50383.360000000001</v>
      </c>
    </row>
    <row r="81" spans="1:4" ht="47.25">
      <c r="A81" s="66" t="s">
        <v>280</v>
      </c>
      <c r="B81" s="107" t="s">
        <v>279</v>
      </c>
      <c r="C81" s="146">
        <f>C82</f>
        <v>17002</v>
      </c>
      <c r="D81" s="146">
        <f>D82</f>
        <v>46353</v>
      </c>
    </row>
    <row r="82" spans="1:4" ht="47.25">
      <c r="A82" s="68" t="s">
        <v>276</v>
      </c>
      <c r="B82" s="72" t="s">
        <v>273</v>
      </c>
      <c r="C82" s="149">
        <v>17002</v>
      </c>
      <c r="D82" s="148">
        <v>46353</v>
      </c>
    </row>
    <row r="83" spans="1:4" ht="94.5">
      <c r="A83" s="181" t="s">
        <v>138</v>
      </c>
      <c r="B83" s="182" t="s">
        <v>139</v>
      </c>
      <c r="C83" s="209">
        <f>C84</f>
        <v>0</v>
      </c>
      <c r="D83" s="209">
        <f>D84</f>
        <v>574.70000000000005</v>
      </c>
    </row>
    <row r="84" spans="1:4" ht="95.25" customHeight="1">
      <c r="A84" s="183" t="s">
        <v>140</v>
      </c>
      <c r="B84" s="184" t="s">
        <v>141</v>
      </c>
      <c r="C84" s="210">
        <v>0</v>
      </c>
      <c r="D84" s="210">
        <v>574.70000000000005</v>
      </c>
    </row>
    <row r="85" spans="1:4" ht="95.25" customHeight="1">
      <c r="A85" s="142" t="s">
        <v>298</v>
      </c>
      <c r="B85" s="195" t="s">
        <v>297</v>
      </c>
      <c r="C85" s="147">
        <f>C86</f>
        <v>0</v>
      </c>
      <c r="D85" s="147">
        <f>D86</f>
        <v>3455.66</v>
      </c>
    </row>
    <row r="86" spans="1:4" ht="95.25" customHeight="1">
      <c r="A86" s="141" t="s">
        <v>295</v>
      </c>
      <c r="B86" s="220" t="s">
        <v>296</v>
      </c>
      <c r="C86" s="148">
        <v>0</v>
      </c>
      <c r="D86" s="148">
        <v>3455.66</v>
      </c>
    </row>
    <row r="87" spans="1:4" ht="63.75" customHeight="1">
      <c r="A87" s="177" t="s">
        <v>277</v>
      </c>
      <c r="B87" s="178" t="s">
        <v>278</v>
      </c>
      <c r="C87" s="150">
        <f>C88</f>
        <v>55781.02</v>
      </c>
      <c r="D87" s="150">
        <f>D88</f>
        <v>0</v>
      </c>
    </row>
    <row r="88" spans="1:4" ht="65.25" customHeight="1">
      <c r="A88" s="136" t="s">
        <v>275</v>
      </c>
      <c r="B88" s="134" t="s">
        <v>271</v>
      </c>
      <c r="C88" s="151">
        <v>55781.02</v>
      </c>
      <c r="D88" s="148">
        <v>0</v>
      </c>
    </row>
    <row r="89" spans="1:4" ht="15.75" hidden="1">
      <c r="A89" s="35" t="s">
        <v>142</v>
      </c>
      <c r="B89" s="35" t="s">
        <v>143</v>
      </c>
      <c r="C89" s="211">
        <f>C90</f>
        <v>0</v>
      </c>
      <c r="D89" s="211">
        <f>D90</f>
        <v>0</v>
      </c>
    </row>
    <row r="90" spans="1:4" ht="15.75" hidden="1">
      <c r="A90" s="26" t="s">
        <v>144</v>
      </c>
      <c r="B90" s="185" t="s">
        <v>145</v>
      </c>
      <c r="C90" s="212"/>
      <c r="D90" s="212"/>
    </row>
    <row r="91" spans="1:4" ht="31.5">
      <c r="A91" s="22" t="s">
        <v>146</v>
      </c>
      <c r="B91" s="38" t="s">
        <v>147</v>
      </c>
      <c r="C91" s="169">
        <f>C92+C94</f>
        <v>146.12</v>
      </c>
      <c r="D91" s="169">
        <f>D92+D94</f>
        <v>153.12</v>
      </c>
    </row>
    <row r="92" spans="1:4" ht="47.25">
      <c r="A92" s="38" t="s">
        <v>148</v>
      </c>
      <c r="B92" s="38" t="s">
        <v>149</v>
      </c>
      <c r="C92" s="169">
        <f>C93</f>
        <v>3.52</v>
      </c>
      <c r="D92" s="169">
        <f>D93</f>
        <v>3.52</v>
      </c>
    </row>
    <row r="93" spans="1:4" ht="47.25">
      <c r="A93" s="41" t="s">
        <v>150</v>
      </c>
      <c r="B93" s="72" t="s">
        <v>151</v>
      </c>
      <c r="C93" s="170">
        <v>3.52</v>
      </c>
      <c r="D93" s="170">
        <v>3.52</v>
      </c>
    </row>
    <row r="94" spans="1:4" ht="47.25">
      <c r="A94" s="34" t="s">
        <v>152</v>
      </c>
      <c r="B94" s="34" t="s">
        <v>153</v>
      </c>
      <c r="C94" s="172">
        <f>C95</f>
        <v>142.6</v>
      </c>
      <c r="D94" s="172">
        <f>D95</f>
        <v>149.6</v>
      </c>
    </row>
    <row r="95" spans="1:4" ht="47.25">
      <c r="A95" s="27" t="s">
        <v>154</v>
      </c>
      <c r="B95" s="27" t="s">
        <v>155</v>
      </c>
      <c r="C95" s="170">
        <v>142.6</v>
      </c>
      <c r="D95" s="170">
        <v>149.6</v>
      </c>
    </row>
    <row r="96" spans="1:4" ht="15.75">
      <c r="A96" s="22" t="s">
        <v>156</v>
      </c>
      <c r="B96" s="22" t="s">
        <v>157</v>
      </c>
      <c r="C96" s="169">
        <f>SUM(C97+C99)</f>
        <v>6755.9</v>
      </c>
      <c r="D96" s="169">
        <f>SUM(D97+D99)</f>
        <v>6755.9</v>
      </c>
    </row>
    <row r="97" spans="1:4" ht="63" hidden="1">
      <c r="A97" s="30" t="s">
        <v>158</v>
      </c>
      <c r="B97" s="30" t="s">
        <v>159</v>
      </c>
      <c r="C97" s="173">
        <f>C98</f>
        <v>0</v>
      </c>
      <c r="D97" s="173">
        <f>D98</f>
        <v>0</v>
      </c>
    </row>
    <row r="98" spans="1:4" ht="63" hidden="1">
      <c r="A98" s="32" t="s">
        <v>160</v>
      </c>
      <c r="B98" s="32" t="s">
        <v>161</v>
      </c>
      <c r="C98" s="174">
        <v>0</v>
      </c>
      <c r="D98" s="174">
        <v>0</v>
      </c>
    </row>
    <row r="99" spans="1:4" ht="31.5">
      <c r="A99" s="22" t="s">
        <v>162</v>
      </c>
      <c r="B99" s="22" t="s">
        <v>163</v>
      </c>
      <c r="C99" s="169">
        <f>C100</f>
        <v>6755.9</v>
      </c>
      <c r="D99" s="169">
        <f>D100</f>
        <v>6755.9</v>
      </c>
    </row>
    <row r="100" spans="1:4" ht="31.5">
      <c r="A100" s="21" t="s">
        <v>164</v>
      </c>
      <c r="B100" s="21" t="s">
        <v>165</v>
      </c>
      <c r="C100" s="171">
        <f>'прил6 безвозм '!C42</f>
        <v>6755.9</v>
      </c>
      <c r="D100" s="171">
        <f>'прил6 безвозм '!D42</f>
        <v>6755.9</v>
      </c>
    </row>
    <row r="101" spans="1:4" ht="63" hidden="1">
      <c r="A101" s="186" t="s">
        <v>207</v>
      </c>
      <c r="B101" s="186" t="s">
        <v>208</v>
      </c>
      <c r="C101" s="213">
        <f t="shared" ref="C101:D103" si="1">C102</f>
        <v>0</v>
      </c>
      <c r="D101" s="213">
        <f t="shared" si="1"/>
        <v>0</v>
      </c>
    </row>
    <row r="102" spans="1:4" ht="132.75" hidden="1" customHeight="1">
      <c r="A102" s="186" t="s">
        <v>209</v>
      </c>
      <c r="B102" s="187" t="s">
        <v>210</v>
      </c>
      <c r="C102" s="213">
        <f t="shared" si="1"/>
        <v>0</v>
      </c>
      <c r="D102" s="213">
        <f t="shared" si="1"/>
        <v>0</v>
      </c>
    </row>
    <row r="103" spans="1:4" ht="94.5" hidden="1">
      <c r="A103" s="186" t="s">
        <v>211</v>
      </c>
      <c r="B103" s="187" t="s">
        <v>212</v>
      </c>
      <c r="C103" s="213">
        <f t="shared" si="1"/>
        <v>0</v>
      </c>
      <c r="D103" s="213">
        <f t="shared" si="1"/>
        <v>0</v>
      </c>
    </row>
    <row r="104" spans="1:4" ht="63" hidden="1">
      <c r="A104" s="188" t="s">
        <v>213</v>
      </c>
      <c r="B104" s="188" t="s">
        <v>191</v>
      </c>
      <c r="C104" s="214">
        <v>0</v>
      </c>
      <c r="D104" s="214">
        <v>0</v>
      </c>
    </row>
    <row r="105" spans="1:4" ht="47.25" hidden="1">
      <c r="A105" s="186" t="s">
        <v>166</v>
      </c>
      <c r="B105" s="186" t="s">
        <v>167</v>
      </c>
      <c r="C105" s="215">
        <f>C106</f>
        <v>0</v>
      </c>
      <c r="D105" s="215">
        <f>D106</f>
        <v>0</v>
      </c>
    </row>
    <row r="106" spans="1:4" ht="63" hidden="1">
      <c r="A106" s="186" t="s">
        <v>168</v>
      </c>
      <c r="B106" s="186" t="s">
        <v>169</v>
      </c>
      <c r="C106" s="215">
        <f>C107</f>
        <v>0</v>
      </c>
      <c r="D106" s="215">
        <f>D107</f>
        <v>0</v>
      </c>
    </row>
    <row r="107" spans="1:4" ht="63" hidden="1">
      <c r="A107" s="188" t="s">
        <v>170</v>
      </c>
      <c r="B107" s="188" t="s">
        <v>171</v>
      </c>
      <c r="C107" s="216">
        <v>0</v>
      </c>
      <c r="D107" s="216">
        <v>0</v>
      </c>
    </row>
    <row r="108" spans="1:4" ht="15.75">
      <c r="A108" s="21"/>
      <c r="B108" s="22" t="s">
        <v>172</v>
      </c>
      <c r="C108" s="169">
        <f>SUM(C19+C75)</f>
        <v>94965.369999999981</v>
      </c>
      <c r="D108" s="169">
        <f>SUM(D19+D75)</f>
        <v>72042.880000000005</v>
      </c>
    </row>
  </sheetData>
  <dataConsolidate/>
  <mergeCells count="16">
    <mergeCell ref="A11:D11"/>
    <mergeCell ref="A12:D12"/>
    <mergeCell ref="A16:A17"/>
    <mergeCell ref="B16:B17"/>
    <mergeCell ref="C16:D16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A13:D13"/>
    <mergeCell ref="A14:D14"/>
  </mergeCells>
  <printOptions horizontalCentered="1"/>
  <pageMargins left="0.6692913385826772" right="0.19685039370078741" top="0.59055118110236227" bottom="0.59055118110236227" header="0.11811023622047245" footer="0.11811023622047245"/>
  <pageSetup paperSize="9" scale="83" fitToHeight="3" orientation="portrait" r:id="rId1"/>
  <headerFooter alignWithMargins="0"/>
  <rowBreaks count="3" manualBreakCount="3">
    <brk id="28" max="3" man="1"/>
    <brk id="46" max="3" man="1"/>
    <brk id="8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54"/>
  <sheetViews>
    <sheetView showGridLines="0" topLeftCell="A14" zoomScaleNormal="100" workbookViewId="0">
      <selection activeCell="G14" sqref="G14"/>
    </sheetView>
  </sheetViews>
  <sheetFormatPr defaultColWidth="9.140625" defaultRowHeight="15.75"/>
  <cols>
    <col min="1" max="1" width="28" style="59" customWidth="1"/>
    <col min="2" max="2" width="49" style="59" customWidth="1"/>
    <col min="3" max="3" width="18.42578125" style="59" customWidth="1"/>
    <col min="4" max="5" width="9.140625" style="59"/>
    <col min="6" max="6" width="9.5703125" style="59" bestFit="1" customWidth="1"/>
    <col min="7" max="16384" width="9.140625" style="59"/>
  </cols>
  <sheetData>
    <row r="1" spans="1:4" customFormat="1">
      <c r="A1" s="108"/>
      <c r="B1" s="256" t="s">
        <v>174</v>
      </c>
      <c r="C1" s="256"/>
      <c r="D1" s="3"/>
    </row>
    <row r="2" spans="1:4" customFormat="1">
      <c r="A2" s="256" t="s">
        <v>0</v>
      </c>
      <c r="B2" s="256"/>
      <c r="C2" s="256"/>
      <c r="D2" s="3"/>
    </row>
    <row r="3" spans="1:4" customFormat="1">
      <c r="A3" s="256" t="s">
        <v>1</v>
      </c>
      <c r="B3" s="256"/>
      <c r="C3" s="256"/>
      <c r="D3" s="3"/>
    </row>
    <row r="4" spans="1:4" customFormat="1">
      <c r="A4" s="256" t="s">
        <v>227</v>
      </c>
      <c r="B4" s="256"/>
      <c r="C4" s="256"/>
      <c r="D4" s="3"/>
    </row>
    <row r="5" spans="1:4" customFormat="1">
      <c r="A5" s="256" t="s">
        <v>2</v>
      </c>
      <c r="B5" s="256"/>
      <c r="C5" s="256"/>
      <c r="D5" s="3"/>
    </row>
    <row r="6" spans="1:4" customFormat="1">
      <c r="A6" s="256" t="s">
        <v>22</v>
      </c>
      <c r="B6" s="256"/>
      <c r="C6" s="256"/>
      <c r="D6" s="3"/>
    </row>
    <row r="7" spans="1:4" customFormat="1">
      <c r="A7" s="256" t="s">
        <v>228</v>
      </c>
      <c r="B7" s="256"/>
      <c r="C7" s="256"/>
      <c r="D7" s="3"/>
    </row>
    <row r="8" spans="1:4" customFormat="1">
      <c r="A8" s="256" t="s">
        <v>24</v>
      </c>
      <c r="B8" s="256"/>
      <c r="C8" s="256"/>
      <c r="D8" s="3"/>
    </row>
    <row r="9" spans="1:4" customFormat="1" ht="21.75" customHeight="1">
      <c r="A9" s="255" t="s">
        <v>25</v>
      </c>
      <c r="B9" s="255"/>
      <c r="C9" s="255"/>
      <c r="D9" s="3"/>
    </row>
    <row r="10" spans="1:4" customFormat="1" ht="15.75" customHeight="1">
      <c r="A10" s="112"/>
      <c r="B10" s="112"/>
      <c r="C10" s="112"/>
      <c r="D10" s="3"/>
    </row>
    <row r="11" spans="1:4" customFormat="1" ht="21.75" customHeight="1">
      <c r="A11" s="266" t="s">
        <v>131</v>
      </c>
      <c r="B11" s="271"/>
      <c r="C11" s="271"/>
      <c r="D11" s="3"/>
    </row>
    <row r="12" spans="1:4" ht="20.25" customHeight="1">
      <c r="A12" s="266" t="s">
        <v>229</v>
      </c>
      <c r="B12" s="271"/>
      <c r="C12" s="271"/>
    </row>
    <row r="13" spans="1:4">
      <c r="A13" s="113"/>
      <c r="B13" s="114"/>
      <c r="C13" s="114"/>
    </row>
    <row r="14" spans="1:4">
      <c r="A14" s="60" t="s">
        <v>175</v>
      </c>
      <c r="B14" s="269" t="s">
        <v>30</v>
      </c>
      <c r="C14" s="61" t="s">
        <v>176</v>
      </c>
    </row>
    <row r="15" spans="1:4" ht="16.5" customHeight="1">
      <c r="A15" s="62" t="s">
        <v>177</v>
      </c>
      <c r="B15" s="270"/>
      <c r="C15" s="63" t="s">
        <v>178</v>
      </c>
    </row>
    <row r="16" spans="1:4">
      <c r="A16" s="64">
        <v>1</v>
      </c>
      <c r="B16" s="64">
        <v>2</v>
      </c>
      <c r="C16" s="64">
        <v>3</v>
      </c>
    </row>
    <row r="17" spans="1:7">
      <c r="A17" s="37" t="s">
        <v>130</v>
      </c>
      <c r="B17" s="65" t="s">
        <v>131</v>
      </c>
      <c r="C17" s="146">
        <f>C18+C52+C48</f>
        <v>62748.109999999993</v>
      </c>
    </row>
    <row r="18" spans="1:7" ht="47.25">
      <c r="A18" s="37" t="s">
        <v>132</v>
      </c>
      <c r="B18" s="38" t="s">
        <v>133</v>
      </c>
      <c r="C18" s="146">
        <f>C19+C22+C36+C41</f>
        <v>62713.729999999996</v>
      </c>
    </row>
    <row r="19" spans="1:7" ht="31.5">
      <c r="A19" s="66" t="s">
        <v>134</v>
      </c>
      <c r="B19" s="67" t="s">
        <v>135</v>
      </c>
      <c r="C19" s="146">
        <f>C20</f>
        <v>6424.3</v>
      </c>
    </row>
    <row r="20" spans="1:7" ht="67.5" customHeight="1">
      <c r="A20" s="34" t="s">
        <v>304</v>
      </c>
      <c r="B20" s="34" t="s">
        <v>305</v>
      </c>
      <c r="C20" s="147">
        <f>C21</f>
        <v>6424.3</v>
      </c>
      <c r="G20" s="69"/>
    </row>
    <row r="21" spans="1:7" ht="55.5" customHeight="1">
      <c r="A21" s="295" t="s">
        <v>306</v>
      </c>
      <c r="B21" s="223" t="s">
        <v>307</v>
      </c>
      <c r="C21" s="149">
        <f>1592.3+4832</f>
        <v>6424.3</v>
      </c>
      <c r="F21" s="69"/>
      <c r="G21" s="69"/>
    </row>
    <row r="22" spans="1:7" s="93" customFormat="1" ht="45.75" customHeight="1">
      <c r="A22" s="37" t="s">
        <v>136</v>
      </c>
      <c r="B22" s="97" t="s">
        <v>137</v>
      </c>
      <c r="C22" s="146">
        <f>C23+C25+C27+C29</f>
        <v>47452.09</v>
      </c>
    </row>
    <row r="23" spans="1:7" s="93" customFormat="1" ht="48.75" customHeight="1">
      <c r="A23" s="66" t="s">
        <v>280</v>
      </c>
      <c r="B23" s="107" t="s">
        <v>279</v>
      </c>
      <c r="C23" s="146">
        <f>C24</f>
        <v>200</v>
      </c>
    </row>
    <row r="24" spans="1:7" s="93" customFormat="1" ht="48.75" customHeight="1">
      <c r="A24" s="68" t="s">
        <v>276</v>
      </c>
      <c r="B24" s="72" t="s">
        <v>273</v>
      </c>
      <c r="C24" s="149">
        <v>200</v>
      </c>
    </row>
    <row r="25" spans="1:7" s="93" customFormat="1" ht="111" customHeight="1">
      <c r="A25" s="98" t="s">
        <v>138</v>
      </c>
      <c r="B25" s="99" t="s">
        <v>139</v>
      </c>
      <c r="C25" s="150">
        <f>C26</f>
        <v>1249.4000000000001</v>
      </c>
    </row>
    <row r="26" spans="1:7" s="94" customFormat="1" ht="107.25" customHeight="1">
      <c r="A26" s="100" t="s">
        <v>140</v>
      </c>
      <c r="B26" s="101" t="s">
        <v>141</v>
      </c>
      <c r="C26" s="151">
        <v>1249.4000000000001</v>
      </c>
    </row>
    <row r="27" spans="1:7" s="94" customFormat="1" ht="81" customHeight="1">
      <c r="A27" s="177" t="s">
        <v>277</v>
      </c>
      <c r="B27" s="178" t="s">
        <v>278</v>
      </c>
      <c r="C27" s="150">
        <f>C28</f>
        <v>37187.35</v>
      </c>
    </row>
    <row r="28" spans="1:7" s="94" customFormat="1" ht="85.5" customHeight="1">
      <c r="A28" s="136" t="s">
        <v>275</v>
      </c>
      <c r="B28" s="134" t="s">
        <v>271</v>
      </c>
      <c r="C28" s="151">
        <v>37187.35</v>
      </c>
    </row>
    <row r="29" spans="1:7" s="93" customFormat="1">
      <c r="A29" s="37" t="s">
        <v>142</v>
      </c>
      <c r="B29" s="38" t="s">
        <v>143</v>
      </c>
      <c r="C29" s="146">
        <f>C30</f>
        <v>8815.34</v>
      </c>
    </row>
    <row r="30" spans="1:7" s="93" customFormat="1" ht="31.5">
      <c r="A30" s="106" t="s">
        <v>144</v>
      </c>
      <c r="B30" s="88" t="s">
        <v>226</v>
      </c>
      <c r="C30" s="147">
        <f>C31+C32+C34+C35</f>
        <v>8815.34</v>
      </c>
    </row>
    <row r="31" spans="1:7" s="93" customFormat="1" ht="118.5" customHeight="1">
      <c r="A31" s="102" t="s">
        <v>144</v>
      </c>
      <c r="B31" s="95" t="s">
        <v>222</v>
      </c>
      <c r="C31" s="152">
        <v>1068.3800000000001</v>
      </c>
    </row>
    <row r="32" spans="1:7" s="93" customFormat="1" ht="148.5">
      <c r="A32" s="102" t="s">
        <v>144</v>
      </c>
      <c r="B32" s="96" t="s">
        <v>225</v>
      </c>
      <c r="C32" s="153">
        <v>2500</v>
      </c>
    </row>
    <row r="33" spans="1:7" s="93" customFormat="1" ht="63" hidden="1">
      <c r="A33" s="70" t="s">
        <v>144</v>
      </c>
      <c r="B33" s="48" t="s">
        <v>180</v>
      </c>
      <c r="C33" s="154">
        <v>0</v>
      </c>
    </row>
    <row r="34" spans="1:7" s="93" customFormat="1" ht="49.5" customHeight="1">
      <c r="A34" s="71" t="s">
        <v>144</v>
      </c>
      <c r="B34" s="72" t="s">
        <v>181</v>
      </c>
      <c r="C34" s="151">
        <v>168.48</v>
      </c>
    </row>
    <row r="35" spans="1:7" s="93" customFormat="1" ht="68.25" customHeight="1">
      <c r="A35" s="71" t="s">
        <v>144</v>
      </c>
      <c r="B35" s="40" t="s">
        <v>303</v>
      </c>
      <c r="C35" s="151">
        <v>5078.4799999999996</v>
      </c>
    </row>
    <row r="36" spans="1:7" ht="31.5">
      <c r="A36" s="66" t="s">
        <v>146</v>
      </c>
      <c r="B36" s="38" t="s">
        <v>147</v>
      </c>
      <c r="C36" s="146">
        <f>C39+C37</f>
        <v>143.82000000000002</v>
      </c>
    </row>
    <row r="37" spans="1:7" ht="47.25">
      <c r="A37" s="66" t="s">
        <v>148</v>
      </c>
      <c r="B37" s="67" t="s">
        <v>149</v>
      </c>
      <c r="C37" s="155">
        <f>C38</f>
        <v>3.52</v>
      </c>
    </row>
    <row r="38" spans="1:7" ht="47.25">
      <c r="A38" s="68" t="s">
        <v>150</v>
      </c>
      <c r="B38" s="73" t="s">
        <v>151</v>
      </c>
      <c r="C38" s="156">
        <v>3.52</v>
      </c>
    </row>
    <row r="39" spans="1:7" ht="47.25">
      <c r="A39" s="37" t="s">
        <v>152</v>
      </c>
      <c r="B39" s="38" t="s">
        <v>153</v>
      </c>
      <c r="C39" s="146">
        <f>C40</f>
        <v>140.30000000000001</v>
      </c>
    </row>
    <row r="40" spans="1:7" ht="63">
      <c r="A40" s="39" t="s">
        <v>154</v>
      </c>
      <c r="B40" s="41" t="s">
        <v>155</v>
      </c>
      <c r="C40" s="149">
        <v>140.30000000000001</v>
      </c>
    </row>
    <row r="41" spans="1:7" ht="21" customHeight="1">
      <c r="A41" s="37" t="s">
        <v>156</v>
      </c>
      <c r="B41" s="38" t="s">
        <v>157</v>
      </c>
      <c r="C41" s="146">
        <f>C44+C42</f>
        <v>8693.52</v>
      </c>
    </row>
    <row r="42" spans="1:7" ht="62.25" hidden="1" customHeight="1">
      <c r="A42" s="89" t="s">
        <v>158</v>
      </c>
      <c r="B42" s="90" t="s">
        <v>159</v>
      </c>
      <c r="C42" s="157">
        <f>C43</f>
        <v>0</v>
      </c>
    </row>
    <row r="43" spans="1:7" ht="78.75" hidden="1" customHeight="1">
      <c r="A43" s="91" t="s">
        <v>173</v>
      </c>
      <c r="B43" s="92" t="s">
        <v>161</v>
      </c>
      <c r="C43" s="158"/>
    </row>
    <row r="44" spans="1:7" ht="30" customHeight="1">
      <c r="A44" s="37" t="s">
        <v>162</v>
      </c>
      <c r="B44" s="74" t="s">
        <v>163</v>
      </c>
      <c r="C44" s="146">
        <f>C45</f>
        <v>8693.52</v>
      </c>
    </row>
    <row r="45" spans="1:7" ht="36.75" customHeight="1">
      <c r="A45" s="37" t="s">
        <v>164</v>
      </c>
      <c r="B45" s="38" t="s">
        <v>165</v>
      </c>
      <c r="C45" s="146">
        <f>C46+C47</f>
        <v>8693.52</v>
      </c>
    </row>
    <row r="46" spans="1:7" ht="78.75">
      <c r="A46" s="39" t="s">
        <v>182</v>
      </c>
      <c r="B46" s="41" t="s">
        <v>183</v>
      </c>
      <c r="C46" s="149">
        <v>6755.9</v>
      </c>
      <c r="G46" s="69"/>
    </row>
    <row r="47" spans="1:7" ht="247.5" customHeight="1">
      <c r="A47" s="102" t="s">
        <v>184</v>
      </c>
      <c r="B47" s="140" t="s">
        <v>185</v>
      </c>
      <c r="C47" s="148">
        <f>1245.1+692.52</f>
        <v>1937.62</v>
      </c>
      <c r="G47" s="69"/>
    </row>
    <row r="48" spans="1:7" ht="81.75" customHeight="1">
      <c r="A48" s="142" t="s">
        <v>207</v>
      </c>
      <c r="B48" s="143" t="s">
        <v>274</v>
      </c>
      <c r="C48" s="147">
        <f>C49</f>
        <v>34.380000000000003</v>
      </c>
      <c r="G48" s="69"/>
    </row>
    <row r="49" spans="1:7" ht="148.5" customHeight="1">
      <c r="A49" s="142" t="s">
        <v>209</v>
      </c>
      <c r="B49" s="143" t="s">
        <v>210</v>
      </c>
      <c r="C49" s="147">
        <f>C50</f>
        <v>34.380000000000003</v>
      </c>
      <c r="G49" s="69"/>
    </row>
    <row r="50" spans="1:7" ht="132">
      <c r="A50" s="142" t="s">
        <v>211</v>
      </c>
      <c r="B50" s="143" t="s">
        <v>212</v>
      </c>
      <c r="C50" s="147">
        <f>C51</f>
        <v>34.380000000000003</v>
      </c>
      <c r="G50" s="69"/>
    </row>
    <row r="51" spans="1:7" ht="84" customHeight="1">
      <c r="A51" s="141" t="s">
        <v>213</v>
      </c>
      <c r="B51" s="140" t="s">
        <v>191</v>
      </c>
      <c r="C51" s="148">
        <v>34.380000000000003</v>
      </c>
      <c r="G51" s="69"/>
    </row>
    <row r="52" spans="1:7" ht="47.25" hidden="1" customHeight="1">
      <c r="A52" s="44" t="s">
        <v>166</v>
      </c>
      <c r="B52" s="45" t="s">
        <v>167</v>
      </c>
      <c r="C52" s="46">
        <f>C53</f>
        <v>0</v>
      </c>
    </row>
    <row r="53" spans="1:7" ht="63" hidden="1" customHeight="1">
      <c r="A53" s="44" t="s">
        <v>168</v>
      </c>
      <c r="B53" s="45" t="s">
        <v>169</v>
      </c>
      <c r="C53" s="46">
        <f>C54</f>
        <v>0</v>
      </c>
    </row>
    <row r="54" spans="1:7" ht="63" hidden="1" customHeight="1">
      <c r="A54" s="47" t="s">
        <v>170</v>
      </c>
      <c r="B54" s="48" t="s">
        <v>171</v>
      </c>
      <c r="C54" s="49">
        <v>0</v>
      </c>
    </row>
  </sheetData>
  <mergeCells count="12">
    <mergeCell ref="A9:C9"/>
    <mergeCell ref="B14:B15"/>
    <mergeCell ref="A8:C8"/>
    <mergeCell ref="A6:C6"/>
    <mergeCell ref="A7:C7"/>
    <mergeCell ref="A11:C11"/>
    <mergeCell ref="A12:C12"/>
    <mergeCell ref="B1:C1"/>
    <mergeCell ref="A2:C2"/>
    <mergeCell ref="A3:C3"/>
    <mergeCell ref="A4:C4"/>
    <mergeCell ref="A5:C5"/>
  </mergeCells>
  <printOptions horizontalCentered="1"/>
  <pageMargins left="0.78740157480314965" right="0.39370078740157483" top="0.39370078740157483" bottom="0.39370078740157483" header="0" footer="0"/>
  <pageSetup paperSize="9" scale="86" fitToHeight="8" orientation="portrait" r:id="rId1"/>
  <headerFooter alignWithMargins="0"/>
  <rowBreaks count="2" manualBreakCount="2">
    <brk id="26" max="2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G51"/>
  <sheetViews>
    <sheetView zoomScaleNormal="100" workbookViewId="0">
      <selection activeCell="D21" sqref="D21"/>
    </sheetView>
  </sheetViews>
  <sheetFormatPr defaultColWidth="9.140625" defaultRowHeight="15.75"/>
  <cols>
    <col min="1" max="1" width="28" style="59" customWidth="1"/>
    <col min="2" max="2" width="49" style="59" customWidth="1"/>
    <col min="3" max="3" width="14.7109375" style="59" customWidth="1"/>
    <col min="4" max="4" width="14.5703125" style="59" customWidth="1"/>
    <col min="5" max="5" width="9.140625" style="59"/>
    <col min="6" max="6" width="9.5703125" style="59" bestFit="1" customWidth="1"/>
    <col min="7" max="16384" width="9.140625" style="59"/>
  </cols>
  <sheetData>
    <row r="1" spans="1:4" customFormat="1">
      <c r="A1" s="59"/>
      <c r="B1" s="256" t="s">
        <v>287</v>
      </c>
      <c r="C1" s="256"/>
      <c r="D1" s="256"/>
    </row>
    <row r="2" spans="1:4" customFormat="1">
      <c r="A2" s="59"/>
      <c r="B2" s="256" t="s">
        <v>0</v>
      </c>
      <c r="C2" s="256"/>
      <c r="D2" s="256"/>
    </row>
    <row r="3" spans="1:4" customFormat="1">
      <c r="A3" s="59"/>
      <c r="B3" s="256" t="s">
        <v>1</v>
      </c>
      <c r="C3" s="256"/>
      <c r="D3" s="256"/>
    </row>
    <row r="4" spans="1:4" customFormat="1">
      <c r="A4" s="59"/>
      <c r="B4" s="256" t="s">
        <v>227</v>
      </c>
      <c r="C4" s="256"/>
      <c r="D4" s="256"/>
    </row>
    <row r="5" spans="1:4" customFormat="1">
      <c r="A5" s="59"/>
      <c r="B5" s="256" t="s">
        <v>2</v>
      </c>
      <c r="C5" s="256"/>
      <c r="D5" s="256"/>
    </row>
    <row r="6" spans="1:4" customFormat="1">
      <c r="A6" s="59"/>
      <c r="B6" s="256" t="s">
        <v>22</v>
      </c>
      <c r="C6" s="256"/>
      <c r="D6" s="256"/>
    </row>
    <row r="7" spans="1:4" customFormat="1">
      <c r="A7" s="59"/>
      <c r="B7" s="256" t="s">
        <v>228</v>
      </c>
      <c r="C7" s="256"/>
      <c r="D7" s="256"/>
    </row>
    <row r="8" spans="1:4" customFormat="1">
      <c r="A8" s="59"/>
      <c r="B8" s="256" t="s">
        <v>24</v>
      </c>
      <c r="C8" s="256"/>
      <c r="D8" s="256"/>
    </row>
    <row r="9" spans="1:4" customFormat="1" ht="21.75" customHeight="1">
      <c r="A9" s="59"/>
      <c r="B9" s="255" t="s">
        <v>25</v>
      </c>
      <c r="C9" s="255"/>
      <c r="D9" s="255"/>
    </row>
    <row r="10" spans="1:4" customFormat="1" ht="21.75" customHeight="1">
      <c r="A10" s="59"/>
      <c r="B10" s="179"/>
      <c r="C10" s="179"/>
      <c r="D10" s="179"/>
    </row>
    <row r="11" spans="1:4" customFormat="1" ht="21.75" customHeight="1">
      <c r="A11" s="275" t="s">
        <v>131</v>
      </c>
      <c r="B11" s="276"/>
      <c r="C11" s="276"/>
      <c r="D11" s="267"/>
    </row>
    <row r="12" spans="1:4" customFormat="1" ht="16.5" customHeight="1">
      <c r="A12" s="275" t="s">
        <v>285</v>
      </c>
      <c r="B12" s="276"/>
      <c r="C12" s="276"/>
      <c r="D12" s="267"/>
    </row>
    <row r="13" spans="1:4" ht="16.5" thickBot="1">
      <c r="A13" s="189"/>
    </row>
    <row r="14" spans="1:4">
      <c r="A14" s="190" t="s">
        <v>175</v>
      </c>
      <c r="B14" s="272" t="s">
        <v>30</v>
      </c>
      <c r="C14" s="273" t="s">
        <v>288</v>
      </c>
      <c r="D14" s="274"/>
    </row>
    <row r="15" spans="1:4" ht="16.5" customHeight="1">
      <c r="A15" s="191" t="s">
        <v>177</v>
      </c>
      <c r="B15" s="270"/>
      <c r="C15" s="192">
        <v>2021</v>
      </c>
      <c r="D15" s="193">
        <v>2022</v>
      </c>
    </row>
    <row r="16" spans="1:4">
      <c r="A16" s="64">
        <v>1</v>
      </c>
      <c r="B16" s="64">
        <v>2</v>
      </c>
      <c r="C16" s="64">
        <v>3</v>
      </c>
      <c r="D16" s="64">
        <v>4</v>
      </c>
    </row>
    <row r="17" spans="1:7">
      <c r="A17" s="37" t="s">
        <v>130</v>
      </c>
      <c r="B17" s="65" t="s">
        <v>131</v>
      </c>
      <c r="C17" s="146">
        <f>C18+C49</f>
        <v>86328.449999999983</v>
      </c>
      <c r="D17" s="146">
        <f>D18+D49</f>
        <v>64160.08</v>
      </c>
    </row>
    <row r="18" spans="1:7" ht="47.25">
      <c r="A18" s="37" t="s">
        <v>132</v>
      </c>
      <c r="B18" s="38" t="s">
        <v>133</v>
      </c>
      <c r="C18" s="146">
        <f>C19+C22+C37+C42</f>
        <v>86328.449999999983</v>
      </c>
      <c r="D18" s="146">
        <f>D19+D22+D37+D42</f>
        <v>64160.08</v>
      </c>
    </row>
    <row r="19" spans="1:7" ht="31.5">
      <c r="A19" s="66" t="s">
        <v>134</v>
      </c>
      <c r="B19" s="67" t="s">
        <v>135</v>
      </c>
      <c r="C19" s="146">
        <f>C20</f>
        <v>6643.41</v>
      </c>
      <c r="D19" s="146">
        <f>D20</f>
        <v>6867.7</v>
      </c>
    </row>
    <row r="20" spans="1:7" ht="67.5" customHeight="1">
      <c r="A20" s="34" t="s">
        <v>304</v>
      </c>
      <c r="B20" s="34" t="s">
        <v>305</v>
      </c>
      <c r="C20" s="150">
        <f>C21</f>
        <v>6643.41</v>
      </c>
      <c r="D20" s="150">
        <f>D21</f>
        <v>6867.7</v>
      </c>
      <c r="G20" s="69"/>
    </row>
    <row r="21" spans="1:7" ht="53.25" customHeight="1">
      <c r="A21" s="222" t="s">
        <v>306</v>
      </c>
      <c r="B21" s="223" t="s">
        <v>307</v>
      </c>
      <c r="C21" s="149">
        <f>1654+4989.41</f>
        <v>6643.41</v>
      </c>
      <c r="D21" s="149">
        <f>1718.2+5149.5</f>
        <v>6867.7</v>
      </c>
      <c r="F21" s="69"/>
    </row>
    <row r="22" spans="1:7" ht="45.75" customHeight="1">
      <c r="A22" s="106" t="s">
        <v>136</v>
      </c>
      <c r="B22" s="194" t="s">
        <v>137</v>
      </c>
      <c r="C22" s="147">
        <f>C23+C25+C27+C29</f>
        <v>72783.01999999999</v>
      </c>
      <c r="D22" s="147">
        <f>D23+D25+D27+D29</f>
        <v>50383.360000000001</v>
      </c>
    </row>
    <row r="23" spans="1:7" ht="45.75" customHeight="1">
      <c r="A23" s="66" t="s">
        <v>280</v>
      </c>
      <c r="B23" s="107" t="s">
        <v>279</v>
      </c>
      <c r="C23" s="146">
        <f>C24</f>
        <v>17002</v>
      </c>
      <c r="D23" s="146">
        <f>D24</f>
        <v>46353</v>
      </c>
    </row>
    <row r="24" spans="1:7" ht="45.75" customHeight="1">
      <c r="A24" s="68" t="s">
        <v>276</v>
      </c>
      <c r="B24" s="72" t="s">
        <v>273</v>
      </c>
      <c r="C24" s="149">
        <v>17002</v>
      </c>
      <c r="D24" s="148">
        <v>46353</v>
      </c>
    </row>
    <row r="25" spans="1:7" ht="111.75" customHeight="1">
      <c r="A25" s="106" t="s">
        <v>138</v>
      </c>
      <c r="B25" s="195" t="s">
        <v>139</v>
      </c>
      <c r="C25" s="147">
        <f>C26</f>
        <v>0</v>
      </c>
      <c r="D25" s="147">
        <f>D26</f>
        <v>574.70000000000005</v>
      </c>
    </row>
    <row r="26" spans="1:7" s="197" customFormat="1" ht="107.25" customHeight="1">
      <c r="A26" s="102" t="s">
        <v>140</v>
      </c>
      <c r="B26" s="196" t="s">
        <v>141</v>
      </c>
      <c r="C26" s="148">
        <v>0</v>
      </c>
      <c r="D26" s="148">
        <v>574.70000000000005</v>
      </c>
    </row>
    <row r="27" spans="1:7" s="197" customFormat="1" ht="123" customHeight="1">
      <c r="A27" s="142" t="s">
        <v>298</v>
      </c>
      <c r="B27" s="195" t="s">
        <v>297</v>
      </c>
      <c r="C27" s="147">
        <f>C28</f>
        <v>0</v>
      </c>
      <c r="D27" s="147">
        <f>D28</f>
        <v>3455.66</v>
      </c>
    </row>
    <row r="28" spans="1:7" s="197" customFormat="1" ht="107.25" customHeight="1">
      <c r="A28" s="141" t="s">
        <v>295</v>
      </c>
      <c r="B28" s="220" t="s">
        <v>296</v>
      </c>
      <c r="C28" s="148">
        <v>0</v>
      </c>
      <c r="D28" s="148">
        <v>3455.66</v>
      </c>
    </row>
    <row r="29" spans="1:7" s="197" customFormat="1" ht="78.75" customHeight="1">
      <c r="A29" s="177" t="s">
        <v>277</v>
      </c>
      <c r="B29" s="178" t="s">
        <v>278</v>
      </c>
      <c r="C29" s="150">
        <f>C30</f>
        <v>55781.02</v>
      </c>
      <c r="D29" s="150">
        <f>D30</f>
        <v>0</v>
      </c>
    </row>
    <row r="30" spans="1:7" s="197" customFormat="1" ht="79.5" customHeight="1">
      <c r="A30" s="136" t="s">
        <v>275</v>
      </c>
      <c r="B30" s="134" t="s">
        <v>271</v>
      </c>
      <c r="C30" s="151">
        <v>55781.02</v>
      </c>
      <c r="D30" s="148">
        <v>0</v>
      </c>
    </row>
    <row r="31" spans="1:7" hidden="1">
      <c r="A31" s="198" t="s">
        <v>142</v>
      </c>
      <c r="B31" s="45" t="s">
        <v>143</v>
      </c>
      <c r="C31" s="203">
        <f>C34+C35+C36+C33</f>
        <v>0</v>
      </c>
      <c r="D31" s="203">
        <f>D34+D35+D36+D33</f>
        <v>0</v>
      </c>
    </row>
    <row r="32" spans="1:7" ht="47.25" hidden="1">
      <c r="A32" s="47" t="s">
        <v>144</v>
      </c>
      <c r="B32" s="48" t="s">
        <v>289</v>
      </c>
      <c r="C32" s="154">
        <v>0</v>
      </c>
      <c r="D32" s="154">
        <v>0</v>
      </c>
    </row>
    <row r="33" spans="1:7" ht="94.5" hidden="1">
      <c r="A33" s="47" t="s">
        <v>144</v>
      </c>
      <c r="B33" s="48" t="s">
        <v>290</v>
      </c>
      <c r="C33" s="204">
        <v>0</v>
      </c>
      <c r="D33" s="204">
        <v>0</v>
      </c>
    </row>
    <row r="34" spans="1:7" ht="94.5" hidden="1">
      <c r="A34" s="47" t="s">
        <v>144</v>
      </c>
      <c r="B34" s="48" t="s">
        <v>291</v>
      </c>
      <c r="C34" s="205">
        <v>0</v>
      </c>
      <c r="D34" s="205">
        <v>0</v>
      </c>
    </row>
    <row r="35" spans="1:7" ht="54" hidden="1" customHeight="1">
      <c r="A35" s="70" t="s">
        <v>144</v>
      </c>
      <c r="B35" s="48" t="s">
        <v>181</v>
      </c>
      <c r="C35" s="154">
        <v>0</v>
      </c>
      <c r="D35" s="154">
        <v>0</v>
      </c>
    </row>
    <row r="36" spans="1:7" ht="63" hidden="1">
      <c r="A36" s="70" t="s">
        <v>144</v>
      </c>
      <c r="B36" s="48" t="s">
        <v>180</v>
      </c>
      <c r="C36" s="154">
        <v>0</v>
      </c>
      <c r="D36" s="154">
        <v>0</v>
      </c>
    </row>
    <row r="37" spans="1:7" ht="31.5">
      <c r="A37" s="66" t="s">
        <v>146</v>
      </c>
      <c r="B37" s="38" t="s">
        <v>147</v>
      </c>
      <c r="C37" s="146">
        <f>C40+C38</f>
        <v>146.12</v>
      </c>
      <c r="D37" s="146">
        <f>D40+D38</f>
        <v>153.12</v>
      </c>
    </row>
    <row r="38" spans="1:7" ht="47.25">
      <c r="A38" s="66" t="s">
        <v>148</v>
      </c>
      <c r="B38" s="67" t="s">
        <v>149</v>
      </c>
      <c r="C38" s="155">
        <f>C39</f>
        <v>3.52</v>
      </c>
      <c r="D38" s="155">
        <f>D39</f>
        <v>3.52</v>
      </c>
      <c r="F38" s="69"/>
    </row>
    <row r="39" spans="1:7" ht="47.25">
      <c r="A39" s="68" t="s">
        <v>150</v>
      </c>
      <c r="B39" s="73" t="s">
        <v>151</v>
      </c>
      <c r="C39" s="156">
        <v>3.52</v>
      </c>
      <c r="D39" s="156">
        <v>3.52</v>
      </c>
    </row>
    <row r="40" spans="1:7" ht="47.25">
      <c r="A40" s="37" t="s">
        <v>152</v>
      </c>
      <c r="B40" s="38" t="s">
        <v>153</v>
      </c>
      <c r="C40" s="146">
        <f>C41</f>
        <v>142.6</v>
      </c>
      <c r="D40" s="146">
        <f>D41</f>
        <v>149.6</v>
      </c>
    </row>
    <row r="41" spans="1:7" ht="63">
      <c r="A41" s="39" t="s">
        <v>154</v>
      </c>
      <c r="B41" s="41" t="s">
        <v>155</v>
      </c>
      <c r="C41" s="149">
        <v>142.6</v>
      </c>
      <c r="D41" s="149">
        <v>149.6</v>
      </c>
    </row>
    <row r="42" spans="1:7" ht="21" customHeight="1">
      <c r="A42" s="37" t="s">
        <v>156</v>
      </c>
      <c r="B42" s="38" t="s">
        <v>157</v>
      </c>
      <c r="C42" s="146">
        <f>C45+C43</f>
        <v>6755.9</v>
      </c>
      <c r="D42" s="146">
        <f>D45+D43</f>
        <v>6755.9</v>
      </c>
    </row>
    <row r="43" spans="1:7" ht="62.25" hidden="1" customHeight="1">
      <c r="A43" s="198" t="s">
        <v>292</v>
      </c>
      <c r="B43" s="200" t="s">
        <v>159</v>
      </c>
      <c r="C43" s="206">
        <f>C44</f>
        <v>0</v>
      </c>
      <c r="D43" s="206">
        <f>D44</f>
        <v>0</v>
      </c>
    </row>
    <row r="44" spans="1:7" ht="78.75" hidden="1">
      <c r="A44" s="47" t="s">
        <v>173</v>
      </c>
      <c r="B44" s="201" t="s">
        <v>161</v>
      </c>
      <c r="C44" s="207">
        <v>0</v>
      </c>
      <c r="D44" s="207">
        <v>0</v>
      </c>
    </row>
    <row r="45" spans="1:7" ht="30" customHeight="1">
      <c r="A45" s="37" t="s">
        <v>162</v>
      </c>
      <c r="B45" s="74" t="s">
        <v>163</v>
      </c>
      <c r="C45" s="146">
        <f>C46</f>
        <v>6755.9</v>
      </c>
      <c r="D45" s="146">
        <f>D46</f>
        <v>6755.9</v>
      </c>
    </row>
    <row r="46" spans="1:7" ht="33.75" customHeight="1">
      <c r="A46" s="37" t="s">
        <v>164</v>
      </c>
      <c r="B46" s="38" t="s">
        <v>165</v>
      </c>
      <c r="C46" s="146">
        <f>C47+C48</f>
        <v>6755.9</v>
      </c>
      <c r="D46" s="146">
        <f>D47+D48</f>
        <v>6755.9</v>
      </c>
    </row>
    <row r="47" spans="1:7" ht="78.75">
      <c r="A47" s="39" t="s">
        <v>182</v>
      </c>
      <c r="B47" s="41" t="s">
        <v>183</v>
      </c>
      <c r="C47" s="149">
        <v>6755.9</v>
      </c>
      <c r="D47" s="149">
        <v>6755.9</v>
      </c>
      <c r="G47" s="69"/>
    </row>
    <row r="48" spans="1:7" ht="247.5" hidden="1">
      <c r="A48" s="47" t="s">
        <v>293</v>
      </c>
      <c r="B48" s="202" t="s">
        <v>185</v>
      </c>
      <c r="C48" s="199">
        <v>0</v>
      </c>
      <c r="D48" s="199">
        <v>0</v>
      </c>
      <c r="G48" s="69"/>
    </row>
    <row r="49" spans="1:4" ht="47.25" hidden="1">
      <c r="A49" s="44" t="s">
        <v>166</v>
      </c>
      <c r="B49" s="45" t="s">
        <v>167</v>
      </c>
      <c r="C49" s="46">
        <f>C50</f>
        <v>0</v>
      </c>
      <c r="D49" s="46">
        <f>D50</f>
        <v>0</v>
      </c>
    </row>
    <row r="50" spans="1:4" ht="63" hidden="1">
      <c r="A50" s="44" t="s">
        <v>168</v>
      </c>
      <c r="B50" s="45" t="s">
        <v>169</v>
      </c>
      <c r="C50" s="46">
        <f>C51</f>
        <v>0</v>
      </c>
      <c r="D50" s="46">
        <f>D51</f>
        <v>0</v>
      </c>
    </row>
    <row r="51" spans="1:4" ht="63" hidden="1">
      <c r="A51" s="47" t="s">
        <v>170</v>
      </c>
      <c r="B51" s="48" t="s">
        <v>171</v>
      </c>
      <c r="C51" s="49">
        <v>0</v>
      </c>
      <c r="D51" s="49">
        <v>0</v>
      </c>
    </row>
  </sheetData>
  <mergeCells count="13">
    <mergeCell ref="B1:D1"/>
    <mergeCell ref="B2:D2"/>
    <mergeCell ref="B3:D3"/>
    <mergeCell ref="B4:D4"/>
    <mergeCell ref="B5:D5"/>
    <mergeCell ref="B14:B15"/>
    <mergeCell ref="C14:D14"/>
    <mergeCell ref="B6:D6"/>
    <mergeCell ref="A11:D11"/>
    <mergeCell ref="A12:D12"/>
    <mergeCell ref="B7:D7"/>
    <mergeCell ref="B8:D8"/>
    <mergeCell ref="B9:D9"/>
  </mergeCells>
  <printOptions horizontalCentered="1"/>
  <pageMargins left="0.98425196850393704" right="0.39370078740157483" top="0.78740157480314965" bottom="0.98425196850393704" header="0.51181102362204722" footer="0.51181102362204722"/>
  <pageSetup paperSize="9" scale="79" fitToHeight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9"/>
  <sheetViews>
    <sheetView topLeftCell="A43" zoomScaleNormal="100" workbookViewId="0">
      <selection activeCell="F41" sqref="F41"/>
    </sheetView>
  </sheetViews>
  <sheetFormatPr defaultColWidth="9.140625" defaultRowHeight="12.75"/>
  <cols>
    <col min="1" max="1" width="17.7109375" style="135" customWidth="1"/>
    <col min="2" max="2" width="27.5703125" style="135" customWidth="1"/>
    <col min="3" max="3" width="67.85546875" style="135" customWidth="1"/>
    <col min="4" max="4" width="6.140625" style="118" customWidth="1"/>
    <col min="5" max="16384" width="9.140625" style="118"/>
  </cols>
  <sheetData>
    <row r="1" spans="1:4" ht="15.75">
      <c r="A1" s="115"/>
      <c r="B1" s="115"/>
      <c r="C1" s="116" t="s">
        <v>230</v>
      </c>
      <c r="D1" s="117"/>
    </row>
    <row r="2" spans="1:4" ht="15.75">
      <c r="A2" s="115"/>
      <c r="B2" s="115"/>
      <c r="C2" s="116" t="s">
        <v>231</v>
      </c>
      <c r="D2" s="117"/>
    </row>
    <row r="3" spans="1:4" ht="15.75">
      <c r="A3" s="115"/>
      <c r="B3" s="115"/>
      <c r="C3" s="116" t="s">
        <v>1</v>
      </c>
      <c r="D3" s="117"/>
    </row>
    <row r="4" spans="1:4" ht="15.75">
      <c r="A4" s="115"/>
      <c r="B4" s="115"/>
      <c r="C4" s="116" t="s">
        <v>232</v>
      </c>
      <c r="D4" s="117"/>
    </row>
    <row r="5" spans="1:4" ht="15.75">
      <c r="A5" s="115"/>
      <c r="B5" s="115"/>
      <c r="C5" s="116" t="s">
        <v>2</v>
      </c>
      <c r="D5" s="117"/>
    </row>
    <row r="6" spans="1:4" ht="15.75">
      <c r="A6" s="115"/>
      <c r="B6" s="115"/>
      <c r="C6" s="116" t="s">
        <v>22</v>
      </c>
      <c r="D6" s="117"/>
    </row>
    <row r="7" spans="1:4" ht="15.75">
      <c r="A7" s="115"/>
      <c r="B7" s="119"/>
      <c r="C7" s="119" t="s">
        <v>228</v>
      </c>
    </row>
    <row r="8" spans="1:4" ht="17.25" customHeight="1">
      <c r="A8" s="115"/>
      <c r="B8" s="138"/>
      <c r="C8" s="111" t="s">
        <v>24</v>
      </c>
      <c r="D8" s="138"/>
    </row>
    <row r="9" spans="1:4" ht="20.25" customHeight="1">
      <c r="A9" s="115"/>
      <c r="B9" s="139"/>
      <c r="C9" s="112" t="s">
        <v>25</v>
      </c>
      <c r="D9" s="139"/>
    </row>
    <row r="10" spans="1:4" ht="15.75">
      <c r="A10" s="115"/>
      <c r="B10" s="286"/>
      <c r="C10" s="286"/>
    </row>
    <row r="11" spans="1:4" ht="15.75">
      <c r="A11" s="287" t="s">
        <v>233</v>
      </c>
      <c r="B11" s="287"/>
      <c r="C11" s="287"/>
    </row>
    <row r="12" spans="1:4" ht="15.75">
      <c r="A12" s="287" t="s">
        <v>234</v>
      </c>
      <c r="B12" s="287"/>
      <c r="C12" s="287"/>
    </row>
    <row r="13" spans="1:4" ht="15.75">
      <c r="A13" s="287" t="s">
        <v>27</v>
      </c>
      <c r="B13" s="287"/>
      <c r="C13" s="287"/>
    </row>
    <row r="14" spans="1:4" ht="15.75">
      <c r="A14" s="287" t="s">
        <v>235</v>
      </c>
      <c r="B14" s="287"/>
      <c r="C14" s="287"/>
    </row>
    <row r="15" spans="1:4" ht="15.75">
      <c r="A15" s="115"/>
      <c r="B15" s="120"/>
      <c r="C15" s="120"/>
    </row>
    <row r="16" spans="1:4" ht="15.75">
      <c r="A16" s="277" t="s">
        <v>29</v>
      </c>
      <c r="B16" s="278"/>
      <c r="C16" s="279" t="s">
        <v>236</v>
      </c>
    </row>
    <row r="17" spans="1:3" ht="15.75">
      <c r="A17" s="282" t="s">
        <v>237</v>
      </c>
      <c r="B17" s="283"/>
      <c r="C17" s="280"/>
    </row>
    <row r="18" spans="1:3" ht="15" customHeight="1">
      <c r="A18" s="279" t="s">
        <v>238</v>
      </c>
      <c r="B18" s="279" t="s">
        <v>239</v>
      </c>
      <c r="C18" s="280"/>
    </row>
    <row r="19" spans="1:3">
      <c r="A19" s="284"/>
      <c r="B19" s="284"/>
      <c r="C19" s="280"/>
    </row>
    <row r="20" spans="1:3" ht="96" customHeight="1">
      <c r="A20" s="285"/>
      <c r="B20" s="285"/>
      <c r="C20" s="281"/>
    </row>
    <row r="21" spans="1:3" ht="15.75">
      <c r="A21" s="121">
        <v>1</v>
      </c>
      <c r="B21" s="122">
        <v>2</v>
      </c>
      <c r="C21" s="122">
        <v>3</v>
      </c>
    </row>
    <row r="22" spans="1:3" ht="47.25">
      <c r="A22" s="123">
        <v>957</v>
      </c>
      <c r="B22" s="122"/>
      <c r="C22" s="124" t="s">
        <v>240</v>
      </c>
    </row>
    <row r="23" spans="1:3" ht="63">
      <c r="A23" s="122">
        <v>957</v>
      </c>
      <c r="B23" s="122" t="s">
        <v>241</v>
      </c>
      <c r="C23" s="125" t="s">
        <v>77</v>
      </c>
    </row>
    <row r="24" spans="1:3" ht="66" customHeight="1">
      <c r="A24" s="122">
        <v>957</v>
      </c>
      <c r="B24" s="122" t="s">
        <v>186</v>
      </c>
      <c r="C24" s="125" t="s">
        <v>85</v>
      </c>
    </row>
    <row r="25" spans="1:3" ht="66.75" customHeight="1">
      <c r="A25" s="122">
        <v>957</v>
      </c>
      <c r="B25" s="122" t="s">
        <v>242</v>
      </c>
      <c r="C25" s="125" t="s">
        <v>243</v>
      </c>
    </row>
    <row r="26" spans="1:3" ht="47.25">
      <c r="A26" s="122">
        <v>957</v>
      </c>
      <c r="B26" s="122" t="s">
        <v>244</v>
      </c>
      <c r="C26" s="125" t="s">
        <v>245</v>
      </c>
    </row>
    <row r="27" spans="1:3" ht="78.75">
      <c r="A27" s="122">
        <v>957</v>
      </c>
      <c r="B27" s="122" t="s">
        <v>246</v>
      </c>
      <c r="C27" s="126" t="s">
        <v>103</v>
      </c>
    </row>
    <row r="28" spans="1:3" ht="31.5">
      <c r="A28" s="122">
        <v>957</v>
      </c>
      <c r="B28" s="122" t="s">
        <v>187</v>
      </c>
      <c r="C28" s="125" t="s">
        <v>188</v>
      </c>
    </row>
    <row r="29" spans="1:3" ht="94.5">
      <c r="A29" s="122">
        <v>957</v>
      </c>
      <c r="B29" s="122" t="s">
        <v>247</v>
      </c>
      <c r="C29" s="125" t="s">
        <v>248</v>
      </c>
    </row>
    <row r="30" spans="1:3" ht="94.5">
      <c r="A30" s="122">
        <v>957</v>
      </c>
      <c r="B30" s="122" t="s">
        <v>249</v>
      </c>
      <c r="C30" s="125" t="s">
        <v>250</v>
      </c>
    </row>
    <row r="31" spans="1:3" ht="78.75">
      <c r="A31" s="127">
        <v>957</v>
      </c>
      <c r="B31" s="128" t="s">
        <v>251</v>
      </c>
      <c r="C31" s="129" t="s">
        <v>252</v>
      </c>
    </row>
    <row r="32" spans="1:3" ht="69.75" customHeight="1">
      <c r="A32" s="127">
        <v>957</v>
      </c>
      <c r="B32" s="128" t="s">
        <v>253</v>
      </c>
      <c r="C32" s="129" t="s">
        <v>254</v>
      </c>
    </row>
    <row r="33" spans="1:3" ht="63">
      <c r="A33" s="127">
        <v>957</v>
      </c>
      <c r="B33" s="130" t="s">
        <v>255</v>
      </c>
      <c r="C33" s="131" t="s">
        <v>256</v>
      </c>
    </row>
    <row r="34" spans="1:3" ht="31.5">
      <c r="A34" s="122">
        <v>957</v>
      </c>
      <c r="B34" s="122" t="s">
        <v>257</v>
      </c>
      <c r="C34" s="125" t="s">
        <v>258</v>
      </c>
    </row>
    <row r="35" spans="1:3" ht="15.75">
      <c r="A35" s="122">
        <v>957</v>
      </c>
      <c r="B35" s="122" t="s">
        <v>259</v>
      </c>
      <c r="C35" s="125" t="s">
        <v>260</v>
      </c>
    </row>
    <row r="36" spans="1:3" ht="36" customHeight="1">
      <c r="A36" s="122">
        <v>957</v>
      </c>
      <c r="B36" s="222" t="s">
        <v>308</v>
      </c>
      <c r="C36" s="223" t="s">
        <v>307</v>
      </c>
    </row>
    <row r="37" spans="1:3" ht="31.5">
      <c r="A37" s="122">
        <v>957</v>
      </c>
      <c r="B37" s="137" t="s">
        <v>272</v>
      </c>
      <c r="C37" s="72" t="s">
        <v>273</v>
      </c>
    </row>
    <row r="38" spans="1:3" ht="81.75" customHeight="1">
      <c r="A38" s="122">
        <v>957</v>
      </c>
      <c r="B38" s="122" t="s">
        <v>189</v>
      </c>
      <c r="C38" s="134" t="s">
        <v>141</v>
      </c>
    </row>
    <row r="39" spans="1:3" ht="81.75" customHeight="1">
      <c r="A39" s="122">
        <v>957</v>
      </c>
      <c r="B39" s="221" t="s">
        <v>299</v>
      </c>
      <c r="C39" s="134" t="s">
        <v>296</v>
      </c>
    </row>
    <row r="40" spans="1:3" ht="37.5" customHeight="1">
      <c r="A40" s="122">
        <v>957</v>
      </c>
      <c r="B40" s="11" t="s">
        <v>310</v>
      </c>
      <c r="C40" s="21" t="s">
        <v>311</v>
      </c>
    </row>
    <row r="41" spans="1:3" ht="63">
      <c r="A41" s="122">
        <v>957</v>
      </c>
      <c r="B41" s="122" t="s">
        <v>270</v>
      </c>
      <c r="C41" s="134" t="s">
        <v>271</v>
      </c>
    </row>
    <row r="42" spans="1:3" ht="15.75">
      <c r="A42" s="122">
        <v>957</v>
      </c>
      <c r="B42" s="122" t="s">
        <v>190</v>
      </c>
      <c r="C42" s="125" t="s">
        <v>145</v>
      </c>
    </row>
    <row r="43" spans="1:3" ht="47.25">
      <c r="A43" s="122">
        <v>957</v>
      </c>
      <c r="B43" s="122" t="s">
        <v>263</v>
      </c>
      <c r="C43" s="125" t="s">
        <v>155</v>
      </c>
    </row>
    <row r="44" spans="1:3" ht="31.5">
      <c r="A44" s="122">
        <v>957</v>
      </c>
      <c r="B44" s="122" t="s">
        <v>264</v>
      </c>
      <c r="C44" s="125" t="s">
        <v>151</v>
      </c>
    </row>
    <row r="45" spans="1:3" ht="63">
      <c r="A45" s="122">
        <v>957</v>
      </c>
      <c r="B45" s="122" t="s">
        <v>265</v>
      </c>
      <c r="C45" s="125" t="s">
        <v>161</v>
      </c>
    </row>
    <row r="46" spans="1:3" ht="47.25">
      <c r="A46" s="122">
        <v>957</v>
      </c>
      <c r="B46" s="122" t="s">
        <v>266</v>
      </c>
      <c r="C46" s="125" t="s">
        <v>183</v>
      </c>
    </row>
    <row r="47" spans="1:3" ht="157.5">
      <c r="A47" s="122">
        <v>957</v>
      </c>
      <c r="B47" s="122" t="s">
        <v>267</v>
      </c>
      <c r="C47" s="133" t="s">
        <v>185</v>
      </c>
    </row>
    <row r="48" spans="1:3" ht="63">
      <c r="A48" s="122">
        <v>957</v>
      </c>
      <c r="B48" s="132" t="s">
        <v>268</v>
      </c>
      <c r="C48" s="133" t="s">
        <v>191</v>
      </c>
    </row>
    <row r="49" spans="1:3" ht="47.25">
      <c r="A49" s="122">
        <v>957</v>
      </c>
      <c r="B49" s="132" t="s">
        <v>269</v>
      </c>
      <c r="C49" s="133" t="s">
        <v>171</v>
      </c>
    </row>
  </sheetData>
  <mergeCells count="10">
    <mergeCell ref="B10:C10"/>
    <mergeCell ref="A11:C11"/>
    <mergeCell ref="A12:C12"/>
    <mergeCell ref="A13:C13"/>
    <mergeCell ref="A14:C14"/>
    <mergeCell ref="A16:B16"/>
    <mergeCell ref="C16:C20"/>
    <mergeCell ref="A17:B17"/>
    <mergeCell ref="A18:A20"/>
    <mergeCell ref="B18:B20"/>
  </mergeCells>
  <printOptions horizontalCentered="1"/>
  <pageMargins left="0.70866141732283472" right="0.70866141732283472" top="0.74803149606299213" bottom="0.59055118110236227" header="0" footer="0"/>
  <pageSetup paperSize="9" scale="76" orientation="portrait" r:id="rId1"/>
  <rowBreaks count="1" manualBreakCount="1">
    <brk id="30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zoomScale="80" zoomScaleNormal="80" workbookViewId="0">
      <selection activeCell="F9" sqref="F9"/>
    </sheetView>
  </sheetViews>
  <sheetFormatPr defaultRowHeight="16.5"/>
  <cols>
    <col min="1" max="1" width="6.85546875" style="105" customWidth="1"/>
    <col min="2" max="2" width="28.85546875" style="103" customWidth="1"/>
    <col min="3" max="3" width="26.28515625" style="103" customWidth="1"/>
    <col min="4" max="4" width="51.28515625" style="103" customWidth="1"/>
    <col min="5" max="7" width="18.140625" style="103" customWidth="1"/>
    <col min="8" max="8" width="57.140625" style="103" customWidth="1"/>
    <col min="9" max="258" width="9.140625" style="103"/>
    <col min="259" max="259" width="6.85546875" style="103" customWidth="1"/>
    <col min="260" max="260" width="28.85546875" style="103" customWidth="1"/>
    <col min="261" max="261" width="29.7109375" style="103" customWidth="1"/>
    <col min="262" max="262" width="51.28515625" style="103" customWidth="1"/>
    <col min="263" max="263" width="17.140625" style="103" customWidth="1"/>
    <col min="264" max="264" width="48" style="103" customWidth="1"/>
    <col min="265" max="514" width="9.140625" style="103"/>
    <col min="515" max="515" width="6.85546875" style="103" customWidth="1"/>
    <col min="516" max="516" width="28.85546875" style="103" customWidth="1"/>
    <col min="517" max="517" width="29.7109375" style="103" customWidth="1"/>
    <col min="518" max="518" width="51.28515625" style="103" customWidth="1"/>
    <col min="519" max="519" width="17.140625" style="103" customWidth="1"/>
    <col min="520" max="520" width="48" style="103" customWidth="1"/>
    <col min="521" max="770" width="9.140625" style="103"/>
    <col min="771" max="771" width="6.85546875" style="103" customWidth="1"/>
    <col min="772" max="772" width="28.85546875" style="103" customWidth="1"/>
    <col min="773" max="773" width="29.7109375" style="103" customWidth="1"/>
    <col min="774" max="774" width="51.28515625" style="103" customWidth="1"/>
    <col min="775" max="775" width="17.140625" style="103" customWidth="1"/>
    <col min="776" max="776" width="48" style="103" customWidth="1"/>
    <col min="777" max="1026" width="9.140625" style="103"/>
    <col min="1027" max="1027" width="6.85546875" style="103" customWidth="1"/>
    <col min="1028" max="1028" width="28.85546875" style="103" customWidth="1"/>
    <col min="1029" max="1029" width="29.7109375" style="103" customWidth="1"/>
    <col min="1030" max="1030" width="51.28515625" style="103" customWidth="1"/>
    <col min="1031" max="1031" width="17.140625" style="103" customWidth="1"/>
    <col min="1032" max="1032" width="48" style="103" customWidth="1"/>
    <col min="1033" max="1282" width="9.140625" style="103"/>
    <col min="1283" max="1283" width="6.85546875" style="103" customWidth="1"/>
    <col min="1284" max="1284" width="28.85546875" style="103" customWidth="1"/>
    <col min="1285" max="1285" width="29.7109375" style="103" customWidth="1"/>
    <col min="1286" max="1286" width="51.28515625" style="103" customWidth="1"/>
    <col min="1287" max="1287" width="17.140625" style="103" customWidth="1"/>
    <col min="1288" max="1288" width="48" style="103" customWidth="1"/>
    <col min="1289" max="1538" width="9.140625" style="103"/>
    <col min="1539" max="1539" width="6.85546875" style="103" customWidth="1"/>
    <col min="1540" max="1540" width="28.85546875" style="103" customWidth="1"/>
    <col min="1541" max="1541" width="29.7109375" style="103" customWidth="1"/>
    <col min="1542" max="1542" width="51.28515625" style="103" customWidth="1"/>
    <col min="1543" max="1543" width="17.140625" style="103" customWidth="1"/>
    <col min="1544" max="1544" width="48" style="103" customWidth="1"/>
    <col min="1545" max="1794" width="9.140625" style="103"/>
    <col min="1795" max="1795" width="6.85546875" style="103" customWidth="1"/>
    <col min="1796" max="1796" width="28.85546875" style="103" customWidth="1"/>
    <col min="1797" max="1797" width="29.7109375" style="103" customWidth="1"/>
    <col min="1798" max="1798" width="51.28515625" style="103" customWidth="1"/>
    <col min="1799" max="1799" width="17.140625" style="103" customWidth="1"/>
    <col min="1800" max="1800" width="48" style="103" customWidth="1"/>
    <col min="1801" max="2050" width="9.140625" style="103"/>
    <col min="2051" max="2051" width="6.85546875" style="103" customWidth="1"/>
    <col min="2052" max="2052" width="28.85546875" style="103" customWidth="1"/>
    <col min="2053" max="2053" width="29.7109375" style="103" customWidth="1"/>
    <col min="2054" max="2054" width="51.28515625" style="103" customWidth="1"/>
    <col min="2055" max="2055" width="17.140625" style="103" customWidth="1"/>
    <col min="2056" max="2056" width="48" style="103" customWidth="1"/>
    <col min="2057" max="2306" width="9.140625" style="103"/>
    <col min="2307" max="2307" width="6.85546875" style="103" customWidth="1"/>
    <col min="2308" max="2308" width="28.85546875" style="103" customWidth="1"/>
    <col min="2309" max="2309" width="29.7109375" style="103" customWidth="1"/>
    <col min="2310" max="2310" width="51.28515625" style="103" customWidth="1"/>
    <col min="2311" max="2311" width="17.140625" style="103" customWidth="1"/>
    <col min="2312" max="2312" width="48" style="103" customWidth="1"/>
    <col min="2313" max="2562" width="9.140625" style="103"/>
    <col min="2563" max="2563" width="6.85546875" style="103" customWidth="1"/>
    <col min="2564" max="2564" width="28.85546875" style="103" customWidth="1"/>
    <col min="2565" max="2565" width="29.7109375" style="103" customWidth="1"/>
    <col min="2566" max="2566" width="51.28515625" style="103" customWidth="1"/>
    <col min="2567" max="2567" width="17.140625" style="103" customWidth="1"/>
    <col min="2568" max="2568" width="48" style="103" customWidth="1"/>
    <col min="2569" max="2818" width="9.140625" style="103"/>
    <col min="2819" max="2819" width="6.85546875" style="103" customWidth="1"/>
    <col min="2820" max="2820" width="28.85546875" style="103" customWidth="1"/>
    <col min="2821" max="2821" width="29.7109375" style="103" customWidth="1"/>
    <col min="2822" max="2822" width="51.28515625" style="103" customWidth="1"/>
    <col min="2823" max="2823" width="17.140625" style="103" customWidth="1"/>
    <col min="2824" max="2824" width="48" style="103" customWidth="1"/>
    <col min="2825" max="3074" width="9.140625" style="103"/>
    <col min="3075" max="3075" width="6.85546875" style="103" customWidth="1"/>
    <col min="3076" max="3076" width="28.85546875" style="103" customWidth="1"/>
    <col min="3077" max="3077" width="29.7109375" style="103" customWidth="1"/>
    <col min="3078" max="3078" width="51.28515625" style="103" customWidth="1"/>
    <col min="3079" max="3079" width="17.140625" style="103" customWidth="1"/>
    <col min="3080" max="3080" width="48" style="103" customWidth="1"/>
    <col min="3081" max="3330" width="9.140625" style="103"/>
    <col min="3331" max="3331" width="6.85546875" style="103" customWidth="1"/>
    <col min="3332" max="3332" width="28.85546875" style="103" customWidth="1"/>
    <col min="3333" max="3333" width="29.7109375" style="103" customWidth="1"/>
    <col min="3334" max="3334" width="51.28515625" style="103" customWidth="1"/>
    <col min="3335" max="3335" width="17.140625" style="103" customWidth="1"/>
    <col min="3336" max="3336" width="48" style="103" customWidth="1"/>
    <col min="3337" max="3586" width="9.140625" style="103"/>
    <col min="3587" max="3587" width="6.85546875" style="103" customWidth="1"/>
    <col min="3588" max="3588" width="28.85546875" style="103" customWidth="1"/>
    <col min="3589" max="3589" width="29.7109375" style="103" customWidth="1"/>
    <col min="3590" max="3590" width="51.28515625" style="103" customWidth="1"/>
    <col min="3591" max="3591" width="17.140625" style="103" customWidth="1"/>
    <col min="3592" max="3592" width="48" style="103" customWidth="1"/>
    <col min="3593" max="3842" width="9.140625" style="103"/>
    <col min="3843" max="3843" width="6.85546875" style="103" customWidth="1"/>
    <col min="3844" max="3844" width="28.85546875" style="103" customWidth="1"/>
    <col min="3845" max="3845" width="29.7109375" style="103" customWidth="1"/>
    <col min="3846" max="3846" width="51.28515625" style="103" customWidth="1"/>
    <col min="3847" max="3847" width="17.140625" style="103" customWidth="1"/>
    <col min="3848" max="3848" width="48" style="103" customWidth="1"/>
    <col min="3849" max="4098" width="9.140625" style="103"/>
    <col min="4099" max="4099" width="6.85546875" style="103" customWidth="1"/>
    <col min="4100" max="4100" width="28.85546875" style="103" customWidth="1"/>
    <col min="4101" max="4101" width="29.7109375" style="103" customWidth="1"/>
    <col min="4102" max="4102" width="51.28515625" style="103" customWidth="1"/>
    <col min="4103" max="4103" width="17.140625" style="103" customWidth="1"/>
    <col min="4104" max="4104" width="48" style="103" customWidth="1"/>
    <col min="4105" max="4354" width="9.140625" style="103"/>
    <col min="4355" max="4355" width="6.85546875" style="103" customWidth="1"/>
    <col min="4356" max="4356" width="28.85546875" style="103" customWidth="1"/>
    <col min="4357" max="4357" width="29.7109375" style="103" customWidth="1"/>
    <col min="4358" max="4358" width="51.28515625" style="103" customWidth="1"/>
    <col min="4359" max="4359" width="17.140625" style="103" customWidth="1"/>
    <col min="4360" max="4360" width="48" style="103" customWidth="1"/>
    <col min="4361" max="4610" width="9.140625" style="103"/>
    <col min="4611" max="4611" width="6.85546875" style="103" customWidth="1"/>
    <col min="4612" max="4612" width="28.85546875" style="103" customWidth="1"/>
    <col min="4613" max="4613" width="29.7109375" style="103" customWidth="1"/>
    <col min="4614" max="4614" width="51.28515625" style="103" customWidth="1"/>
    <col min="4615" max="4615" width="17.140625" style="103" customWidth="1"/>
    <col min="4616" max="4616" width="48" style="103" customWidth="1"/>
    <col min="4617" max="4866" width="9.140625" style="103"/>
    <col min="4867" max="4867" width="6.85546875" style="103" customWidth="1"/>
    <col min="4868" max="4868" width="28.85546875" style="103" customWidth="1"/>
    <col min="4869" max="4869" width="29.7109375" style="103" customWidth="1"/>
    <col min="4870" max="4870" width="51.28515625" style="103" customWidth="1"/>
    <col min="4871" max="4871" width="17.140625" style="103" customWidth="1"/>
    <col min="4872" max="4872" width="48" style="103" customWidth="1"/>
    <col min="4873" max="5122" width="9.140625" style="103"/>
    <col min="5123" max="5123" width="6.85546875" style="103" customWidth="1"/>
    <col min="5124" max="5124" width="28.85546875" style="103" customWidth="1"/>
    <col min="5125" max="5125" width="29.7109375" style="103" customWidth="1"/>
    <col min="5126" max="5126" width="51.28515625" style="103" customWidth="1"/>
    <col min="5127" max="5127" width="17.140625" style="103" customWidth="1"/>
    <col min="5128" max="5128" width="48" style="103" customWidth="1"/>
    <col min="5129" max="5378" width="9.140625" style="103"/>
    <col min="5379" max="5379" width="6.85546875" style="103" customWidth="1"/>
    <col min="5380" max="5380" width="28.85546875" style="103" customWidth="1"/>
    <col min="5381" max="5381" width="29.7109375" style="103" customWidth="1"/>
    <col min="5382" max="5382" width="51.28515625" style="103" customWidth="1"/>
    <col min="5383" max="5383" width="17.140625" style="103" customWidth="1"/>
    <col min="5384" max="5384" width="48" style="103" customWidth="1"/>
    <col min="5385" max="5634" width="9.140625" style="103"/>
    <col min="5635" max="5635" width="6.85546875" style="103" customWidth="1"/>
    <col min="5636" max="5636" width="28.85546875" style="103" customWidth="1"/>
    <col min="5637" max="5637" width="29.7109375" style="103" customWidth="1"/>
    <col min="5638" max="5638" width="51.28515625" style="103" customWidth="1"/>
    <col min="5639" max="5639" width="17.140625" style="103" customWidth="1"/>
    <col min="5640" max="5640" width="48" style="103" customWidth="1"/>
    <col min="5641" max="5890" width="9.140625" style="103"/>
    <col min="5891" max="5891" width="6.85546875" style="103" customWidth="1"/>
    <col min="5892" max="5892" width="28.85546875" style="103" customWidth="1"/>
    <col min="5893" max="5893" width="29.7109375" style="103" customWidth="1"/>
    <col min="5894" max="5894" width="51.28515625" style="103" customWidth="1"/>
    <col min="5895" max="5895" width="17.140625" style="103" customWidth="1"/>
    <col min="5896" max="5896" width="48" style="103" customWidth="1"/>
    <col min="5897" max="6146" width="9.140625" style="103"/>
    <col min="6147" max="6147" width="6.85546875" style="103" customWidth="1"/>
    <col min="6148" max="6148" width="28.85546875" style="103" customWidth="1"/>
    <col min="6149" max="6149" width="29.7109375" style="103" customWidth="1"/>
    <col min="6150" max="6150" width="51.28515625" style="103" customWidth="1"/>
    <col min="6151" max="6151" width="17.140625" style="103" customWidth="1"/>
    <col min="6152" max="6152" width="48" style="103" customWidth="1"/>
    <col min="6153" max="6402" width="9.140625" style="103"/>
    <col min="6403" max="6403" width="6.85546875" style="103" customWidth="1"/>
    <col min="6404" max="6404" width="28.85546875" style="103" customWidth="1"/>
    <col min="6405" max="6405" width="29.7109375" style="103" customWidth="1"/>
    <col min="6406" max="6406" width="51.28515625" style="103" customWidth="1"/>
    <col min="6407" max="6407" width="17.140625" style="103" customWidth="1"/>
    <col min="6408" max="6408" width="48" style="103" customWidth="1"/>
    <col min="6409" max="6658" width="9.140625" style="103"/>
    <col min="6659" max="6659" width="6.85546875" style="103" customWidth="1"/>
    <col min="6660" max="6660" width="28.85546875" style="103" customWidth="1"/>
    <col min="6661" max="6661" width="29.7109375" style="103" customWidth="1"/>
    <col min="6662" max="6662" width="51.28515625" style="103" customWidth="1"/>
    <col min="6663" max="6663" width="17.140625" style="103" customWidth="1"/>
    <col min="6664" max="6664" width="48" style="103" customWidth="1"/>
    <col min="6665" max="6914" width="9.140625" style="103"/>
    <col min="6915" max="6915" width="6.85546875" style="103" customWidth="1"/>
    <col min="6916" max="6916" width="28.85546875" style="103" customWidth="1"/>
    <col min="6917" max="6917" width="29.7109375" style="103" customWidth="1"/>
    <col min="6918" max="6918" width="51.28515625" style="103" customWidth="1"/>
    <col min="6919" max="6919" width="17.140625" style="103" customWidth="1"/>
    <col min="6920" max="6920" width="48" style="103" customWidth="1"/>
    <col min="6921" max="7170" width="9.140625" style="103"/>
    <col min="7171" max="7171" width="6.85546875" style="103" customWidth="1"/>
    <col min="7172" max="7172" width="28.85546875" style="103" customWidth="1"/>
    <col min="7173" max="7173" width="29.7109375" style="103" customWidth="1"/>
    <col min="7174" max="7174" width="51.28515625" style="103" customWidth="1"/>
    <col min="7175" max="7175" width="17.140625" style="103" customWidth="1"/>
    <col min="7176" max="7176" width="48" style="103" customWidth="1"/>
    <col min="7177" max="7426" width="9.140625" style="103"/>
    <col min="7427" max="7427" width="6.85546875" style="103" customWidth="1"/>
    <col min="7428" max="7428" width="28.85546875" style="103" customWidth="1"/>
    <col min="7429" max="7429" width="29.7109375" style="103" customWidth="1"/>
    <col min="7430" max="7430" width="51.28515625" style="103" customWidth="1"/>
    <col min="7431" max="7431" width="17.140625" style="103" customWidth="1"/>
    <col min="7432" max="7432" width="48" style="103" customWidth="1"/>
    <col min="7433" max="7682" width="9.140625" style="103"/>
    <col min="7683" max="7683" width="6.85546875" style="103" customWidth="1"/>
    <col min="7684" max="7684" width="28.85546875" style="103" customWidth="1"/>
    <col min="7685" max="7685" width="29.7109375" style="103" customWidth="1"/>
    <col min="7686" max="7686" width="51.28515625" style="103" customWidth="1"/>
    <col min="7687" max="7687" width="17.140625" style="103" customWidth="1"/>
    <col min="7688" max="7688" width="48" style="103" customWidth="1"/>
    <col min="7689" max="7938" width="9.140625" style="103"/>
    <col min="7939" max="7939" width="6.85546875" style="103" customWidth="1"/>
    <col min="7940" max="7940" width="28.85546875" style="103" customWidth="1"/>
    <col min="7941" max="7941" width="29.7109375" style="103" customWidth="1"/>
    <col min="7942" max="7942" width="51.28515625" style="103" customWidth="1"/>
    <col min="7943" max="7943" width="17.140625" style="103" customWidth="1"/>
    <col min="7944" max="7944" width="48" style="103" customWidth="1"/>
    <col min="7945" max="8194" width="9.140625" style="103"/>
    <col min="8195" max="8195" width="6.85546875" style="103" customWidth="1"/>
    <col min="8196" max="8196" width="28.85546875" style="103" customWidth="1"/>
    <col min="8197" max="8197" width="29.7109375" style="103" customWidth="1"/>
    <col min="8198" max="8198" width="51.28515625" style="103" customWidth="1"/>
    <col min="8199" max="8199" width="17.140625" style="103" customWidth="1"/>
    <col min="8200" max="8200" width="48" style="103" customWidth="1"/>
    <col min="8201" max="8450" width="9.140625" style="103"/>
    <col min="8451" max="8451" width="6.85546875" style="103" customWidth="1"/>
    <col min="8452" max="8452" width="28.85546875" style="103" customWidth="1"/>
    <col min="8453" max="8453" width="29.7109375" style="103" customWidth="1"/>
    <col min="8454" max="8454" width="51.28515625" style="103" customWidth="1"/>
    <col min="8455" max="8455" width="17.140625" style="103" customWidth="1"/>
    <col min="8456" max="8456" width="48" style="103" customWidth="1"/>
    <col min="8457" max="8706" width="9.140625" style="103"/>
    <col min="8707" max="8707" width="6.85546875" style="103" customWidth="1"/>
    <col min="8708" max="8708" width="28.85546875" style="103" customWidth="1"/>
    <col min="8709" max="8709" width="29.7109375" style="103" customWidth="1"/>
    <col min="8710" max="8710" width="51.28515625" style="103" customWidth="1"/>
    <col min="8711" max="8711" width="17.140625" style="103" customWidth="1"/>
    <col min="8712" max="8712" width="48" style="103" customWidth="1"/>
    <col min="8713" max="8962" width="9.140625" style="103"/>
    <col min="8963" max="8963" width="6.85546875" style="103" customWidth="1"/>
    <col min="8964" max="8964" width="28.85546875" style="103" customWidth="1"/>
    <col min="8965" max="8965" width="29.7109375" style="103" customWidth="1"/>
    <col min="8966" max="8966" width="51.28515625" style="103" customWidth="1"/>
    <col min="8967" max="8967" width="17.140625" style="103" customWidth="1"/>
    <col min="8968" max="8968" width="48" style="103" customWidth="1"/>
    <col min="8969" max="9218" width="9.140625" style="103"/>
    <col min="9219" max="9219" width="6.85546875" style="103" customWidth="1"/>
    <col min="9220" max="9220" width="28.85546875" style="103" customWidth="1"/>
    <col min="9221" max="9221" width="29.7109375" style="103" customWidth="1"/>
    <col min="9222" max="9222" width="51.28515625" style="103" customWidth="1"/>
    <col min="9223" max="9223" width="17.140625" style="103" customWidth="1"/>
    <col min="9224" max="9224" width="48" style="103" customWidth="1"/>
    <col min="9225" max="9474" width="9.140625" style="103"/>
    <col min="9475" max="9475" width="6.85546875" style="103" customWidth="1"/>
    <col min="9476" max="9476" width="28.85546875" style="103" customWidth="1"/>
    <col min="9477" max="9477" width="29.7109375" style="103" customWidth="1"/>
    <col min="9478" max="9478" width="51.28515625" style="103" customWidth="1"/>
    <col min="9479" max="9479" width="17.140625" style="103" customWidth="1"/>
    <col min="9480" max="9480" width="48" style="103" customWidth="1"/>
    <col min="9481" max="9730" width="9.140625" style="103"/>
    <col min="9731" max="9731" width="6.85546875" style="103" customWidth="1"/>
    <col min="9732" max="9732" width="28.85546875" style="103" customWidth="1"/>
    <col min="9733" max="9733" width="29.7109375" style="103" customWidth="1"/>
    <col min="9734" max="9734" width="51.28515625" style="103" customWidth="1"/>
    <col min="9735" max="9735" width="17.140625" style="103" customWidth="1"/>
    <col min="9736" max="9736" width="48" style="103" customWidth="1"/>
    <col min="9737" max="9986" width="9.140625" style="103"/>
    <col min="9987" max="9987" width="6.85546875" style="103" customWidth="1"/>
    <col min="9988" max="9988" width="28.85546875" style="103" customWidth="1"/>
    <col min="9989" max="9989" width="29.7109375" style="103" customWidth="1"/>
    <col min="9990" max="9990" width="51.28515625" style="103" customWidth="1"/>
    <col min="9991" max="9991" width="17.140625" style="103" customWidth="1"/>
    <col min="9992" max="9992" width="48" style="103" customWidth="1"/>
    <col min="9993" max="10242" width="9.140625" style="103"/>
    <col min="10243" max="10243" width="6.85546875" style="103" customWidth="1"/>
    <col min="10244" max="10244" width="28.85546875" style="103" customWidth="1"/>
    <col min="10245" max="10245" width="29.7109375" style="103" customWidth="1"/>
    <col min="10246" max="10246" width="51.28515625" style="103" customWidth="1"/>
    <col min="10247" max="10247" width="17.140625" style="103" customWidth="1"/>
    <col min="10248" max="10248" width="48" style="103" customWidth="1"/>
    <col min="10249" max="10498" width="9.140625" style="103"/>
    <col min="10499" max="10499" width="6.85546875" style="103" customWidth="1"/>
    <col min="10500" max="10500" width="28.85546875" style="103" customWidth="1"/>
    <col min="10501" max="10501" width="29.7109375" style="103" customWidth="1"/>
    <col min="10502" max="10502" width="51.28515625" style="103" customWidth="1"/>
    <col min="10503" max="10503" width="17.140625" style="103" customWidth="1"/>
    <col min="10504" max="10504" width="48" style="103" customWidth="1"/>
    <col min="10505" max="10754" width="9.140625" style="103"/>
    <col min="10755" max="10755" width="6.85546875" style="103" customWidth="1"/>
    <col min="10756" max="10756" width="28.85546875" style="103" customWidth="1"/>
    <col min="10757" max="10757" width="29.7109375" style="103" customWidth="1"/>
    <col min="10758" max="10758" width="51.28515625" style="103" customWidth="1"/>
    <col min="10759" max="10759" width="17.140625" style="103" customWidth="1"/>
    <col min="10760" max="10760" width="48" style="103" customWidth="1"/>
    <col min="10761" max="11010" width="9.140625" style="103"/>
    <col min="11011" max="11011" width="6.85546875" style="103" customWidth="1"/>
    <col min="11012" max="11012" width="28.85546875" style="103" customWidth="1"/>
    <col min="11013" max="11013" width="29.7109375" style="103" customWidth="1"/>
    <col min="11014" max="11014" width="51.28515625" style="103" customWidth="1"/>
    <col min="11015" max="11015" width="17.140625" style="103" customWidth="1"/>
    <col min="11016" max="11016" width="48" style="103" customWidth="1"/>
    <col min="11017" max="11266" width="9.140625" style="103"/>
    <col min="11267" max="11267" width="6.85546875" style="103" customWidth="1"/>
    <col min="11268" max="11268" width="28.85546875" style="103" customWidth="1"/>
    <col min="11269" max="11269" width="29.7109375" style="103" customWidth="1"/>
    <col min="11270" max="11270" width="51.28515625" style="103" customWidth="1"/>
    <col min="11271" max="11271" width="17.140625" style="103" customWidth="1"/>
    <col min="11272" max="11272" width="48" style="103" customWidth="1"/>
    <col min="11273" max="11522" width="9.140625" style="103"/>
    <col min="11523" max="11523" width="6.85546875" style="103" customWidth="1"/>
    <col min="11524" max="11524" width="28.85546875" style="103" customWidth="1"/>
    <col min="11525" max="11525" width="29.7109375" style="103" customWidth="1"/>
    <col min="11526" max="11526" width="51.28515625" style="103" customWidth="1"/>
    <col min="11527" max="11527" width="17.140625" style="103" customWidth="1"/>
    <col min="11528" max="11528" width="48" style="103" customWidth="1"/>
    <col min="11529" max="11778" width="9.140625" style="103"/>
    <col min="11779" max="11779" width="6.85546875" style="103" customWidth="1"/>
    <col min="11780" max="11780" width="28.85546875" style="103" customWidth="1"/>
    <col min="11781" max="11781" width="29.7109375" style="103" customWidth="1"/>
    <col min="11782" max="11782" width="51.28515625" style="103" customWidth="1"/>
    <col min="11783" max="11783" width="17.140625" style="103" customWidth="1"/>
    <col min="11784" max="11784" width="48" style="103" customWidth="1"/>
    <col min="11785" max="12034" width="9.140625" style="103"/>
    <col min="12035" max="12035" width="6.85546875" style="103" customWidth="1"/>
    <col min="12036" max="12036" width="28.85546875" style="103" customWidth="1"/>
    <col min="12037" max="12037" width="29.7109375" style="103" customWidth="1"/>
    <col min="12038" max="12038" width="51.28515625" style="103" customWidth="1"/>
    <col min="12039" max="12039" width="17.140625" style="103" customWidth="1"/>
    <col min="12040" max="12040" width="48" style="103" customWidth="1"/>
    <col min="12041" max="12290" width="9.140625" style="103"/>
    <col min="12291" max="12291" width="6.85546875" style="103" customWidth="1"/>
    <col min="12292" max="12292" width="28.85546875" style="103" customWidth="1"/>
    <col min="12293" max="12293" width="29.7109375" style="103" customWidth="1"/>
    <col min="12294" max="12294" width="51.28515625" style="103" customWidth="1"/>
    <col min="12295" max="12295" width="17.140625" style="103" customWidth="1"/>
    <col min="12296" max="12296" width="48" style="103" customWidth="1"/>
    <col min="12297" max="12546" width="9.140625" style="103"/>
    <col min="12547" max="12547" width="6.85546875" style="103" customWidth="1"/>
    <col min="12548" max="12548" width="28.85546875" style="103" customWidth="1"/>
    <col min="12549" max="12549" width="29.7109375" style="103" customWidth="1"/>
    <col min="12550" max="12550" width="51.28515625" style="103" customWidth="1"/>
    <col min="12551" max="12551" width="17.140625" style="103" customWidth="1"/>
    <col min="12552" max="12552" width="48" style="103" customWidth="1"/>
    <col min="12553" max="12802" width="9.140625" style="103"/>
    <col min="12803" max="12803" width="6.85546875" style="103" customWidth="1"/>
    <col min="12804" max="12804" width="28.85546875" style="103" customWidth="1"/>
    <col min="12805" max="12805" width="29.7109375" style="103" customWidth="1"/>
    <col min="12806" max="12806" width="51.28515625" style="103" customWidth="1"/>
    <col min="12807" max="12807" width="17.140625" style="103" customWidth="1"/>
    <col min="12808" max="12808" width="48" style="103" customWidth="1"/>
    <col min="12809" max="13058" width="9.140625" style="103"/>
    <col min="13059" max="13059" width="6.85546875" style="103" customWidth="1"/>
    <col min="13060" max="13060" width="28.85546875" style="103" customWidth="1"/>
    <col min="13061" max="13061" width="29.7109375" style="103" customWidth="1"/>
    <col min="13062" max="13062" width="51.28515625" style="103" customWidth="1"/>
    <col min="13063" max="13063" width="17.140625" style="103" customWidth="1"/>
    <col min="13064" max="13064" width="48" style="103" customWidth="1"/>
    <col min="13065" max="13314" width="9.140625" style="103"/>
    <col min="13315" max="13315" width="6.85546875" style="103" customWidth="1"/>
    <col min="13316" max="13316" width="28.85546875" style="103" customWidth="1"/>
    <col min="13317" max="13317" width="29.7109375" style="103" customWidth="1"/>
    <col min="13318" max="13318" width="51.28515625" style="103" customWidth="1"/>
    <col min="13319" max="13319" width="17.140625" style="103" customWidth="1"/>
    <col min="13320" max="13320" width="48" style="103" customWidth="1"/>
    <col min="13321" max="13570" width="9.140625" style="103"/>
    <col min="13571" max="13571" width="6.85546875" style="103" customWidth="1"/>
    <col min="13572" max="13572" width="28.85546875" style="103" customWidth="1"/>
    <col min="13573" max="13573" width="29.7109375" style="103" customWidth="1"/>
    <col min="13574" max="13574" width="51.28515625" style="103" customWidth="1"/>
    <col min="13575" max="13575" width="17.140625" style="103" customWidth="1"/>
    <col min="13576" max="13576" width="48" style="103" customWidth="1"/>
    <col min="13577" max="13826" width="9.140625" style="103"/>
    <col min="13827" max="13827" width="6.85546875" style="103" customWidth="1"/>
    <col min="13828" max="13828" width="28.85546875" style="103" customWidth="1"/>
    <col min="13829" max="13829" width="29.7109375" style="103" customWidth="1"/>
    <col min="13830" max="13830" width="51.28515625" style="103" customWidth="1"/>
    <col min="13831" max="13831" width="17.140625" style="103" customWidth="1"/>
    <col min="13832" max="13832" width="48" style="103" customWidth="1"/>
    <col min="13833" max="14082" width="9.140625" style="103"/>
    <col min="14083" max="14083" width="6.85546875" style="103" customWidth="1"/>
    <col min="14084" max="14084" width="28.85546875" style="103" customWidth="1"/>
    <col min="14085" max="14085" width="29.7109375" style="103" customWidth="1"/>
    <col min="14086" max="14086" width="51.28515625" style="103" customWidth="1"/>
    <col min="14087" max="14087" width="17.140625" style="103" customWidth="1"/>
    <col min="14088" max="14088" width="48" style="103" customWidth="1"/>
    <col min="14089" max="14338" width="9.140625" style="103"/>
    <col min="14339" max="14339" width="6.85546875" style="103" customWidth="1"/>
    <col min="14340" max="14340" width="28.85546875" style="103" customWidth="1"/>
    <col min="14341" max="14341" width="29.7109375" style="103" customWidth="1"/>
    <col min="14342" max="14342" width="51.28515625" style="103" customWidth="1"/>
    <col min="14343" max="14343" width="17.140625" style="103" customWidth="1"/>
    <col min="14344" max="14344" width="48" style="103" customWidth="1"/>
    <col min="14345" max="14594" width="9.140625" style="103"/>
    <col min="14595" max="14595" width="6.85546875" style="103" customWidth="1"/>
    <col min="14596" max="14596" width="28.85546875" style="103" customWidth="1"/>
    <col min="14597" max="14597" width="29.7109375" style="103" customWidth="1"/>
    <col min="14598" max="14598" width="51.28515625" style="103" customWidth="1"/>
    <col min="14599" max="14599" width="17.140625" style="103" customWidth="1"/>
    <col min="14600" max="14600" width="48" style="103" customWidth="1"/>
    <col min="14601" max="14850" width="9.140625" style="103"/>
    <col min="14851" max="14851" width="6.85546875" style="103" customWidth="1"/>
    <col min="14852" max="14852" width="28.85546875" style="103" customWidth="1"/>
    <col min="14853" max="14853" width="29.7109375" style="103" customWidth="1"/>
    <col min="14854" max="14854" width="51.28515625" style="103" customWidth="1"/>
    <col min="14855" max="14855" width="17.140625" style="103" customWidth="1"/>
    <col min="14856" max="14856" width="48" style="103" customWidth="1"/>
    <col min="14857" max="15106" width="9.140625" style="103"/>
    <col min="15107" max="15107" width="6.85546875" style="103" customWidth="1"/>
    <col min="15108" max="15108" width="28.85546875" style="103" customWidth="1"/>
    <col min="15109" max="15109" width="29.7109375" style="103" customWidth="1"/>
    <col min="15110" max="15110" width="51.28515625" style="103" customWidth="1"/>
    <col min="15111" max="15111" width="17.140625" style="103" customWidth="1"/>
    <col min="15112" max="15112" width="48" style="103" customWidth="1"/>
    <col min="15113" max="15362" width="9.140625" style="103"/>
    <col min="15363" max="15363" width="6.85546875" style="103" customWidth="1"/>
    <col min="15364" max="15364" width="28.85546875" style="103" customWidth="1"/>
    <col min="15365" max="15365" width="29.7109375" style="103" customWidth="1"/>
    <col min="15366" max="15366" width="51.28515625" style="103" customWidth="1"/>
    <col min="15367" max="15367" width="17.140625" style="103" customWidth="1"/>
    <col min="15368" max="15368" width="48" style="103" customWidth="1"/>
    <col min="15369" max="15618" width="9.140625" style="103"/>
    <col min="15619" max="15619" width="6.85546875" style="103" customWidth="1"/>
    <col min="15620" max="15620" width="28.85546875" style="103" customWidth="1"/>
    <col min="15621" max="15621" width="29.7109375" style="103" customWidth="1"/>
    <col min="15622" max="15622" width="51.28515625" style="103" customWidth="1"/>
    <col min="15623" max="15623" width="17.140625" style="103" customWidth="1"/>
    <col min="15624" max="15624" width="48" style="103" customWidth="1"/>
    <col min="15625" max="15874" width="9.140625" style="103"/>
    <col min="15875" max="15875" width="6.85546875" style="103" customWidth="1"/>
    <col min="15876" max="15876" width="28.85546875" style="103" customWidth="1"/>
    <col min="15877" max="15877" width="29.7109375" style="103" customWidth="1"/>
    <col min="15878" max="15878" width="51.28515625" style="103" customWidth="1"/>
    <col min="15879" max="15879" width="17.140625" style="103" customWidth="1"/>
    <col min="15880" max="15880" width="48" style="103" customWidth="1"/>
    <col min="15881" max="16130" width="9.140625" style="103"/>
    <col min="16131" max="16131" width="6.85546875" style="103" customWidth="1"/>
    <col min="16132" max="16132" width="28.85546875" style="103" customWidth="1"/>
    <col min="16133" max="16133" width="29.7109375" style="103" customWidth="1"/>
    <col min="16134" max="16134" width="51.28515625" style="103" customWidth="1"/>
    <col min="16135" max="16135" width="17.140625" style="103" customWidth="1"/>
    <col min="16136" max="16136" width="48" style="103" customWidth="1"/>
    <col min="16137" max="16384" width="9.140625" style="103"/>
  </cols>
  <sheetData>
    <row r="1" spans="1:8">
      <c r="A1" s="291" t="s">
        <v>294</v>
      </c>
      <c r="B1" s="292"/>
      <c r="C1" s="292"/>
      <c r="D1" s="292"/>
      <c r="E1" s="292"/>
      <c r="F1" s="292"/>
      <c r="G1" s="292"/>
      <c r="H1" s="292"/>
    </row>
    <row r="2" spans="1:8">
      <c r="A2" s="291"/>
      <c r="B2" s="292"/>
      <c r="C2" s="292"/>
      <c r="D2" s="292"/>
      <c r="E2" s="292"/>
      <c r="F2" s="292"/>
      <c r="G2" s="292"/>
      <c r="H2" s="292"/>
    </row>
    <row r="3" spans="1:8" ht="18" customHeight="1">
      <c r="A3" s="291"/>
      <c r="B3" s="292"/>
      <c r="C3" s="292"/>
      <c r="D3" s="292"/>
      <c r="E3" s="292"/>
      <c r="F3" s="292"/>
      <c r="G3" s="292"/>
      <c r="H3" s="292"/>
    </row>
    <row r="4" spans="1:8" ht="5.25" customHeight="1">
      <c r="A4" s="291"/>
      <c r="B4" s="292"/>
      <c r="C4" s="292"/>
      <c r="D4" s="292"/>
      <c r="E4" s="292"/>
      <c r="F4" s="292"/>
      <c r="G4" s="292"/>
      <c r="H4" s="292"/>
    </row>
    <row r="5" spans="1:8" ht="18" hidden="1" customHeight="1">
      <c r="A5" s="291"/>
      <c r="B5" s="292"/>
      <c r="C5" s="292"/>
      <c r="D5" s="292"/>
      <c r="E5" s="292"/>
      <c r="F5" s="292"/>
      <c r="G5" s="292"/>
      <c r="H5" s="292"/>
    </row>
    <row r="6" spans="1:8" ht="0.75" customHeight="1">
      <c r="A6" s="293"/>
      <c r="B6" s="293"/>
      <c r="C6" s="293"/>
      <c r="D6" s="293"/>
      <c r="E6" s="293"/>
      <c r="F6" s="293"/>
      <c r="G6" s="293"/>
      <c r="H6" s="293"/>
    </row>
    <row r="7" spans="1:8" ht="18.75" customHeight="1">
      <c r="A7" s="294" t="s">
        <v>215</v>
      </c>
      <c r="B7" s="294" t="s">
        <v>216</v>
      </c>
      <c r="C7" s="294" t="s">
        <v>29</v>
      </c>
      <c r="D7" s="294" t="s">
        <v>217</v>
      </c>
      <c r="E7" s="180">
        <v>2020</v>
      </c>
      <c r="F7" s="180">
        <v>2021</v>
      </c>
      <c r="G7" s="180">
        <v>2022</v>
      </c>
      <c r="H7" s="294" t="s">
        <v>218</v>
      </c>
    </row>
    <row r="8" spans="1:8" s="104" customFormat="1" ht="45.75" customHeight="1">
      <c r="A8" s="294"/>
      <c r="B8" s="294"/>
      <c r="C8" s="294"/>
      <c r="D8" s="294"/>
      <c r="E8" s="180" t="s">
        <v>219</v>
      </c>
      <c r="F8" s="180" t="s">
        <v>219</v>
      </c>
      <c r="G8" s="180" t="s">
        <v>219</v>
      </c>
      <c r="H8" s="294"/>
    </row>
    <row r="9" spans="1:8" s="104" customFormat="1" ht="145.5" customHeight="1">
      <c r="A9" s="251">
        <v>1</v>
      </c>
      <c r="B9" s="239" t="s">
        <v>316</v>
      </c>
      <c r="C9" s="23" t="s">
        <v>312</v>
      </c>
      <c r="D9" s="21" t="s">
        <v>195</v>
      </c>
      <c r="E9" s="252">
        <v>-60000</v>
      </c>
      <c r="F9" s="252">
        <v>0</v>
      </c>
      <c r="G9" s="252">
        <v>0</v>
      </c>
      <c r="H9" s="241" t="s">
        <v>323</v>
      </c>
    </row>
    <row r="10" spans="1:8" s="104" customFormat="1" ht="162.75" customHeight="1">
      <c r="A10" s="251">
        <v>2</v>
      </c>
      <c r="B10" s="239" t="s">
        <v>316</v>
      </c>
      <c r="C10" s="23" t="s">
        <v>313</v>
      </c>
      <c r="D10" s="21" t="s">
        <v>197</v>
      </c>
      <c r="E10" s="252">
        <v>-800</v>
      </c>
      <c r="F10" s="252">
        <v>0</v>
      </c>
      <c r="G10" s="252">
        <v>0</v>
      </c>
      <c r="H10" s="241" t="s">
        <v>323</v>
      </c>
    </row>
    <row r="11" spans="1:8" s="104" customFormat="1" ht="146.25" customHeight="1">
      <c r="A11" s="251">
        <v>3</v>
      </c>
      <c r="B11" s="239" t="s">
        <v>316</v>
      </c>
      <c r="C11" s="23" t="s">
        <v>314</v>
      </c>
      <c r="D11" s="21" t="s">
        <v>199</v>
      </c>
      <c r="E11" s="252">
        <v>-184710</v>
      </c>
      <c r="F11" s="252">
        <v>0</v>
      </c>
      <c r="G11" s="252">
        <v>0</v>
      </c>
      <c r="H11" s="241" t="s">
        <v>323</v>
      </c>
    </row>
    <row r="12" spans="1:8" s="104" customFormat="1" ht="141.75" customHeight="1">
      <c r="A12" s="251">
        <v>4</v>
      </c>
      <c r="B12" s="239" t="s">
        <v>316</v>
      </c>
      <c r="C12" s="23" t="s">
        <v>315</v>
      </c>
      <c r="D12" s="21" t="s">
        <v>201</v>
      </c>
      <c r="E12" s="252">
        <v>-116300</v>
      </c>
      <c r="F12" s="252">
        <v>0</v>
      </c>
      <c r="G12" s="252">
        <v>0</v>
      </c>
      <c r="H12" s="241" t="s">
        <v>323</v>
      </c>
    </row>
    <row r="13" spans="1:8" s="104" customFormat="1" ht="97.5" customHeight="1">
      <c r="A13" s="251">
        <v>5</v>
      </c>
      <c r="B13" s="41" t="s">
        <v>220</v>
      </c>
      <c r="C13" s="20" t="s">
        <v>317</v>
      </c>
      <c r="D13" s="7" t="s">
        <v>77</v>
      </c>
      <c r="E13" s="252">
        <v>-3080</v>
      </c>
      <c r="F13" s="252">
        <v>0</v>
      </c>
      <c r="G13" s="252">
        <v>0</v>
      </c>
      <c r="H13" s="241" t="s">
        <v>324</v>
      </c>
    </row>
    <row r="14" spans="1:8" s="104" customFormat="1" ht="100.5" customHeight="1">
      <c r="A14" s="251">
        <v>6</v>
      </c>
      <c r="B14" s="41" t="s">
        <v>220</v>
      </c>
      <c r="C14" s="238" t="s">
        <v>253</v>
      </c>
      <c r="D14" s="232" t="s">
        <v>254</v>
      </c>
      <c r="E14" s="164">
        <v>106856.81</v>
      </c>
      <c r="F14" s="252">
        <v>0</v>
      </c>
      <c r="G14" s="252">
        <v>0</v>
      </c>
      <c r="H14" s="241" t="s">
        <v>325</v>
      </c>
    </row>
    <row r="15" spans="1:8" s="104" customFormat="1">
      <c r="A15" s="288" t="s">
        <v>221</v>
      </c>
      <c r="B15" s="289"/>
      <c r="C15" s="289"/>
      <c r="D15" s="290"/>
      <c r="E15" s="240">
        <f>E9+E10+E11+E12+E13+E14</f>
        <v>-258033.19</v>
      </c>
      <c r="F15" s="240">
        <f t="shared" ref="F15:G15" si="0">F9+F10+F11+F12+F13+F14</f>
        <v>0</v>
      </c>
      <c r="G15" s="240">
        <f t="shared" si="0"/>
        <v>0</v>
      </c>
      <c r="H15" s="241"/>
    </row>
    <row r="16" spans="1:8" s="104" customFormat="1" ht="78.75">
      <c r="A16" s="253">
        <v>7</v>
      </c>
      <c r="B16" s="41" t="s">
        <v>220</v>
      </c>
      <c r="C16" s="225" t="s">
        <v>261</v>
      </c>
      <c r="D16" s="228" t="s">
        <v>179</v>
      </c>
      <c r="E16" s="242">
        <v>-4832000</v>
      </c>
      <c r="F16" s="242">
        <v>-4989410</v>
      </c>
      <c r="G16" s="242">
        <v>-5149500</v>
      </c>
      <c r="H16" s="40" t="s">
        <v>309</v>
      </c>
    </row>
    <row r="17" spans="1:8" s="104" customFormat="1" ht="78.75">
      <c r="A17" s="243">
        <v>8</v>
      </c>
      <c r="B17" s="41" t="s">
        <v>220</v>
      </c>
      <c r="C17" s="225" t="s">
        <v>262</v>
      </c>
      <c r="D17" s="226" t="s">
        <v>214</v>
      </c>
      <c r="E17" s="227">
        <v>-1592300</v>
      </c>
      <c r="F17" s="227">
        <v>-1654000</v>
      </c>
      <c r="G17" s="227">
        <v>-1718200</v>
      </c>
      <c r="H17" s="40" t="s">
        <v>309</v>
      </c>
    </row>
    <row r="18" spans="1:8" s="104" customFormat="1" ht="86.25" customHeight="1">
      <c r="A18" s="244">
        <v>9</v>
      </c>
      <c r="B18" s="41" t="s">
        <v>220</v>
      </c>
      <c r="C18" s="222" t="s">
        <v>308</v>
      </c>
      <c r="D18" s="223" t="s">
        <v>307</v>
      </c>
      <c r="E18" s="227">
        <f>1592300+4832000</f>
        <v>6424300</v>
      </c>
      <c r="F18" s="227">
        <f>1654000+4989410</f>
        <v>6643410</v>
      </c>
      <c r="G18" s="227">
        <f>1718200+5149500</f>
        <v>6867700</v>
      </c>
      <c r="H18" s="40" t="s">
        <v>309</v>
      </c>
    </row>
    <row r="19" spans="1:8" s="104" customFormat="1" ht="223.5" customHeight="1">
      <c r="A19" s="244">
        <v>10</v>
      </c>
      <c r="B19" s="41" t="s">
        <v>220</v>
      </c>
      <c r="C19" s="102" t="s">
        <v>300</v>
      </c>
      <c r="D19" s="134" t="s">
        <v>185</v>
      </c>
      <c r="E19" s="245">
        <v>692521.14</v>
      </c>
      <c r="F19" s="246">
        <v>0</v>
      </c>
      <c r="G19" s="246">
        <v>0</v>
      </c>
      <c r="H19" s="40" t="s">
        <v>301</v>
      </c>
    </row>
    <row r="20" spans="1:8" s="104" customFormat="1" ht="84.75" customHeight="1">
      <c r="A20" s="244">
        <v>11</v>
      </c>
      <c r="B20" s="41" t="s">
        <v>220</v>
      </c>
      <c r="C20" s="21" t="s">
        <v>190</v>
      </c>
      <c r="D20" s="41" t="s">
        <v>145</v>
      </c>
      <c r="E20" s="245">
        <v>5078481</v>
      </c>
      <c r="F20" s="246">
        <v>0</v>
      </c>
      <c r="G20" s="246">
        <v>0</v>
      </c>
      <c r="H20" s="40" t="s">
        <v>302</v>
      </c>
    </row>
    <row r="21" spans="1:8" s="104" customFormat="1" ht="20.25" customHeight="1">
      <c r="A21" s="247" t="s">
        <v>223</v>
      </c>
      <c r="B21" s="248"/>
      <c r="C21" s="248"/>
      <c r="D21" s="249"/>
      <c r="E21" s="250">
        <f>SUM(E16:E20)</f>
        <v>5771002.1399999997</v>
      </c>
      <c r="F21" s="250">
        <f t="shared" ref="F21:G21" si="1">SUM(F16:F20)</f>
        <v>0</v>
      </c>
      <c r="G21" s="250">
        <f t="shared" si="1"/>
        <v>0</v>
      </c>
      <c r="H21" s="40"/>
    </row>
    <row r="22" spans="1:8" ht="24" customHeight="1">
      <c r="A22" s="247" t="s">
        <v>224</v>
      </c>
      <c r="B22" s="248"/>
      <c r="C22" s="248"/>
      <c r="D22" s="249"/>
      <c r="E22" s="250">
        <f>E15+E21</f>
        <v>5512968.9499999993</v>
      </c>
      <c r="F22" s="250">
        <f t="shared" ref="F22:G22" si="2">F15+F21</f>
        <v>0</v>
      </c>
      <c r="G22" s="250">
        <f t="shared" si="2"/>
        <v>0</v>
      </c>
      <c r="H22" s="40"/>
    </row>
    <row r="23" spans="1:8">
      <c r="A23" s="103"/>
    </row>
    <row r="25" spans="1:8">
      <c r="E25" s="145"/>
      <c r="F25" s="145"/>
      <c r="G25" s="145"/>
    </row>
  </sheetData>
  <mergeCells count="7">
    <mergeCell ref="A15:D15"/>
    <mergeCell ref="A1:H6"/>
    <mergeCell ref="A7:A8"/>
    <mergeCell ref="B7:B8"/>
    <mergeCell ref="C7:C8"/>
    <mergeCell ref="D7:D8"/>
    <mergeCell ref="H7:H8"/>
  </mergeCells>
  <printOptions horizontalCentered="1"/>
  <pageMargins left="0" right="0" top="0.78740157480314965" bottom="0.39370078740157483" header="0" footer="0"/>
  <pageSetup paperSize="9" scale="64" orientation="landscape" r:id="rId1"/>
  <rowBreaks count="1" manualBreakCount="1">
    <brk id="1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прил1 источники</vt:lpstr>
      <vt:lpstr>прил3 доходы  </vt:lpstr>
      <vt:lpstr>прил4 доходы  </vt:lpstr>
      <vt:lpstr>прил5 безвозм </vt:lpstr>
      <vt:lpstr>прил6 безвозм </vt:lpstr>
      <vt:lpstr>прил7 ГАДы</vt:lpstr>
      <vt:lpstr>список - сентябрь</vt:lpstr>
      <vt:lpstr>'прил3 доходы  '!Заголовки_для_печати</vt:lpstr>
      <vt:lpstr>'прил4 доходы  '!Заголовки_для_печати</vt:lpstr>
      <vt:lpstr>'прил3 доходы  '!Область_печати</vt:lpstr>
      <vt:lpstr>'прил4 доходы  '!Область_печати</vt:lpstr>
      <vt:lpstr>'прил7 ГАДы'!Область_печати</vt:lpstr>
      <vt:lpstr>'список - сентябрь'!Область_печати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Людмила Модеева</cp:lastModifiedBy>
  <cp:lastPrinted>2020-09-22T05:21:57Z</cp:lastPrinted>
  <dcterms:created xsi:type="dcterms:W3CDTF">2015-10-21T07:22:32Z</dcterms:created>
  <dcterms:modified xsi:type="dcterms:W3CDTF">2020-09-22T05:22:02Z</dcterms:modified>
</cp:coreProperties>
</file>