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Лист2" sheetId="4" r:id="rId2"/>
  </sheets>
  <definedNames>
    <definedName name="_xlnm.Print_Area" localSheetId="0">'Программа '!$A$1:$K$1154</definedName>
  </definedNames>
  <calcPr calcId="124519"/>
</workbook>
</file>

<file path=xl/calcChain.xml><?xml version="1.0" encoding="utf-8"?>
<calcChain xmlns="http://schemas.openxmlformats.org/spreadsheetml/2006/main">
  <c r="D1043" i="1"/>
  <c r="D1038"/>
  <c r="D616"/>
  <c r="F1090"/>
  <c r="F885"/>
  <c r="E292"/>
  <c r="E393"/>
  <c r="E287"/>
  <c r="G982"/>
  <c r="G976"/>
  <c r="G1013"/>
  <c r="F982"/>
  <c r="F1013"/>
  <c r="F522"/>
  <c r="F176"/>
  <c r="F179"/>
  <c r="E31"/>
  <c r="E755"/>
  <c r="E432"/>
  <c r="E982"/>
  <c r="E976" s="1"/>
  <c r="E601"/>
  <c r="E517"/>
  <c r="E497"/>
  <c r="E500"/>
  <c r="E1090"/>
  <c r="E1063"/>
  <c r="E1070"/>
  <c r="E1013"/>
  <c r="C724"/>
  <c r="E721"/>
  <c r="C721" s="1"/>
  <c r="C656"/>
  <c r="E502"/>
  <c r="C505"/>
  <c r="C502"/>
  <c r="C366"/>
  <c r="C356"/>
  <c r="E353"/>
  <c r="C353" s="1"/>
  <c r="E413"/>
  <c r="C413" s="1"/>
  <c r="E408"/>
  <c r="C408" s="1"/>
  <c r="E403"/>
  <c r="C403" s="1"/>
  <c r="E398"/>
  <c r="C398" s="1"/>
  <c r="E388"/>
  <c r="C388" s="1"/>
  <c r="C391"/>
  <c r="C386"/>
  <c r="C383"/>
  <c r="E383"/>
  <c r="E378"/>
  <c r="C378" s="1"/>
  <c r="C381"/>
  <c r="E373"/>
  <c r="C373" s="1"/>
  <c r="C376"/>
  <c r="E368"/>
  <c r="C368" s="1"/>
  <c r="C371"/>
  <c r="E363"/>
  <c r="C363" s="1"/>
  <c r="E358"/>
  <c r="C358" s="1"/>
  <c r="C361"/>
  <c r="J422"/>
  <c r="I422" s="1"/>
  <c r="H422" s="1"/>
  <c r="G422" s="1"/>
  <c r="F422" s="1"/>
  <c r="E422" s="1"/>
  <c r="D422" s="1"/>
  <c r="C422" s="1"/>
  <c r="E423"/>
  <c r="G423"/>
  <c r="H423"/>
  <c r="I423"/>
  <c r="J423"/>
  <c r="E418" l="1"/>
  <c r="C418" s="1"/>
  <c r="E179"/>
  <c r="E174" s="1"/>
  <c r="E169" s="1"/>
  <c r="E148"/>
  <c r="C163"/>
  <c r="E160"/>
  <c r="C160" s="1"/>
  <c r="C143"/>
  <c r="E140"/>
  <c r="C140" s="1"/>
  <c r="D1148"/>
  <c r="D1147"/>
  <c r="D1097"/>
  <c r="D1098"/>
  <c r="C1048"/>
  <c r="D1045"/>
  <c r="C1045" s="1"/>
  <c r="D991"/>
  <c r="D992"/>
  <c r="D770"/>
  <c r="D789"/>
  <c r="D551"/>
  <c r="D549" s="1"/>
  <c r="D557"/>
  <c r="D547" s="1"/>
  <c r="D426"/>
  <c r="D423" s="1"/>
  <c r="D322"/>
  <c r="D695"/>
  <c r="D63"/>
  <c r="D1128"/>
  <c r="D1113"/>
  <c r="D1108"/>
  <c r="D1093"/>
  <c r="D1033"/>
  <c r="D286"/>
  <c r="D685"/>
  <c r="D717"/>
  <c r="E25" l="1"/>
  <c r="D554"/>
  <c r="D249"/>
  <c r="D1127"/>
  <c r="D1077" s="1"/>
  <c r="D636"/>
  <c r="D1143"/>
  <c r="D1058"/>
  <c r="D941"/>
  <c r="D937"/>
  <c r="D475"/>
  <c r="D158"/>
  <c r="D113"/>
  <c r="D327"/>
  <c r="D794" l="1"/>
  <c r="D780"/>
  <c r="D810"/>
  <c r="D840"/>
  <c r="D184"/>
  <c r="C1148"/>
  <c r="D928"/>
  <c r="J94"/>
  <c r="I94" s="1"/>
  <c r="H94" s="1"/>
  <c r="G94" s="1"/>
  <c r="F94" s="1"/>
  <c r="E94" s="1"/>
  <c r="D94" s="1"/>
  <c r="C94" s="1"/>
  <c r="J93"/>
  <c r="I93" s="1"/>
  <c r="H93" s="1"/>
  <c r="G93" s="1"/>
  <c r="F93" s="1"/>
  <c r="E93" s="1"/>
  <c r="C93" s="1"/>
  <c r="J92"/>
  <c r="I92" s="1"/>
  <c r="H92" s="1"/>
  <c r="G92" s="1"/>
  <c r="F92" s="1"/>
  <c r="E92" s="1"/>
  <c r="D92" s="1"/>
  <c r="C92" s="1"/>
  <c r="J91"/>
  <c r="I91" s="1"/>
  <c r="H91" s="1"/>
  <c r="G91" s="1"/>
  <c r="F91" s="1"/>
  <c r="E91" s="1"/>
  <c r="D91" s="1"/>
  <c r="C91" s="1"/>
  <c r="J90"/>
  <c r="I90" s="1"/>
  <c r="H90" s="1"/>
  <c r="G90" s="1"/>
  <c r="F90" s="1"/>
  <c r="E90" s="1"/>
  <c r="D923"/>
  <c r="D88"/>
  <c r="D956"/>
  <c r="G281"/>
  <c r="G254"/>
  <c r="G260"/>
  <c r="G179"/>
  <c r="F249"/>
  <c r="G249"/>
  <c r="F426"/>
  <c r="F423" s="1"/>
  <c r="C423" s="1"/>
  <c r="D148"/>
  <c r="D108"/>
  <c r="D103" s="1"/>
  <c r="D641"/>
  <c r="J934"/>
  <c r="I934" s="1"/>
  <c r="H934" s="1"/>
  <c r="G934" s="1"/>
  <c r="F934" s="1"/>
  <c r="E934" s="1"/>
  <c r="D934" s="1"/>
  <c r="J935"/>
  <c r="I935" s="1"/>
  <c r="H935" s="1"/>
  <c r="G935" s="1"/>
  <c r="F935" s="1"/>
  <c r="E935" s="1"/>
  <c r="J936"/>
  <c r="I936" s="1"/>
  <c r="H936" s="1"/>
  <c r="G936" s="1"/>
  <c r="F936" s="1"/>
  <c r="E936" s="1"/>
  <c r="D936" s="1"/>
  <c r="C936" s="1"/>
  <c r="J937"/>
  <c r="I937" s="1"/>
  <c r="H937" s="1"/>
  <c r="G937" s="1"/>
  <c r="F937" s="1"/>
  <c r="E937" s="1"/>
  <c r="C937" s="1"/>
  <c r="J942"/>
  <c r="I942" s="1"/>
  <c r="H942" s="1"/>
  <c r="G942" s="1"/>
  <c r="F942" s="1"/>
  <c r="E942" s="1"/>
  <c r="D942" s="1"/>
  <c r="D939" s="1"/>
  <c r="D110"/>
  <c r="D280"/>
  <c r="J348"/>
  <c r="I348" s="1"/>
  <c r="H348" s="1"/>
  <c r="G348" s="1"/>
  <c r="F348" s="1"/>
  <c r="E348" s="1"/>
  <c r="D348" s="1"/>
  <c r="C348" s="1"/>
  <c r="J349"/>
  <c r="I349" s="1"/>
  <c r="H349" s="1"/>
  <c r="G349" s="1"/>
  <c r="F349" s="1"/>
  <c r="E349" s="1"/>
  <c r="J350"/>
  <c r="I350" s="1"/>
  <c r="H350" s="1"/>
  <c r="G350" s="1"/>
  <c r="F350" s="1"/>
  <c r="E350" s="1"/>
  <c r="D350" s="1"/>
  <c r="C350" s="1"/>
  <c r="J351"/>
  <c r="I351" s="1"/>
  <c r="H351" s="1"/>
  <c r="G351" s="1"/>
  <c r="F351" s="1"/>
  <c r="E351" s="1"/>
  <c r="C351" s="1"/>
  <c r="J352"/>
  <c r="I352" s="1"/>
  <c r="H352" s="1"/>
  <c r="G352" s="1"/>
  <c r="F352" s="1"/>
  <c r="E352" s="1"/>
  <c r="D352" s="1"/>
  <c r="C352" s="1"/>
  <c r="J339"/>
  <c r="I339" s="1"/>
  <c r="H339" s="1"/>
  <c r="G339" s="1"/>
  <c r="F339" s="1"/>
  <c r="E339" s="1"/>
  <c r="J340"/>
  <c r="I340" s="1"/>
  <c r="H340" s="1"/>
  <c r="G340" s="1"/>
  <c r="F340" s="1"/>
  <c r="E340" s="1"/>
  <c r="D340" s="1"/>
  <c r="C340" s="1"/>
  <c r="J341"/>
  <c r="I341" s="1"/>
  <c r="H341" s="1"/>
  <c r="G341" s="1"/>
  <c r="F341" s="1"/>
  <c r="E341" s="1"/>
  <c r="C341" s="1"/>
  <c r="J342"/>
  <c r="I342" s="1"/>
  <c r="H342" s="1"/>
  <c r="G342" s="1"/>
  <c r="F342" s="1"/>
  <c r="E342" s="1"/>
  <c r="C342" s="1"/>
  <c r="J343"/>
  <c r="I343" s="1"/>
  <c r="H343" s="1"/>
  <c r="G343" s="1"/>
  <c r="F343" s="1"/>
  <c r="E343" s="1"/>
  <c r="D343" s="1"/>
  <c r="C343" s="1"/>
  <c r="J344"/>
  <c r="I344" s="1"/>
  <c r="H344" s="1"/>
  <c r="G344" s="1"/>
  <c r="F344" s="1"/>
  <c r="E344" s="1"/>
  <c r="J345"/>
  <c r="I345" s="1"/>
  <c r="H345" s="1"/>
  <c r="G345" s="1"/>
  <c r="F345" s="1"/>
  <c r="E345" s="1"/>
  <c r="D345" s="1"/>
  <c r="C345" s="1"/>
  <c r="J346"/>
  <c r="I346" s="1"/>
  <c r="H346" s="1"/>
  <c r="G346" s="1"/>
  <c r="F346" s="1"/>
  <c r="E346" s="1"/>
  <c r="C346" s="1"/>
  <c r="J347"/>
  <c r="I347" s="1"/>
  <c r="H347" s="1"/>
  <c r="G347" s="1"/>
  <c r="F347" s="1"/>
  <c r="E347" s="1"/>
  <c r="D347" s="1"/>
  <c r="C347" s="1"/>
  <c r="J329"/>
  <c r="I329" s="1"/>
  <c r="H329" s="1"/>
  <c r="G329" s="1"/>
  <c r="F329" s="1"/>
  <c r="E329" s="1"/>
  <c r="J330"/>
  <c r="I330" s="1"/>
  <c r="H330" s="1"/>
  <c r="G330" s="1"/>
  <c r="F330" s="1"/>
  <c r="E330" s="1"/>
  <c r="D330" s="1"/>
  <c r="C330" s="1"/>
  <c r="J331"/>
  <c r="I331" s="1"/>
  <c r="H331" s="1"/>
  <c r="G331" s="1"/>
  <c r="F331" s="1"/>
  <c r="E331" s="1"/>
  <c r="C331" s="1"/>
  <c r="J332"/>
  <c r="I332" s="1"/>
  <c r="H332" s="1"/>
  <c r="G332" s="1"/>
  <c r="F332" s="1"/>
  <c r="E332" s="1"/>
  <c r="J333"/>
  <c r="I333" s="1"/>
  <c r="H333" s="1"/>
  <c r="G333" s="1"/>
  <c r="F333" s="1"/>
  <c r="E333" s="1"/>
  <c r="D333" s="1"/>
  <c r="C333" s="1"/>
  <c r="J334"/>
  <c r="I334" s="1"/>
  <c r="H334" s="1"/>
  <c r="G334" s="1"/>
  <c r="F334" s="1"/>
  <c r="E334" s="1"/>
  <c r="J335"/>
  <c r="I335" s="1"/>
  <c r="H335" s="1"/>
  <c r="G335" s="1"/>
  <c r="F335" s="1"/>
  <c r="E335" s="1"/>
  <c r="D335" s="1"/>
  <c r="J336"/>
  <c r="I336" s="1"/>
  <c r="H336" s="1"/>
  <c r="G336" s="1"/>
  <c r="F336" s="1"/>
  <c r="E336" s="1"/>
  <c r="C336" s="1"/>
  <c r="J337"/>
  <c r="I337" s="1"/>
  <c r="H337" s="1"/>
  <c r="G337" s="1"/>
  <c r="F337" s="1"/>
  <c r="E337" s="1"/>
  <c r="C337" s="1"/>
  <c r="J338"/>
  <c r="I338" s="1"/>
  <c r="H338" s="1"/>
  <c r="G338" s="1"/>
  <c r="F338" s="1"/>
  <c r="E338" s="1"/>
  <c r="D338" s="1"/>
  <c r="C338" s="1"/>
  <c r="D332" l="1"/>
  <c r="C332" s="1"/>
  <c r="D90"/>
  <c r="C90" s="1"/>
  <c r="D935"/>
  <c r="C935" s="1"/>
  <c r="D349"/>
  <c r="C349" s="1"/>
  <c r="D329"/>
  <c r="C329" s="1"/>
  <c r="D344"/>
  <c r="C344" s="1"/>
  <c r="D339"/>
  <c r="C339" s="1"/>
  <c r="C335"/>
  <c r="D334"/>
  <c r="C334" s="1"/>
  <c r="D765"/>
  <c r="D775"/>
  <c r="J929"/>
  <c r="I929" s="1"/>
  <c r="H929" s="1"/>
  <c r="G929" s="1"/>
  <c r="F929" s="1"/>
  <c r="E929" s="1"/>
  <c r="D929" s="1"/>
  <c r="J930"/>
  <c r="I930" s="1"/>
  <c r="H930" s="1"/>
  <c r="G930" s="1"/>
  <c r="F930" s="1"/>
  <c r="J931"/>
  <c r="I931" s="1"/>
  <c r="H931" s="1"/>
  <c r="G931" s="1"/>
  <c r="F931" s="1"/>
  <c r="E931" s="1"/>
  <c r="J932"/>
  <c r="I932" s="1"/>
  <c r="H932" s="1"/>
  <c r="G932" s="1"/>
  <c r="F932" s="1"/>
  <c r="E932" s="1"/>
  <c r="D932" s="1"/>
  <c r="C932" s="1"/>
  <c r="J933"/>
  <c r="I933" s="1"/>
  <c r="H933" s="1"/>
  <c r="G933" s="1"/>
  <c r="F933" s="1"/>
  <c r="C933" s="1"/>
  <c r="C934"/>
  <c r="D1068"/>
  <c r="D951"/>
  <c r="D946" s="1"/>
  <c r="D760" l="1"/>
  <c r="D931"/>
  <c r="D930" s="1"/>
  <c r="E930"/>
  <c r="C931"/>
  <c r="C930" l="1"/>
  <c r="J924"/>
  <c r="I924" s="1"/>
  <c r="H924" s="1"/>
  <c r="G924" s="1"/>
  <c r="F924" s="1"/>
  <c r="E924" s="1"/>
  <c r="D924" s="1"/>
  <c r="C924" s="1"/>
  <c r="J925"/>
  <c r="I925" s="1"/>
  <c r="H925" s="1"/>
  <c r="G925" s="1"/>
  <c r="F925" s="1"/>
  <c r="E925" s="1"/>
  <c r="J926"/>
  <c r="I926" s="1"/>
  <c r="H926" s="1"/>
  <c r="G926" s="1"/>
  <c r="F926" s="1"/>
  <c r="E926" s="1"/>
  <c r="D926" s="1"/>
  <c r="C926" s="1"/>
  <c r="J927"/>
  <c r="I927" s="1"/>
  <c r="H927" s="1"/>
  <c r="G927" s="1"/>
  <c r="F927" s="1"/>
  <c r="E927" s="1"/>
  <c r="D927" s="1"/>
  <c r="C927" s="1"/>
  <c r="J928"/>
  <c r="I928" s="1"/>
  <c r="H928" s="1"/>
  <c r="G928" s="1"/>
  <c r="F928" s="1"/>
  <c r="E928" s="1"/>
  <c r="C928" s="1"/>
  <c r="C929"/>
  <c r="D1063"/>
  <c r="J1069"/>
  <c r="I1069" s="1"/>
  <c r="H1069" s="1"/>
  <c r="G1069" s="1"/>
  <c r="F1069" s="1"/>
  <c r="E1069" s="1"/>
  <c r="D1069" s="1"/>
  <c r="J1070"/>
  <c r="I1070" s="1"/>
  <c r="H1070" s="1"/>
  <c r="G1070" s="1"/>
  <c r="F1070" s="1"/>
  <c r="J1071"/>
  <c r="I1071" s="1"/>
  <c r="H1071" s="1"/>
  <c r="G1071" s="1"/>
  <c r="F1071" s="1"/>
  <c r="E1071" s="1"/>
  <c r="D1071" s="1"/>
  <c r="C1071" s="1"/>
  <c r="J1072"/>
  <c r="I1072" s="1"/>
  <c r="H1072" s="1"/>
  <c r="G1072" s="1"/>
  <c r="F1072" s="1"/>
  <c r="E1072" s="1"/>
  <c r="D1072" s="1"/>
  <c r="C1072" s="1"/>
  <c r="J1073"/>
  <c r="I1073" s="1"/>
  <c r="H1073" s="1"/>
  <c r="G1073" s="1"/>
  <c r="F1073" s="1"/>
  <c r="C1073" s="1"/>
  <c r="J1074"/>
  <c r="I1074" s="1"/>
  <c r="H1074" s="1"/>
  <c r="G1074" s="1"/>
  <c r="F1074" s="1"/>
  <c r="E1074" s="1"/>
  <c r="D1074" s="1"/>
  <c r="C1074" s="1"/>
  <c r="J952"/>
  <c r="I952" s="1"/>
  <c r="H952" s="1"/>
  <c r="G952" s="1"/>
  <c r="F952" s="1"/>
  <c r="E952" s="1"/>
  <c r="D952" s="1"/>
  <c r="J953"/>
  <c r="I953" s="1"/>
  <c r="H953" s="1"/>
  <c r="G953" s="1"/>
  <c r="F953" s="1"/>
  <c r="E953" s="1"/>
  <c r="J954"/>
  <c r="I954" s="1"/>
  <c r="H954" s="1"/>
  <c r="G954" s="1"/>
  <c r="F954" s="1"/>
  <c r="E954" s="1"/>
  <c r="D954" s="1"/>
  <c r="J955"/>
  <c r="I955" s="1"/>
  <c r="H955" s="1"/>
  <c r="G955" s="1"/>
  <c r="F955" s="1"/>
  <c r="E955" s="1"/>
  <c r="D955" s="1"/>
  <c r="C955" s="1"/>
  <c r="J956"/>
  <c r="I956" s="1"/>
  <c r="H956" s="1"/>
  <c r="G956" s="1"/>
  <c r="F956" s="1"/>
  <c r="E956" s="1"/>
  <c r="C956" s="1"/>
  <c r="J957"/>
  <c r="I957" s="1"/>
  <c r="H957" s="1"/>
  <c r="G957" s="1"/>
  <c r="F957" s="1"/>
  <c r="E957" s="1"/>
  <c r="D957" s="1"/>
  <c r="C957" s="1"/>
  <c r="D307"/>
  <c r="D297"/>
  <c r="C322"/>
  <c r="D319"/>
  <c r="C319" s="1"/>
  <c r="J1139"/>
  <c r="I1139" s="1"/>
  <c r="H1139" s="1"/>
  <c r="G1139" s="1"/>
  <c r="F1139" s="1"/>
  <c r="E1139" s="1"/>
  <c r="D1139" s="1"/>
  <c r="J1140"/>
  <c r="I1140" s="1"/>
  <c r="H1140" s="1"/>
  <c r="G1140" s="1"/>
  <c r="F1140" s="1"/>
  <c r="E1140" s="1"/>
  <c r="J1141"/>
  <c r="I1141" s="1"/>
  <c r="H1141" s="1"/>
  <c r="G1141" s="1"/>
  <c r="F1141" s="1"/>
  <c r="E1141" s="1"/>
  <c r="D1141" s="1"/>
  <c r="J1142"/>
  <c r="I1142" s="1"/>
  <c r="H1142" s="1"/>
  <c r="G1142" s="1"/>
  <c r="F1142" s="1"/>
  <c r="E1142" s="1"/>
  <c r="D1142" s="1"/>
  <c r="C1142" s="1"/>
  <c r="J1143"/>
  <c r="I1143" s="1"/>
  <c r="H1143" s="1"/>
  <c r="G1143" s="1"/>
  <c r="F1143" s="1"/>
  <c r="E1143" s="1"/>
  <c r="C1143" s="1"/>
  <c r="J1149"/>
  <c r="I1149" s="1"/>
  <c r="H1149" s="1"/>
  <c r="G1149" s="1"/>
  <c r="F1149" s="1"/>
  <c r="E1149" s="1"/>
  <c r="D1149" s="1"/>
  <c r="D209"/>
  <c r="C794"/>
  <c r="D792"/>
  <c r="C792" s="1"/>
  <c r="J919"/>
  <c r="I919" s="1"/>
  <c r="H919" s="1"/>
  <c r="G919" s="1"/>
  <c r="F919" s="1"/>
  <c r="E919" s="1"/>
  <c r="D919" s="1"/>
  <c r="J920"/>
  <c r="I920" s="1"/>
  <c r="H920" s="1"/>
  <c r="G920" s="1"/>
  <c r="F920" s="1"/>
  <c r="E920" s="1"/>
  <c r="J921"/>
  <c r="I921" s="1"/>
  <c r="H921" s="1"/>
  <c r="G921" s="1"/>
  <c r="F921" s="1"/>
  <c r="E921" s="1"/>
  <c r="D921" s="1"/>
  <c r="C921" s="1"/>
  <c r="J922"/>
  <c r="I922" s="1"/>
  <c r="H922" s="1"/>
  <c r="G922" s="1"/>
  <c r="F922" s="1"/>
  <c r="E922" s="1"/>
  <c r="D922" s="1"/>
  <c r="C922" s="1"/>
  <c r="J923"/>
  <c r="I923" s="1"/>
  <c r="H923" s="1"/>
  <c r="G923" s="1"/>
  <c r="F923" s="1"/>
  <c r="E923" s="1"/>
  <c r="C923" s="1"/>
  <c r="J84"/>
  <c r="I84" s="1"/>
  <c r="H84" s="1"/>
  <c r="G84" s="1"/>
  <c r="F84" s="1"/>
  <c r="E84" s="1"/>
  <c r="D84" s="1"/>
  <c r="J85"/>
  <c r="I85" s="1"/>
  <c r="H85" s="1"/>
  <c r="G85" s="1"/>
  <c r="F85" s="1"/>
  <c r="E85" s="1"/>
  <c r="J86"/>
  <c r="I86" s="1"/>
  <c r="H86" s="1"/>
  <c r="G86" s="1"/>
  <c r="F86" s="1"/>
  <c r="E86" s="1"/>
  <c r="D86" s="1"/>
  <c r="J87"/>
  <c r="I87" s="1"/>
  <c r="H87" s="1"/>
  <c r="G87" s="1"/>
  <c r="F87" s="1"/>
  <c r="E87" s="1"/>
  <c r="D87" s="1"/>
  <c r="C87" s="1"/>
  <c r="J88"/>
  <c r="I88" s="1"/>
  <c r="H88" s="1"/>
  <c r="G88" s="1"/>
  <c r="F88" s="1"/>
  <c r="E88" s="1"/>
  <c r="C88" s="1"/>
  <c r="J89"/>
  <c r="I89" s="1"/>
  <c r="H89" s="1"/>
  <c r="G89" s="1"/>
  <c r="F89" s="1"/>
  <c r="E89" s="1"/>
  <c r="D89" s="1"/>
  <c r="C89" s="1"/>
  <c r="D1118"/>
  <c r="D1078" s="1"/>
  <c r="D324"/>
  <c r="C327"/>
  <c r="C324" s="1"/>
  <c r="D115"/>
  <c r="C119"/>
  <c r="C117"/>
  <c r="C116"/>
  <c r="C118"/>
  <c r="D606"/>
  <c r="D684"/>
  <c r="D672" s="1"/>
  <c r="D13" s="1"/>
  <c r="J623"/>
  <c r="I623" s="1"/>
  <c r="H623" s="1"/>
  <c r="G623" s="1"/>
  <c r="F623" s="1"/>
  <c r="E623" s="1"/>
  <c r="J624"/>
  <c r="I624" s="1"/>
  <c r="H624" s="1"/>
  <c r="G624" s="1"/>
  <c r="F624" s="1"/>
  <c r="E624" s="1"/>
  <c r="D624" s="1"/>
  <c r="C624" s="1"/>
  <c r="J625"/>
  <c r="I625" s="1"/>
  <c r="H625" s="1"/>
  <c r="G625" s="1"/>
  <c r="F625" s="1"/>
  <c r="E625" s="1"/>
  <c r="D625" s="1"/>
  <c r="C625" s="1"/>
  <c r="J626"/>
  <c r="I626" s="1"/>
  <c r="H626" s="1"/>
  <c r="G626" s="1"/>
  <c r="F626" s="1"/>
  <c r="E626" s="1"/>
  <c r="J627"/>
  <c r="I627" s="1"/>
  <c r="H627" s="1"/>
  <c r="G627" s="1"/>
  <c r="F627" s="1"/>
  <c r="E627" s="1"/>
  <c r="D627" s="1"/>
  <c r="C627" s="1"/>
  <c r="D48"/>
  <c r="D470"/>
  <c r="D467" s="1"/>
  <c r="D472"/>
  <c r="C113"/>
  <c r="C110"/>
  <c r="C490"/>
  <c r="C485"/>
  <c r="C465"/>
  <c r="C840"/>
  <c r="D292" l="1"/>
  <c r="D289" s="1"/>
  <c r="C1149"/>
  <c r="D1145"/>
  <c r="C1145" s="1"/>
  <c r="D43"/>
  <c r="D666"/>
  <c r="D623"/>
  <c r="C623" s="1"/>
  <c r="D925"/>
  <c r="C925" s="1"/>
  <c r="D1070"/>
  <c r="C1070" s="1"/>
  <c r="C954"/>
  <c r="D953"/>
  <c r="C953" s="1"/>
  <c r="C1141"/>
  <c r="D1140"/>
  <c r="C1140" s="1"/>
  <c r="D920"/>
  <c r="C920" s="1"/>
  <c r="C86"/>
  <c r="D85"/>
  <c r="C85" s="1"/>
  <c r="C115"/>
  <c r="C626"/>
  <c r="D438"/>
  <c r="D432" s="1"/>
  <c r="D429" s="1"/>
  <c r="C317"/>
  <c r="C312"/>
  <c r="C307"/>
  <c r="C302"/>
  <c r="C297"/>
  <c r="D294"/>
  <c r="C294" s="1"/>
  <c r="D304"/>
  <c r="C304" s="1"/>
  <c r="D309"/>
  <c r="C309" s="1"/>
  <c r="D314"/>
  <c r="C314" s="1"/>
  <c r="D299"/>
  <c r="C299" s="1"/>
  <c r="E1027" l="1"/>
  <c r="E18" s="1"/>
  <c r="F1027"/>
  <c r="F18" s="1"/>
  <c r="G1027"/>
  <c r="H1027"/>
  <c r="I1027"/>
  <c r="J1027"/>
  <c r="J760" l="1"/>
  <c r="I760"/>
  <c r="H760"/>
  <c r="G760"/>
  <c r="F760"/>
  <c r="E760"/>
  <c r="C789"/>
  <c r="E606"/>
  <c r="D199"/>
  <c r="J80"/>
  <c r="I80" s="1"/>
  <c r="H80" s="1"/>
  <c r="G80" s="1"/>
  <c r="F80" s="1"/>
  <c r="E80" s="1"/>
  <c r="J82"/>
  <c r="I82" s="1"/>
  <c r="H82" s="1"/>
  <c r="G82" s="1"/>
  <c r="F82" s="1"/>
  <c r="E82" s="1"/>
  <c r="D82" s="1"/>
  <c r="J83"/>
  <c r="I83" s="1"/>
  <c r="H83" s="1"/>
  <c r="G83" s="1"/>
  <c r="F83" s="1"/>
  <c r="E83" s="1"/>
  <c r="C83" s="1"/>
  <c r="C84"/>
  <c r="J120"/>
  <c r="I120" s="1"/>
  <c r="H120" s="1"/>
  <c r="G120" s="1"/>
  <c r="F120" s="1"/>
  <c r="E120" s="1"/>
  <c r="D120" s="1"/>
  <c r="C120" s="1"/>
  <c r="J122"/>
  <c r="I122" s="1"/>
  <c r="H122" s="1"/>
  <c r="G122" s="1"/>
  <c r="F122" s="1"/>
  <c r="E122" s="1"/>
  <c r="D122" s="1"/>
  <c r="C122" s="1"/>
  <c r="J123"/>
  <c r="I123" s="1"/>
  <c r="H123" s="1"/>
  <c r="G123" s="1"/>
  <c r="F123" s="1"/>
  <c r="E123" s="1"/>
  <c r="J124"/>
  <c r="I124" s="1"/>
  <c r="H124" s="1"/>
  <c r="G124" s="1"/>
  <c r="F124" s="1"/>
  <c r="E124" s="1"/>
  <c r="D124" s="1"/>
  <c r="C124" s="1"/>
  <c r="C125"/>
  <c r="J127"/>
  <c r="I127" s="1"/>
  <c r="H127" s="1"/>
  <c r="G127" s="1"/>
  <c r="F127" s="1"/>
  <c r="E127" s="1"/>
  <c r="D127" s="1"/>
  <c r="C127" s="1"/>
  <c r="J128"/>
  <c r="I128" s="1"/>
  <c r="H128" s="1"/>
  <c r="G128" s="1"/>
  <c r="F128" s="1"/>
  <c r="E128" s="1"/>
  <c r="D128" s="1"/>
  <c r="C128" s="1"/>
  <c r="J129"/>
  <c r="I129" s="1"/>
  <c r="H129" s="1"/>
  <c r="G129" s="1"/>
  <c r="F129" s="1"/>
  <c r="E129" s="1"/>
  <c r="D129" s="1"/>
  <c r="C129" s="1"/>
  <c r="J132"/>
  <c r="I132" s="1"/>
  <c r="H132" s="1"/>
  <c r="G132" s="1"/>
  <c r="F132" s="1"/>
  <c r="E132" s="1"/>
  <c r="D132" s="1"/>
  <c r="C132" s="1"/>
  <c r="J133"/>
  <c r="I133" s="1"/>
  <c r="H133" s="1"/>
  <c r="G133" s="1"/>
  <c r="F133" s="1"/>
  <c r="E133" s="1"/>
  <c r="D133" s="1"/>
  <c r="C133" s="1"/>
  <c r="J134"/>
  <c r="I134" s="1"/>
  <c r="H134" s="1"/>
  <c r="G134" s="1"/>
  <c r="F134" s="1"/>
  <c r="E134" s="1"/>
  <c r="D134" s="1"/>
  <c r="C134" s="1"/>
  <c r="C135"/>
  <c r="J137"/>
  <c r="I137" s="1"/>
  <c r="H137" s="1"/>
  <c r="G137" s="1"/>
  <c r="F137" s="1"/>
  <c r="E137" s="1"/>
  <c r="D137" s="1"/>
  <c r="C137" s="1"/>
  <c r="J138"/>
  <c r="I138" s="1"/>
  <c r="H138" s="1"/>
  <c r="G138" s="1"/>
  <c r="F138" s="1"/>
  <c r="E138" s="1"/>
  <c r="D138" s="1"/>
  <c r="C138" s="1"/>
  <c r="J139"/>
  <c r="I139" s="1"/>
  <c r="H139" s="1"/>
  <c r="G139" s="1"/>
  <c r="F139" s="1"/>
  <c r="E139" s="1"/>
  <c r="D139" s="1"/>
  <c r="C139" s="1"/>
  <c r="J236"/>
  <c r="I236" s="1"/>
  <c r="H236" s="1"/>
  <c r="G236" s="1"/>
  <c r="F236" s="1"/>
  <c r="E236" s="1"/>
  <c r="J238"/>
  <c r="I238" s="1"/>
  <c r="H238" s="1"/>
  <c r="G238" s="1"/>
  <c r="F238" s="1"/>
  <c r="E238" s="1"/>
  <c r="D238" s="1"/>
  <c r="J239"/>
  <c r="I239" s="1"/>
  <c r="H239" s="1"/>
  <c r="J240"/>
  <c r="I240" s="1"/>
  <c r="H240" s="1"/>
  <c r="G240" s="1"/>
  <c r="F240" s="1"/>
  <c r="E240" s="1"/>
  <c r="D240" s="1"/>
  <c r="C240" s="1"/>
  <c r="J241"/>
  <c r="I241" s="1"/>
  <c r="H241" s="1"/>
  <c r="G241" s="1"/>
  <c r="F241" s="1"/>
  <c r="E241" s="1"/>
  <c r="J243"/>
  <c r="I243" s="1"/>
  <c r="H243" s="1"/>
  <c r="G243" s="1"/>
  <c r="F243" s="1"/>
  <c r="E243" s="1"/>
  <c r="D243" s="1"/>
  <c r="J244"/>
  <c r="I244" s="1"/>
  <c r="H244" s="1"/>
  <c r="G244" s="1"/>
  <c r="F244" s="1"/>
  <c r="E244" s="1"/>
  <c r="C244" s="1"/>
  <c r="J245"/>
  <c r="I245" s="1"/>
  <c r="H245" s="1"/>
  <c r="G245" s="1"/>
  <c r="F245" s="1"/>
  <c r="E245" s="1"/>
  <c r="D245" s="1"/>
  <c r="C245" s="1"/>
  <c r="E452"/>
  <c r="F452"/>
  <c r="G450"/>
  <c r="H450"/>
  <c r="I450"/>
  <c r="D123" l="1"/>
  <c r="C123" s="1"/>
  <c r="E98"/>
  <c r="D98"/>
  <c r="D31" s="1"/>
  <c r="G239"/>
  <c r="F239" s="1"/>
  <c r="E239" s="1"/>
  <c r="C239" s="1"/>
  <c r="H199"/>
  <c r="E199"/>
  <c r="G199"/>
  <c r="I199"/>
  <c r="F199"/>
  <c r="D80"/>
  <c r="C80" s="1"/>
  <c r="C82"/>
  <c r="C243"/>
  <c r="D241"/>
  <c r="C241" s="1"/>
  <c r="D236"/>
  <c r="C236" s="1"/>
  <c r="C238"/>
  <c r="C452"/>
  <c r="D95" l="1"/>
  <c r="C547"/>
  <c r="J1151" l="1"/>
  <c r="I1151" s="1"/>
  <c r="H1151" s="1"/>
  <c r="G1151" s="1"/>
  <c r="F1151" s="1"/>
  <c r="E1151" s="1"/>
  <c r="D1151" s="1"/>
  <c r="C1151" s="1"/>
  <c r="J1136"/>
  <c r="I1136" s="1"/>
  <c r="H1136" s="1"/>
  <c r="G1136" s="1"/>
  <c r="F1136" s="1"/>
  <c r="E1136" s="1"/>
  <c r="D1136" s="1"/>
  <c r="C1136" s="1"/>
  <c r="J1131"/>
  <c r="I1131" s="1"/>
  <c r="H1131" s="1"/>
  <c r="G1131" s="1"/>
  <c r="F1131" s="1"/>
  <c r="E1131" s="1"/>
  <c r="D1131" s="1"/>
  <c r="C1131" s="1"/>
  <c r="J1126"/>
  <c r="I1126" s="1"/>
  <c r="H1126" s="1"/>
  <c r="G1126" s="1"/>
  <c r="F1126" s="1"/>
  <c r="E1126" s="1"/>
  <c r="J1121"/>
  <c r="I1121" s="1"/>
  <c r="H1121" s="1"/>
  <c r="G1121" s="1"/>
  <c r="F1121" s="1"/>
  <c r="E1121" s="1"/>
  <c r="D1121" s="1"/>
  <c r="C1121" s="1"/>
  <c r="J1116"/>
  <c r="I1116" s="1"/>
  <c r="H1116" s="1"/>
  <c r="G1116" s="1"/>
  <c r="F1116" s="1"/>
  <c r="E1116" s="1"/>
  <c r="D1116" s="1"/>
  <c r="C1116" s="1"/>
  <c r="J1111"/>
  <c r="I1111" s="1"/>
  <c r="H1111" s="1"/>
  <c r="G1111" s="1"/>
  <c r="F1111" s="1"/>
  <c r="E1111" s="1"/>
  <c r="D1111" s="1"/>
  <c r="C1111" s="1"/>
  <c r="J1106"/>
  <c r="I1106" s="1"/>
  <c r="H1106" s="1"/>
  <c r="G1106" s="1"/>
  <c r="F1106" s="1"/>
  <c r="E1106" s="1"/>
  <c r="D1106" s="1"/>
  <c r="C1106" s="1"/>
  <c r="J1101"/>
  <c r="I1101" s="1"/>
  <c r="H1101" s="1"/>
  <c r="G1101" s="1"/>
  <c r="F1101" s="1"/>
  <c r="E1101" s="1"/>
  <c r="D1101" s="1"/>
  <c r="C1101" s="1"/>
  <c r="J1096"/>
  <c r="I1096" s="1"/>
  <c r="H1096" s="1"/>
  <c r="G1096" s="1"/>
  <c r="F1096" s="1"/>
  <c r="E1096" s="1"/>
  <c r="D1096" s="1"/>
  <c r="C1096" s="1"/>
  <c r="J1091"/>
  <c r="I1091" s="1"/>
  <c r="H1091" s="1"/>
  <c r="G1091" s="1"/>
  <c r="F1091" s="1"/>
  <c r="E1091" s="1"/>
  <c r="D1091" s="1"/>
  <c r="C1091" s="1"/>
  <c r="J1086"/>
  <c r="I1086" s="1"/>
  <c r="H1086" s="1"/>
  <c r="G1086" s="1"/>
  <c r="F1086" s="1"/>
  <c r="E1086" s="1"/>
  <c r="D1086" s="1"/>
  <c r="C1086" s="1"/>
  <c r="J1081"/>
  <c r="I1081" s="1"/>
  <c r="H1081" s="1"/>
  <c r="G1081" s="1"/>
  <c r="F1081" s="1"/>
  <c r="E1081" s="1"/>
  <c r="D1081" s="1"/>
  <c r="C1081" s="1"/>
  <c r="J1076"/>
  <c r="I1076" s="1"/>
  <c r="H1076" s="1"/>
  <c r="G1076" s="1"/>
  <c r="F1076" s="1"/>
  <c r="E1076" s="1"/>
  <c r="D1076" s="1"/>
  <c r="C1076" s="1"/>
  <c r="J1066"/>
  <c r="I1066" s="1"/>
  <c r="H1066" s="1"/>
  <c r="G1066" s="1"/>
  <c r="F1066" s="1"/>
  <c r="E1066" s="1"/>
  <c r="D1066" s="1"/>
  <c r="C1066" s="1"/>
  <c r="J1061"/>
  <c r="I1061" s="1"/>
  <c r="H1061" s="1"/>
  <c r="G1061" s="1"/>
  <c r="F1061" s="1"/>
  <c r="E1061" s="1"/>
  <c r="D1061" s="1"/>
  <c r="C1061" s="1"/>
  <c r="J1056"/>
  <c r="I1056" s="1"/>
  <c r="H1056" s="1"/>
  <c r="G1056" s="1"/>
  <c r="F1056" s="1"/>
  <c r="E1056" s="1"/>
  <c r="D1056" s="1"/>
  <c r="C1056" s="1"/>
  <c r="J1051"/>
  <c r="I1051" s="1"/>
  <c r="H1051" s="1"/>
  <c r="G1051" s="1"/>
  <c r="F1051" s="1"/>
  <c r="E1051" s="1"/>
  <c r="D1051" s="1"/>
  <c r="C1051" s="1"/>
  <c r="J1041"/>
  <c r="I1041" s="1"/>
  <c r="H1041" s="1"/>
  <c r="G1041" s="1"/>
  <c r="F1041" s="1"/>
  <c r="E1041" s="1"/>
  <c r="D1041" s="1"/>
  <c r="C1041" s="1"/>
  <c r="J1036"/>
  <c r="I1036" s="1"/>
  <c r="H1036" s="1"/>
  <c r="G1036" s="1"/>
  <c r="F1036" s="1"/>
  <c r="E1036" s="1"/>
  <c r="D1036" s="1"/>
  <c r="C1036" s="1"/>
  <c r="J1031"/>
  <c r="I1031" s="1"/>
  <c r="H1031" s="1"/>
  <c r="G1031" s="1"/>
  <c r="F1031" s="1"/>
  <c r="E1031" s="1"/>
  <c r="J1026"/>
  <c r="I1026" s="1"/>
  <c r="H1026" s="1"/>
  <c r="G1026" s="1"/>
  <c r="F1026" s="1"/>
  <c r="E1026" s="1"/>
  <c r="D1026" s="1"/>
  <c r="C1026" s="1"/>
  <c r="J1020"/>
  <c r="I1020" s="1"/>
  <c r="H1020" s="1"/>
  <c r="G1020" s="1"/>
  <c r="F1020" s="1"/>
  <c r="E1020" s="1"/>
  <c r="D1020" s="1"/>
  <c r="C1020" s="1"/>
  <c r="J1010"/>
  <c r="J1005"/>
  <c r="I1005" s="1"/>
  <c r="H1005" s="1"/>
  <c r="G1005" s="1"/>
  <c r="F1005" s="1"/>
  <c r="E1005" s="1"/>
  <c r="D1005" s="1"/>
  <c r="C1005" s="1"/>
  <c r="J1000"/>
  <c r="I1000" s="1"/>
  <c r="H1000" s="1"/>
  <c r="G1000" s="1"/>
  <c r="F1000" s="1"/>
  <c r="E1000" s="1"/>
  <c r="D1000" s="1"/>
  <c r="C1000" s="1"/>
  <c r="J995"/>
  <c r="I995" s="1"/>
  <c r="H995" s="1"/>
  <c r="G995" s="1"/>
  <c r="F995" s="1"/>
  <c r="E995" s="1"/>
  <c r="D995" s="1"/>
  <c r="C995" s="1"/>
  <c r="J990"/>
  <c r="I990" s="1"/>
  <c r="H990" s="1"/>
  <c r="G990" s="1"/>
  <c r="F990" s="1"/>
  <c r="E990" s="1"/>
  <c r="D990" s="1"/>
  <c r="C990" s="1"/>
  <c r="J985"/>
  <c r="I985" s="1"/>
  <c r="H985" s="1"/>
  <c r="G985" s="1"/>
  <c r="F985" s="1"/>
  <c r="E985" s="1"/>
  <c r="D985" s="1"/>
  <c r="C985" s="1"/>
  <c r="J980"/>
  <c r="I980" s="1"/>
  <c r="H980" s="1"/>
  <c r="G980" s="1"/>
  <c r="F980" s="1"/>
  <c r="E980" s="1"/>
  <c r="D980" s="1"/>
  <c r="C980" s="1"/>
  <c r="J974"/>
  <c r="I974" s="1"/>
  <c r="H974" s="1"/>
  <c r="G974" s="1"/>
  <c r="F974" s="1"/>
  <c r="E974" s="1"/>
  <c r="D974" s="1"/>
  <c r="C974" s="1"/>
  <c r="J968"/>
  <c r="I968" s="1"/>
  <c r="H968" s="1"/>
  <c r="G968" s="1"/>
  <c r="F968" s="1"/>
  <c r="E968" s="1"/>
  <c r="D968" s="1"/>
  <c r="C968" s="1"/>
  <c r="J964"/>
  <c r="I964" s="1"/>
  <c r="H964" s="1"/>
  <c r="G964" s="1"/>
  <c r="F964" s="1"/>
  <c r="E964" s="1"/>
  <c r="D964" s="1"/>
  <c r="C964" s="1"/>
  <c r="J959"/>
  <c r="I959" s="1"/>
  <c r="H959" s="1"/>
  <c r="G959" s="1"/>
  <c r="F959" s="1"/>
  <c r="E959" s="1"/>
  <c r="D959" s="1"/>
  <c r="C959" s="1"/>
  <c r="J949"/>
  <c r="I949" s="1"/>
  <c r="H949" s="1"/>
  <c r="G949" s="1"/>
  <c r="F949" s="1"/>
  <c r="E949" s="1"/>
  <c r="D949" s="1"/>
  <c r="C949" s="1"/>
  <c r="J944"/>
  <c r="I944" s="1"/>
  <c r="H944" s="1"/>
  <c r="G944" s="1"/>
  <c r="F944" s="1"/>
  <c r="E944" s="1"/>
  <c r="D944" s="1"/>
  <c r="C944" s="1"/>
  <c r="J916"/>
  <c r="I916" s="1"/>
  <c r="H916" s="1"/>
  <c r="G916" s="1"/>
  <c r="F916" s="1"/>
  <c r="E916" s="1"/>
  <c r="D916" s="1"/>
  <c r="C916" s="1"/>
  <c r="J911"/>
  <c r="I911" s="1"/>
  <c r="H911" s="1"/>
  <c r="G911" s="1"/>
  <c r="F911" s="1"/>
  <c r="E911" s="1"/>
  <c r="D911" s="1"/>
  <c r="C911" s="1"/>
  <c r="J906"/>
  <c r="I906" s="1"/>
  <c r="H906" s="1"/>
  <c r="G906" s="1"/>
  <c r="F906" s="1"/>
  <c r="E906" s="1"/>
  <c r="D906" s="1"/>
  <c r="C906" s="1"/>
  <c r="J901"/>
  <c r="I901" s="1"/>
  <c r="H901" s="1"/>
  <c r="G901" s="1"/>
  <c r="F901" s="1"/>
  <c r="E901" s="1"/>
  <c r="D901" s="1"/>
  <c r="C901" s="1"/>
  <c r="J896"/>
  <c r="I896" s="1"/>
  <c r="H896" s="1"/>
  <c r="G896" s="1"/>
  <c r="F896" s="1"/>
  <c r="E896" s="1"/>
  <c r="D896" s="1"/>
  <c r="C896" s="1"/>
  <c r="J891"/>
  <c r="I891" s="1"/>
  <c r="H891" s="1"/>
  <c r="G891" s="1"/>
  <c r="F891" s="1"/>
  <c r="E891" s="1"/>
  <c r="J886"/>
  <c r="I886" s="1"/>
  <c r="H886" s="1"/>
  <c r="G886" s="1"/>
  <c r="F886" s="1"/>
  <c r="E886" s="1"/>
  <c r="J881"/>
  <c r="I881" s="1"/>
  <c r="H881" s="1"/>
  <c r="G881" s="1"/>
  <c r="F881" s="1"/>
  <c r="E881" s="1"/>
  <c r="D881" s="1"/>
  <c r="C881" s="1"/>
  <c r="J876"/>
  <c r="I876" s="1"/>
  <c r="H876" s="1"/>
  <c r="G876" s="1"/>
  <c r="F876" s="1"/>
  <c r="E876" s="1"/>
  <c r="D876" s="1"/>
  <c r="C876" s="1"/>
  <c r="J871"/>
  <c r="I871" s="1"/>
  <c r="H871" s="1"/>
  <c r="G871" s="1"/>
  <c r="F871" s="1"/>
  <c r="E871" s="1"/>
  <c r="D871" s="1"/>
  <c r="C871" s="1"/>
  <c r="J866"/>
  <c r="I866" s="1"/>
  <c r="H866" s="1"/>
  <c r="G866" s="1"/>
  <c r="F866" s="1"/>
  <c r="E866" s="1"/>
  <c r="D866" s="1"/>
  <c r="C866" s="1"/>
  <c r="J833"/>
  <c r="I833" s="1"/>
  <c r="H833" s="1"/>
  <c r="G833" s="1"/>
  <c r="F833" s="1"/>
  <c r="E833" s="1"/>
  <c r="D833" s="1"/>
  <c r="C833" s="1"/>
  <c r="J828"/>
  <c r="I828" s="1"/>
  <c r="H828" s="1"/>
  <c r="G828" s="1"/>
  <c r="F828" s="1"/>
  <c r="E828" s="1"/>
  <c r="D828" s="1"/>
  <c r="C828" s="1"/>
  <c r="J823"/>
  <c r="I823" s="1"/>
  <c r="H823" s="1"/>
  <c r="G823" s="1"/>
  <c r="F823" s="1"/>
  <c r="E823" s="1"/>
  <c r="D823" s="1"/>
  <c r="C823" s="1"/>
  <c r="J818"/>
  <c r="I818" s="1"/>
  <c r="H818" s="1"/>
  <c r="G818" s="1"/>
  <c r="F818" s="1"/>
  <c r="E818" s="1"/>
  <c r="D818" s="1"/>
  <c r="C818" s="1"/>
  <c r="J813"/>
  <c r="I813" s="1"/>
  <c r="H813" s="1"/>
  <c r="G813" s="1"/>
  <c r="F813" s="1"/>
  <c r="E813" s="1"/>
  <c r="D813" s="1"/>
  <c r="C813" s="1"/>
  <c r="J808"/>
  <c r="I808" s="1"/>
  <c r="H808" s="1"/>
  <c r="G808" s="1"/>
  <c r="F808" s="1"/>
  <c r="E808" s="1"/>
  <c r="D808" s="1"/>
  <c r="J803"/>
  <c r="I803" s="1"/>
  <c r="H803" s="1"/>
  <c r="G803" s="1"/>
  <c r="F803" s="1"/>
  <c r="E803" s="1"/>
  <c r="D803" s="1"/>
  <c r="C803" s="1"/>
  <c r="J798"/>
  <c r="I798" s="1"/>
  <c r="H798" s="1"/>
  <c r="G798" s="1"/>
  <c r="F798" s="1"/>
  <c r="E798" s="1"/>
  <c r="D798" s="1"/>
  <c r="C798" s="1"/>
  <c r="J783"/>
  <c r="I783" s="1"/>
  <c r="H783" s="1"/>
  <c r="G783" s="1"/>
  <c r="F783" s="1"/>
  <c r="E783" s="1"/>
  <c r="D783" s="1"/>
  <c r="C783" s="1"/>
  <c r="J778"/>
  <c r="I778" s="1"/>
  <c r="J773"/>
  <c r="J768"/>
  <c r="I768" s="1"/>
  <c r="H768" s="1"/>
  <c r="J763"/>
  <c r="I763" s="1"/>
  <c r="H763" s="1"/>
  <c r="G763" s="1"/>
  <c r="F763" s="1"/>
  <c r="E763" s="1"/>
  <c r="J758"/>
  <c r="I758" s="1"/>
  <c r="H758" s="1"/>
  <c r="G758" s="1"/>
  <c r="F758" s="1"/>
  <c r="E758" s="1"/>
  <c r="D758" s="1"/>
  <c r="C758" s="1"/>
  <c r="J753"/>
  <c r="I753" s="1"/>
  <c r="H753" s="1"/>
  <c r="G753" s="1"/>
  <c r="F753" s="1"/>
  <c r="E753" s="1"/>
  <c r="D753" s="1"/>
  <c r="C753" s="1"/>
  <c r="J747"/>
  <c r="I747" s="1"/>
  <c r="H747" s="1"/>
  <c r="G747" s="1"/>
  <c r="F747" s="1"/>
  <c r="E747" s="1"/>
  <c r="D747" s="1"/>
  <c r="C747" s="1"/>
  <c r="J742"/>
  <c r="I742" s="1"/>
  <c r="H742" s="1"/>
  <c r="G742" s="1"/>
  <c r="F742" s="1"/>
  <c r="E742" s="1"/>
  <c r="D742" s="1"/>
  <c r="C742" s="1"/>
  <c r="J737"/>
  <c r="I737" s="1"/>
  <c r="H737" s="1"/>
  <c r="G737" s="1"/>
  <c r="F737" s="1"/>
  <c r="E737" s="1"/>
  <c r="D737" s="1"/>
  <c r="J732"/>
  <c r="I732" s="1"/>
  <c r="H732" s="1"/>
  <c r="G732" s="1"/>
  <c r="F732" s="1"/>
  <c r="E732" s="1"/>
  <c r="D732" s="1"/>
  <c r="C732" s="1"/>
  <c r="J727"/>
  <c r="I727" s="1"/>
  <c r="H727" s="1"/>
  <c r="G727" s="1"/>
  <c r="F727" s="1"/>
  <c r="E727" s="1"/>
  <c r="D727" s="1"/>
  <c r="C727" s="1"/>
  <c r="J713"/>
  <c r="I713" s="1"/>
  <c r="H713" s="1"/>
  <c r="G713" s="1"/>
  <c r="F713" s="1"/>
  <c r="E713" s="1"/>
  <c r="D713" s="1"/>
  <c r="J708"/>
  <c r="I708" s="1"/>
  <c r="H708" s="1"/>
  <c r="G708" s="1"/>
  <c r="F708" s="1"/>
  <c r="E708" s="1"/>
  <c r="D708" s="1"/>
  <c r="C708" s="1"/>
  <c r="J703"/>
  <c r="I703" s="1"/>
  <c r="H703" s="1"/>
  <c r="G703" s="1"/>
  <c r="F703" s="1"/>
  <c r="E703" s="1"/>
  <c r="D703" s="1"/>
  <c r="C703" s="1"/>
  <c r="J698"/>
  <c r="I698" s="1"/>
  <c r="H698" s="1"/>
  <c r="G698" s="1"/>
  <c r="F698" s="1"/>
  <c r="E698" s="1"/>
  <c r="D698" s="1"/>
  <c r="C698" s="1"/>
  <c r="J693"/>
  <c r="I693" s="1"/>
  <c r="H693" s="1"/>
  <c r="G693" s="1"/>
  <c r="F693" s="1"/>
  <c r="E693" s="1"/>
  <c r="D693" s="1"/>
  <c r="C693" s="1"/>
  <c r="J688"/>
  <c r="I688" s="1"/>
  <c r="H688" s="1"/>
  <c r="G688" s="1"/>
  <c r="F688" s="1"/>
  <c r="E688" s="1"/>
  <c r="D688" s="1"/>
  <c r="J683"/>
  <c r="I683" s="1"/>
  <c r="H683" s="1"/>
  <c r="G683" s="1"/>
  <c r="F683" s="1"/>
  <c r="E683" s="1"/>
  <c r="D683" s="1"/>
  <c r="C683" s="1"/>
  <c r="J677"/>
  <c r="I677" s="1"/>
  <c r="H677" s="1"/>
  <c r="G677" s="1"/>
  <c r="F677" s="1"/>
  <c r="E677" s="1"/>
  <c r="D677" s="1"/>
  <c r="C677" s="1"/>
  <c r="J671"/>
  <c r="I671" s="1"/>
  <c r="H671" s="1"/>
  <c r="G671" s="1"/>
  <c r="F671" s="1"/>
  <c r="E671" s="1"/>
  <c r="D671" s="1"/>
  <c r="C671" s="1"/>
  <c r="J665"/>
  <c r="I665" s="1"/>
  <c r="H665" s="1"/>
  <c r="G665" s="1"/>
  <c r="F665" s="1"/>
  <c r="E665" s="1"/>
  <c r="D665" s="1"/>
  <c r="C665" s="1"/>
  <c r="I462"/>
  <c r="G470"/>
  <c r="G487"/>
  <c r="G482"/>
  <c r="H462"/>
  <c r="H470"/>
  <c r="I470"/>
  <c r="H482"/>
  <c r="I482"/>
  <c r="D886" l="1"/>
  <c r="C886" s="1"/>
  <c r="D891"/>
  <c r="C737"/>
  <c r="C891"/>
  <c r="G467"/>
  <c r="C470"/>
  <c r="C688"/>
  <c r="C482"/>
  <c r="C713"/>
  <c r="D712"/>
  <c r="G768"/>
  <c r="H778"/>
  <c r="G778" s="1"/>
  <c r="F778" s="1"/>
  <c r="E778" s="1"/>
  <c r="D763"/>
  <c r="C763" s="1"/>
  <c r="I773"/>
  <c r="D1126"/>
  <c r="C1126" s="1"/>
  <c r="D1031"/>
  <c r="C1031" s="1"/>
  <c r="C808"/>
  <c r="I1010"/>
  <c r="J970"/>
  <c r="I970" s="1"/>
  <c r="H970" s="1"/>
  <c r="G970" s="1"/>
  <c r="F970" s="1"/>
  <c r="E970" s="1"/>
  <c r="D970" s="1"/>
  <c r="C970" s="1"/>
  <c r="J969"/>
  <c r="I969" s="1"/>
  <c r="H969" s="1"/>
  <c r="G969" s="1"/>
  <c r="F969" s="1"/>
  <c r="E969" s="1"/>
  <c r="D969" s="1"/>
  <c r="C969" s="1"/>
  <c r="J967"/>
  <c r="I967" s="1"/>
  <c r="H967" s="1"/>
  <c r="G967" s="1"/>
  <c r="F967" s="1"/>
  <c r="E967" s="1"/>
  <c r="D967" s="1"/>
  <c r="C967" s="1"/>
  <c r="J965"/>
  <c r="I965" s="1"/>
  <c r="H965" s="1"/>
  <c r="G965" s="1"/>
  <c r="F965" s="1"/>
  <c r="E965" s="1"/>
  <c r="D965" s="1"/>
  <c r="C965" s="1"/>
  <c r="J966"/>
  <c r="I966" s="1"/>
  <c r="H966" s="1"/>
  <c r="G966" s="1"/>
  <c r="F966" s="1"/>
  <c r="E966" s="1"/>
  <c r="J971"/>
  <c r="I971" s="1"/>
  <c r="H971" s="1"/>
  <c r="G971" s="1"/>
  <c r="F971" s="1"/>
  <c r="E971" s="1"/>
  <c r="D971" s="1"/>
  <c r="C971" s="1"/>
  <c r="J963"/>
  <c r="I963" s="1"/>
  <c r="H963" s="1"/>
  <c r="G963" s="1"/>
  <c r="F963" s="1"/>
  <c r="E963" s="1"/>
  <c r="J756"/>
  <c r="I756" s="1"/>
  <c r="H756" s="1"/>
  <c r="G756" s="1"/>
  <c r="F756" s="1"/>
  <c r="E756" s="1"/>
  <c r="D756" s="1"/>
  <c r="C756" s="1"/>
  <c r="J754"/>
  <c r="I754" s="1"/>
  <c r="H754" s="1"/>
  <c r="G754" s="1"/>
  <c r="F754" s="1"/>
  <c r="E754" s="1"/>
  <c r="J788"/>
  <c r="C785"/>
  <c r="J784"/>
  <c r="I784" s="1"/>
  <c r="H784" s="1"/>
  <c r="J750"/>
  <c r="I750" s="1"/>
  <c r="H750" s="1"/>
  <c r="G750" s="1"/>
  <c r="F750" s="1"/>
  <c r="E750" s="1"/>
  <c r="D750" s="1"/>
  <c r="C750" s="1"/>
  <c r="J749"/>
  <c r="C749" s="1"/>
  <c r="J748"/>
  <c r="I748" s="1"/>
  <c r="J746"/>
  <c r="J745"/>
  <c r="I745" s="1"/>
  <c r="H745" s="1"/>
  <c r="G745" s="1"/>
  <c r="F745" s="1"/>
  <c r="E745" s="1"/>
  <c r="D745" s="1"/>
  <c r="C745" s="1"/>
  <c r="J744"/>
  <c r="I744" s="1"/>
  <c r="H744" s="1"/>
  <c r="G744" s="1"/>
  <c r="F744" s="1"/>
  <c r="E744" s="1"/>
  <c r="D744" s="1"/>
  <c r="C744" s="1"/>
  <c r="J743"/>
  <c r="I743" s="1"/>
  <c r="H743" s="1"/>
  <c r="G743" s="1"/>
  <c r="F743" s="1"/>
  <c r="E743" s="1"/>
  <c r="D743" s="1"/>
  <c r="C743" s="1"/>
  <c r="J741"/>
  <c r="I741" s="1"/>
  <c r="H741" s="1"/>
  <c r="G741" s="1"/>
  <c r="F741" s="1"/>
  <c r="E741" s="1"/>
  <c r="D741" s="1"/>
  <c r="C741" s="1"/>
  <c r="J740"/>
  <c r="I740" s="1"/>
  <c r="H740" s="1"/>
  <c r="G740" s="1"/>
  <c r="F740" s="1"/>
  <c r="E740" s="1"/>
  <c r="D740" s="1"/>
  <c r="C740" s="1"/>
  <c r="J739"/>
  <c r="I739" s="1"/>
  <c r="H739" s="1"/>
  <c r="G739" s="1"/>
  <c r="F739" s="1"/>
  <c r="E739" s="1"/>
  <c r="C739" s="1"/>
  <c r="J738"/>
  <c r="I738" s="1"/>
  <c r="H738" s="1"/>
  <c r="G738" s="1"/>
  <c r="F738" s="1"/>
  <c r="E738" s="1"/>
  <c r="D738" s="1"/>
  <c r="C738" s="1"/>
  <c r="J736"/>
  <c r="I736" s="1"/>
  <c r="H736" s="1"/>
  <c r="G736" s="1"/>
  <c r="F736" s="1"/>
  <c r="E736" s="1"/>
  <c r="J735"/>
  <c r="I735" s="1"/>
  <c r="H735" s="1"/>
  <c r="G735" s="1"/>
  <c r="F735" s="1"/>
  <c r="E735" s="1"/>
  <c r="D735" s="1"/>
  <c r="C735" s="1"/>
  <c r="J734"/>
  <c r="I734" s="1"/>
  <c r="H734" s="1"/>
  <c r="J733"/>
  <c r="I733" s="1"/>
  <c r="H733" s="1"/>
  <c r="G733" s="1"/>
  <c r="F733" s="1"/>
  <c r="E733" s="1"/>
  <c r="D733" s="1"/>
  <c r="C733" s="1"/>
  <c r="J731"/>
  <c r="I731" s="1"/>
  <c r="H731" s="1"/>
  <c r="G731" s="1"/>
  <c r="F731" s="1"/>
  <c r="E731" s="1"/>
  <c r="D731" s="1"/>
  <c r="C731" s="1"/>
  <c r="J730"/>
  <c r="I730" s="1"/>
  <c r="H730" s="1"/>
  <c r="G730" s="1"/>
  <c r="F730" s="1"/>
  <c r="E730" s="1"/>
  <c r="D730" s="1"/>
  <c r="C730" s="1"/>
  <c r="J728"/>
  <c r="I728" s="1"/>
  <c r="J759"/>
  <c r="I759" s="1"/>
  <c r="J761"/>
  <c r="I761" s="1"/>
  <c r="H761" s="1"/>
  <c r="G761" s="1"/>
  <c r="F761" s="1"/>
  <c r="E761" s="1"/>
  <c r="D761" s="1"/>
  <c r="C761" s="1"/>
  <c r="J600"/>
  <c r="I600" s="1"/>
  <c r="H600" s="1"/>
  <c r="D435"/>
  <c r="H439"/>
  <c r="H437" s="1"/>
  <c r="J438"/>
  <c r="J432" s="1"/>
  <c r="I500"/>
  <c r="H500"/>
  <c r="I497"/>
  <c r="H497"/>
  <c r="C167"/>
  <c r="C168"/>
  <c r="J165"/>
  <c r="I165" s="1"/>
  <c r="H165" s="1"/>
  <c r="G165" s="1"/>
  <c r="F165" s="1"/>
  <c r="E165" s="1"/>
  <c r="D165" s="1"/>
  <c r="C165" s="1"/>
  <c r="J173"/>
  <c r="F174"/>
  <c r="G174"/>
  <c r="G169" s="1"/>
  <c r="H174"/>
  <c r="I174"/>
  <c r="J174"/>
  <c r="J175"/>
  <c r="I175" s="1"/>
  <c r="H175" s="1"/>
  <c r="G175" s="1"/>
  <c r="F175" s="1"/>
  <c r="E175" s="1"/>
  <c r="D175" s="1"/>
  <c r="C175" s="1"/>
  <c r="J158"/>
  <c r="I158" s="1"/>
  <c r="H158" s="1"/>
  <c r="G158" s="1"/>
  <c r="C158" s="1"/>
  <c r="J1154"/>
  <c r="I1154" s="1"/>
  <c r="H1154" s="1"/>
  <c r="G1154" s="1"/>
  <c r="F1154" s="1"/>
  <c r="J1153"/>
  <c r="I1153" s="1"/>
  <c r="J1138"/>
  <c r="J1078" s="1"/>
  <c r="J1137"/>
  <c r="I1137" s="1"/>
  <c r="H1137" s="1"/>
  <c r="G1137" s="1"/>
  <c r="F1137" s="1"/>
  <c r="J1135"/>
  <c r="I1135" s="1"/>
  <c r="H1135" s="1"/>
  <c r="G1135" s="1"/>
  <c r="F1135" s="1"/>
  <c r="J1134"/>
  <c r="I1134" s="1"/>
  <c r="H1134" s="1"/>
  <c r="G1134" s="1"/>
  <c r="F1134" s="1"/>
  <c r="J1132"/>
  <c r="I1132" s="1"/>
  <c r="H1132" s="1"/>
  <c r="J1129"/>
  <c r="I1129" s="1"/>
  <c r="H1129" s="1"/>
  <c r="G1129" s="1"/>
  <c r="F1129" s="1"/>
  <c r="J1127"/>
  <c r="I1127" s="1"/>
  <c r="J1124"/>
  <c r="I1124" s="1"/>
  <c r="H1124" s="1"/>
  <c r="G1124" s="1"/>
  <c r="F1124" s="1"/>
  <c r="J1122"/>
  <c r="I1122" s="1"/>
  <c r="H1122" s="1"/>
  <c r="J1119"/>
  <c r="I1119" s="1"/>
  <c r="H1119" s="1"/>
  <c r="G1119" s="1"/>
  <c r="F1119" s="1"/>
  <c r="J1117"/>
  <c r="I1117" s="1"/>
  <c r="J1114"/>
  <c r="I1114" s="1"/>
  <c r="H1114" s="1"/>
  <c r="G1114" s="1"/>
  <c r="F1114" s="1"/>
  <c r="J1112"/>
  <c r="I1112" s="1"/>
  <c r="H1112" s="1"/>
  <c r="J1109"/>
  <c r="I1109" s="1"/>
  <c r="H1109" s="1"/>
  <c r="G1109" s="1"/>
  <c r="F1109" s="1"/>
  <c r="J1107"/>
  <c r="I1107" s="1"/>
  <c r="J1104"/>
  <c r="I1104" s="1"/>
  <c r="J1099"/>
  <c r="I1099" s="1"/>
  <c r="H1099" s="1"/>
  <c r="G1099" s="1"/>
  <c r="F1099" s="1"/>
  <c r="J1097"/>
  <c r="I1097" s="1"/>
  <c r="H1097" s="1"/>
  <c r="J1094"/>
  <c r="I1094" s="1"/>
  <c r="H1094" s="1"/>
  <c r="G1094" s="1"/>
  <c r="F1094" s="1"/>
  <c r="J1092"/>
  <c r="I1092" s="1"/>
  <c r="H1092" s="1"/>
  <c r="G1092" s="1"/>
  <c r="F1092" s="1"/>
  <c r="J1090"/>
  <c r="I1090" s="1"/>
  <c r="H1090" s="1"/>
  <c r="G1090" s="1"/>
  <c r="J1089"/>
  <c r="I1089" s="1"/>
  <c r="H1089" s="1"/>
  <c r="G1089" s="1"/>
  <c r="F1089" s="1"/>
  <c r="J1087"/>
  <c r="I1087" s="1"/>
  <c r="H1087" s="1"/>
  <c r="J1084"/>
  <c r="I1084" s="1"/>
  <c r="H1084" s="1"/>
  <c r="G1084" s="1"/>
  <c r="F1084" s="1"/>
  <c r="J1082"/>
  <c r="I1082" s="1"/>
  <c r="J1079"/>
  <c r="I1079" s="1"/>
  <c r="H1079" s="1"/>
  <c r="G1079" s="1"/>
  <c r="F1079" s="1"/>
  <c r="J1021"/>
  <c r="H1021"/>
  <c r="F1021"/>
  <c r="J1067"/>
  <c r="I1067" s="1"/>
  <c r="H1067" s="1"/>
  <c r="J1064"/>
  <c r="I1064" s="1"/>
  <c r="H1064" s="1"/>
  <c r="G1064" s="1"/>
  <c r="F1064" s="1"/>
  <c r="J1063"/>
  <c r="I1063"/>
  <c r="H1063"/>
  <c r="G1063"/>
  <c r="F1063"/>
  <c r="J1062"/>
  <c r="I1062" s="1"/>
  <c r="H1062" s="1"/>
  <c r="J1059"/>
  <c r="I1059" s="1"/>
  <c r="H1059" s="1"/>
  <c r="G1059" s="1"/>
  <c r="F1059" s="1"/>
  <c r="J1057"/>
  <c r="I1057" s="1"/>
  <c r="J1054"/>
  <c r="I1054" s="1"/>
  <c r="H1054" s="1"/>
  <c r="G1054" s="1"/>
  <c r="F1054" s="1"/>
  <c r="J1052"/>
  <c r="I1052" s="1"/>
  <c r="H1052" s="1"/>
  <c r="J1044"/>
  <c r="I1044" s="1"/>
  <c r="H1044" s="1"/>
  <c r="G1044" s="1"/>
  <c r="F1044" s="1"/>
  <c r="J1042"/>
  <c r="I1042" s="1"/>
  <c r="J1039"/>
  <c r="I1039" s="1"/>
  <c r="H1039" s="1"/>
  <c r="G1039" s="1"/>
  <c r="F1039" s="1"/>
  <c r="J1037"/>
  <c r="I1037" s="1"/>
  <c r="H1037" s="1"/>
  <c r="J1034"/>
  <c r="I1034" s="1"/>
  <c r="H1034" s="1"/>
  <c r="G1034" s="1"/>
  <c r="F1034" s="1"/>
  <c r="J1033"/>
  <c r="J1030" s="1"/>
  <c r="I1033"/>
  <c r="I1030" s="1"/>
  <c r="H1033"/>
  <c r="H1030" s="1"/>
  <c r="G1033"/>
  <c r="G1030" s="1"/>
  <c r="F1033"/>
  <c r="J1032"/>
  <c r="I1032" s="1"/>
  <c r="H1032" s="1"/>
  <c r="G1032" s="1"/>
  <c r="F1032" s="1"/>
  <c r="J1029"/>
  <c r="I1029" s="1"/>
  <c r="H1029" s="1"/>
  <c r="G1029" s="1"/>
  <c r="F1029" s="1"/>
  <c r="J1024"/>
  <c r="I1024" s="1"/>
  <c r="H1024" s="1"/>
  <c r="G1024" s="1"/>
  <c r="F1024" s="1"/>
  <c r="J1023"/>
  <c r="I1023" s="1"/>
  <c r="H1023" s="1"/>
  <c r="G1023" s="1"/>
  <c r="F1023" s="1"/>
  <c r="J1012"/>
  <c r="I1012" s="1"/>
  <c r="J1011"/>
  <c r="I1011" s="1"/>
  <c r="H1011" s="1"/>
  <c r="G1011" s="1"/>
  <c r="J1008"/>
  <c r="I1008" s="1"/>
  <c r="H1008" s="1"/>
  <c r="G1008" s="1"/>
  <c r="F1008" s="1"/>
  <c r="J1006"/>
  <c r="I1006" s="1"/>
  <c r="J1003"/>
  <c r="I1003" s="1"/>
  <c r="H1003" s="1"/>
  <c r="G1003" s="1"/>
  <c r="F1003" s="1"/>
  <c r="J1001"/>
  <c r="I1001" s="1"/>
  <c r="H1001" s="1"/>
  <c r="J998"/>
  <c r="I998" s="1"/>
  <c r="H998" s="1"/>
  <c r="G998" s="1"/>
  <c r="F998" s="1"/>
  <c r="J997"/>
  <c r="I997"/>
  <c r="I982" s="1"/>
  <c r="H997"/>
  <c r="G997"/>
  <c r="J996"/>
  <c r="I996" s="1"/>
  <c r="H996" s="1"/>
  <c r="J993"/>
  <c r="I993" s="1"/>
  <c r="H993" s="1"/>
  <c r="G993" s="1"/>
  <c r="F993" s="1"/>
  <c r="J991"/>
  <c r="I991" s="1"/>
  <c r="J988"/>
  <c r="I988" s="1"/>
  <c r="H988" s="1"/>
  <c r="G988" s="1"/>
  <c r="F988" s="1"/>
  <c r="J986"/>
  <c r="J983"/>
  <c r="I983" s="1"/>
  <c r="H983" s="1"/>
  <c r="G983" s="1"/>
  <c r="F983" s="1"/>
  <c r="J978"/>
  <c r="I978" s="1"/>
  <c r="H978" s="1"/>
  <c r="G978" s="1"/>
  <c r="F978" s="1"/>
  <c r="J977"/>
  <c r="I977" s="1"/>
  <c r="H977" s="1"/>
  <c r="G977" s="1"/>
  <c r="F977" s="1"/>
  <c r="J961"/>
  <c r="I961" s="1"/>
  <c r="H961" s="1"/>
  <c r="G961" s="1"/>
  <c r="F961" s="1"/>
  <c r="J960"/>
  <c r="I960" s="1"/>
  <c r="H960" s="1"/>
  <c r="G960" s="1"/>
  <c r="F960" s="1"/>
  <c r="J958"/>
  <c r="I958" s="1"/>
  <c r="H958" s="1"/>
  <c r="G958" s="1"/>
  <c r="F958" s="1"/>
  <c r="J951"/>
  <c r="I951" s="1"/>
  <c r="H951" s="1"/>
  <c r="G951" s="1"/>
  <c r="F951" s="1"/>
  <c r="J950"/>
  <c r="I950" s="1"/>
  <c r="H950" s="1"/>
  <c r="G950" s="1"/>
  <c r="F950" s="1"/>
  <c r="J948"/>
  <c r="I948" s="1"/>
  <c r="H948" s="1"/>
  <c r="G948" s="1"/>
  <c r="F948" s="1"/>
  <c r="J947"/>
  <c r="I947" s="1"/>
  <c r="H947" s="1"/>
  <c r="G947" s="1"/>
  <c r="F947" s="1"/>
  <c r="J946"/>
  <c r="I946" s="1"/>
  <c r="H946" s="1"/>
  <c r="G946" s="1"/>
  <c r="F946" s="1"/>
  <c r="J945"/>
  <c r="I945" s="1"/>
  <c r="H945" s="1"/>
  <c r="G945" s="1"/>
  <c r="F945" s="1"/>
  <c r="J943"/>
  <c r="I943" s="1"/>
  <c r="H943" s="1"/>
  <c r="G943" s="1"/>
  <c r="F943" s="1"/>
  <c r="J918"/>
  <c r="I918" s="1"/>
  <c r="H918" s="1"/>
  <c r="G918" s="1"/>
  <c r="F918" s="1"/>
  <c r="J917"/>
  <c r="I917" s="1"/>
  <c r="H917" s="1"/>
  <c r="G917" s="1"/>
  <c r="F917" s="1"/>
  <c r="J915"/>
  <c r="I915" s="1"/>
  <c r="H915" s="1"/>
  <c r="G915" s="1"/>
  <c r="F915" s="1"/>
  <c r="J914"/>
  <c r="I914" s="1"/>
  <c r="H914" s="1"/>
  <c r="G914" s="1"/>
  <c r="F914" s="1"/>
  <c r="J913"/>
  <c r="I913" s="1"/>
  <c r="H913" s="1"/>
  <c r="G913" s="1"/>
  <c r="F913" s="1"/>
  <c r="J912"/>
  <c r="I912" s="1"/>
  <c r="H912" s="1"/>
  <c r="G912" s="1"/>
  <c r="F912" s="1"/>
  <c r="J910"/>
  <c r="I910" s="1"/>
  <c r="H910" s="1"/>
  <c r="G910" s="1"/>
  <c r="F910" s="1"/>
  <c r="J909"/>
  <c r="I909" s="1"/>
  <c r="H909" s="1"/>
  <c r="G909" s="1"/>
  <c r="F909" s="1"/>
  <c r="J908"/>
  <c r="I908" s="1"/>
  <c r="H908" s="1"/>
  <c r="G908" s="1"/>
  <c r="F908" s="1"/>
  <c r="J907"/>
  <c r="I907" s="1"/>
  <c r="H907" s="1"/>
  <c r="G907" s="1"/>
  <c r="F907" s="1"/>
  <c r="J905"/>
  <c r="I905" s="1"/>
  <c r="H905" s="1"/>
  <c r="G905" s="1"/>
  <c r="F905" s="1"/>
  <c r="J904"/>
  <c r="I904" s="1"/>
  <c r="H904" s="1"/>
  <c r="G904" s="1"/>
  <c r="F904" s="1"/>
  <c r="J903"/>
  <c r="I903" s="1"/>
  <c r="H903" s="1"/>
  <c r="G903" s="1"/>
  <c r="F903" s="1"/>
  <c r="J902"/>
  <c r="I902" s="1"/>
  <c r="H902" s="1"/>
  <c r="G902" s="1"/>
  <c r="F902" s="1"/>
  <c r="J900"/>
  <c r="I900" s="1"/>
  <c r="H900" s="1"/>
  <c r="G900" s="1"/>
  <c r="F900" s="1"/>
  <c r="J899"/>
  <c r="I899" s="1"/>
  <c r="H899" s="1"/>
  <c r="G899" s="1"/>
  <c r="F899" s="1"/>
  <c r="J898"/>
  <c r="I898" s="1"/>
  <c r="H898" s="1"/>
  <c r="G898" s="1"/>
  <c r="F898" s="1"/>
  <c r="J897"/>
  <c r="I897" s="1"/>
  <c r="H897" s="1"/>
  <c r="G897" s="1"/>
  <c r="F897" s="1"/>
  <c r="J895"/>
  <c r="I895" s="1"/>
  <c r="H895" s="1"/>
  <c r="G895" s="1"/>
  <c r="F895" s="1"/>
  <c r="J894"/>
  <c r="I894" s="1"/>
  <c r="H894" s="1"/>
  <c r="G894" s="1"/>
  <c r="F894" s="1"/>
  <c r="J893"/>
  <c r="I893" s="1"/>
  <c r="H893" s="1"/>
  <c r="G893" s="1"/>
  <c r="F893" s="1"/>
  <c r="J892"/>
  <c r="I892" s="1"/>
  <c r="H892" s="1"/>
  <c r="G892" s="1"/>
  <c r="F892" s="1"/>
  <c r="J890"/>
  <c r="I890" s="1"/>
  <c r="H890" s="1"/>
  <c r="G890" s="1"/>
  <c r="F890" s="1"/>
  <c r="J889"/>
  <c r="I889" s="1"/>
  <c r="H889" s="1"/>
  <c r="G889" s="1"/>
  <c r="F889" s="1"/>
  <c r="J888"/>
  <c r="I888" s="1"/>
  <c r="H888" s="1"/>
  <c r="G888" s="1"/>
  <c r="J887"/>
  <c r="I887" s="1"/>
  <c r="H887" s="1"/>
  <c r="G887" s="1"/>
  <c r="F887" s="1"/>
  <c r="J885"/>
  <c r="I885" s="1"/>
  <c r="H885" s="1"/>
  <c r="G885" s="1"/>
  <c r="J884"/>
  <c r="I884" s="1"/>
  <c r="H884" s="1"/>
  <c r="G884" s="1"/>
  <c r="F884" s="1"/>
  <c r="J883"/>
  <c r="I883" s="1"/>
  <c r="H883" s="1"/>
  <c r="J882"/>
  <c r="I882" s="1"/>
  <c r="H882" s="1"/>
  <c r="G882" s="1"/>
  <c r="F882" s="1"/>
  <c r="J880"/>
  <c r="I880" s="1"/>
  <c r="H880" s="1"/>
  <c r="G880" s="1"/>
  <c r="F880" s="1"/>
  <c r="J879"/>
  <c r="I879" s="1"/>
  <c r="H879" s="1"/>
  <c r="G879" s="1"/>
  <c r="F879" s="1"/>
  <c r="J877"/>
  <c r="I877" s="1"/>
  <c r="H877" s="1"/>
  <c r="J874"/>
  <c r="I874" s="1"/>
  <c r="H874" s="1"/>
  <c r="G874" s="1"/>
  <c r="F874" s="1"/>
  <c r="J872"/>
  <c r="I872" s="1"/>
  <c r="H872" s="1"/>
  <c r="J869"/>
  <c r="I869" s="1"/>
  <c r="H869" s="1"/>
  <c r="G869" s="1"/>
  <c r="F869" s="1"/>
  <c r="J868"/>
  <c r="I868" s="1"/>
  <c r="H868" s="1"/>
  <c r="G868" s="1"/>
  <c r="F868" s="1"/>
  <c r="J867"/>
  <c r="I867" s="1"/>
  <c r="H867" s="1"/>
  <c r="G867" s="1"/>
  <c r="F867" s="1"/>
  <c r="J865"/>
  <c r="I865" s="1"/>
  <c r="H865" s="1"/>
  <c r="G865" s="1"/>
  <c r="F865" s="1"/>
  <c r="J864"/>
  <c r="I864" s="1"/>
  <c r="H864" s="1"/>
  <c r="G864" s="1"/>
  <c r="F864" s="1"/>
  <c r="J863"/>
  <c r="I863" s="1"/>
  <c r="J862"/>
  <c r="I862" s="1"/>
  <c r="H862" s="1"/>
  <c r="G862" s="1"/>
  <c r="F862" s="1"/>
  <c r="J861"/>
  <c r="I861" s="1"/>
  <c r="H861" s="1"/>
  <c r="G861" s="1"/>
  <c r="F861" s="1"/>
  <c r="J858"/>
  <c r="I858" s="1"/>
  <c r="H858" s="1"/>
  <c r="G858" s="1"/>
  <c r="F858" s="1"/>
  <c r="J857"/>
  <c r="I857" s="1"/>
  <c r="H857" s="1"/>
  <c r="G857" s="1"/>
  <c r="F857" s="1"/>
  <c r="J856"/>
  <c r="I856" s="1"/>
  <c r="H856" s="1"/>
  <c r="G856" s="1"/>
  <c r="F856" s="1"/>
  <c r="J855"/>
  <c r="I855" s="1"/>
  <c r="H855" s="1"/>
  <c r="G855" s="1"/>
  <c r="F855" s="1"/>
  <c r="J853"/>
  <c r="I853" s="1"/>
  <c r="H853" s="1"/>
  <c r="G853" s="1"/>
  <c r="F853" s="1"/>
  <c r="J851"/>
  <c r="I851" s="1"/>
  <c r="H851" s="1"/>
  <c r="G851" s="1"/>
  <c r="F851" s="1"/>
  <c r="J850"/>
  <c r="I850" s="1"/>
  <c r="H850" s="1"/>
  <c r="G850" s="1"/>
  <c r="F850" s="1"/>
  <c r="J849"/>
  <c r="I849" s="1"/>
  <c r="H849" s="1"/>
  <c r="G849" s="1"/>
  <c r="F849" s="1"/>
  <c r="J847"/>
  <c r="I847" s="1"/>
  <c r="H847" s="1"/>
  <c r="G847" s="1"/>
  <c r="F847" s="1"/>
  <c r="J845"/>
  <c r="I845" s="1"/>
  <c r="H845" s="1"/>
  <c r="G845" s="1"/>
  <c r="F845" s="1"/>
  <c r="J844"/>
  <c r="I844" s="1"/>
  <c r="D736" l="1"/>
  <c r="C736" s="1"/>
  <c r="I986"/>
  <c r="J981"/>
  <c r="J975" s="1"/>
  <c r="I788"/>
  <c r="I787" s="1"/>
  <c r="J787"/>
  <c r="H773"/>
  <c r="G773" s="1"/>
  <c r="F773" s="1"/>
  <c r="E773" s="1"/>
  <c r="D778"/>
  <c r="F768"/>
  <c r="E768" s="1"/>
  <c r="D768" s="1"/>
  <c r="C768" s="1"/>
  <c r="F1030"/>
  <c r="I1138"/>
  <c r="I1078" s="1"/>
  <c r="J982"/>
  <c r="F1011"/>
  <c r="H1010"/>
  <c r="I1009"/>
  <c r="J1009"/>
  <c r="I757"/>
  <c r="J757"/>
  <c r="H748"/>
  <c r="G748" s="1"/>
  <c r="F748" s="1"/>
  <c r="E748" s="1"/>
  <c r="D748" s="1"/>
  <c r="C748" s="1"/>
  <c r="I746"/>
  <c r="J729"/>
  <c r="J726" s="1"/>
  <c r="I729"/>
  <c r="I726" s="1"/>
  <c r="D754"/>
  <c r="G784"/>
  <c r="J782"/>
  <c r="H728"/>
  <c r="G734"/>
  <c r="H729"/>
  <c r="H759"/>
  <c r="H757" s="1"/>
  <c r="C760"/>
  <c r="J435"/>
  <c r="G600"/>
  <c r="J171"/>
  <c r="I173"/>
  <c r="J999"/>
  <c r="J875"/>
  <c r="J1035"/>
  <c r="J1130"/>
  <c r="J1095"/>
  <c r="J1065"/>
  <c r="J976"/>
  <c r="J973" s="1"/>
  <c r="J994"/>
  <c r="J1060"/>
  <c r="J1110"/>
  <c r="J873"/>
  <c r="J870" s="1"/>
  <c r="J984"/>
  <c r="J1050"/>
  <c r="J1085"/>
  <c r="J1120"/>
  <c r="H1057"/>
  <c r="I1055"/>
  <c r="G1062"/>
  <c r="H1060"/>
  <c r="H1042"/>
  <c r="I1040"/>
  <c r="G1052"/>
  <c r="H1050"/>
  <c r="H1082"/>
  <c r="I1080"/>
  <c r="G1087"/>
  <c r="H1085"/>
  <c r="H1104"/>
  <c r="I1100"/>
  <c r="H1117"/>
  <c r="I1115"/>
  <c r="G1122"/>
  <c r="H1120"/>
  <c r="H1153"/>
  <c r="I1150"/>
  <c r="G1037"/>
  <c r="H1035"/>
  <c r="G1067"/>
  <c r="H1065"/>
  <c r="G1097"/>
  <c r="H1095"/>
  <c r="H1107"/>
  <c r="I1105"/>
  <c r="G1112"/>
  <c r="H1110"/>
  <c r="H1127"/>
  <c r="I1125"/>
  <c r="G1132"/>
  <c r="H1130"/>
  <c r="G1021"/>
  <c r="I1021"/>
  <c r="I1035"/>
  <c r="J1040"/>
  <c r="I1050"/>
  <c r="J1055"/>
  <c r="I1060"/>
  <c r="I1065"/>
  <c r="J1028"/>
  <c r="J1080"/>
  <c r="I1085"/>
  <c r="I1095"/>
  <c r="J1100"/>
  <c r="J1105"/>
  <c r="I1110"/>
  <c r="J1115"/>
  <c r="I1120"/>
  <c r="J1125"/>
  <c r="I1130"/>
  <c r="J1150"/>
  <c r="H1006"/>
  <c r="H1012"/>
  <c r="H982" s="1"/>
  <c r="I976"/>
  <c r="H991"/>
  <c r="I989"/>
  <c r="G996"/>
  <c r="H994"/>
  <c r="G1001"/>
  <c r="H999"/>
  <c r="I984"/>
  <c r="J989"/>
  <c r="I994"/>
  <c r="I999"/>
  <c r="J1004"/>
  <c r="H844"/>
  <c r="H863"/>
  <c r="G872"/>
  <c r="G877"/>
  <c r="H875"/>
  <c r="G883"/>
  <c r="H873"/>
  <c r="H870" s="1"/>
  <c r="J852"/>
  <c r="I873"/>
  <c r="I852" s="1"/>
  <c r="I875"/>
  <c r="I782" l="1"/>
  <c r="H788"/>
  <c r="H986"/>
  <c r="I981"/>
  <c r="I975" s="1"/>
  <c r="I973" s="1"/>
  <c r="C778"/>
  <c r="D773"/>
  <c r="C773" s="1"/>
  <c r="H1138"/>
  <c r="H1078" s="1"/>
  <c r="H746"/>
  <c r="C746" s="1"/>
  <c r="F1010"/>
  <c r="H1009"/>
  <c r="I846"/>
  <c r="I843" s="1"/>
  <c r="J846"/>
  <c r="J843" s="1"/>
  <c r="C754"/>
  <c r="F784"/>
  <c r="G728"/>
  <c r="H726"/>
  <c r="G729"/>
  <c r="F734"/>
  <c r="G759"/>
  <c r="G757" s="1"/>
  <c r="F600"/>
  <c r="H173"/>
  <c r="I171"/>
  <c r="J979"/>
  <c r="I870"/>
  <c r="J1075"/>
  <c r="J1025"/>
  <c r="J1022"/>
  <c r="J1019" s="1"/>
  <c r="F1132"/>
  <c r="F1130" s="1"/>
  <c r="G1130"/>
  <c r="G1127"/>
  <c r="H1125"/>
  <c r="F1112"/>
  <c r="F1110" s="1"/>
  <c r="G1110"/>
  <c r="G1107"/>
  <c r="H1105"/>
  <c r="F1097"/>
  <c r="F1095" s="1"/>
  <c r="G1095"/>
  <c r="F1067"/>
  <c r="F1065" s="1"/>
  <c r="G1065"/>
  <c r="F1037"/>
  <c r="F1035" s="1"/>
  <c r="G1035"/>
  <c r="G1153"/>
  <c r="H1150"/>
  <c r="F1122"/>
  <c r="F1120" s="1"/>
  <c r="G1120"/>
  <c r="G1117"/>
  <c r="H1115"/>
  <c r="G1104"/>
  <c r="H1100"/>
  <c r="F1087"/>
  <c r="F1085" s="1"/>
  <c r="G1085"/>
  <c r="G1082"/>
  <c r="H1080"/>
  <c r="F1052"/>
  <c r="F1050" s="1"/>
  <c r="G1050"/>
  <c r="G1042"/>
  <c r="H1040"/>
  <c r="F1062"/>
  <c r="F1060" s="1"/>
  <c r="G1060"/>
  <c r="G1057"/>
  <c r="H1055"/>
  <c r="I1075"/>
  <c r="I1028"/>
  <c r="F1001"/>
  <c r="F999" s="1"/>
  <c r="G999"/>
  <c r="F996"/>
  <c r="F994" s="1"/>
  <c r="G994"/>
  <c r="G991"/>
  <c r="H989"/>
  <c r="G18"/>
  <c r="G1006"/>
  <c r="F883"/>
  <c r="G873"/>
  <c r="G870" s="1"/>
  <c r="F877"/>
  <c r="F875" s="1"/>
  <c r="G875"/>
  <c r="F872"/>
  <c r="G863"/>
  <c r="H852"/>
  <c r="G844"/>
  <c r="G788" l="1"/>
  <c r="H782"/>
  <c r="H981"/>
  <c r="H975" s="1"/>
  <c r="H984"/>
  <c r="G986"/>
  <c r="I979"/>
  <c r="G1138"/>
  <c r="G1078" s="1"/>
  <c r="H1028"/>
  <c r="G1009"/>
  <c r="F1009"/>
  <c r="E1010"/>
  <c r="H846"/>
  <c r="H843" s="1"/>
  <c r="F870"/>
  <c r="E784"/>
  <c r="E734"/>
  <c r="F729"/>
  <c r="G726"/>
  <c r="F728"/>
  <c r="F759"/>
  <c r="F757" s="1"/>
  <c r="E600"/>
  <c r="H171"/>
  <c r="G173"/>
  <c r="H1075"/>
  <c r="I1022"/>
  <c r="I1019" s="1"/>
  <c r="I1025"/>
  <c r="F1057"/>
  <c r="F1055" s="1"/>
  <c r="G1055"/>
  <c r="F1042"/>
  <c r="F1040" s="1"/>
  <c r="G1040"/>
  <c r="F1082"/>
  <c r="F1080" s="1"/>
  <c r="G1080"/>
  <c r="F1104"/>
  <c r="F1100" s="1"/>
  <c r="G1100"/>
  <c r="F1117"/>
  <c r="F1115" s="1"/>
  <c r="G1115"/>
  <c r="F1153"/>
  <c r="F1150" s="1"/>
  <c r="G1150"/>
  <c r="F1107"/>
  <c r="F1105" s="1"/>
  <c r="G1105"/>
  <c r="F1127"/>
  <c r="F1125" s="1"/>
  <c r="G1125"/>
  <c r="F1006"/>
  <c r="F1004" s="1"/>
  <c r="G1004"/>
  <c r="H976"/>
  <c r="H973" s="1"/>
  <c r="H979"/>
  <c r="F991"/>
  <c r="F989" s="1"/>
  <c r="G989"/>
  <c r="F976"/>
  <c r="F844"/>
  <c r="F863"/>
  <c r="F852" s="1"/>
  <c r="F846" s="1"/>
  <c r="G852"/>
  <c r="F788" l="1"/>
  <c r="G787"/>
  <c r="G782"/>
  <c r="G981"/>
  <c r="G975" s="1"/>
  <c r="F986"/>
  <c r="F981" s="1"/>
  <c r="F975" s="1"/>
  <c r="F973" s="1"/>
  <c r="G984"/>
  <c r="F1138"/>
  <c r="F1078" s="1"/>
  <c r="F1028" s="1"/>
  <c r="G1075"/>
  <c r="D1010"/>
  <c r="G846"/>
  <c r="G843" s="1"/>
  <c r="D784"/>
  <c r="E728"/>
  <c r="F726"/>
  <c r="E729"/>
  <c r="D734"/>
  <c r="E759"/>
  <c r="E757" s="1"/>
  <c r="D600"/>
  <c r="F173"/>
  <c r="G171"/>
  <c r="G1028"/>
  <c r="H1025"/>
  <c r="H1022"/>
  <c r="H1019" s="1"/>
  <c r="G979"/>
  <c r="F843"/>
  <c r="G973" l="1"/>
  <c r="F787"/>
  <c r="E788"/>
  <c r="F782"/>
  <c r="F1075"/>
  <c r="F979"/>
  <c r="C1010"/>
  <c r="C784"/>
  <c r="C734"/>
  <c r="D729"/>
  <c r="D673" s="1"/>
  <c r="E726"/>
  <c r="D728"/>
  <c r="D759"/>
  <c r="D757" s="1"/>
  <c r="C757" s="1"/>
  <c r="C600"/>
  <c r="F171"/>
  <c r="E173"/>
  <c r="G1022"/>
  <c r="G1019" s="1"/>
  <c r="G1025"/>
  <c r="F1025"/>
  <c r="F1022"/>
  <c r="F1019" s="1"/>
  <c r="E787" l="1"/>
  <c r="D788"/>
  <c r="E782"/>
  <c r="C729"/>
  <c r="C728"/>
  <c r="D726"/>
  <c r="C726" s="1"/>
  <c r="C759"/>
  <c r="D173"/>
  <c r="C173" s="1"/>
  <c r="E171"/>
  <c r="J841"/>
  <c r="I841" s="1"/>
  <c r="H841" s="1"/>
  <c r="J839"/>
  <c r="J836"/>
  <c r="I836" s="1"/>
  <c r="H836" s="1"/>
  <c r="G836" s="1"/>
  <c r="J834"/>
  <c r="J831"/>
  <c r="I831" s="1"/>
  <c r="H831" s="1"/>
  <c r="G831" s="1"/>
  <c r="J829"/>
  <c r="J826"/>
  <c r="I826" s="1"/>
  <c r="H826" s="1"/>
  <c r="G826" s="1"/>
  <c r="J825"/>
  <c r="I825" s="1"/>
  <c r="H825" s="1"/>
  <c r="G825" s="1"/>
  <c r="J824"/>
  <c r="I824" s="1"/>
  <c r="H824" s="1"/>
  <c r="G824" s="1"/>
  <c r="J822"/>
  <c r="I822" s="1"/>
  <c r="H822" s="1"/>
  <c r="G822" s="1"/>
  <c r="J821"/>
  <c r="I821" s="1"/>
  <c r="H821" s="1"/>
  <c r="G821" s="1"/>
  <c r="J820"/>
  <c r="I820" s="1"/>
  <c r="H820" s="1"/>
  <c r="G820" s="1"/>
  <c r="J819"/>
  <c r="I819" s="1"/>
  <c r="H819" s="1"/>
  <c r="G819" s="1"/>
  <c r="J817"/>
  <c r="I817" s="1"/>
  <c r="H817" s="1"/>
  <c r="G817" s="1"/>
  <c r="J816"/>
  <c r="I816" s="1"/>
  <c r="H816" s="1"/>
  <c r="G816" s="1"/>
  <c r="J815"/>
  <c r="I815" s="1"/>
  <c r="H815" s="1"/>
  <c r="G815" s="1"/>
  <c r="J814"/>
  <c r="I814" s="1"/>
  <c r="H814" s="1"/>
  <c r="G814" s="1"/>
  <c r="J812"/>
  <c r="I812" s="1"/>
  <c r="H812" s="1"/>
  <c r="G812" s="1"/>
  <c r="J811"/>
  <c r="I811" s="1"/>
  <c r="H811" s="1"/>
  <c r="G811" s="1"/>
  <c r="J809"/>
  <c r="J806"/>
  <c r="I806" s="1"/>
  <c r="H806" s="1"/>
  <c r="G806" s="1"/>
  <c r="J805"/>
  <c r="I805" s="1"/>
  <c r="J804"/>
  <c r="I804" s="1"/>
  <c r="H804" s="1"/>
  <c r="G804" s="1"/>
  <c r="J802"/>
  <c r="I802" s="1"/>
  <c r="H802" s="1"/>
  <c r="G802" s="1"/>
  <c r="J801"/>
  <c r="I801" s="1"/>
  <c r="H801" s="1"/>
  <c r="G801" s="1"/>
  <c r="J799"/>
  <c r="I799" s="1"/>
  <c r="H799" s="1"/>
  <c r="J781"/>
  <c r="I781" s="1"/>
  <c r="H781" s="1"/>
  <c r="G781" s="1"/>
  <c r="J779"/>
  <c r="J776"/>
  <c r="I776" s="1"/>
  <c r="H776" s="1"/>
  <c r="G776" s="1"/>
  <c r="J774"/>
  <c r="J771"/>
  <c r="I771" s="1"/>
  <c r="H771" s="1"/>
  <c r="G771" s="1"/>
  <c r="J769"/>
  <c r="I769" s="1"/>
  <c r="H769" s="1"/>
  <c r="J766"/>
  <c r="I766" s="1"/>
  <c r="H766" s="1"/>
  <c r="G766" s="1"/>
  <c r="J764"/>
  <c r="J715"/>
  <c r="I715" s="1"/>
  <c r="J714"/>
  <c r="I714" s="1"/>
  <c r="H714" s="1"/>
  <c r="G714" s="1"/>
  <c r="J712"/>
  <c r="I712" s="1"/>
  <c r="H712" s="1"/>
  <c r="G712" s="1"/>
  <c r="J711"/>
  <c r="I711" s="1"/>
  <c r="H711" s="1"/>
  <c r="G711" s="1"/>
  <c r="J710"/>
  <c r="I710" s="1"/>
  <c r="H710" s="1"/>
  <c r="G710" s="1"/>
  <c r="J709"/>
  <c r="I709" s="1"/>
  <c r="H709" s="1"/>
  <c r="G709" s="1"/>
  <c r="J707"/>
  <c r="I707" s="1"/>
  <c r="H707" s="1"/>
  <c r="G707" s="1"/>
  <c r="J706"/>
  <c r="I706" s="1"/>
  <c r="H706" s="1"/>
  <c r="G706" s="1"/>
  <c r="J705"/>
  <c r="I705" s="1"/>
  <c r="J704"/>
  <c r="I704" s="1"/>
  <c r="H704" s="1"/>
  <c r="J702"/>
  <c r="I702" s="1"/>
  <c r="J701"/>
  <c r="I701" s="1"/>
  <c r="H701" s="1"/>
  <c r="G701" s="1"/>
  <c r="J700"/>
  <c r="I700" s="1"/>
  <c r="H700" s="1"/>
  <c r="G700" s="1"/>
  <c r="J699"/>
  <c r="I699" s="1"/>
  <c r="H699" s="1"/>
  <c r="G699" s="1"/>
  <c r="J697"/>
  <c r="I697" s="1"/>
  <c r="H697" s="1"/>
  <c r="G697" s="1"/>
  <c r="J696"/>
  <c r="I696" s="1"/>
  <c r="H696" s="1"/>
  <c r="G696" s="1"/>
  <c r="J695"/>
  <c r="I695" s="1"/>
  <c r="H695" s="1"/>
  <c r="G695" s="1"/>
  <c r="J694"/>
  <c r="I694" s="1"/>
  <c r="H694" s="1"/>
  <c r="G694" s="1"/>
  <c r="J692"/>
  <c r="I692" s="1"/>
  <c r="H692" s="1"/>
  <c r="G692" s="1"/>
  <c r="J691"/>
  <c r="J690"/>
  <c r="J689"/>
  <c r="I689" s="1"/>
  <c r="H689" s="1"/>
  <c r="G689" s="1"/>
  <c r="J687"/>
  <c r="I687" s="1"/>
  <c r="H687" s="1"/>
  <c r="G687" s="1"/>
  <c r="J686"/>
  <c r="I686" s="1"/>
  <c r="H686" s="1"/>
  <c r="G686" s="1"/>
  <c r="J684"/>
  <c r="I684" s="1"/>
  <c r="H684" s="1"/>
  <c r="J680"/>
  <c r="I680" s="1"/>
  <c r="H680" s="1"/>
  <c r="G680" s="1"/>
  <c r="J679"/>
  <c r="I679" s="1"/>
  <c r="H679" s="1"/>
  <c r="G679" s="1"/>
  <c r="J678"/>
  <c r="I678" s="1"/>
  <c r="H678" s="1"/>
  <c r="G678" s="1"/>
  <c r="J676"/>
  <c r="I676" s="1"/>
  <c r="H676" s="1"/>
  <c r="G676" s="1"/>
  <c r="J674"/>
  <c r="I674" s="1"/>
  <c r="H674" s="1"/>
  <c r="G674" s="1"/>
  <c r="J672"/>
  <c r="J668"/>
  <c r="I668" s="1"/>
  <c r="H668" s="1"/>
  <c r="G668" s="1"/>
  <c r="J666"/>
  <c r="I666" s="1"/>
  <c r="H666" s="1"/>
  <c r="J621"/>
  <c r="I621"/>
  <c r="H621"/>
  <c r="G621"/>
  <c r="J611"/>
  <c r="J606" s="1"/>
  <c r="I611"/>
  <c r="I606" s="1"/>
  <c r="H611"/>
  <c r="H606" s="1"/>
  <c r="G611"/>
  <c r="G606" s="1"/>
  <c r="F611"/>
  <c r="F606" s="1"/>
  <c r="J662"/>
  <c r="I662" s="1"/>
  <c r="H662" s="1"/>
  <c r="G662" s="1"/>
  <c r="F662" s="1"/>
  <c r="J661"/>
  <c r="I661" s="1"/>
  <c r="H661" s="1"/>
  <c r="G661" s="1"/>
  <c r="F661" s="1"/>
  <c r="J660"/>
  <c r="I660" s="1"/>
  <c r="H660" s="1"/>
  <c r="G660" s="1"/>
  <c r="F660" s="1"/>
  <c r="J658"/>
  <c r="I658" s="1"/>
  <c r="H658" s="1"/>
  <c r="G658" s="1"/>
  <c r="F658" s="1"/>
  <c r="J657"/>
  <c r="I657" s="1"/>
  <c r="H657" s="1"/>
  <c r="G657" s="1"/>
  <c r="F657" s="1"/>
  <c r="J651"/>
  <c r="I651" s="1"/>
  <c r="H651" s="1"/>
  <c r="G651" s="1"/>
  <c r="F651" s="1"/>
  <c r="J650"/>
  <c r="I650" s="1"/>
  <c r="H650" s="1"/>
  <c r="G650" s="1"/>
  <c r="F650" s="1"/>
  <c r="J648"/>
  <c r="I648" s="1"/>
  <c r="H648" s="1"/>
  <c r="G648" s="1"/>
  <c r="F648" s="1"/>
  <c r="J647"/>
  <c r="I647" s="1"/>
  <c r="H647" s="1"/>
  <c r="G647" s="1"/>
  <c r="F647" s="1"/>
  <c r="J645"/>
  <c r="I645" s="1"/>
  <c r="J642"/>
  <c r="I642" s="1"/>
  <c r="H642" s="1"/>
  <c r="G642" s="1"/>
  <c r="F642" s="1"/>
  <c r="J640"/>
  <c r="I640" s="1"/>
  <c r="H640" s="1"/>
  <c r="J637"/>
  <c r="I637" s="1"/>
  <c r="H637" s="1"/>
  <c r="G637" s="1"/>
  <c r="F637" s="1"/>
  <c r="J636"/>
  <c r="J635"/>
  <c r="I635" s="1"/>
  <c r="H635" s="1"/>
  <c r="G635" s="1"/>
  <c r="F635" s="1"/>
  <c r="J633"/>
  <c r="I633" s="1"/>
  <c r="H633" s="1"/>
  <c r="G633" s="1"/>
  <c r="F633" s="1"/>
  <c r="J632"/>
  <c r="I632" s="1"/>
  <c r="H632" s="1"/>
  <c r="G632" s="1"/>
  <c r="F632" s="1"/>
  <c r="J630"/>
  <c r="I630" s="1"/>
  <c r="H630" s="1"/>
  <c r="G630" s="1"/>
  <c r="F630" s="1"/>
  <c r="J620"/>
  <c r="I620" s="1"/>
  <c r="J617"/>
  <c r="I617" s="1"/>
  <c r="H617" s="1"/>
  <c r="G617" s="1"/>
  <c r="F617" s="1"/>
  <c r="J615"/>
  <c r="J612"/>
  <c r="I612" s="1"/>
  <c r="H612" s="1"/>
  <c r="G612" s="1"/>
  <c r="F612" s="1"/>
  <c r="J610"/>
  <c r="I610" s="1"/>
  <c r="J607"/>
  <c r="I607" s="1"/>
  <c r="H607" s="1"/>
  <c r="G607" s="1"/>
  <c r="F607" s="1"/>
  <c r="J605"/>
  <c r="J596"/>
  <c r="I596" s="1"/>
  <c r="H596" s="1"/>
  <c r="G596" s="1"/>
  <c r="F596" s="1"/>
  <c r="J595"/>
  <c r="I595" s="1"/>
  <c r="H595" s="1"/>
  <c r="G595" s="1"/>
  <c r="F595" s="1"/>
  <c r="J593"/>
  <c r="I593" s="1"/>
  <c r="H593" s="1"/>
  <c r="G593" s="1"/>
  <c r="F593" s="1"/>
  <c r="J592"/>
  <c r="I592" s="1"/>
  <c r="H592" s="1"/>
  <c r="G592" s="1"/>
  <c r="F592" s="1"/>
  <c r="J591"/>
  <c r="I591" s="1"/>
  <c r="H591" s="1"/>
  <c r="G591" s="1"/>
  <c r="F591" s="1"/>
  <c r="J590"/>
  <c r="I590" s="1"/>
  <c r="H590" s="1"/>
  <c r="G590" s="1"/>
  <c r="F590" s="1"/>
  <c r="J588"/>
  <c r="I588" s="1"/>
  <c r="H588" s="1"/>
  <c r="G588" s="1"/>
  <c r="F588" s="1"/>
  <c r="J587"/>
  <c r="I587" s="1"/>
  <c r="H587" s="1"/>
  <c r="G587" s="1"/>
  <c r="F587" s="1"/>
  <c r="J586"/>
  <c r="I586" s="1"/>
  <c r="H586" s="1"/>
  <c r="G586" s="1"/>
  <c r="F586" s="1"/>
  <c r="J585"/>
  <c r="I585" s="1"/>
  <c r="H585" s="1"/>
  <c r="G585" s="1"/>
  <c r="F585" s="1"/>
  <c r="J583"/>
  <c r="I583" s="1"/>
  <c r="H583" s="1"/>
  <c r="G583" s="1"/>
  <c r="F583" s="1"/>
  <c r="J582"/>
  <c r="I582" s="1"/>
  <c r="H582" s="1"/>
  <c r="G582" s="1"/>
  <c r="F582" s="1"/>
  <c r="J581"/>
  <c r="I581" s="1"/>
  <c r="H581" s="1"/>
  <c r="G581" s="1"/>
  <c r="F581" s="1"/>
  <c r="J580"/>
  <c r="I580" s="1"/>
  <c r="H580" s="1"/>
  <c r="G580" s="1"/>
  <c r="F580" s="1"/>
  <c r="J576"/>
  <c r="I576" s="1"/>
  <c r="H576" s="1"/>
  <c r="G576" s="1"/>
  <c r="F576" s="1"/>
  <c r="J574"/>
  <c r="I574" s="1"/>
  <c r="H574" s="1"/>
  <c r="G574" s="1"/>
  <c r="F574" s="1"/>
  <c r="J572"/>
  <c r="I572" s="1"/>
  <c r="H572" s="1"/>
  <c r="G572" s="1"/>
  <c r="F572" s="1"/>
  <c r="J570"/>
  <c r="I570" s="1"/>
  <c r="H570" s="1"/>
  <c r="G570" s="1"/>
  <c r="F570" s="1"/>
  <c r="J569"/>
  <c r="I569" s="1"/>
  <c r="H569" s="1"/>
  <c r="G569" s="1"/>
  <c r="F569" s="1"/>
  <c r="J568"/>
  <c r="I568" s="1"/>
  <c r="H568" s="1"/>
  <c r="G568" s="1"/>
  <c r="F568" s="1"/>
  <c r="J566"/>
  <c r="I566" s="1"/>
  <c r="H566" s="1"/>
  <c r="G566" s="1"/>
  <c r="F566" s="1"/>
  <c r="J564"/>
  <c r="I564" s="1"/>
  <c r="H564" s="1"/>
  <c r="G564" s="1"/>
  <c r="F564" s="1"/>
  <c r="J562"/>
  <c r="I562" s="1"/>
  <c r="H562" s="1"/>
  <c r="J541"/>
  <c r="I541" s="1"/>
  <c r="H541" s="1"/>
  <c r="J538"/>
  <c r="I538" s="1"/>
  <c r="H538" s="1"/>
  <c r="J536"/>
  <c r="I536" s="1"/>
  <c r="H536" s="1"/>
  <c r="J533"/>
  <c r="I533" s="1"/>
  <c r="H533" s="1"/>
  <c r="J532"/>
  <c r="I532" s="1"/>
  <c r="H532" s="1"/>
  <c r="J531"/>
  <c r="I531" s="1"/>
  <c r="H531" s="1"/>
  <c r="J529"/>
  <c r="I529" s="1"/>
  <c r="H529" s="1"/>
  <c r="J528"/>
  <c r="I528" s="1"/>
  <c r="H528" s="1"/>
  <c r="J527"/>
  <c r="I527" s="1"/>
  <c r="H527" s="1"/>
  <c r="J526"/>
  <c r="I526" s="1"/>
  <c r="H526" s="1"/>
  <c r="J524"/>
  <c r="I524" s="1"/>
  <c r="H524" s="1"/>
  <c r="J523"/>
  <c r="I523" s="1"/>
  <c r="H523" s="1"/>
  <c r="J522"/>
  <c r="J517" s="1"/>
  <c r="I522"/>
  <c r="I517" s="1"/>
  <c r="H522"/>
  <c r="H517" s="1"/>
  <c r="H514" s="1"/>
  <c r="J521"/>
  <c r="G522"/>
  <c r="G517" s="1"/>
  <c r="F544"/>
  <c r="J250"/>
  <c r="I250" s="1"/>
  <c r="J249"/>
  <c r="J199" s="1"/>
  <c r="J248"/>
  <c r="I248" s="1"/>
  <c r="I246" s="1"/>
  <c r="J235"/>
  <c r="I235" s="1"/>
  <c r="J233"/>
  <c r="I233" s="1"/>
  <c r="J230"/>
  <c r="I230" s="1"/>
  <c r="J228"/>
  <c r="I228" s="1"/>
  <c r="J225"/>
  <c r="I225" s="1"/>
  <c r="J223"/>
  <c r="I223" s="1"/>
  <c r="J220"/>
  <c r="J218"/>
  <c r="I218" s="1"/>
  <c r="J215"/>
  <c r="I215" s="1"/>
  <c r="J213"/>
  <c r="I213" s="1"/>
  <c r="J210"/>
  <c r="I210" s="1"/>
  <c r="J208"/>
  <c r="I208" s="1"/>
  <c r="J205"/>
  <c r="I205" s="1"/>
  <c r="J203"/>
  <c r="I203" s="1"/>
  <c r="J200"/>
  <c r="I200" s="1"/>
  <c r="J198"/>
  <c r="I198" s="1"/>
  <c r="J188"/>
  <c r="I188" s="1"/>
  <c r="H188" s="1"/>
  <c r="G188" s="1"/>
  <c r="F188" s="1"/>
  <c r="J185"/>
  <c r="I185" s="1"/>
  <c r="H185" s="1"/>
  <c r="G185" s="1"/>
  <c r="F185" s="1"/>
  <c r="J183"/>
  <c r="I183" s="1"/>
  <c r="H183" s="1"/>
  <c r="G183" s="1"/>
  <c r="J180"/>
  <c r="I180" s="1"/>
  <c r="H180" s="1"/>
  <c r="G180" s="1"/>
  <c r="F180" s="1"/>
  <c r="J179"/>
  <c r="I179" s="1"/>
  <c r="H179" s="1"/>
  <c r="J178"/>
  <c r="I178" s="1"/>
  <c r="H178" s="1"/>
  <c r="G178" s="1"/>
  <c r="J176"/>
  <c r="I176" s="1"/>
  <c r="H176" s="1"/>
  <c r="I467"/>
  <c r="H487"/>
  <c r="C487" s="1"/>
  <c r="H467"/>
  <c r="C467" s="1"/>
  <c r="I460"/>
  <c r="I457" s="1"/>
  <c r="H460"/>
  <c r="H457" s="1"/>
  <c r="G460"/>
  <c r="G462"/>
  <c r="J13"/>
  <c r="I13" s="1"/>
  <c r="H13" s="1"/>
  <c r="G13" s="1"/>
  <c r="F13" s="1"/>
  <c r="J12"/>
  <c r="J10"/>
  <c r="I10" s="1"/>
  <c r="H10" s="1"/>
  <c r="G10" s="1"/>
  <c r="F10" s="1"/>
  <c r="J7"/>
  <c r="I7" s="1"/>
  <c r="H7" s="1"/>
  <c r="G7" s="1"/>
  <c r="F7" s="1"/>
  <c r="J289"/>
  <c r="I289"/>
  <c r="H289"/>
  <c r="G289"/>
  <c r="G287" s="1"/>
  <c r="G284" s="1"/>
  <c r="F289"/>
  <c r="J287"/>
  <c r="J284" s="1"/>
  <c r="I287"/>
  <c r="I284" s="1"/>
  <c r="H287"/>
  <c r="H284" s="1"/>
  <c r="F287"/>
  <c r="F284" s="1"/>
  <c r="I281"/>
  <c r="I278" s="1"/>
  <c r="G278"/>
  <c r="E281"/>
  <c r="E1033"/>
  <c r="D287"/>
  <c r="D281" s="1"/>
  <c r="F183" l="1"/>
  <c r="G181"/>
  <c r="F178"/>
  <c r="G176"/>
  <c r="G514"/>
  <c r="D787"/>
  <c r="C787" s="1"/>
  <c r="D782"/>
  <c r="C782" s="1"/>
  <c r="C788"/>
  <c r="J800"/>
  <c r="J755" s="1"/>
  <c r="J752" s="1"/>
  <c r="G457"/>
  <c r="C457" s="1"/>
  <c r="C460"/>
  <c r="I839"/>
  <c r="J837"/>
  <c r="G769"/>
  <c r="G767" s="1"/>
  <c r="H767"/>
  <c r="I774"/>
  <c r="J772"/>
  <c r="J246"/>
  <c r="I521"/>
  <c r="J519"/>
  <c r="I690"/>
  <c r="J685"/>
  <c r="J673" s="1"/>
  <c r="I672"/>
  <c r="J670"/>
  <c r="J762"/>
  <c r="I615"/>
  <c r="J613"/>
  <c r="I636"/>
  <c r="J631"/>
  <c r="J628" s="1"/>
  <c r="F447"/>
  <c r="F438"/>
  <c r="F435" s="1"/>
  <c r="I691"/>
  <c r="I605"/>
  <c r="H605" s="1"/>
  <c r="G438"/>
  <c r="G435" s="1"/>
  <c r="H438"/>
  <c r="I438"/>
  <c r="I220"/>
  <c r="I226"/>
  <c r="J226"/>
  <c r="J231"/>
  <c r="F281"/>
  <c r="F278" s="1"/>
  <c r="H281"/>
  <c r="H278" s="1"/>
  <c r="J281"/>
  <c r="J278" s="1"/>
  <c r="I221"/>
  <c r="H511"/>
  <c r="H508" s="1"/>
  <c r="J429"/>
  <c r="J514"/>
  <c r="J511"/>
  <c r="J508" s="1"/>
  <c r="J181"/>
  <c r="J186"/>
  <c r="E1021"/>
  <c r="H715"/>
  <c r="G715" s="1"/>
  <c r="I181"/>
  <c r="H181"/>
  <c r="J221"/>
  <c r="J638"/>
  <c r="J777"/>
  <c r="J807"/>
  <c r="J827"/>
  <c r="J832"/>
  <c r="H805"/>
  <c r="G805" s="1"/>
  <c r="G800" s="1"/>
  <c r="I800"/>
  <c r="I764"/>
  <c r="I779"/>
  <c r="I777" s="1"/>
  <c r="I809"/>
  <c r="H809" s="1"/>
  <c r="I829"/>
  <c r="H829" s="1"/>
  <c r="G829" s="1"/>
  <c r="G827" s="1"/>
  <c r="I834"/>
  <c r="H834" s="1"/>
  <c r="G704"/>
  <c r="G702" s="1"/>
  <c r="H702"/>
  <c r="H779"/>
  <c r="G684"/>
  <c r="G666"/>
  <c r="G799"/>
  <c r="H610"/>
  <c r="I608"/>
  <c r="H645"/>
  <c r="G562"/>
  <c r="H620"/>
  <c r="I618"/>
  <c r="G640"/>
  <c r="H638"/>
  <c r="J608"/>
  <c r="J618"/>
  <c r="I638"/>
  <c r="G511"/>
  <c r="G508" s="1"/>
  <c r="I514"/>
  <c r="I511"/>
  <c r="I508" s="1"/>
  <c r="I196"/>
  <c r="I231"/>
  <c r="F186"/>
  <c r="I12"/>
  <c r="H12" s="1"/>
  <c r="J797" l="1"/>
  <c r="J667"/>
  <c r="J664" s="1"/>
  <c r="J682"/>
  <c r="H839"/>
  <c r="I837"/>
  <c r="H774"/>
  <c r="I772"/>
  <c r="I755"/>
  <c r="I752" s="1"/>
  <c r="J196"/>
  <c r="I827"/>
  <c r="I807"/>
  <c r="H521"/>
  <c r="H519" s="1"/>
  <c r="I519"/>
  <c r="E8"/>
  <c r="G755"/>
  <c r="G752" s="1"/>
  <c r="H690"/>
  <c r="I685"/>
  <c r="I673" s="1"/>
  <c r="H672"/>
  <c r="H603"/>
  <c r="H615"/>
  <c r="I613"/>
  <c r="H764"/>
  <c r="H762" s="1"/>
  <c r="I762"/>
  <c r="J601"/>
  <c r="J563" s="1"/>
  <c r="J560" s="1"/>
  <c r="H636"/>
  <c r="I631"/>
  <c r="I628" s="1"/>
  <c r="J603"/>
  <c r="J598"/>
  <c r="I435"/>
  <c r="I432"/>
  <c r="I429" s="1"/>
  <c r="H691"/>
  <c r="I603"/>
  <c r="H432"/>
  <c r="H429" s="1"/>
  <c r="H435"/>
  <c r="H800"/>
  <c r="F432"/>
  <c r="F429" s="1"/>
  <c r="G432"/>
  <c r="G429" s="1"/>
  <c r="I832"/>
  <c r="I797"/>
  <c r="G834"/>
  <c r="G832" s="1"/>
  <c r="H832"/>
  <c r="G809"/>
  <c r="G807" s="1"/>
  <c r="H807"/>
  <c r="G779"/>
  <c r="G777" s="1"/>
  <c r="H777"/>
  <c r="G797"/>
  <c r="F640"/>
  <c r="F638" s="1"/>
  <c r="G638"/>
  <c r="G620"/>
  <c r="H618"/>
  <c r="G605"/>
  <c r="G603" s="1"/>
  <c r="F562"/>
  <c r="G645"/>
  <c r="G610"/>
  <c r="H608"/>
  <c r="G12"/>
  <c r="E544"/>
  <c r="E435"/>
  <c r="E278"/>
  <c r="E289"/>
  <c r="E284"/>
  <c r="G839" l="1"/>
  <c r="G837" s="1"/>
  <c r="H837"/>
  <c r="I667"/>
  <c r="I664" s="1"/>
  <c r="G774"/>
  <c r="G772" s="1"/>
  <c r="H772"/>
  <c r="I670"/>
  <c r="G764"/>
  <c r="G762" s="1"/>
  <c r="I682"/>
  <c r="H685"/>
  <c r="H673" s="1"/>
  <c r="H670" s="1"/>
  <c r="G690"/>
  <c r="G685" s="1"/>
  <c r="G673" s="1"/>
  <c r="G667" s="1"/>
  <c r="G664" s="1"/>
  <c r="H797"/>
  <c r="H755"/>
  <c r="H752" s="1"/>
  <c r="G672"/>
  <c r="H613"/>
  <c r="G615"/>
  <c r="I601"/>
  <c r="G636"/>
  <c r="H631"/>
  <c r="G691"/>
  <c r="E447"/>
  <c r="C447" s="1"/>
  <c r="C438"/>
  <c r="C432" s="1"/>
  <c r="C429" s="1"/>
  <c r="C435"/>
  <c r="F610"/>
  <c r="F608" s="1"/>
  <c r="G608"/>
  <c r="F645"/>
  <c r="F605"/>
  <c r="F603" s="1"/>
  <c r="F620"/>
  <c r="F618" s="1"/>
  <c r="G618"/>
  <c r="F12"/>
  <c r="H682" l="1"/>
  <c r="G682"/>
  <c r="G670"/>
  <c r="H667"/>
  <c r="H664" s="1"/>
  <c r="G613"/>
  <c r="F615"/>
  <c r="F613" s="1"/>
  <c r="I563"/>
  <c r="I560" s="1"/>
  <c r="I598"/>
  <c r="F636"/>
  <c r="F631" s="1"/>
  <c r="G631"/>
  <c r="G601" s="1"/>
  <c r="G19" s="1"/>
  <c r="H628"/>
  <c r="H601"/>
  <c r="E429"/>
  <c r="E946"/>
  <c r="E947"/>
  <c r="D947" s="1"/>
  <c r="C947" s="1"/>
  <c r="E948"/>
  <c r="E950"/>
  <c r="D950" s="1"/>
  <c r="C950" s="1"/>
  <c r="E951"/>
  <c r="C951" s="1"/>
  <c r="C952"/>
  <c r="H248"/>
  <c r="C249"/>
  <c r="H250"/>
  <c r="D544"/>
  <c r="C544" s="1"/>
  <c r="H246" l="1"/>
  <c r="F628"/>
  <c r="F601"/>
  <c r="H598"/>
  <c r="H563"/>
  <c r="H560" s="1"/>
  <c r="G628"/>
  <c r="D948"/>
  <c r="C948" s="1"/>
  <c r="G250"/>
  <c r="F250" s="1"/>
  <c r="E250" s="1"/>
  <c r="D250" s="1"/>
  <c r="C250" s="1"/>
  <c r="G248"/>
  <c r="G246" l="1"/>
  <c r="G598"/>
  <c r="G563"/>
  <c r="G560" s="1"/>
  <c r="F563"/>
  <c r="F560" s="1"/>
  <c r="F598"/>
  <c r="F248"/>
  <c r="F246" s="1"/>
  <c r="E7"/>
  <c r="E10"/>
  <c r="D10" s="1"/>
  <c r="C10" s="1"/>
  <c r="E12"/>
  <c r="E13"/>
  <c r="C13" s="1"/>
  <c r="C1033"/>
  <c r="C1063"/>
  <c r="D1053"/>
  <c r="D997"/>
  <c r="D982" s="1"/>
  <c r="D976" s="1"/>
  <c r="E977"/>
  <c r="D977" s="1"/>
  <c r="C977" s="1"/>
  <c r="E978"/>
  <c r="D978" s="1"/>
  <c r="C978" s="1"/>
  <c r="E983"/>
  <c r="D983" s="1"/>
  <c r="C983" s="1"/>
  <c r="E986"/>
  <c r="C987"/>
  <c r="E988"/>
  <c r="D988" s="1"/>
  <c r="C988" s="1"/>
  <c r="E991"/>
  <c r="C992"/>
  <c r="E993"/>
  <c r="D993" s="1"/>
  <c r="C993" s="1"/>
  <c r="E996"/>
  <c r="E998"/>
  <c r="D998" s="1"/>
  <c r="C998" s="1"/>
  <c r="E1001"/>
  <c r="C1002"/>
  <c r="E1003"/>
  <c r="D1003" s="1"/>
  <c r="C1003" s="1"/>
  <c r="E1006"/>
  <c r="C1007"/>
  <c r="E1008"/>
  <c r="D1008" s="1"/>
  <c r="C1008" s="1"/>
  <c r="E1011"/>
  <c r="E1034"/>
  <c r="D1034" s="1"/>
  <c r="C1034" s="1"/>
  <c r="E1037"/>
  <c r="C1038"/>
  <c r="E1039"/>
  <c r="D1039" s="1"/>
  <c r="C1039" s="1"/>
  <c r="E1042"/>
  <c r="C1043"/>
  <c r="E1044"/>
  <c r="C1044" s="1"/>
  <c r="E1052"/>
  <c r="E1054"/>
  <c r="D1054" s="1"/>
  <c r="C1054" s="1"/>
  <c r="E1057"/>
  <c r="C1058"/>
  <c r="E1059"/>
  <c r="D1059" s="1"/>
  <c r="C1059" s="1"/>
  <c r="E1062"/>
  <c r="E1064"/>
  <c r="D1064" s="1"/>
  <c r="C1064" s="1"/>
  <c r="E1067"/>
  <c r="C1068"/>
  <c r="C1069"/>
  <c r="E1079"/>
  <c r="D1079" s="1"/>
  <c r="C1079" s="1"/>
  <c r="E1082"/>
  <c r="C1083"/>
  <c r="E1084"/>
  <c r="D1084" s="1"/>
  <c r="C1084" s="1"/>
  <c r="E1087"/>
  <c r="C1088"/>
  <c r="E1089"/>
  <c r="D1089" s="1"/>
  <c r="C1089" s="1"/>
  <c r="E1092"/>
  <c r="D1092" s="1"/>
  <c r="C1092" s="1"/>
  <c r="C1093"/>
  <c r="E1094"/>
  <c r="D1094" s="1"/>
  <c r="C1094" s="1"/>
  <c r="E1097"/>
  <c r="C1098"/>
  <c r="E1099"/>
  <c r="D1099" s="1"/>
  <c r="C1099" s="1"/>
  <c r="C1102"/>
  <c r="C1103"/>
  <c r="E1104"/>
  <c r="E1107"/>
  <c r="C1108"/>
  <c r="E1109"/>
  <c r="D1109" s="1"/>
  <c r="C1109" s="1"/>
  <c r="E1112"/>
  <c r="C1113"/>
  <c r="E1114"/>
  <c r="D1114" s="1"/>
  <c r="C1114" s="1"/>
  <c r="E1117"/>
  <c r="C1118"/>
  <c r="E1119"/>
  <c r="D1119" s="1"/>
  <c r="C1119" s="1"/>
  <c r="E1122"/>
  <c r="C1123"/>
  <c r="E1124"/>
  <c r="D1124" s="1"/>
  <c r="C1124" s="1"/>
  <c r="E1127"/>
  <c r="E1125" s="1"/>
  <c r="C1128"/>
  <c r="E1129"/>
  <c r="D1129" s="1"/>
  <c r="C1129" s="1"/>
  <c r="E1132"/>
  <c r="C1133"/>
  <c r="E1134"/>
  <c r="D1134" s="1"/>
  <c r="C1134" s="1"/>
  <c r="E1135"/>
  <c r="D1135" s="1"/>
  <c r="C1135" s="1"/>
  <c r="E1137"/>
  <c r="D1137" s="1"/>
  <c r="C1137" s="1"/>
  <c r="E1138"/>
  <c r="E1078" s="1"/>
  <c r="E1028" s="1"/>
  <c r="E19" s="1"/>
  <c r="C1139"/>
  <c r="C1152"/>
  <c r="E1153"/>
  <c r="E1154"/>
  <c r="D1154" s="1"/>
  <c r="C1154" s="1"/>
  <c r="E1029"/>
  <c r="D1029" s="1"/>
  <c r="C1029" s="1"/>
  <c r="E1032"/>
  <c r="E1023"/>
  <c r="D1023" s="1"/>
  <c r="C1023" s="1"/>
  <c r="E1024"/>
  <c r="D1024" s="1"/>
  <c r="C1024" s="1"/>
  <c r="C860"/>
  <c r="E861"/>
  <c r="D861" s="1"/>
  <c r="C861" s="1"/>
  <c r="E862"/>
  <c r="D862" s="1"/>
  <c r="C862" s="1"/>
  <c r="E863"/>
  <c r="E864"/>
  <c r="D864" s="1"/>
  <c r="C864" s="1"/>
  <c r="E865"/>
  <c r="D865" s="1"/>
  <c r="C865" s="1"/>
  <c r="E867"/>
  <c r="D867" s="1"/>
  <c r="C867" s="1"/>
  <c r="E868"/>
  <c r="D868" s="1"/>
  <c r="C868" s="1"/>
  <c r="E869"/>
  <c r="D869" s="1"/>
  <c r="C869" s="1"/>
  <c r="E872"/>
  <c r="E874"/>
  <c r="D874" s="1"/>
  <c r="C874" s="1"/>
  <c r="E877"/>
  <c r="C878"/>
  <c r="E879"/>
  <c r="D879" s="1"/>
  <c r="C879" s="1"/>
  <c r="E880"/>
  <c r="D880" s="1"/>
  <c r="C880" s="1"/>
  <c r="E882"/>
  <c r="D882" s="1"/>
  <c r="C882" s="1"/>
  <c r="E883"/>
  <c r="E884"/>
  <c r="D884" s="1"/>
  <c r="C884" s="1"/>
  <c r="E887"/>
  <c r="C888"/>
  <c r="E889"/>
  <c r="D889" s="1"/>
  <c r="C889" s="1"/>
  <c r="E892"/>
  <c r="E894"/>
  <c r="D894" s="1"/>
  <c r="C894" s="1"/>
  <c r="E895"/>
  <c r="D895" s="1"/>
  <c r="C895" s="1"/>
  <c r="E897"/>
  <c r="D897" s="1"/>
  <c r="C897" s="1"/>
  <c r="E898"/>
  <c r="E899"/>
  <c r="D899" s="1"/>
  <c r="C899" s="1"/>
  <c r="E900"/>
  <c r="D900" s="1"/>
  <c r="C900" s="1"/>
  <c r="E902"/>
  <c r="D902" s="1"/>
  <c r="C902" s="1"/>
  <c r="E903"/>
  <c r="D903" s="1"/>
  <c r="C903" s="1"/>
  <c r="E904"/>
  <c r="D904" s="1"/>
  <c r="C904" s="1"/>
  <c r="E905"/>
  <c r="D905" s="1"/>
  <c r="C905" s="1"/>
  <c r="E907"/>
  <c r="D907" s="1"/>
  <c r="C907" s="1"/>
  <c r="E908"/>
  <c r="D908" s="1"/>
  <c r="C908" s="1"/>
  <c r="E909"/>
  <c r="D909" s="1"/>
  <c r="C909" s="1"/>
  <c r="E910"/>
  <c r="D910" s="1"/>
  <c r="C910" s="1"/>
  <c r="E912"/>
  <c r="D912" s="1"/>
  <c r="C912" s="1"/>
  <c r="E913"/>
  <c r="D913" s="1"/>
  <c r="C913" s="1"/>
  <c r="E914"/>
  <c r="D914" s="1"/>
  <c r="C914" s="1"/>
  <c r="E915"/>
  <c r="D915" s="1"/>
  <c r="C915" s="1"/>
  <c r="E917"/>
  <c r="D917" s="1"/>
  <c r="C917" s="1"/>
  <c r="E918"/>
  <c r="D918" s="1"/>
  <c r="C918" s="1"/>
  <c r="C919"/>
  <c r="E943"/>
  <c r="E945"/>
  <c r="D945" s="1"/>
  <c r="C946"/>
  <c r="E958"/>
  <c r="D958" s="1"/>
  <c r="C958" s="1"/>
  <c r="E960"/>
  <c r="D960" s="1"/>
  <c r="C960" s="1"/>
  <c r="E961"/>
  <c r="D961" s="1"/>
  <c r="C961" s="1"/>
  <c r="E855"/>
  <c r="D855" s="1"/>
  <c r="C855" s="1"/>
  <c r="E856"/>
  <c r="D856" s="1"/>
  <c r="C856" s="1"/>
  <c r="E857"/>
  <c r="D857" s="1"/>
  <c r="C857" s="1"/>
  <c r="E858"/>
  <c r="D858" s="1"/>
  <c r="C858" s="1"/>
  <c r="E849"/>
  <c r="D849" s="1"/>
  <c r="C849" s="1"/>
  <c r="E850"/>
  <c r="D850" s="1"/>
  <c r="C850" s="1"/>
  <c r="E851"/>
  <c r="D851" s="1"/>
  <c r="C851" s="1"/>
  <c r="E853"/>
  <c r="D853" s="1"/>
  <c r="C853" s="1"/>
  <c r="E844"/>
  <c r="E845"/>
  <c r="D845" s="1"/>
  <c r="C845" s="1"/>
  <c r="E847"/>
  <c r="D847" s="1"/>
  <c r="C847" s="1"/>
  <c r="F764"/>
  <c r="F766"/>
  <c r="E766" s="1"/>
  <c r="D766" s="1"/>
  <c r="C766" s="1"/>
  <c r="F769"/>
  <c r="C770"/>
  <c r="F771"/>
  <c r="E771" s="1"/>
  <c r="F774"/>
  <c r="C775"/>
  <c r="F776"/>
  <c r="E776" s="1"/>
  <c r="D776" s="1"/>
  <c r="C776" s="1"/>
  <c r="F779"/>
  <c r="C780"/>
  <c r="F781"/>
  <c r="E781" s="1"/>
  <c r="D781" s="1"/>
  <c r="C781" s="1"/>
  <c r="F799"/>
  <c r="F801"/>
  <c r="E801" s="1"/>
  <c r="D801" s="1"/>
  <c r="C801" s="1"/>
  <c r="F802"/>
  <c r="E802" s="1"/>
  <c r="D802" s="1"/>
  <c r="C802" s="1"/>
  <c r="F804"/>
  <c r="E804" s="1"/>
  <c r="D804" s="1"/>
  <c r="C804" s="1"/>
  <c r="F805"/>
  <c r="F806"/>
  <c r="E806" s="1"/>
  <c r="D806" s="1"/>
  <c r="C806" s="1"/>
  <c r="F809"/>
  <c r="C810"/>
  <c r="F811"/>
  <c r="E811" s="1"/>
  <c r="D811" s="1"/>
  <c r="C811" s="1"/>
  <c r="F812"/>
  <c r="E812" s="1"/>
  <c r="D812" s="1"/>
  <c r="C812" s="1"/>
  <c r="F814"/>
  <c r="E814" s="1"/>
  <c r="D814" s="1"/>
  <c r="C814" s="1"/>
  <c r="F815"/>
  <c r="E815" s="1"/>
  <c r="D815" s="1"/>
  <c r="C815" s="1"/>
  <c r="F816"/>
  <c r="E816" s="1"/>
  <c r="D816" s="1"/>
  <c r="C816" s="1"/>
  <c r="F817"/>
  <c r="E817" s="1"/>
  <c r="F819"/>
  <c r="E819" s="1"/>
  <c r="D819" s="1"/>
  <c r="F820"/>
  <c r="E820" s="1"/>
  <c r="C820" s="1"/>
  <c r="F821"/>
  <c r="E821" s="1"/>
  <c r="D821" s="1"/>
  <c r="C821" s="1"/>
  <c r="F822"/>
  <c r="E822" s="1"/>
  <c r="D822" s="1"/>
  <c r="C822" s="1"/>
  <c r="F824"/>
  <c r="E824" s="1"/>
  <c r="D824" s="1"/>
  <c r="C824" s="1"/>
  <c r="F825"/>
  <c r="E825" s="1"/>
  <c r="D825" s="1"/>
  <c r="C825" s="1"/>
  <c r="F826"/>
  <c r="E826" s="1"/>
  <c r="D826" s="1"/>
  <c r="C826" s="1"/>
  <c r="F829"/>
  <c r="C830"/>
  <c r="F831"/>
  <c r="E831" s="1"/>
  <c r="D831" s="1"/>
  <c r="C831" s="1"/>
  <c r="F834"/>
  <c r="C835"/>
  <c r="F836"/>
  <c r="E836" s="1"/>
  <c r="D836" s="1"/>
  <c r="F839"/>
  <c r="C841"/>
  <c r="F684"/>
  <c r="F686"/>
  <c r="E686" s="1"/>
  <c r="D686" s="1"/>
  <c r="C686" s="1"/>
  <c r="F687"/>
  <c r="E687" s="1"/>
  <c r="F689"/>
  <c r="E689" s="1"/>
  <c r="F690"/>
  <c r="F691"/>
  <c r="F692"/>
  <c r="F694"/>
  <c r="E694" s="1"/>
  <c r="F695"/>
  <c r="C695" s="1"/>
  <c r="F696"/>
  <c r="E696" s="1"/>
  <c r="F697"/>
  <c r="F699"/>
  <c r="E699" s="1"/>
  <c r="F700"/>
  <c r="C700" s="1"/>
  <c r="F701"/>
  <c r="E701" s="1"/>
  <c r="D701" s="1"/>
  <c r="C701" s="1"/>
  <c r="F704"/>
  <c r="E704" s="1"/>
  <c r="C705"/>
  <c r="F706"/>
  <c r="E706" s="1"/>
  <c r="D706" s="1"/>
  <c r="C706" s="1"/>
  <c r="F709"/>
  <c r="C710"/>
  <c r="F711"/>
  <c r="E711" s="1"/>
  <c r="D711" s="1"/>
  <c r="C711" s="1"/>
  <c r="F712"/>
  <c r="E712" s="1"/>
  <c r="C712" s="1"/>
  <c r="F714"/>
  <c r="E714" s="1"/>
  <c r="C714" s="1"/>
  <c r="F715"/>
  <c r="E715" s="1"/>
  <c r="C715" s="1"/>
  <c r="F676"/>
  <c r="E676" s="1"/>
  <c r="D676" s="1"/>
  <c r="C676" s="1"/>
  <c r="F678"/>
  <c r="E678" s="1"/>
  <c r="D678" s="1"/>
  <c r="C678" s="1"/>
  <c r="F679"/>
  <c r="E679" s="1"/>
  <c r="D679" s="1"/>
  <c r="C679" s="1"/>
  <c r="F680"/>
  <c r="E680" s="1"/>
  <c r="D680" s="1"/>
  <c r="C680" s="1"/>
  <c r="F672"/>
  <c r="F674"/>
  <c r="E674" s="1"/>
  <c r="D674" s="1"/>
  <c r="C674" s="1"/>
  <c r="F666"/>
  <c r="F668"/>
  <c r="E668" s="1"/>
  <c r="D668" s="1"/>
  <c r="C668" s="1"/>
  <c r="D631"/>
  <c r="E583"/>
  <c r="E585"/>
  <c r="D585" s="1"/>
  <c r="C585" s="1"/>
  <c r="E586"/>
  <c r="E587"/>
  <c r="D587" s="1"/>
  <c r="C587" s="1"/>
  <c r="E588"/>
  <c r="E590"/>
  <c r="D590" s="1"/>
  <c r="E591"/>
  <c r="C591" s="1"/>
  <c r="E592"/>
  <c r="D592" s="1"/>
  <c r="C592" s="1"/>
  <c r="E593"/>
  <c r="D593" s="1"/>
  <c r="C593" s="1"/>
  <c r="E595"/>
  <c r="D595" s="1"/>
  <c r="C595" s="1"/>
  <c r="E596"/>
  <c r="D596" s="1"/>
  <c r="E605"/>
  <c r="E607"/>
  <c r="D607" s="1"/>
  <c r="C607" s="1"/>
  <c r="E610"/>
  <c r="C611"/>
  <c r="E612"/>
  <c r="D612" s="1"/>
  <c r="C612" s="1"/>
  <c r="E615"/>
  <c r="C616"/>
  <c r="E617"/>
  <c r="D617" s="1"/>
  <c r="C617" s="1"/>
  <c r="E620"/>
  <c r="C621"/>
  <c r="E630"/>
  <c r="D630" s="1"/>
  <c r="C630" s="1"/>
  <c r="E632"/>
  <c r="D632" s="1"/>
  <c r="C632" s="1"/>
  <c r="E633"/>
  <c r="E635"/>
  <c r="D635" s="1"/>
  <c r="E636"/>
  <c r="E637"/>
  <c r="D637" s="1"/>
  <c r="C637" s="1"/>
  <c r="E640"/>
  <c r="C641"/>
  <c r="E642"/>
  <c r="D642" s="1"/>
  <c r="C642" s="1"/>
  <c r="E645"/>
  <c r="C646"/>
  <c r="E647"/>
  <c r="D647" s="1"/>
  <c r="C647" s="1"/>
  <c r="E648"/>
  <c r="D648" s="1"/>
  <c r="C648" s="1"/>
  <c r="E650"/>
  <c r="D650" s="1"/>
  <c r="C650" s="1"/>
  <c r="E651"/>
  <c r="D651" s="1"/>
  <c r="C651" s="1"/>
  <c r="E657"/>
  <c r="E658"/>
  <c r="D658" s="1"/>
  <c r="C658" s="1"/>
  <c r="E660"/>
  <c r="D660" s="1"/>
  <c r="C660" s="1"/>
  <c r="E661"/>
  <c r="D661" s="1"/>
  <c r="C661" s="1"/>
  <c r="E662"/>
  <c r="D662" s="1"/>
  <c r="C662" s="1"/>
  <c r="C578"/>
  <c r="E580"/>
  <c r="D580" s="1"/>
  <c r="C580" s="1"/>
  <c r="E581"/>
  <c r="D581" s="1"/>
  <c r="E582"/>
  <c r="D582" s="1"/>
  <c r="C582" s="1"/>
  <c r="E562"/>
  <c r="E564"/>
  <c r="D564" s="1"/>
  <c r="C564" s="1"/>
  <c r="E568"/>
  <c r="D568" s="1"/>
  <c r="E569"/>
  <c r="E570"/>
  <c r="D570" s="1"/>
  <c r="C570" s="1"/>
  <c r="E566"/>
  <c r="E572"/>
  <c r="D572" s="1"/>
  <c r="C572" s="1"/>
  <c r="E574"/>
  <c r="D574" s="1"/>
  <c r="C574" s="1"/>
  <c r="E576"/>
  <c r="D576" s="1"/>
  <c r="C576" s="1"/>
  <c r="G521"/>
  <c r="G523"/>
  <c r="F523" s="1"/>
  <c r="E523" s="1"/>
  <c r="D523" s="1"/>
  <c r="C523" s="1"/>
  <c r="G524"/>
  <c r="F524" s="1"/>
  <c r="E524" s="1"/>
  <c r="D524" s="1"/>
  <c r="C524" s="1"/>
  <c r="G526"/>
  <c r="F526" s="1"/>
  <c r="E526" s="1"/>
  <c r="D526" s="1"/>
  <c r="C526" s="1"/>
  <c r="G527"/>
  <c r="F527" s="1"/>
  <c r="G528"/>
  <c r="F528" s="1"/>
  <c r="E528" s="1"/>
  <c r="D528" s="1"/>
  <c r="C528" s="1"/>
  <c r="G529"/>
  <c r="F529" s="1"/>
  <c r="G531"/>
  <c r="F531" s="1"/>
  <c r="E531" s="1"/>
  <c r="G532"/>
  <c r="F532" s="1"/>
  <c r="C532" s="1"/>
  <c r="G533"/>
  <c r="F533" s="1"/>
  <c r="E533" s="1"/>
  <c r="D533" s="1"/>
  <c r="C533" s="1"/>
  <c r="G536"/>
  <c r="C537"/>
  <c r="G538"/>
  <c r="F538" s="1"/>
  <c r="E538" s="1"/>
  <c r="D538" s="1"/>
  <c r="C538" s="1"/>
  <c r="G541"/>
  <c r="C542"/>
  <c r="C518"/>
  <c r="C426"/>
  <c r="C292"/>
  <c r="C289"/>
  <c r="C32"/>
  <c r="D179"/>
  <c r="D174" s="1"/>
  <c r="J147"/>
  <c r="I147" s="1"/>
  <c r="H147" s="1"/>
  <c r="J149"/>
  <c r="I149" s="1"/>
  <c r="H149" s="1"/>
  <c r="G149" s="1"/>
  <c r="F149" s="1"/>
  <c r="E149" s="1"/>
  <c r="J150"/>
  <c r="I150" s="1"/>
  <c r="H150" s="1"/>
  <c r="G150" s="1"/>
  <c r="F150" s="1"/>
  <c r="J152"/>
  <c r="I152" s="1"/>
  <c r="H152" s="1"/>
  <c r="G152" s="1"/>
  <c r="F152" s="1"/>
  <c r="E152" s="1"/>
  <c r="J153"/>
  <c r="I153" s="1"/>
  <c r="H153" s="1"/>
  <c r="G153" s="1"/>
  <c r="F153" s="1"/>
  <c r="J154"/>
  <c r="I154" s="1"/>
  <c r="H154" s="1"/>
  <c r="G154" s="1"/>
  <c r="F154" s="1"/>
  <c r="E154" s="1"/>
  <c r="D154" s="1"/>
  <c r="C154" s="1"/>
  <c r="J155"/>
  <c r="I155" s="1"/>
  <c r="H155" s="1"/>
  <c r="G155" s="1"/>
  <c r="J157"/>
  <c r="I157" s="1"/>
  <c r="H157" s="1"/>
  <c r="G157" s="1"/>
  <c r="F157" s="1"/>
  <c r="E178"/>
  <c r="E180"/>
  <c r="D180" s="1"/>
  <c r="C180" s="1"/>
  <c r="E183"/>
  <c r="C184"/>
  <c r="E185"/>
  <c r="D185" s="1"/>
  <c r="C185" s="1"/>
  <c r="E188"/>
  <c r="C189"/>
  <c r="H198"/>
  <c r="H200"/>
  <c r="H203"/>
  <c r="C204"/>
  <c r="H205"/>
  <c r="H208"/>
  <c r="E208" s="1"/>
  <c r="C209"/>
  <c r="H210"/>
  <c r="H213"/>
  <c r="C214"/>
  <c r="H215"/>
  <c r="H218"/>
  <c r="C219"/>
  <c r="H220"/>
  <c r="H223"/>
  <c r="H225"/>
  <c r="H228"/>
  <c r="C229"/>
  <c r="H230"/>
  <c r="H233"/>
  <c r="C234"/>
  <c r="H235"/>
  <c r="I251"/>
  <c r="H251" s="1"/>
  <c r="J253"/>
  <c r="I253" s="1"/>
  <c r="H253" s="1"/>
  <c r="J254"/>
  <c r="J169" s="1"/>
  <c r="J255"/>
  <c r="I255" s="1"/>
  <c r="H255" s="1"/>
  <c r="J256"/>
  <c r="I256" s="1"/>
  <c r="H256" s="1"/>
  <c r="J258"/>
  <c r="I258" s="1"/>
  <c r="H258" s="1"/>
  <c r="J259"/>
  <c r="I259" s="1"/>
  <c r="H259" s="1"/>
  <c r="C259" s="1"/>
  <c r="J261"/>
  <c r="I261" s="1"/>
  <c r="H261" s="1"/>
  <c r="J262"/>
  <c r="I262" s="1"/>
  <c r="H262" s="1"/>
  <c r="J264"/>
  <c r="I264" s="1"/>
  <c r="H264" s="1"/>
  <c r="J265"/>
  <c r="I265" s="1"/>
  <c r="H265" s="1"/>
  <c r="C265" s="1"/>
  <c r="J266"/>
  <c r="I266" s="1"/>
  <c r="H266" s="1"/>
  <c r="J267"/>
  <c r="I267" s="1"/>
  <c r="H267" s="1"/>
  <c r="J269"/>
  <c r="I269" s="1"/>
  <c r="H269" s="1"/>
  <c r="J270"/>
  <c r="I270" s="1"/>
  <c r="H270" s="1"/>
  <c r="J271"/>
  <c r="I271" s="1"/>
  <c r="H271" s="1"/>
  <c r="J272"/>
  <c r="I272" s="1"/>
  <c r="H272" s="1"/>
  <c r="J274"/>
  <c r="I274" s="1"/>
  <c r="H274" s="1"/>
  <c r="J275"/>
  <c r="I275" s="1"/>
  <c r="H275" s="1"/>
  <c r="C275" s="1"/>
  <c r="J276"/>
  <c r="J44"/>
  <c r="I44" s="1"/>
  <c r="J45"/>
  <c r="I45" s="1"/>
  <c r="H45" s="1"/>
  <c r="G45" s="1"/>
  <c r="F45" s="1"/>
  <c r="J47"/>
  <c r="I47" s="1"/>
  <c r="H47" s="1"/>
  <c r="G47" s="1"/>
  <c r="F47" s="1"/>
  <c r="J48"/>
  <c r="I48" s="1"/>
  <c r="J49"/>
  <c r="I49" s="1"/>
  <c r="H49" s="1"/>
  <c r="G49" s="1"/>
  <c r="F49" s="1"/>
  <c r="J50"/>
  <c r="I50" s="1"/>
  <c r="H50" s="1"/>
  <c r="G50" s="1"/>
  <c r="F50" s="1"/>
  <c r="E50" s="1"/>
  <c r="J52"/>
  <c r="I52" s="1"/>
  <c r="H52" s="1"/>
  <c r="G52" s="1"/>
  <c r="F52" s="1"/>
  <c r="J53"/>
  <c r="I53" s="1"/>
  <c r="H53" s="1"/>
  <c r="G53" s="1"/>
  <c r="F53" s="1"/>
  <c r="J54"/>
  <c r="I54" s="1"/>
  <c r="H54" s="1"/>
  <c r="G54" s="1"/>
  <c r="F54" s="1"/>
  <c r="J55"/>
  <c r="I55" s="1"/>
  <c r="H55" s="1"/>
  <c r="G55" s="1"/>
  <c r="J57"/>
  <c r="I57" s="1"/>
  <c r="H57" s="1"/>
  <c r="G57" s="1"/>
  <c r="F57" s="1"/>
  <c r="J58"/>
  <c r="I58" s="1"/>
  <c r="H58" s="1"/>
  <c r="G58" s="1"/>
  <c r="F58" s="1"/>
  <c r="J59"/>
  <c r="I59" s="1"/>
  <c r="H59" s="1"/>
  <c r="G59" s="1"/>
  <c r="F59" s="1"/>
  <c r="J60"/>
  <c r="I60" s="1"/>
  <c r="H60" s="1"/>
  <c r="G60" s="1"/>
  <c r="F60" s="1"/>
  <c r="J62"/>
  <c r="I62" s="1"/>
  <c r="H62" s="1"/>
  <c r="G62" s="1"/>
  <c r="F62" s="1"/>
  <c r="J63"/>
  <c r="I63" s="1"/>
  <c r="H63" s="1"/>
  <c r="G63" s="1"/>
  <c r="F63" s="1"/>
  <c r="J64"/>
  <c r="I64" s="1"/>
  <c r="H64" s="1"/>
  <c r="G64" s="1"/>
  <c r="F64" s="1"/>
  <c r="J65"/>
  <c r="I65" s="1"/>
  <c r="H65" s="1"/>
  <c r="J67"/>
  <c r="I67" s="1"/>
  <c r="H67" s="1"/>
  <c r="G67" s="1"/>
  <c r="J68"/>
  <c r="I68" s="1"/>
  <c r="H68" s="1"/>
  <c r="C68" s="1"/>
  <c r="J69"/>
  <c r="I69" s="1"/>
  <c r="H69" s="1"/>
  <c r="G69" s="1"/>
  <c r="F69" s="1"/>
  <c r="J70"/>
  <c r="I70" s="1"/>
  <c r="J72"/>
  <c r="I72" s="1"/>
  <c r="H72" s="1"/>
  <c r="J73"/>
  <c r="I73" s="1"/>
  <c r="J74"/>
  <c r="I74" s="1"/>
  <c r="H74" s="1"/>
  <c r="G74" s="1"/>
  <c r="F74" s="1"/>
  <c r="J75"/>
  <c r="J77"/>
  <c r="I77" s="1"/>
  <c r="J78"/>
  <c r="J79"/>
  <c r="I79" s="1"/>
  <c r="H79" s="1"/>
  <c r="G79" s="1"/>
  <c r="F79" s="1"/>
  <c r="J97"/>
  <c r="I97" s="1"/>
  <c r="H97" s="1"/>
  <c r="G97" s="1"/>
  <c r="F97" s="1"/>
  <c r="E97" s="1"/>
  <c r="J98"/>
  <c r="I98" s="1"/>
  <c r="H98" s="1"/>
  <c r="G98" s="1"/>
  <c r="F98" s="1"/>
  <c r="J99"/>
  <c r="I99" s="1"/>
  <c r="H99" s="1"/>
  <c r="G99" s="1"/>
  <c r="F99" s="1"/>
  <c r="E99" s="1"/>
  <c r="D99" s="1"/>
  <c r="C99" s="1"/>
  <c r="J102"/>
  <c r="I102" s="1"/>
  <c r="H102" s="1"/>
  <c r="G102" s="1"/>
  <c r="F102" s="1"/>
  <c r="E102" s="1"/>
  <c r="E100" s="1"/>
  <c r="J103"/>
  <c r="I103" s="1"/>
  <c r="H103" s="1"/>
  <c r="G103" s="1"/>
  <c r="F103" s="1"/>
  <c r="J43"/>
  <c r="J40" s="1"/>
  <c r="D657" l="1"/>
  <c r="C657" s="1"/>
  <c r="E653"/>
  <c r="C653" s="1"/>
  <c r="E631"/>
  <c r="D771"/>
  <c r="C771" s="1"/>
  <c r="E767"/>
  <c r="D887"/>
  <c r="C887" s="1"/>
  <c r="E885"/>
  <c r="C885" s="1"/>
  <c r="D183"/>
  <c r="D181" s="1"/>
  <c r="E181"/>
  <c r="D178"/>
  <c r="C178" s="1"/>
  <c r="E176"/>
  <c r="G147"/>
  <c r="H145"/>
  <c r="C1053"/>
  <c r="D1028"/>
  <c r="C568"/>
  <c r="C581"/>
  <c r="D898"/>
  <c r="D893" s="1"/>
  <c r="E893"/>
  <c r="D892"/>
  <c r="D890" s="1"/>
  <c r="E890"/>
  <c r="C183"/>
  <c r="F541"/>
  <c r="E541" s="1"/>
  <c r="D541" s="1"/>
  <c r="C541" s="1"/>
  <c r="G539"/>
  <c r="C539" s="1"/>
  <c r="F536"/>
  <c r="E536" s="1"/>
  <c r="G534"/>
  <c r="C635"/>
  <c r="D633"/>
  <c r="C633" s="1"/>
  <c r="C596"/>
  <c r="D586"/>
  <c r="D583" s="1"/>
  <c r="C583" s="1"/>
  <c r="C590"/>
  <c r="D588"/>
  <c r="C588" s="1"/>
  <c r="D696"/>
  <c r="C696" s="1"/>
  <c r="C898"/>
  <c r="C689"/>
  <c r="F800"/>
  <c r="E839"/>
  <c r="E837" s="1"/>
  <c r="F837"/>
  <c r="E981"/>
  <c r="E975" s="1"/>
  <c r="D1138"/>
  <c r="C1138" s="1"/>
  <c r="E1022"/>
  <c r="E1019" s="1"/>
  <c r="D1032"/>
  <c r="E1030"/>
  <c r="C153"/>
  <c r="F148"/>
  <c r="D536"/>
  <c r="D531"/>
  <c r="C531" s="1"/>
  <c r="E529"/>
  <c r="C529" s="1"/>
  <c r="C997"/>
  <c r="D1011"/>
  <c r="E1009"/>
  <c r="D102"/>
  <c r="D97"/>
  <c r="E95"/>
  <c r="C95" s="1"/>
  <c r="C179"/>
  <c r="F55"/>
  <c r="E55" s="1"/>
  <c r="F521"/>
  <c r="G519"/>
  <c r="J166"/>
  <c r="J19"/>
  <c r="F685"/>
  <c r="F673" s="1"/>
  <c r="E672"/>
  <c r="C672" s="1"/>
  <c r="F762"/>
  <c r="C636"/>
  <c r="C631"/>
  <c r="D601"/>
  <c r="D598" s="1"/>
  <c r="E691"/>
  <c r="E603"/>
  <c r="J31"/>
  <c r="D149"/>
  <c r="C149" s="1"/>
  <c r="I276"/>
  <c r="H276" s="1"/>
  <c r="G276" s="1"/>
  <c r="F276" s="1"/>
  <c r="E276" s="1"/>
  <c r="D276" s="1"/>
  <c r="C276" s="1"/>
  <c r="E79"/>
  <c r="D79" s="1"/>
  <c r="C79" s="1"/>
  <c r="H77"/>
  <c r="G77" s="1"/>
  <c r="F77" s="1"/>
  <c r="I75"/>
  <c r="E74"/>
  <c r="D74" s="1"/>
  <c r="C74" s="1"/>
  <c r="G72"/>
  <c r="F72" s="1"/>
  <c r="H70"/>
  <c r="C70" s="1"/>
  <c r="E69"/>
  <c r="D69" s="1"/>
  <c r="C69" s="1"/>
  <c r="F67"/>
  <c r="G65"/>
  <c r="E64"/>
  <c r="D64" s="1"/>
  <c r="C64" s="1"/>
  <c r="E62"/>
  <c r="E59"/>
  <c r="D59" s="1"/>
  <c r="C59" s="1"/>
  <c r="E57"/>
  <c r="D57" s="1"/>
  <c r="E54"/>
  <c r="D54" s="1"/>
  <c r="C54" s="1"/>
  <c r="E52"/>
  <c r="D52" s="1"/>
  <c r="E49"/>
  <c r="D49" s="1"/>
  <c r="C49" s="1"/>
  <c r="E47"/>
  <c r="I254"/>
  <c r="I169" s="1"/>
  <c r="E157"/>
  <c r="F155"/>
  <c r="D152"/>
  <c r="C152" s="1"/>
  <c r="E150"/>
  <c r="C150" s="1"/>
  <c r="D844"/>
  <c r="C844" s="1"/>
  <c r="D872"/>
  <c r="C872" s="1"/>
  <c r="D1153"/>
  <c r="C1153" s="1"/>
  <c r="E1150"/>
  <c r="D1132"/>
  <c r="D1130" s="1"/>
  <c r="E1130"/>
  <c r="D1122"/>
  <c r="D1120" s="1"/>
  <c r="E1120"/>
  <c r="D1117"/>
  <c r="C1117" s="1"/>
  <c r="E1115"/>
  <c r="D1112"/>
  <c r="C1112" s="1"/>
  <c r="E1110"/>
  <c r="D1107"/>
  <c r="C1107" s="1"/>
  <c r="E1105"/>
  <c r="D1104"/>
  <c r="C1104" s="1"/>
  <c r="E1100"/>
  <c r="C1100" s="1"/>
  <c r="C1097"/>
  <c r="E1095"/>
  <c r="D1087"/>
  <c r="C1087" s="1"/>
  <c r="E1085"/>
  <c r="D1082"/>
  <c r="E1080"/>
  <c r="D1067"/>
  <c r="C1067" s="1"/>
  <c r="E1065"/>
  <c r="D1062"/>
  <c r="C1062" s="1"/>
  <c r="E1060"/>
  <c r="D1057"/>
  <c r="C1057" s="1"/>
  <c r="E1055"/>
  <c r="D1052"/>
  <c r="C1052" s="1"/>
  <c r="E1050"/>
  <c r="D1042"/>
  <c r="C1042" s="1"/>
  <c r="E1040"/>
  <c r="D1037"/>
  <c r="C1037" s="1"/>
  <c r="E1035"/>
  <c r="D1006"/>
  <c r="C1006" s="1"/>
  <c r="E1004"/>
  <c r="D1001"/>
  <c r="C1001" s="1"/>
  <c r="E999"/>
  <c r="D996"/>
  <c r="C996" s="1"/>
  <c r="E994"/>
  <c r="C991"/>
  <c r="E989"/>
  <c r="D986"/>
  <c r="E984"/>
  <c r="E58"/>
  <c r="C58" s="1"/>
  <c r="E53"/>
  <c r="H48"/>
  <c r="I43"/>
  <c r="I40" s="1"/>
  <c r="G274"/>
  <c r="G271"/>
  <c r="F271" s="1"/>
  <c r="E271" s="1"/>
  <c r="D271" s="1"/>
  <c r="C271" s="1"/>
  <c r="G269"/>
  <c r="G266"/>
  <c r="F266" s="1"/>
  <c r="E266" s="1"/>
  <c r="D266" s="1"/>
  <c r="C266" s="1"/>
  <c r="G264"/>
  <c r="F261"/>
  <c r="E261" s="1"/>
  <c r="D261" s="1"/>
  <c r="C261" s="1"/>
  <c r="G258"/>
  <c r="G256" s="1"/>
  <c r="G255"/>
  <c r="F255" s="1"/>
  <c r="E255" s="1"/>
  <c r="D255" s="1"/>
  <c r="C255" s="1"/>
  <c r="G253"/>
  <c r="C945"/>
  <c r="D943"/>
  <c r="C943" s="1"/>
  <c r="D883"/>
  <c r="E873"/>
  <c r="E870" s="1"/>
  <c r="D877"/>
  <c r="E875"/>
  <c r="D863"/>
  <c r="C863" s="1"/>
  <c r="J18"/>
  <c r="C1012"/>
  <c r="E973"/>
  <c r="E709"/>
  <c r="D709" s="1"/>
  <c r="C709" s="1"/>
  <c r="F707"/>
  <c r="C707" s="1"/>
  <c r="E834"/>
  <c r="E832" s="1"/>
  <c r="F832"/>
  <c r="E809"/>
  <c r="E807" s="1"/>
  <c r="F807"/>
  <c r="E829"/>
  <c r="E827" s="1"/>
  <c r="F827"/>
  <c r="E779"/>
  <c r="F777"/>
  <c r="E774"/>
  <c r="F772"/>
  <c r="D769"/>
  <c r="D767" s="1"/>
  <c r="F767"/>
  <c r="E764"/>
  <c r="E690"/>
  <c r="E685" s="1"/>
  <c r="E684"/>
  <c r="D839"/>
  <c r="D837" s="1"/>
  <c r="E666"/>
  <c r="C666" s="1"/>
  <c r="D704"/>
  <c r="C704" s="1"/>
  <c r="E702"/>
  <c r="C702" s="1"/>
  <c r="D699"/>
  <c r="C699" s="1"/>
  <c r="E697"/>
  <c r="D694"/>
  <c r="C694" s="1"/>
  <c r="E692"/>
  <c r="E805"/>
  <c r="E800" s="1"/>
  <c r="F755"/>
  <c r="E799"/>
  <c r="D799" s="1"/>
  <c r="C799" s="1"/>
  <c r="C765"/>
  <c r="D562"/>
  <c r="C562" s="1"/>
  <c r="D645"/>
  <c r="E643"/>
  <c r="D640"/>
  <c r="E638"/>
  <c r="D620"/>
  <c r="C620" s="1"/>
  <c r="E618"/>
  <c r="C618" s="1"/>
  <c r="D605"/>
  <c r="D615"/>
  <c r="E613"/>
  <c r="D610"/>
  <c r="E608"/>
  <c r="E527"/>
  <c r="F517"/>
  <c r="E521"/>
  <c r="D521" s="1"/>
  <c r="C521" s="1"/>
  <c r="F519"/>
  <c r="G215"/>
  <c r="F215" s="1"/>
  <c r="E215" s="1"/>
  <c r="D215" s="1"/>
  <c r="C215" s="1"/>
  <c r="G213"/>
  <c r="G205"/>
  <c r="F205" s="1"/>
  <c r="E205" s="1"/>
  <c r="D205" s="1"/>
  <c r="C205" s="1"/>
  <c r="G203"/>
  <c r="G235"/>
  <c r="F235" s="1"/>
  <c r="E235" s="1"/>
  <c r="D235" s="1"/>
  <c r="C235" s="1"/>
  <c r="H231"/>
  <c r="C231" s="1"/>
  <c r="G233"/>
  <c r="F233" s="1"/>
  <c r="E233" s="1"/>
  <c r="D233" s="1"/>
  <c r="C233" s="1"/>
  <c r="G230"/>
  <c r="F230" s="1"/>
  <c r="E230" s="1"/>
  <c r="D230" s="1"/>
  <c r="C230" s="1"/>
  <c r="H226"/>
  <c r="C226" s="1"/>
  <c r="G228"/>
  <c r="F228" s="1"/>
  <c r="E228" s="1"/>
  <c r="D228" s="1"/>
  <c r="C228" s="1"/>
  <c r="G225"/>
  <c r="F225" s="1"/>
  <c r="E225" s="1"/>
  <c r="D225" s="1"/>
  <c r="C225" s="1"/>
  <c r="H221"/>
  <c r="C221" s="1"/>
  <c r="G223"/>
  <c r="F223" s="1"/>
  <c r="E223" s="1"/>
  <c r="D223" s="1"/>
  <c r="C223" s="1"/>
  <c r="G220"/>
  <c r="F220" s="1"/>
  <c r="E220" s="1"/>
  <c r="D220" s="1"/>
  <c r="C220" s="1"/>
  <c r="G218"/>
  <c r="G210"/>
  <c r="G206" s="1"/>
  <c r="G200"/>
  <c r="F200" s="1"/>
  <c r="E200" s="1"/>
  <c r="D200" s="1"/>
  <c r="C200" s="1"/>
  <c r="H196"/>
  <c r="G198"/>
  <c r="E248"/>
  <c r="D208"/>
  <c r="C208" s="1"/>
  <c r="C78"/>
  <c r="C73"/>
  <c r="D12"/>
  <c r="D188"/>
  <c r="E186"/>
  <c r="D284"/>
  <c r="C284" s="1"/>
  <c r="C287"/>
  <c r="C836"/>
  <c r="D832"/>
  <c r="C819"/>
  <c r="D817"/>
  <c r="C817" s="1"/>
  <c r="C281"/>
  <c r="D278"/>
  <c r="C278" s="1"/>
  <c r="D1030"/>
  <c r="D628"/>
  <c r="D989"/>
  <c r="D1095"/>
  <c r="D1090"/>
  <c r="C1090" s="1"/>
  <c r="C606"/>
  <c r="J42"/>
  <c r="D176"/>
  <c r="C176" s="1"/>
  <c r="H44"/>
  <c r="I42"/>
  <c r="C892" l="1"/>
  <c r="C769"/>
  <c r="C890"/>
  <c r="C586"/>
  <c r="C181"/>
  <c r="F147"/>
  <c r="G145"/>
  <c r="D1027"/>
  <c r="D1021" s="1"/>
  <c r="D47"/>
  <c r="C47" s="1"/>
  <c r="D62"/>
  <c r="C62" s="1"/>
  <c r="E60"/>
  <c r="C53"/>
  <c r="E48"/>
  <c r="E43" s="1"/>
  <c r="E852"/>
  <c r="C188"/>
  <c r="D186"/>
  <c r="C186" s="1"/>
  <c r="C610"/>
  <c r="D608"/>
  <c r="C608" s="1"/>
  <c r="F269"/>
  <c r="E269" s="1"/>
  <c r="D269" s="1"/>
  <c r="C269" s="1"/>
  <c r="G267"/>
  <c r="C267" s="1"/>
  <c r="D569"/>
  <c r="D566" s="1"/>
  <c r="C566" s="1"/>
  <c r="C1032"/>
  <c r="C1095"/>
  <c r="C536"/>
  <c r="D534"/>
  <c r="C534" s="1"/>
  <c r="D999"/>
  <c r="C999" s="1"/>
  <c r="C1122"/>
  <c r="D1055"/>
  <c r="C1055" s="1"/>
  <c r="C1127"/>
  <c r="D1125"/>
  <c r="C1125" s="1"/>
  <c r="C893"/>
  <c r="C986"/>
  <c r="D981"/>
  <c r="D979" s="1"/>
  <c r="C615"/>
  <c r="D613"/>
  <c r="C613" s="1"/>
  <c r="D764"/>
  <c r="E762"/>
  <c r="D774"/>
  <c r="C774" s="1"/>
  <c r="E772"/>
  <c r="D779"/>
  <c r="E777"/>
  <c r="C1030"/>
  <c r="C1082"/>
  <c r="D772"/>
  <c r="C1011"/>
  <c r="D1009"/>
  <c r="C1009" s="1"/>
  <c r="C640"/>
  <c r="D638"/>
  <c r="C638" s="1"/>
  <c r="C645"/>
  <c r="D643"/>
  <c r="C643" s="1"/>
  <c r="C97"/>
  <c r="C102"/>
  <c r="C12"/>
  <c r="E846"/>
  <c r="E843" s="1"/>
  <c r="J25"/>
  <c r="J22" s="1"/>
  <c r="J14"/>
  <c r="D1110"/>
  <c r="C1110" s="1"/>
  <c r="D1060"/>
  <c r="C1060" s="1"/>
  <c r="D1085"/>
  <c r="C1085" s="1"/>
  <c r="D1040"/>
  <c r="C1040" s="1"/>
  <c r="D1004"/>
  <c r="C1004" s="1"/>
  <c r="D994"/>
  <c r="C994" s="1"/>
  <c r="D984"/>
  <c r="C984" s="1"/>
  <c r="C1132"/>
  <c r="C839"/>
  <c r="C837" s="1"/>
  <c r="J16"/>
  <c r="F682"/>
  <c r="C767"/>
  <c r="E673"/>
  <c r="F797"/>
  <c r="F752"/>
  <c r="F670"/>
  <c r="C834"/>
  <c r="E628"/>
  <c r="C628" s="1"/>
  <c r="C601"/>
  <c r="D691"/>
  <c r="D687" s="1"/>
  <c r="C687" s="1"/>
  <c r="C605"/>
  <c r="D603"/>
  <c r="C603" s="1"/>
  <c r="H254"/>
  <c r="H169" s="1"/>
  <c r="I31"/>
  <c r="I14" s="1"/>
  <c r="J28"/>
  <c r="D171"/>
  <c r="C171" s="1"/>
  <c r="C174"/>
  <c r="D809"/>
  <c r="D7"/>
  <c r="C7" s="1"/>
  <c r="D829"/>
  <c r="C52"/>
  <c r="D50"/>
  <c r="C50" s="1"/>
  <c r="C57"/>
  <c r="D55"/>
  <c r="C55" s="1"/>
  <c r="D60"/>
  <c r="C1120"/>
  <c r="C1130"/>
  <c r="G216"/>
  <c r="D1115"/>
  <c r="C1115" s="1"/>
  <c r="D1065"/>
  <c r="C1065" s="1"/>
  <c r="D1080"/>
  <c r="C1080" s="1"/>
  <c r="D1105"/>
  <c r="C1105" s="1"/>
  <c r="D1050"/>
  <c r="C1050" s="1"/>
  <c r="D1035"/>
  <c r="C1035" s="1"/>
  <c r="D1150"/>
  <c r="C1150" s="1"/>
  <c r="C989"/>
  <c r="E1075"/>
  <c r="J8"/>
  <c r="F253"/>
  <c r="F258"/>
  <c r="G262"/>
  <c r="F264"/>
  <c r="G272"/>
  <c r="F274"/>
  <c r="D157"/>
  <c r="E155"/>
  <c r="E67"/>
  <c r="D67" s="1"/>
  <c r="E72"/>
  <c r="D72" s="1"/>
  <c r="C72" s="1"/>
  <c r="E77"/>
  <c r="D77" s="1"/>
  <c r="I18"/>
  <c r="C877"/>
  <c r="D875"/>
  <c r="C875" s="1"/>
  <c r="C883"/>
  <c r="D873"/>
  <c r="D852" s="1"/>
  <c r="D14" s="1"/>
  <c r="G48"/>
  <c r="F48" s="1"/>
  <c r="H43"/>
  <c r="F254"/>
  <c r="E979"/>
  <c r="D692"/>
  <c r="C692" s="1"/>
  <c r="C832"/>
  <c r="D697"/>
  <c r="C697" s="1"/>
  <c r="D805"/>
  <c r="D800" s="1"/>
  <c r="D755" s="1"/>
  <c r="D667" s="1"/>
  <c r="F514"/>
  <c r="F511"/>
  <c r="F508" s="1"/>
  <c r="D527"/>
  <c r="D522" s="1"/>
  <c r="G201"/>
  <c r="G211"/>
  <c r="E246"/>
  <c r="D248"/>
  <c r="G196"/>
  <c r="F198"/>
  <c r="E198" s="1"/>
  <c r="D198" s="1"/>
  <c r="C198" s="1"/>
  <c r="F210"/>
  <c r="F218"/>
  <c r="F203"/>
  <c r="F213"/>
  <c r="C1077"/>
  <c r="G44"/>
  <c r="H42"/>
  <c r="E14" l="1"/>
  <c r="C772"/>
  <c r="E147"/>
  <c r="F145"/>
  <c r="E40"/>
  <c r="E45"/>
  <c r="C60"/>
  <c r="C157"/>
  <c r="D155"/>
  <c r="C155" s="1"/>
  <c r="C77"/>
  <c r="D75"/>
  <c r="C75" s="1"/>
  <c r="C67"/>
  <c r="D65"/>
  <c r="C65" s="1"/>
  <c r="D975"/>
  <c r="D18" s="1"/>
  <c r="D8" s="1"/>
  <c r="C981"/>
  <c r="E752"/>
  <c r="C779"/>
  <c r="D777"/>
  <c r="C777" s="1"/>
  <c r="D762"/>
  <c r="C762" s="1"/>
  <c r="C764"/>
  <c r="G251"/>
  <c r="H19"/>
  <c r="C809"/>
  <c r="D807"/>
  <c r="C807" s="1"/>
  <c r="C1021"/>
  <c r="C982"/>
  <c r="C1078"/>
  <c r="D1075"/>
  <c r="C1075" s="1"/>
  <c r="I11"/>
  <c r="I8"/>
  <c r="I166"/>
  <c r="I19"/>
  <c r="I16" s="1"/>
  <c r="J9"/>
  <c r="J6" s="1"/>
  <c r="J11"/>
  <c r="C1028"/>
  <c r="G43"/>
  <c r="G40" s="1"/>
  <c r="C963"/>
  <c r="I28"/>
  <c r="F667"/>
  <c r="F664" s="1"/>
  <c r="E598"/>
  <c r="E563"/>
  <c r="E560" s="1"/>
  <c r="D563"/>
  <c r="C569"/>
  <c r="C691"/>
  <c r="H31"/>
  <c r="H25" s="1"/>
  <c r="I25"/>
  <c r="I22" s="1"/>
  <c r="C829"/>
  <c r="D827"/>
  <c r="C827" s="1"/>
  <c r="D40"/>
  <c r="C979"/>
  <c r="H40"/>
  <c r="D870"/>
  <c r="C870" s="1"/>
  <c r="C873"/>
  <c r="E1025"/>
  <c r="F169"/>
  <c r="E270"/>
  <c r="E254" s="1"/>
  <c r="C48"/>
  <c r="F43"/>
  <c r="H18"/>
  <c r="H8" s="1"/>
  <c r="F272"/>
  <c r="E274"/>
  <c r="F262"/>
  <c r="E264"/>
  <c r="E258"/>
  <c r="E253"/>
  <c r="C805"/>
  <c r="E670"/>
  <c r="E797"/>
  <c r="C684"/>
  <c r="E682"/>
  <c r="C527"/>
  <c r="E519"/>
  <c r="E196"/>
  <c r="E213"/>
  <c r="F211"/>
  <c r="C248"/>
  <c r="D246"/>
  <c r="C246" s="1"/>
  <c r="F201"/>
  <c r="E203"/>
  <c r="F206"/>
  <c r="E210"/>
  <c r="F196"/>
  <c r="E218"/>
  <c r="F216"/>
  <c r="C224"/>
  <c r="D45"/>
  <c r="C45" s="1"/>
  <c r="D1022"/>
  <c r="D1025"/>
  <c r="C976"/>
  <c r="F44"/>
  <c r="E44" s="1"/>
  <c r="E42" s="1"/>
  <c r="G42"/>
  <c r="D147" l="1"/>
  <c r="E145"/>
  <c r="C975"/>
  <c r="D973"/>
  <c r="C973" s="1"/>
  <c r="E667"/>
  <c r="E664" s="1"/>
  <c r="G166"/>
  <c r="D1019"/>
  <c r="C1019" s="1"/>
  <c r="I9"/>
  <c r="I6" s="1"/>
  <c r="F166"/>
  <c r="F19"/>
  <c r="H22"/>
  <c r="H14"/>
  <c r="H9" s="1"/>
  <c r="E11"/>
  <c r="H166"/>
  <c r="H16"/>
  <c r="C673"/>
  <c r="C563"/>
  <c r="D560"/>
  <c r="C560" s="1"/>
  <c r="C598"/>
  <c r="F40"/>
  <c r="C40" s="1"/>
  <c r="F31"/>
  <c r="F14" s="1"/>
  <c r="G31"/>
  <c r="G25" s="1"/>
  <c r="E28"/>
  <c r="C1025"/>
  <c r="F251"/>
  <c r="C1022"/>
  <c r="G8"/>
  <c r="H28"/>
  <c r="D253"/>
  <c r="D258"/>
  <c r="E262"/>
  <c r="D264"/>
  <c r="D262" s="1"/>
  <c r="E272"/>
  <c r="D274"/>
  <c r="D270"/>
  <c r="D846"/>
  <c r="C852"/>
  <c r="C685"/>
  <c r="D797"/>
  <c r="C797" s="1"/>
  <c r="C800"/>
  <c r="C755" s="1"/>
  <c r="C752" s="1"/>
  <c r="D682"/>
  <c r="C682" s="1"/>
  <c r="E511"/>
  <c r="E508" s="1"/>
  <c r="E514"/>
  <c r="C522"/>
  <c r="D517"/>
  <c r="D519"/>
  <c r="C519" s="1"/>
  <c r="E216"/>
  <c r="D218"/>
  <c r="D210"/>
  <c r="E206"/>
  <c r="E201"/>
  <c r="C201" s="1"/>
  <c r="D203"/>
  <c r="C203" s="1"/>
  <c r="D213"/>
  <c r="E211"/>
  <c r="C199"/>
  <c r="D196"/>
  <c r="C196" s="1"/>
  <c r="C43"/>
  <c r="F42"/>
  <c r="D145" l="1"/>
  <c r="C145" s="1"/>
  <c r="C147"/>
  <c r="D752"/>
  <c r="C270"/>
  <c r="D254"/>
  <c r="E166"/>
  <c r="G16"/>
  <c r="F11"/>
  <c r="F9"/>
  <c r="H6"/>
  <c r="H11"/>
  <c r="G14"/>
  <c r="G9" s="1"/>
  <c r="C667"/>
  <c r="C148"/>
  <c r="F25"/>
  <c r="F22" s="1"/>
  <c r="F28"/>
  <c r="E251"/>
  <c r="C274"/>
  <c r="D272"/>
  <c r="C272" s="1"/>
  <c r="C264"/>
  <c r="C262"/>
  <c r="C258"/>
  <c r="C256"/>
  <c r="F16"/>
  <c r="C1027"/>
  <c r="D843"/>
  <c r="C843" s="1"/>
  <c r="C846"/>
  <c r="C253"/>
  <c r="D670"/>
  <c r="C670" s="1"/>
  <c r="D664"/>
  <c r="C664" s="1"/>
  <c r="D511"/>
  <c r="D514"/>
  <c r="C514" s="1"/>
  <c r="C517"/>
  <c r="C213"/>
  <c r="D211"/>
  <c r="C211" s="1"/>
  <c r="C210"/>
  <c r="D206"/>
  <c r="C206" s="1"/>
  <c r="D216"/>
  <c r="C216" s="1"/>
  <c r="C218"/>
  <c r="D44"/>
  <c r="C14" l="1"/>
  <c r="D169"/>
  <c r="D25" s="1"/>
  <c r="C254"/>
  <c r="D251"/>
  <c r="C251" s="1"/>
  <c r="E16"/>
  <c r="E9"/>
  <c r="E6" s="1"/>
  <c r="G11"/>
  <c r="G6"/>
  <c r="E22"/>
  <c r="G22"/>
  <c r="G28"/>
  <c r="F8"/>
  <c r="F6" s="1"/>
  <c r="C18"/>
  <c r="C511"/>
  <c r="D508"/>
  <c r="C508" s="1"/>
  <c r="C44"/>
  <c r="D42"/>
  <c r="C42" s="1"/>
  <c r="D19" l="1"/>
  <c r="D166"/>
  <c r="C169"/>
  <c r="C166" s="1"/>
  <c r="C15"/>
  <c r="C8"/>
  <c r="D9" l="1"/>
  <c r="C19"/>
  <c r="C16" s="1"/>
  <c r="D16"/>
  <c r="C103"/>
  <c r="C98"/>
  <c r="D100"/>
  <c r="C100" s="1"/>
  <c r="D105" l="1"/>
  <c r="C105" s="1"/>
  <c r="C108"/>
  <c r="C31"/>
  <c r="D28"/>
  <c r="C28" s="1"/>
  <c r="D11" l="1"/>
  <c r="C11" s="1"/>
  <c r="D22"/>
  <c r="C22" s="1"/>
  <c r="C25"/>
  <c r="C9" l="1"/>
  <c r="D6"/>
  <c r="C6" s="1"/>
</calcChain>
</file>

<file path=xl/sharedStrings.xml><?xml version="1.0" encoding="utf-8"?>
<sst xmlns="http://schemas.openxmlformats.org/spreadsheetml/2006/main" count="1318" uniqueCount="362">
  <si>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</si>
  <si>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</si>
  <si>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</si>
  <si>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</si>
  <si>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</si>
  <si>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</si>
  <si>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</si>
  <si>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</si>
  <si>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</si>
  <si>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</si>
  <si>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</si>
  <si>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 2 Строительство  объектов коммунальной инфраструктуры Сосьвинского городского округа в том числе: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</si>
  <si>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</si>
  <si>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</si>
  <si>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</si>
  <si>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</si>
  <si>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</si>
  <si>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Мероприятие  4 Мероприятия в области коммунального хозяйства в том числе:</t>
  </si>
  <si>
    <t>4.1.2 содержание (электроснабжение) объекта</t>
  </si>
  <si>
    <t>Мероприятие 5 Капитальный ремонт тепловых, водопроводных, канализационных сетей в Сосьвинском городском округе в том числе:</t>
  </si>
  <si>
    <t xml:space="preserve">                                         1. Прочие нужды                                         </t>
  </si>
  <si>
    <t>Внебюджетные источники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</si>
  <si>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</si>
  <si>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</si>
  <si>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t>Мероприятие  1 Обеспечение мероприятий по переселению граждан из аварийного жилого фонда в том числе: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</si>
  <si>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</si>
  <si>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</si>
  <si>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Мероприятие 1 Строительство объектов по охране окружающей среды в том числе:</t>
  </si>
  <si>
    <t xml:space="preserve">Мероприятие 2 Проектирование объектов по охране окружающей среды в том числе: </t>
  </si>
  <si>
    <t>областной бюджет</t>
  </si>
  <si>
    <t>местный бюджет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</si>
  <si>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</si>
  <si>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</si>
  <si>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</si>
  <si>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</si>
  <si>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t>1.1. «Капитальный ремонт участка ул. Виктора Романова (Пионерская) от жилого дома    № 67 до ул. Строителей (включительно)</t>
  </si>
  <si>
    <t>1.3. Капитальный ремонт участка улицы Строителей от ул. Ленина до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</si>
  <si>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</si>
  <si>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</si>
  <si>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</si>
  <si>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</si>
  <si>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</si>
  <si>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</si>
  <si>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</si>
  <si>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</si>
  <si>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</si>
  <si>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</si>
  <si>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 xml:space="preserve">Мероприятие 2 Строительство и реконструкция зданий общеобразовательный организаций </t>
  </si>
  <si>
    <t>Мероприятие 3 Проектирование объектов общеобразовательный организаций в том числе:</t>
  </si>
  <si>
    <t xml:space="preserve">Областной бюджет </t>
  </si>
  <si>
    <t>Местный бюджет</t>
  </si>
  <si>
    <t xml:space="preserve">Мероприятие 4 Проектирование объектов  дошкольных образовательный организаций </t>
  </si>
  <si>
    <t xml:space="preserve">Мероприятие 5 Обеспечение мероприятий социальной инфраструктуры в том числе: </t>
  </si>
  <si>
    <t>Мероприятие 1 Предоставление субсидий на компенсацию выпадающих доходов при оказании банных услуг населению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</si>
  <si>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</si>
  <si>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</si>
  <si>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</si>
  <si>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</si>
  <si>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</si>
  <si>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4.10.  Приобретение хозяйственного инвентаря и материалов</t>
  </si>
  <si>
    <t>4.11.  Приобретение мусорных контейнеров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</si>
  <si>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</si>
  <si>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</si>
  <si>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</si>
  <si>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</si>
  <si>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</si>
  <si>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</si>
  <si>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</si>
  <si>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</si>
  <si>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</si>
  <si>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</si>
  <si>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</si>
  <si>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</si>
  <si>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</si>
  <si>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</si>
  <si>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</si>
  <si>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</si>
  <si>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</si>
  <si>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</si>
  <si>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</si>
  <si>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</si>
  <si>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</si>
  <si>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</si>
  <si>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</si>
  <si>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</si>
  <si>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</si>
  <si>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</si>
  <si>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</si>
  <si>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</si>
  <si>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</si>
  <si>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</si>
  <si>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</si>
  <si>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</si>
  <si>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</si>
  <si>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</si>
  <si>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</si>
  <si>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</si>
  <si>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</si>
  <si>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</si>
  <si>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</si>
  <si>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</si>
  <si>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</si>
  <si>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</si>
  <si>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</si>
  <si>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</si>
  <si>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</si>
  <si>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</si>
  <si>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</si>
  <si>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</si>
  <si>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</si>
  <si>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</si>
  <si>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</si>
  <si>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</si>
  <si>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</si>
  <si>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</si>
  <si>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</si>
  <si>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</si>
  <si>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</si>
  <si>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</si>
  <si>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</si>
  <si>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</si>
  <si>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</si>
  <si>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</si>
  <si>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</si>
  <si>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</si>
  <si>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</si>
  <si>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</si>
  <si>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</si>
  <si>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</si>
  <si>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</si>
  <si>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</si>
  <si>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</si>
  <si>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</si>
  <si>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</si>
  <si>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</si>
  <si>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</si>
  <si>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</si>
  <si>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</si>
  <si>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</si>
  <si>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</si>
  <si>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</si>
  <si>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</si>
  <si>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</si>
  <si>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</si>
  <si>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</si>
  <si>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</si>
  <si>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</si>
  <si>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</si>
  <si>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</si>
  <si>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</si>
  <si>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</si>
  <si>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</si>
  <si>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</si>
  <si>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</si>
  <si>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</si>
  <si>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</si>
  <si>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</si>
  <si>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</si>
  <si>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</si>
  <si>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</si>
  <si>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</si>
  <si>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</si>
  <si>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</si>
  <si>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</si>
  <si>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</si>
  <si>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</si>
  <si>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</si>
  <si>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</si>
  <si>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</si>
  <si>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</si>
  <si>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</si>
  <si>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</si>
  <si>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</si>
  <si>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</si>
  <si>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</si>
  <si>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</si>
  <si>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</si>
  <si>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</si>
  <si>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</si>
  <si>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</si>
  <si>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</si>
  <si>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</si>
  <si>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</si>
  <si>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</si>
  <si>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</si>
  <si>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</si>
  <si>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4.8. Устройство остановок в Сосьвинском городском округе» (МАУ СГО)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</si>
  <si>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</si>
  <si>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</si>
  <si>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</si>
  <si>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 xml:space="preserve">внебюджетные источники </t>
  </si>
  <si>
    <t>2021 год</t>
  </si>
  <si>
    <t>2022 год</t>
  </si>
  <si>
    <t>2023 год</t>
  </si>
  <si>
    <t>2024 год</t>
  </si>
  <si>
    <t>2025 год</t>
  </si>
  <si>
    <t>3.1. Проектно-изыскательские работы многоквартирного жилого дома в п. Восточный</t>
  </si>
  <si>
    <t>3.2.  Государственная экспертиза проекта многоквартирного жилого дома в п. Восточный</t>
  </si>
  <si>
    <t>3.7. Проведение экспертизы проектно-сметной документации</t>
  </si>
  <si>
    <t xml:space="preserve">4.2.  Ремонт бани в п. Восточный </t>
  </si>
  <si>
    <t>5.1.  Капитальный ремонт водопровода в п. Восточный</t>
  </si>
  <si>
    <t>5.5. Капитальный ремонт наружной канализации в с.Кошай</t>
  </si>
  <si>
    <t>5.7. Капитальный ремонт водопровода в с. Кошай</t>
  </si>
  <si>
    <t xml:space="preserve">1.1.  Строительство многоквартирного жилого дома в п. Восточный </t>
  </si>
  <si>
    <t xml:space="preserve">3.5.  Технологическое присоединение к эл. сетям  проектируемого объъекта многоквартирного жилого дома в п. Восточный </t>
  </si>
  <si>
    <t>1.3.  Разработка топливно- энергетического баланса</t>
  </si>
  <si>
    <t>1.4. Модернизация системы тепловых сетей</t>
  </si>
  <si>
    <t>1.6.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</si>
  <si>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1.1.  Строительство детского сада на 75 мест в с. Кошай</t>
  </si>
  <si>
    <t>3.5.Проектно-изыскательские работы по объекту: "Стротельство школьного мини - стадиона п.г.т. Сосьва"</t>
  </si>
  <si>
    <t>Мероприятие 2 Финансирование исполнения муниципального задания  МАУ</t>
  </si>
  <si>
    <t>Мероприятие 3 Предоставление субсидий предприятиям  ЖКХ Сосьвинского городского округа</t>
  </si>
  <si>
    <t>3.1. Расходы в рамках концессионного соглашения по теплоснабжению</t>
  </si>
  <si>
    <t xml:space="preserve">3.2. Расходы в рамках концессионного соглашения по водоснабжению </t>
  </si>
  <si>
    <t xml:space="preserve">4.16. Приобритение материалов для информационных стендов в Сосьвинском городском округе 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</si>
  <si>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2025 года"
</t>
  </si>
  <si>
    <t>2.3 Строительство мини стадиона в п.г.т. Сосьва</t>
  </si>
  <si>
    <t>Мероприятие № 5 Взнос региональному оператору по ТКО</t>
  </si>
  <si>
    <t>4.1. Охрана и содержание не завершенного объекта строительства  КОС-800  в том числе:</t>
  </si>
  <si>
    <t>4.1.1. охрана незавершенного строительства КОС-800 (МАУ)</t>
  </si>
  <si>
    <t xml:space="preserve">Мероприятие 2 Повышение уровня энергетической эффективности уличного освещения на территории Сосьвинского городского округа </t>
  </si>
  <si>
    <t xml:space="preserve">5.9.Капитальный ремонт тепловых сетей в с. Романово </t>
  </si>
  <si>
    <t xml:space="preserve">5.10. Капитальный ремонт магистрального водопровода п. Восточный </t>
  </si>
  <si>
    <t xml:space="preserve">Мероприятие 8  Разработка, экспертиза  схем коммунальной инфраструктуры Сосьвинского городского округа в том числе: </t>
  </si>
  <si>
    <t>8.1.  Разработка и актуализация  программ комплексного развития коммунальной инфраструктуры Сосьвинского городского округа</t>
  </si>
  <si>
    <t xml:space="preserve">8.3. Экспертиза схем теплоснабжения, водоснабжения и водоотведения </t>
  </si>
  <si>
    <t>8.4. Проведение работ по категорированию, обследованию и паспортизации объектов ТЭК</t>
  </si>
  <si>
    <t xml:space="preserve">местный бюджет </t>
  </si>
  <si>
    <t>3.5.  Устройство  ледовых переправ на территории Сосьвинского городского округа  д. Матушкино, д. Куропашкино</t>
  </si>
  <si>
    <t>2.1 Разработка программы развития транспортной инфраструктуры</t>
  </si>
  <si>
    <t xml:space="preserve">3.1.Приобретение щебня </t>
  </si>
  <si>
    <t>10,11,14</t>
  </si>
  <si>
    <t>26,27,28</t>
  </si>
  <si>
    <t>2.2. Строительство канализационного коллектора в п.г.т. Сосьва</t>
  </si>
  <si>
    <t>3.4. Государственная экспертиза проекта «Строительство канализационного коллектора в п.г.т. Сосьва»</t>
  </si>
  <si>
    <t>5.4.  Капитальный ремонт водопровода в п.г.т.  Сосьва</t>
  </si>
  <si>
    <t>2.1. Строительство 16-ти квартирного жилого дома в п.г.т. Сосьва</t>
  </si>
  <si>
    <t>3.3. Проектирование  16-ти квартирного жилого дома в п.г.т.  Сосьва</t>
  </si>
  <si>
    <t>3.4.  Государственная экспертиза проекта  16-ти квартирного жилого дома в п.г.т. Сосьва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</si>
  <si>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п.г.т.  Сосьва, п. Восточный</t>
  </si>
  <si>
    <t>1.2. Установка общедомовых приборов учета расхода электрической энергии в  многоквартирных домах п. Восточный, п.г.т. Сосьва</t>
  </si>
  <si>
    <t>2.1. Государственная экологическая экспертиза объекта  «Строительство полигона ТБО в п.г.т.  Сосьва»</t>
  </si>
  <si>
    <t xml:space="preserve">3.1.  Лабораторное исследование воды  нецентрализованного водоснабжения п. Восточный, п.г.т. Сосьва, с. Кошай, д. Молва </t>
  </si>
  <si>
    <t>3.2. Ремонт, обустройство  колодцев, родников в Сосьвинском городском округе   п.г.т.  Сосьва, п. Восточный, с. Кошай</t>
  </si>
  <si>
    <t xml:space="preserve">3.3.  Хлорирование колодцев п.г.т. Сосьва, п. Восточный </t>
  </si>
  <si>
    <t>4.3. Сбор и обезвреживание отработанных ртутьсодержащих ламп у населения п.г.т. Сосьва, п. Восточный, с. Кошай, с. Романово, д. Маслово, п. Пасынок</t>
  </si>
  <si>
    <t>2.2. Корректировка проектной документации "Капитальный ремонт автомобильных дорог на улицах п.г.т. Сосьва и п. Восточный Сосьвинского городского округа" 1537-ТКР 1.1. Том 3.1.1.</t>
  </si>
  <si>
    <t>2.3. Техническое присоединение проектируемых объектов "Наружное освещение улица в п.г.т. Сосьва по ул. Виктора Романова"</t>
  </si>
  <si>
    <t>4.2. Установка знаков дорожного движения и пешеходных ограждений в п.г.т. Сосьва, п. Восточный, с. Кошай, с. Романово, д. Маслова, п. Пасынок</t>
  </si>
  <si>
    <t>4.4. Установка знаков дорожного движения и пешеходных ограждений (МАУ) в п.г.т.  Сосьва, п. Восточный, с. Кошай, с. Романово, д. Маслова, п. Пасынок</t>
  </si>
  <si>
    <t xml:space="preserve">2.1. Строительство школы в п.г.т.  Сосьва, Сосьвинского городского округа </t>
  </si>
  <si>
    <t>2.2.  Реконструкция из здания столовой под Детскую школу искусств в п.г.т.  Сосьва, ул. Алексеева, 13а</t>
  </si>
  <si>
    <t>3.1.Разработка проектно-сметной документации объекта «Реконструкции из здания столовой под Детскую школу искусств в п.г.т. Сосьва, ул. Алексеева, 13а»</t>
  </si>
  <si>
    <t>3.2. Государственная экспертиза проекта «Реконструкции из здания столовой под Детскую школу искусств в п.г.т. Сосьва, ул. Алексеева, 13а»</t>
  </si>
  <si>
    <t>3.3.Тех.присоединение к эл. сетям «Реконструкции из здания столовой под Детскую школу искусств в п.г.т. Сосьва, ул. Алексеева, 13а»</t>
  </si>
  <si>
    <t>3.4. Инженерно-геодезические работы по объекту: Реконструкции из здания столовой под Детскую школу искусств в п.г.т. Сосьва, ул. Алексеева, 13а</t>
  </si>
  <si>
    <t>1.1. Уличное освещение в п.г.т. 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</si>
  <si>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п.г.т.  Сосьва, п. Восточный, с. Кошай, с. Романово, д. Маслова, п. Пасынок</t>
  </si>
  <si>
    <t>2.1.  Содержание мест захоронения п. Восточный, п.г.т.  Сосьва, д. Копылова, д. Маслово, с. Кошай</t>
  </si>
  <si>
    <t>4.1. Ремонт и строительство тротуаров в п.г.т. Сосьва,п. Восточный, с. Романово</t>
  </si>
  <si>
    <t>4.2. Услуги по уборке несанкционированных свалок п.г.т. Сосьва, п. Восточный</t>
  </si>
  <si>
    <t>4.3.  Очистка улиц от бытовых отходов и мусора в п.г.т.  Сосьва, п. Восточный</t>
  </si>
  <si>
    <t>4.4. Уборка разрушенных домов и строений п. Восточный, с. Кошай, п.г.т. Сосьва</t>
  </si>
  <si>
    <t>4.5.  Оборудование и установка детских игровых площадок, городков и комплексов в п.г.т.  Сосьва, п. Восточный</t>
  </si>
  <si>
    <t>4.9.  Дератизационные и акарицидные обработки п.г.т. Сосьва,п. Восточный, с. Кошай</t>
  </si>
  <si>
    <t>4.13. Очистка тротуаров от снега в п.г.т.  Сосьва, п. Восточный, с. Кошай, с. Романово, п. Пасынок, д. Маслова</t>
  </si>
  <si>
    <t>2.4. Разработка проектно сметной документации на капитальный ремонт внутрипоселковых автомобильных дорог общего пользования местного значения  в п.г.т. Сосьва п. Восточный</t>
  </si>
  <si>
    <t>3.3. Ремонт внутрипоселковых автомобильных  дорог общего пользования местного значения п.г.т. Сосьва</t>
  </si>
  <si>
    <t>3.4. Ремонт внутрипоселковых автомобильных  дорог общего пользования местного значения п. Восточный</t>
  </si>
  <si>
    <t>5.6. Капитальный ремонт водопровода в с. Романово</t>
  </si>
  <si>
    <t xml:space="preserve">1.4. Ремонт системы отопления жилого многоквартирного  дома п. Восточный ул. Луначарского 68 </t>
  </si>
  <si>
    <t xml:space="preserve">1.1. Ремонт крыши жилого многоквартирного дома в п.г.т. Сосьва ул. Карла Маркса 2 </t>
  </si>
  <si>
    <t>1.5. Ремонт системы отопления жилого многоквартирного дома п. Восточный                              ул. Школьная 19</t>
  </si>
  <si>
    <t>5.3.  Капитальный  ремонт канализации                             п. Восточный,  п.г.т.  Сосьва, с. Кошай</t>
  </si>
  <si>
    <t>1.3. Ремонт крыши жилого многоквартирного дома в п. Восточный ул. Луначарского 56 -3</t>
  </si>
  <si>
    <t>1.2. Ремонт крыши жилого дома в п.г.т. Сосьва ул. Уральская 36 - 1</t>
  </si>
  <si>
    <t>1.1. Реконструкция, капитальный ремонт  зданий насосной станции в п. Восточный"</t>
  </si>
  <si>
    <t>1.1.1.Реконструкция, капитальный ремонт  насосной станции артезианской скважины, п. Восточный, ул. Заводская д.1Е</t>
  </si>
  <si>
    <t>1.1.2. Реконструкция, капитальный ремонт  насосной станции артезианской скважины, п. Восточный, ул. О. Кошевого, д. 1Е</t>
  </si>
  <si>
    <t>1.1.3. Реконструкция, капитальный ремонт  насосной станции третьего подъема, п. Восточный, Овражная, д. 1А</t>
  </si>
  <si>
    <t xml:space="preserve">1.2. Реконструкция, капитальный ремонт  артезианской скважины  п. Восточный  ул. Н. Кузнецова </t>
  </si>
  <si>
    <t xml:space="preserve">1.3.  Реконструкция, капитальный ремонт  насосной станции артезианской скважины п. Восточный ул. Почтовая, 15 </t>
  </si>
  <si>
    <t xml:space="preserve">1.4. Реконструкция, капитальный ремонт  артезианской скважины № 32975 п. Восточный ул. Труда, 10 а </t>
  </si>
  <si>
    <t>1.5. Капитальный ремонт, реконструкция  системы водоснабжения в с. Кошай</t>
  </si>
  <si>
    <t>Мероприятие № 1  Организация капитальных ремонтов общего имущества многоквартирных домов в том числе: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</si>
  <si>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"Благоустройство населенных пунктов"</t>
    </r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</si>
  <si>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>Предоставление  субсидий предприятиям ЖКХ Сосьвинского городского округа 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</si>
  <si>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"</t>
    </r>
    <r>
      <rPr>
        <b/>
        <sz val="10"/>
        <color theme="1"/>
        <rFont val="Times New Roman"/>
        <family val="1"/>
        <charset val="204"/>
      </rPr>
      <t xml:space="preserve">Строительство объектов социальной и коммунальной инфраструктуры Сосьвинского городского округа".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</si>
  <si>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"</t>
    </r>
    <r>
      <rPr>
        <b/>
        <sz val="10"/>
        <color theme="1"/>
        <rFont val="Times New Roman"/>
        <family val="1"/>
        <charset val="204"/>
      </rPr>
      <t xml:space="preserve">Развитие транспортной инфраструктуры и обеспечение безопасности дорожного движения"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</si>
  <si>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"</t>
    </r>
    <r>
      <rPr>
        <b/>
        <sz val="10"/>
        <color theme="1"/>
        <rFont val="Times New Roman"/>
        <family val="1"/>
        <charset val="204"/>
      </rPr>
      <t xml:space="preserve">Охрана окружающей среды и обращение с отходами производства и потребления на территории Сосьвинского городского округа"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</si>
  <si>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Повышение энергетической эффективности в Сосьвинском городском округе"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</si>
  <si>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"</t>
    </r>
    <r>
      <rPr>
        <b/>
        <sz val="10"/>
        <color theme="1"/>
        <rFont val="Times New Roman"/>
        <family val="1"/>
        <charset val="204"/>
      </rPr>
      <t>Переселение граждан Сосьвинского городского округа из аварийных многоквартирных домов"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</si>
  <si>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"</t>
    </r>
    <r>
      <rPr>
        <b/>
        <sz val="10"/>
        <color theme="1"/>
        <rFont val="Times New Roman"/>
        <family val="1"/>
        <charset val="204"/>
      </rPr>
      <t>Организация капитальных ремонтов многоквартирных домов Сосьвинского городского округа"</t>
    </r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</si>
  <si>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"Модернизация объектов коммунальной инфраструктуры Сосьвинского городского округа"                               </t>
    </r>
  </si>
  <si>
    <t>Мероприятие 4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</si>
  <si>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Мероприятие 1  Модернизация  объектов коммунальной инфраструктуры Сосьвинского городского округа в том числе:</t>
  </si>
  <si>
    <t xml:space="preserve">2.1.2.Проектирование объекта  КОС  п. Восточный </t>
  </si>
  <si>
    <t>2.1. Строительство КОС в п. Восточный</t>
  </si>
  <si>
    <t xml:space="preserve">2.1.1. Строительство  КОС  п. Восточный </t>
  </si>
  <si>
    <t>3.6. Уборка территории, исправление профиля, благоустройство придорожной полосы в р.п. Сосьва, с. Кошай, п. Восточный</t>
  </si>
  <si>
    <t>Мероприятие 3 Содержание и ремонт  автомобильных дорог общего пользования местного значения в том числе:</t>
  </si>
  <si>
    <t xml:space="preserve">Мероприятие 2  Проектирование  дорог  местного значения  в том числе: </t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</si>
  <si>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</si>
  <si>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 xml:space="preserve">5.11. Капитальный ремонт наружной тепловой и водопроводной сети в п. Восточный </t>
  </si>
  <si>
    <t xml:space="preserve">4.1. Проектирование  детского сада-ясли на 50 мест в с. Кошай, Сосьвинского городского округа </t>
  </si>
  <si>
    <t>1.2. Капитальный ремонт участка улицы Луначарского от ул. Виктора Романова  до  ул. Ленина</t>
  </si>
  <si>
    <t xml:space="preserve"> 3.1.  Обрезка деревьев на территории Сосьвинского городского округа </t>
  </si>
  <si>
    <t>5.2.  Капитальный ремонт водопроводной сети на территории Сосьвинского городского округа</t>
  </si>
  <si>
    <t>3.4. Оплата по исполнительным листам Арбитражного  суда Свердловской области</t>
  </si>
  <si>
    <t xml:space="preserve">2.1.3. Предпроектные работы по объекту "Строительство КОС в п. Восточный" </t>
  </si>
  <si>
    <t xml:space="preserve">1.7. Ремонт системы отопления жилого многоквартирного дома п. Восточный     ул. Центральная 1 </t>
  </si>
  <si>
    <t xml:space="preserve">1.6. Оплата исполнительного листа по делу №60-61501/18 от 26.12.2018 "Модернизация артезианской скважины Виктора Романова, 140" </t>
  </si>
  <si>
    <t>3.6. Приобретение исключительных прав на проект "Школа в р.п. Сосьва Сосьвинского городского округа"</t>
  </si>
  <si>
    <t>4.17.  Приобретение специализированной техники и комплектующих к ней</t>
  </si>
  <si>
    <t xml:space="preserve">1.6. Предоставление субсидий МАУ на проведение капитального ремонта </t>
  </si>
  <si>
    <t xml:space="preserve">4.2. Тех. присоеденение  к эл. сетям детского сада-ясли на 50 мест в с. Кошай Сосьвинского городского округа </t>
  </si>
  <si>
    <t xml:space="preserve">3.2. Скос травы </t>
  </si>
  <si>
    <t>3.7.Укладка водопропускных труб на внутрипоселковых автомобильных дорогах общего пользования местного значения</t>
  </si>
  <si>
    <t xml:space="preserve">3.7. Техническое обследование  здания по ул. Алексеева, 13а в п.г.т. Сосьва </t>
  </si>
  <si>
    <t xml:space="preserve">3.8. Корректировка  проекта "Школа в р.п. Сосьва Сосьвинского городского округа" </t>
  </si>
  <si>
    <t>8.2.  Актуализация схем теплоснабжения, водоснабжения и водоотведения</t>
  </si>
  <si>
    <t>1.9.Электромонтажные работы в подъездах п.г.т. Соства ул. Митина, 138</t>
  </si>
  <si>
    <t>1.10.Ремонт отопления п. Восточный ул.Центральная, 3</t>
  </si>
  <si>
    <t xml:space="preserve">1.11. Ремонт подвального помещения  жилого дома п.г.т. Сосьва ул. Урицкого, 2 </t>
  </si>
  <si>
    <t xml:space="preserve">1.12. Ремонт канализации жилого дома п.г.т. Сосьва, ул. Ленина, 60 </t>
  </si>
  <si>
    <t>Мероприятие 5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</si>
  <si>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1.8. Электромонтажные работы в подъездах п.г.т. Сосьва ул. Фадеева, 89 </t>
  </si>
  <si>
    <t>3.9. Государственная экспертиза проекта школа в рп. Сосьва Сосьвинского городского округа</t>
  </si>
  <si>
    <t>Областной бюджет</t>
  </si>
  <si>
    <t xml:space="preserve">Внебюджетные источники </t>
  </si>
  <si>
    <t>1.7. Модернизация  зданий насосных станций артезианских скважин п. Восточный, ул. Н. Кузнецова, ул. Овражная, 1а</t>
  </si>
  <si>
    <t xml:space="preserve">3.10. Разработка проекта "Реконструкция здания столовой в п.г.т. Сосьва, ул. Алексеева, 13 а под начальную школу на 160 мест" </t>
  </si>
  <si>
    <t xml:space="preserve">4.18. Организация деятельности по сбору ТКО (приобретение контейнеров) </t>
  </si>
  <si>
    <t xml:space="preserve">4.12. Устройство площадок под мусорные контейнеры на территории Сосьвинского городского округа </t>
  </si>
  <si>
    <t>3.2. Услуги автотранспорта по расчистке автомобильных дорог</t>
  </si>
  <si>
    <t>1.7.Технологическое присоединение проектируемых объектов "Наружное освещение улица в п.г.т. Сосьва по ул. Виктора Романова"</t>
  </si>
  <si>
    <t xml:space="preserve">1.1. Повышение уровня энергетической эффективности уличного освещения на территории Сосьвинского городского округа </t>
  </si>
  <si>
    <t xml:space="preserve">1.2. Оплтата за технологическое присоединение к электрическим сетям </t>
  </si>
  <si>
    <t>2.2. Технологическое присоединение к электрическим сетям полигона ТБО в п.г.т. Сосьва</t>
  </si>
  <si>
    <t xml:space="preserve">1.3. Уличное освещение объектов незавершенного строительства </t>
  </si>
  <si>
    <t>2.6. Строительство теплотрассы  в п.г.т. Сосьва от котельной по ул. Толмачева, 56 строение № 2, для подключения Балдина, 35, Толмачева 34, Толмачева 45</t>
  </si>
  <si>
    <t xml:space="preserve">3.8. Проектно-изыскательские работы по объекту "Мусороперегрузочная станция с элементами сортировки ТБО" </t>
  </si>
  <si>
    <t xml:space="preserve">1.13. Ремонт изолированных выгребов многоквартирных домов </t>
  </si>
  <si>
    <t xml:space="preserve">1.14.Замена вводного кабеля в квартиры в связи с заменой электроплит ул. Урицкого, 2 </t>
  </si>
  <si>
    <t>1.15. Замена магистральных проводов в подьездах ул. Урицкого,2</t>
  </si>
  <si>
    <t>1.16. Земена вводного кабеля в квартиры  в связи с заменой электроплит, ул. Щелканова, 136</t>
  </si>
  <si>
    <t xml:space="preserve">1.17. Замена магистральных проводов в подъездах, ул. Щелканова, 136 </t>
  </si>
  <si>
    <t>1.18. Ремонт фундамента п.г.т. Сосьва, ул. Калинина, 18-2</t>
  </si>
  <si>
    <t>1.19. Ремонт фундамента п. Восточный, ул.               Олега  Кошевого, 29-1</t>
  </si>
  <si>
    <t>1.20. Капитальный ремонт печи п.г.т  Сосьва, ул. Гирева, 36 -1,3</t>
  </si>
  <si>
    <t>1.21. Капитальный ремонт сети п.г.т. Сосьва, пер. Фадеева, 11, кв. 2,4</t>
  </si>
  <si>
    <t>1.22. Ремонт кровли (профлист) п.г.т. Сосьва, ул. Щелканова, 21а</t>
  </si>
  <si>
    <t>1.23. Ремонт кровли (профлист) п.г.т. Сосьва, ул. Фадеева, 69</t>
  </si>
  <si>
    <t>1.24. Ремонт кровли (профлист) п.г.т. Сосьва, ул. Ленина, 66</t>
  </si>
  <si>
    <t>1.25. Ремонт кровли (профлист) п. Восточный,  ул. Северная, 12</t>
  </si>
  <si>
    <t>1.26. Ремонт общедомовой системы отопления п. Восточный, ул. Центральная, 3</t>
  </si>
  <si>
    <t>Мероприятие 4 Экспертное исследование технического состояния строительных конструкций и инженерного оборудования зданий и сооружений</t>
  </si>
  <si>
    <t xml:space="preserve">4.5. Мероприятия по уничтожению борщевика Сосновского на территории Сосьвинского городского округа </t>
  </si>
  <si>
    <t xml:space="preserve">Местный бюджет </t>
  </si>
  <si>
    <t xml:space="preserve">1.8. Капитальный ремонт автомобильных дорог общего пользования местного значения в п.г.т. Сосьва </t>
  </si>
  <si>
    <t>Мероприятие 5 Финансирование исполнения муниципального задания МБУ</t>
  </si>
  <si>
    <r>
      <t xml:space="preserve">Утверждено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Сосьвинского  городского округа                                                                                             от "18"12.2019     №918                                                                                                             </t>
    </r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Приложение № 2 
к муниципальной программе «Развитие жилищно-коммунального хозяйства, транспортной инфраструктуры и повышение энергетической эффективности 
в Сосьвинском городском округе до 2025 года»
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</si>
</sst>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0" fontId="4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6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5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wrapText="1"/>
    </xf>
    <xf numFmtId="164" fontId="10" fillId="2" borderId="5" xfId="0" applyNumberFormat="1" applyFont="1" applyFill="1" applyBorder="1" applyAlignment="1">
      <alignment horizontal="center" vertical="top" wrapText="1"/>
    </xf>
    <xf numFmtId="0" fontId="11" fillId="3" borderId="0" xfId="0" applyFont="1" applyFill="1"/>
    <xf numFmtId="0" fontId="12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4" fontId="13" fillId="2" borderId="5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7" fillId="2" borderId="0" xfId="0" applyFont="1" applyFill="1" applyAlignment="1">
      <alignment wrapText="1"/>
    </xf>
    <xf numFmtId="0" fontId="0" fillId="2" borderId="0" xfId="0" applyFill="1"/>
    <xf numFmtId="0" fontId="16" fillId="2" borderId="5" xfId="0" applyFont="1" applyFill="1" applyBorder="1" applyAlignment="1">
      <alignment vertical="top" wrapText="1"/>
    </xf>
    <xf numFmtId="164" fontId="1" fillId="2" borderId="26" xfId="0" applyNumberFormat="1" applyFont="1" applyFill="1" applyBorder="1" applyAlignment="1">
      <alignment vertical="top" wrapText="1"/>
    </xf>
    <xf numFmtId="17" fontId="6" fillId="2" borderId="5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C4E59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4"/>
  <sheetViews>
    <sheetView tabSelected="1" view="pageBreakPreview" zoomScale="115" zoomScaleNormal="10" zoomScaleSheetLayoutView="115" workbookViewId="0">
      <selection activeCell="H1" sqref="H1:K1"/>
    </sheetView>
  </sheetViews>
  <sheetFormatPr defaultRowHeight="15"/>
  <cols>
    <col min="1" max="1" width="9.42578125" bestFit="1" customWidth="1"/>
    <col min="2" max="2" width="44.28515625" customWidth="1"/>
    <col min="3" max="3" width="13.140625" customWidth="1"/>
    <col min="4" max="4" width="12.140625" customWidth="1"/>
    <col min="5" max="5" width="11.42578125" style="58" customWidth="1"/>
    <col min="6" max="6" width="12" style="58" customWidth="1"/>
    <col min="7" max="7" width="10.85546875" style="58" customWidth="1"/>
    <col min="8" max="8" width="11.140625" customWidth="1"/>
    <col min="9" max="10" width="11.7109375" customWidth="1"/>
    <col min="11" max="11" width="21.140625" customWidth="1"/>
  </cols>
  <sheetData>
    <row r="1" spans="1:11" ht="162" customHeight="1">
      <c r="A1" s="37"/>
      <c r="B1" s="78"/>
      <c r="C1" s="78"/>
      <c r="D1" s="78"/>
      <c r="E1" s="57"/>
      <c r="F1" s="57"/>
      <c r="G1" s="57"/>
      <c r="H1" s="62" t="s">
        <v>361</v>
      </c>
      <c r="I1" s="62"/>
      <c r="J1" s="62"/>
      <c r="K1" s="62"/>
    </row>
    <row r="2" spans="1:11" ht="57" customHeight="1" thickBot="1">
      <c r="A2" s="69" t="s">
        <v>215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7.75" customHeight="1">
      <c r="A3" s="70"/>
      <c r="B3" s="75" t="s">
        <v>64</v>
      </c>
      <c r="C3" s="72" t="s">
        <v>62</v>
      </c>
      <c r="D3" s="73"/>
      <c r="E3" s="73"/>
      <c r="F3" s="73"/>
      <c r="G3" s="73"/>
      <c r="H3" s="73"/>
      <c r="I3" s="73"/>
      <c r="J3" s="74"/>
      <c r="K3" s="39" t="s">
        <v>63</v>
      </c>
    </row>
    <row r="4" spans="1:11" ht="27.75" customHeight="1">
      <c r="A4" s="71"/>
      <c r="B4" s="76"/>
      <c r="C4" s="10" t="s">
        <v>0</v>
      </c>
      <c r="D4" s="10" t="s">
        <v>71</v>
      </c>
      <c r="E4" s="10" t="s">
        <v>72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41"/>
    </row>
    <row r="5" spans="1:11" ht="27.75" customHeight="1">
      <c r="A5" s="2">
        <v>1</v>
      </c>
      <c r="B5" s="77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42" t="s">
        <v>1</v>
      </c>
    </row>
    <row r="6" spans="1:11" ht="25.5">
      <c r="A6" s="8">
        <v>1</v>
      </c>
      <c r="B6" s="10" t="s">
        <v>87</v>
      </c>
      <c r="C6" s="9">
        <f>D6+E6+F6+G6+H6+I6+J6</f>
        <v>768247.22500000009</v>
      </c>
      <c r="D6" s="9">
        <f t="shared" ref="D6:J6" si="0">D7+D8+D9+D10</f>
        <v>181455.8</v>
      </c>
      <c r="E6" s="9">
        <f t="shared" si="0"/>
        <v>176009.3</v>
      </c>
      <c r="F6" s="9">
        <f t="shared" si="0"/>
        <v>86768.3</v>
      </c>
      <c r="G6" s="9">
        <f t="shared" si="0"/>
        <v>70926.475000000006</v>
      </c>
      <c r="H6" s="9">
        <f t="shared" si="0"/>
        <v>93297.030000000013</v>
      </c>
      <c r="I6" s="9">
        <f t="shared" si="0"/>
        <v>77987.294999999998</v>
      </c>
      <c r="J6" s="9">
        <f t="shared" si="0"/>
        <v>81803.025000000009</v>
      </c>
      <c r="K6" s="10"/>
    </row>
    <row r="7" spans="1:11">
      <c r="A7" s="8">
        <v>2</v>
      </c>
      <c r="B7" s="10" t="s">
        <v>2</v>
      </c>
      <c r="C7" s="7">
        <f t="shared" ref="C7:C18" si="1">D7+E7+F7+G7+H7+I7+J7</f>
        <v>0</v>
      </c>
      <c r="D7" s="7">
        <f>D12</f>
        <v>0</v>
      </c>
      <c r="E7" s="7">
        <f t="shared" ref="D7:J13" si="2">F7+G7+H7+I7+J7+K7+L7</f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10"/>
    </row>
    <row r="8" spans="1:11">
      <c r="A8" s="8">
        <v>3</v>
      </c>
      <c r="B8" s="10" t="s">
        <v>3</v>
      </c>
      <c r="C8" s="7">
        <f t="shared" si="1"/>
        <v>12008.499999999998</v>
      </c>
      <c r="D8" s="7">
        <f>D13+D18</f>
        <v>9942.4</v>
      </c>
      <c r="E8" s="7">
        <f t="shared" ref="E8:J8" si="3">E18</f>
        <v>347.3</v>
      </c>
      <c r="F8" s="7">
        <f t="shared" si="3"/>
        <v>344.3</v>
      </c>
      <c r="G8" s="7">
        <f t="shared" si="3"/>
        <v>353</v>
      </c>
      <c r="H8" s="7">
        <f t="shared" si="3"/>
        <v>340.5</v>
      </c>
      <c r="I8" s="7">
        <f t="shared" si="3"/>
        <v>340.5</v>
      </c>
      <c r="J8" s="7">
        <f t="shared" si="3"/>
        <v>340.5</v>
      </c>
      <c r="K8" s="10"/>
    </row>
    <row r="9" spans="1:11">
      <c r="A9" s="8">
        <v>4</v>
      </c>
      <c r="B9" s="10" t="s">
        <v>4</v>
      </c>
      <c r="C9" s="7">
        <f>D9+E9+F9+G9+H9+I9+J9</f>
        <v>756238.72500000009</v>
      </c>
      <c r="D9" s="7">
        <f>D14+D19</f>
        <v>171513.4</v>
      </c>
      <c r="E9" s="7">
        <f t="shared" ref="E9:J9" si="4">E14+E19</f>
        <v>175662</v>
      </c>
      <c r="F9" s="7">
        <f t="shared" si="4"/>
        <v>86424</v>
      </c>
      <c r="G9" s="7">
        <f>G14+G19</f>
        <v>70573.475000000006</v>
      </c>
      <c r="H9" s="7">
        <f t="shared" si="4"/>
        <v>92956.530000000013</v>
      </c>
      <c r="I9" s="7">
        <f t="shared" si="4"/>
        <v>77646.794999999998</v>
      </c>
      <c r="J9" s="7">
        <f t="shared" si="4"/>
        <v>81462.525000000009</v>
      </c>
      <c r="K9" s="10"/>
    </row>
    <row r="10" spans="1:11">
      <c r="A10" s="8">
        <v>5</v>
      </c>
      <c r="B10" s="10" t="s">
        <v>5</v>
      </c>
      <c r="C10" s="7">
        <f t="shared" si="1"/>
        <v>0</v>
      </c>
      <c r="D10" s="7">
        <f t="shared" si="2"/>
        <v>0</v>
      </c>
      <c r="E10" s="7">
        <f t="shared" si="2"/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10"/>
    </row>
    <row r="11" spans="1:11" ht="13.5" customHeight="1">
      <c r="A11" s="8">
        <v>6</v>
      </c>
      <c r="B11" s="11" t="s">
        <v>6</v>
      </c>
      <c r="C11" s="9">
        <f t="shared" si="1"/>
        <v>119394.2</v>
      </c>
      <c r="D11" s="9">
        <f t="shared" ref="D11:J11" si="5">D12+D13+D14+D15</f>
        <v>29561.7</v>
      </c>
      <c r="E11" s="9">
        <f t="shared" si="5"/>
        <v>52648.3</v>
      </c>
      <c r="F11" s="9">
        <f t="shared" si="5"/>
        <v>12871.5</v>
      </c>
      <c r="G11" s="9">
        <f t="shared" si="5"/>
        <v>9166</v>
      </c>
      <c r="H11" s="9">
        <f t="shared" si="5"/>
        <v>8293.2999999999993</v>
      </c>
      <c r="I11" s="9">
        <f t="shared" si="5"/>
        <v>5653.4</v>
      </c>
      <c r="J11" s="9">
        <f t="shared" si="5"/>
        <v>1200</v>
      </c>
      <c r="K11" s="10"/>
    </row>
    <row r="12" spans="1:11">
      <c r="A12" s="8">
        <v>7</v>
      </c>
      <c r="B12" s="10" t="s">
        <v>2</v>
      </c>
      <c r="C12" s="7">
        <f t="shared" si="1"/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10"/>
    </row>
    <row r="13" spans="1:11">
      <c r="A13" s="8">
        <v>8</v>
      </c>
      <c r="B13" s="10" t="s">
        <v>3</v>
      </c>
      <c r="C13" s="7">
        <f t="shared" si="1"/>
        <v>2965.4</v>
      </c>
      <c r="D13" s="7">
        <f>D672</f>
        <v>2965.4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10"/>
    </row>
    <row r="14" spans="1:11">
      <c r="A14" s="8">
        <v>9</v>
      </c>
      <c r="B14" s="10" t="s">
        <v>4</v>
      </c>
      <c r="C14" s="7">
        <f>D14+E14+F14+G14+H14+I14+J14</f>
        <v>116428.8</v>
      </c>
      <c r="D14" s="7">
        <f>D31+D438+D569+D673+D852</f>
        <v>26596.3</v>
      </c>
      <c r="E14" s="7">
        <f>E31+E438+E569+E673+E852</f>
        <v>52648.3</v>
      </c>
      <c r="F14" s="7">
        <f>F31+F438+F569+F673+F852</f>
        <v>12871.5</v>
      </c>
      <c r="G14" s="7">
        <f>G31+G438+G569+G673+G852</f>
        <v>9166</v>
      </c>
      <c r="H14" s="7">
        <f>H31+H438+H569+H673+H852</f>
        <v>8293.2999999999993</v>
      </c>
      <c r="I14" s="7">
        <f>I31+I438+I570+I673+I852</f>
        <v>5653.4</v>
      </c>
      <c r="J14" s="7">
        <f>J31+J438+J569+J673+J852</f>
        <v>1200</v>
      </c>
      <c r="K14" s="10"/>
    </row>
    <row r="15" spans="1:11">
      <c r="A15" s="8">
        <v>10</v>
      </c>
      <c r="B15" s="10" t="s">
        <v>5</v>
      </c>
      <c r="C15" s="7">
        <f t="shared" si="1"/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0"/>
    </row>
    <row r="16" spans="1:11">
      <c r="A16" s="8">
        <v>11</v>
      </c>
      <c r="B16" s="11" t="s">
        <v>7</v>
      </c>
      <c r="C16" s="9">
        <f t="shared" ref="C16:J16" si="6">C17+C18+C19+C20</f>
        <v>648853.02500000002</v>
      </c>
      <c r="D16" s="9">
        <f t="shared" si="6"/>
        <v>151894.1</v>
      </c>
      <c r="E16" s="9">
        <f t="shared" si="6"/>
        <v>123361</v>
      </c>
      <c r="F16" s="9">
        <f t="shared" si="6"/>
        <v>73896.800000000003</v>
      </c>
      <c r="G16" s="9">
        <f t="shared" si="6"/>
        <v>61760.475000000006</v>
      </c>
      <c r="H16" s="9">
        <f t="shared" si="6"/>
        <v>85003.73000000001</v>
      </c>
      <c r="I16" s="9">
        <f t="shared" si="6"/>
        <v>72333.895000000004</v>
      </c>
      <c r="J16" s="9">
        <f t="shared" si="6"/>
        <v>80603.025000000009</v>
      </c>
      <c r="K16" s="10"/>
    </row>
    <row r="17" spans="1:11">
      <c r="A17" s="8">
        <v>12</v>
      </c>
      <c r="B17" s="10" t="s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10"/>
    </row>
    <row r="18" spans="1:11" s="52" customFormat="1">
      <c r="A18" s="8">
        <v>13</v>
      </c>
      <c r="B18" s="54" t="s">
        <v>3</v>
      </c>
      <c r="C18" s="55">
        <f t="shared" si="1"/>
        <v>9043.1</v>
      </c>
      <c r="D18" s="55">
        <f>D1027+D1012+D975+D280</f>
        <v>6977</v>
      </c>
      <c r="E18" s="55">
        <f>E1027+E1012</f>
        <v>347.3</v>
      </c>
      <c r="F18" s="55">
        <f>F1027+F1012</f>
        <v>344.3</v>
      </c>
      <c r="G18" s="55">
        <f>G1027+G1012</f>
        <v>353</v>
      </c>
      <c r="H18" s="55">
        <f t="shared" ref="H18:J18" si="7">H1027</f>
        <v>340.5</v>
      </c>
      <c r="I18" s="55">
        <f t="shared" si="7"/>
        <v>340.5</v>
      </c>
      <c r="J18" s="55">
        <f t="shared" si="7"/>
        <v>340.5</v>
      </c>
      <c r="K18" s="53"/>
    </row>
    <row r="19" spans="1:11">
      <c r="A19" s="8">
        <v>14</v>
      </c>
      <c r="B19" s="10" t="s">
        <v>30</v>
      </c>
      <c r="C19" s="7">
        <f>D19+E19+F19+G19+H19+I19+J19</f>
        <v>639809.92500000005</v>
      </c>
      <c r="D19" s="7">
        <f>D169+D287+D500+D517+D601+D755+D966+D982+D1028</f>
        <v>144917.1</v>
      </c>
      <c r="E19" s="7">
        <f>E169+E287+E500+E517+E601+E755+E966+E982+E1028</f>
        <v>123013.7</v>
      </c>
      <c r="F19" s="7">
        <f>F169+F287+F500+F517+F601+F755+F966+F982+F1028</f>
        <v>73552.5</v>
      </c>
      <c r="G19" s="7">
        <f>G169+G287+G500+G517+G601+G755+G966+G982+G1028</f>
        <v>61407.475000000006</v>
      </c>
      <c r="H19" s="7">
        <f>H169+H287+H500+H517+H601+H755+H966++H982+H1028</f>
        <v>84663.23000000001</v>
      </c>
      <c r="I19" s="7">
        <f>I169+I287+I500+I517+I601+I755+I966+I982+I1028</f>
        <v>71993.395000000004</v>
      </c>
      <c r="J19" s="7">
        <f>J169+J287+J500+J517+J601+J755+J966+J982+J1028</f>
        <v>80262.525000000009</v>
      </c>
      <c r="K19" s="10"/>
    </row>
    <row r="20" spans="1:11">
      <c r="A20" s="8">
        <v>15</v>
      </c>
      <c r="B20" s="10" t="s">
        <v>190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0"/>
    </row>
    <row r="21" spans="1:11" ht="15" customHeight="1">
      <c r="A21" s="8">
        <v>16</v>
      </c>
      <c r="B21" s="63" t="s">
        <v>293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1:11" ht="16.5" customHeight="1">
      <c r="A22" s="8">
        <v>17</v>
      </c>
      <c r="B22" s="41" t="s">
        <v>88</v>
      </c>
      <c r="C22" s="9">
        <f>D22+E22+F22+G22+H22+I22+J22</f>
        <v>201106.1</v>
      </c>
      <c r="D22" s="9">
        <f t="shared" ref="D22:J22" si="8">D23+D24+D25+D26</f>
        <v>66418</v>
      </c>
      <c r="E22" s="9">
        <f t="shared" si="8"/>
        <v>61609</v>
      </c>
      <c r="F22" s="9">
        <f t="shared" si="8"/>
        <v>24332.600000000002</v>
      </c>
      <c r="G22" s="9">
        <f t="shared" si="8"/>
        <v>19420.900000000001</v>
      </c>
      <c r="H22" s="9">
        <f t="shared" si="8"/>
        <v>21461.899999999998</v>
      </c>
      <c r="I22" s="9">
        <f t="shared" si="8"/>
        <v>4120.1000000000004</v>
      </c>
      <c r="J22" s="9">
        <f t="shared" si="8"/>
        <v>3743.6</v>
      </c>
      <c r="K22" s="10"/>
    </row>
    <row r="23" spans="1:11">
      <c r="A23" s="8">
        <v>18</v>
      </c>
      <c r="B23" s="10" t="s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0"/>
    </row>
    <row r="24" spans="1:11" ht="14.25" customHeight="1">
      <c r="A24" s="8">
        <v>19</v>
      </c>
      <c r="B24" s="10" t="s">
        <v>3</v>
      </c>
      <c r="C24" s="7"/>
      <c r="D24" s="7"/>
      <c r="E24" s="7"/>
      <c r="F24" s="7"/>
      <c r="G24" s="7"/>
      <c r="H24" s="7"/>
      <c r="I24" s="7"/>
      <c r="J24" s="7"/>
      <c r="K24" s="10"/>
    </row>
    <row r="25" spans="1:11" ht="14.25" customHeight="1">
      <c r="A25" s="8">
        <v>20</v>
      </c>
      <c r="B25" s="10" t="s">
        <v>4</v>
      </c>
      <c r="C25" s="7">
        <f>D25+E25+F25+G25+H25+I25+J25</f>
        <v>201106.1</v>
      </c>
      <c r="D25" s="7">
        <f t="shared" ref="D25:J25" si="9">D31+D169</f>
        <v>66418</v>
      </c>
      <c r="E25" s="7">
        <f t="shared" si="9"/>
        <v>61609</v>
      </c>
      <c r="F25" s="7">
        <f t="shared" si="9"/>
        <v>24332.600000000002</v>
      </c>
      <c r="G25" s="7">
        <f t="shared" si="9"/>
        <v>19420.900000000001</v>
      </c>
      <c r="H25" s="7">
        <f t="shared" si="9"/>
        <v>21461.899999999998</v>
      </c>
      <c r="I25" s="7">
        <f t="shared" si="9"/>
        <v>4120.1000000000004</v>
      </c>
      <c r="J25" s="7">
        <f t="shared" si="9"/>
        <v>3743.6</v>
      </c>
      <c r="K25" s="10"/>
    </row>
    <row r="26" spans="1:11" ht="14.25" customHeight="1">
      <c r="A26" s="8">
        <v>21</v>
      </c>
      <c r="B26" s="10" t="s">
        <v>5</v>
      </c>
      <c r="C26" s="9"/>
      <c r="D26" s="9"/>
      <c r="E26" s="9"/>
      <c r="F26" s="9"/>
      <c r="G26" s="9"/>
      <c r="H26" s="9"/>
      <c r="I26" s="9"/>
      <c r="J26" s="9"/>
      <c r="K26" s="10"/>
    </row>
    <row r="27" spans="1:11" ht="15.75" customHeight="1">
      <c r="A27" s="8">
        <v>22</v>
      </c>
      <c r="B27" s="10" t="s">
        <v>8</v>
      </c>
      <c r="C27" s="9"/>
      <c r="D27" s="9"/>
      <c r="E27" s="9"/>
      <c r="F27" s="9"/>
      <c r="G27" s="9"/>
      <c r="H27" s="9"/>
      <c r="I27" s="9"/>
      <c r="J27" s="9"/>
      <c r="K27" s="10"/>
    </row>
    <row r="28" spans="1:11" ht="39.75" customHeight="1">
      <c r="A28" s="8">
        <v>23</v>
      </c>
      <c r="B28" s="41" t="s">
        <v>65</v>
      </c>
      <c r="C28" s="9">
        <f>D28+E28+F28+G28+H28+I28+J28</f>
        <v>32762.7</v>
      </c>
      <c r="D28" s="9">
        <f>D30+D31+D32</f>
        <v>10089.700000000001</v>
      </c>
      <c r="E28" s="9">
        <f t="shared" ref="E28:J28" si="10">E30+E31+E32</f>
        <v>21593</v>
      </c>
      <c r="F28" s="9">
        <f t="shared" si="10"/>
        <v>0</v>
      </c>
      <c r="G28" s="9">
        <f t="shared" si="10"/>
        <v>330</v>
      </c>
      <c r="H28" s="9">
        <f t="shared" si="10"/>
        <v>350</v>
      </c>
      <c r="I28" s="9">
        <f t="shared" si="10"/>
        <v>400</v>
      </c>
      <c r="J28" s="9">
        <f t="shared" si="10"/>
        <v>0</v>
      </c>
      <c r="K28" s="10"/>
    </row>
    <row r="29" spans="1:11" ht="17.25" customHeight="1">
      <c r="A29" s="8">
        <v>24</v>
      </c>
      <c r="B29" s="41" t="s">
        <v>2</v>
      </c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>
        <v>25</v>
      </c>
      <c r="B30" s="10" t="s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4</v>
      </c>
      <c r="C31" s="7">
        <f>D31+E31+F31+G31+H31+I31+J31</f>
        <v>32762.7</v>
      </c>
      <c r="D31" s="7">
        <f t="shared" ref="D31:J31" si="11">D43+D98+D148</f>
        <v>10089.700000000001</v>
      </c>
      <c r="E31" s="7">
        <f t="shared" si="11"/>
        <v>21593</v>
      </c>
      <c r="F31" s="7">
        <f t="shared" si="11"/>
        <v>0</v>
      </c>
      <c r="G31" s="7">
        <f t="shared" si="11"/>
        <v>330</v>
      </c>
      <c r="H31" s="7">
        <f t="shared" si="11"/>
        <v>350</v>
      </c>
      <c r="I31" s="7">
        <f t="shared" si="11"/>
        <v>400</v>
      </c>
      <c r="J31" s="7">
        <f t="shared" si="11"/>
        <v>0</v>
      </c>
      <c r="K31" s="10"/>
    </row>
    <row r="32" spans="1:11">
      <c r="A32" s="8">
        <v>27</v>
      </c>
      <c r="B32" s="10" t="s">
        <v>5</v>
      </c>
      <c r="C32" s="7">
        <f>D32+E32+F32+G32+H32+I32+J32</f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 ht="25.5">
      <c r="A33" s="8">
        <v>28</v>
      </c>
      <c r="B33" s="10" t="s">
        <v>89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41" t="s">
        <v>66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10"/>
    </row>
    <row r="35" spans="1:11" ht="12" customHeight="1">
      <c r="A35" s="8">
        <v>30</v>
      </c>
      <c r="B35" s="41" t="s">
        <v>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>
      <c r="A38" s="8">
        <v>33</v>
      </c>
      <c r="B38" s="10" t="s">
        <v>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 ht="42.75" customHeight="1">
      <c r="A40" s="8">
        <v>35</v>
      </c>
      <c r="B40" s="12" t="s">
        <v>295</v>
      </c>
      <c r="C40" s="9">
        <f>D40+E40+F40+G40+H40+I40+J40</f>
        <v>3527.7</v>
      </c>
      <c r="D40" s="9">
        <f t="shared" ref="D40:J40" si="12">D43</f>
        <v>1947.6999999999998</v>
      </c>
      <c r="E40" s="9">
        <f t="shared" si="12"/>
        <v>500</v>
      </c>
      <c r="F40" s="9">
        <f t="shared" si="12"/>
        <v>0</v>
      </c>
      <c r="G40" s="9">
        <f t="shared" si="12"/>
        <v>330</v>
      </c>
      <c r="H40" s="9">
        <f t="shared" si="12"/>
        <v>350</v>
      </c>
      <c r="I40" s="9">
        <f t="shared" si="12"/>
        <v>400</v>
      </c>
      <c r="J40" s="9">
        <f t="shared" si="12"/>
        <v>0</v>
      </c>
      <c r="K40" s="49">
        <v>4</v>
      </c>
    </row>
    <row r="41" spans="1:11" ht="14.25" customHeight="1">
      <c r="A41" s="8">
        <v>36</v>
      </c>
      <c r="B41" s="10" t="s">
        <v>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10"/>
    </row>
    <row r="42" spans="1:11">
      <c r="A42" s="8">
        <v>37</v>
      </c>
      <c r="B42" s="10" t="s">
        <v>3</v>
      </c>
      <c r="C42" s="7">
        <f t="shared" ref="C42" si="13">D42+E42+F42+G42+H42+I42+J42</f>
        <v>0</v>
      </c>
      <c r="D42" s="7">
        <f t="shared" ref="D42:J42" si="14">D44</f>
        <v>0</v>
      </c>
      <c r="E42" s="7">
        <f t="shared" si="14"/>
        <v>0</v>
      </c>
      <c r="F42" s="7">
        <f t="shared" si="14"/>
        <v>0</v>
      </c>
      <c r="G42" s="7">
        <f t="shared" si="14"/>
        <v>0</v>
      </c>
      <c r="H42" s="7">
        <f t="shared" si="14"/>
        <v>0</v>
      </c>
      <c r="I42" s="7">
        <f t="shared" si="14"/>
        <v>0</v>
      </c>
      <c r="J42" s="7">
        <f t="shared" si="14"/>
        <v>0</v>
      </c>
      <c r="K42" s="10"/>
    </row>
    <row r="43" spans="1:11">
      <c r="A43" s="8">
        <v>38</v>
      </c>
      <c r="B43" s="10" t="s">
        <v>4</v>
      </c>
      <c r="C43" s="7">
        <f>D43+E43+F43+G43+H43+I43+J43</f>
        <v>3527.7</v>
      </c>
      <c r="D43" s="7">
        <f>D48+D68+D73+D78+D83+D88+D93</f>
        <v>1947.6999999999998</v>
      </c>
      <c r="E43" s="7">
        <f>E48+E68+E73+E78+E83+E88+E93</f>
        <v>500</v>
      </c>
      <c r="F43" s="7">
        <f>F48+F68+F73+F78+F83</f>
        <v>0</v>
      </c>
      <c r="G43" s="7">
        <f>G48+G68+G73+G78+G83</f>
        <v>330</v>
      </c>
      <c r="H43" s="7">
        <f>H48+H68+H73+H78+H83</f>
        <v>350</v>
      </c>
      <c r="I43" s="7">
        <f>I48+I68+I73+I78+I83</f>
        <v>400</v>
      </c>
      <c r="J43" s="7">
        <f t="shared" ref="J43" si="15">K43+L43+M43+N43+O43+P43+Q43</f>
        <v>0</v>
      </c>
      <c r="K43" s="10"/>
    </row>
    <row r="44" spans="1:11">
      <c r="A44" s="8">
        <v>39</v>
      </c>
      <c r="B44" s="10" t="s">
        <v>5</v>
      </c>
      <c r="C44" s="7">
        <f t="shared" ref="C44:C139" si="16">D44+E44+F44+G44+H44+I44+J44</f>
        <v>0</v>
      </c>
      <c r="D44" s="7">
        <f t="shared" ref="D44:D139" si="17">E44+F44+G44+H44+I44+J44+K44</f>
        <v>0</v>
      </c>
      <c r="E44" s="7">
        <f t="shared" ref="E44:E139" si="18">F44+G44+H44+I44+J44+K44+L44</f>
        <v>0</v>
      </c>
      <c r="F44" s="7">
        <f t="shared" ref="F44:F139" si="19">G44+H44+I44+J44+K44+L44+M44</f>
        <v>0</v>
      </c>
      <c r="G44" s="7">
        <f t="shared" ref="G44:G139" si="20">H44+I44+J44+K44+L44+M44+N44</f>
        <v>0</v>
      </c>
      <c r="H44" s="7">
        <f t="shared" ref="H44:H139" si="21">I44+J44+K44+L44+M44+N44+O44</f>
        <v>0</v>
      </c>
      <c r="I44" s="7">
        <f t="shared" ref="I44:I139" si="22">J44+K44+L44+M44+N44+O44+P44</f>
        <v>0</v>
      </c>
      <c r="J44" s="7">
        <f t="shared" ref="J44:J139" si="23">K44+L44+M44+N44+O44+P44+Q44</f>
        <v>0</v>
      </c>
      <c r="K44" s="10"/>
    </row>
    <row r="45" spans="1:11" ht="25.5">
      <c r="A45" s="8">
        <v>40</v>
      </c>
      <c r="B45" s="13" t="s">
        <v>276</v>
      </c>
      <c r="C45" s="7">
        <f t="shared" si="16"/>
        <v>1668</v>
      </c>
      <c r="D45" s="7">
        <f>D47+D48+D49</f>
        <v>1168</v>
      </c>
      <c r="E45" s="7">
        <f>E46+E47+E48+E49</f>
        <v>500</v>
      </c>
      <c r="F45" s="7">
        <f t="shared" si="19"/>
        <v>0</v>
      </c>
      <c r="G45" s="7">
        <f t="shared" si="20"/>
        <v>0</v>
      </c>
      <c r="H45" s="7">
        <f t="shared" si="21"/>
        <v>0</v>
      </c>
      <c r="I45" s="7">
        <f t="shared" si="22"/>
        <v>0</v>
      </c>
      <c r="J45" s="7">
        <f t="shared" si="23"/>
        <v>0</v>
      </c>
      <c r="K45" s="10"/>
    </row>
    <row r="46" spans="1:11">
      <c r="A46" s="8">
        <v>41</v>
      </c>
      <c r="B46" s="13" t="s">
        <v>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0"/>
    </row>
    <row r="47" spans="1:11">
      <c r="A47" s="8">
        <v>42</v>
      </c>
      <c r="B47" s="10" t="s">
        <v>3</v>
      </c>
      <c r="C47" s="7">
        <f t="shared" si="16"/>
        <v>0</v>
      </c>
      <c r="D47" s="7">
        <f t="shared" si="17"/>
        <v>0</v>
      </c>
      <c r="E47" s="7">
        <f t="shared" si="18"/>
        <v>0</v>
      </c>
      <c r="F47" s="7">
        <f t="shared" si="19"/>
        <v>0</v>
      </c>
      <c r="G47" s="7">
        <f t="shared" si="20"/>
        <v>0</v>
      </c>
      <c r="H47" s="7">
        <f t="shared" si="21"/>
        <v>0</v>
      </c>
      <c r="I47" s="7">
        <f t="shared" si="22"/>
        <v>0</v>
      </c>
      <c r="J47" s="7">
        <f t="shared" si="23"/>
        <v>0</v>
      </c>
      <c r="K47" s="10"/>
    </row>
    <row r="48" spans="1:11">
      <c r="A48" s="8">
        <v>43</v>
      </c>
      <c r="B48" s="10" t="s">
        <v>4</v>
      </c>
      <c r="C48" s="7">
        <f t="shared" si="16"/>
        <v>1668</v>
      </c>
      <c r="D48" s="7">
        <f>D53+D58+D63</f>
        <v>1168</v>
      </c>
      <c r="E48" s="7">
        <f>E53+E58+E63</f>
        <v>500</v>
      </c>
      <c r="F48" s="7">
        <f t="shared" si="19"/>
        <v>0</v>
      </c>
      <c r="G48" s="7">
        <f t="shared" si="20"/>
        <v>0</v>
      </c>
      <c r="H48" s="7">
        <f t="shared" si="21"/>
        <v>0</v>
      </c>
      <c r="I48" s="7">
        <f t="shared" si="22"/>
        <v>0</v>
      </c>
      <c r="J48" s="7">
        <f t="shared" si="23"/>
        <v>0</v>
      </c>
      <c r="K48" s="10"/>
    </row>
    <row r="49" spans="1:11">
      <c r="A49" s="8">
        <v>44</v>
      </c>
      <c r="B49" s="10" t="s">
        <v>5</v>
      </c>
      <c r="C49" s="7">
        <f t="shared" si="16"/>
        <v>0</v>
      </c>
      <c r="D49" s="7">
        <f t="shared" si="17"/>
        <v>0</v>
      </c>
      <c r="E49" s="7">
        <f t="shared" si="18"/>
        <v>0</v>
      </c>
      <c r="F49" s="7">
        <f t="shared" si="19"/>
        <v>0</v>
      </c>
      <c r="G49" s="7">
        <f t="shared" si="20"/>
        <v>0</v>
      </c>
      <c r="H49" s="7">
        <f t="shared" si="21"/>
        <v>0</v>
      </c>
      <c r="I49" s="7">
        <f t="shared" si="22"/>
        <v>0</v>
      </c>
      <c r="J49" s="7">
        <f t="shared" si="23"/>
        <v>0</v>
      </c>
      <c r="K49" s="10"/>
    </row>
    <row r="50" spans="1:11" ht="38.25">
      <c r="A50" s="8">
        <v>45</v>
      </c>
      <c r="B50" s="13" t="s">
        <v>277</v>
      </c>
      <c r="C50" s="7">
        <f t="shared" si="16"/>
        <v>0</v>
      </c>
      <c r="D50" s="7">
        <f>D52+D53+D54</f>
        <v>0</v>
      </c>
      <c r="E50" s="7">
        <f t="shared" si="18"/>
        <v>0</v>
      </c>
      <c r="F50" s="7">
        <f t="shared" si="19"/>
        <v>0</v>
      </c>
      <c r="G50" s="7">
        <f t="shared" si="20"/>
        <v>0</v>
      </c>
      <c r="H50" s="7">
        <f t="shared" si="21"/>
        <v>0</v>
      </c>
      <c r="I50" s="7">
        <f t="shared" si="22"/>
        <v>0</v>
      </c>
      <c r="J50" s="7">
        <f t="shared" si="23"/>
        <v>0</v>
      </c>
      <c r="K50" s="10"/>
    </row>
    <row r="51" spans="1:11">
      <c r="A51" s="8">
        <v>46</v>
      </c>
      <c r="B51" s="13" t="s">
        <v>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10"/>
    </row>
    <row r="52" spans="1:11">
      <c r="A52" s="8">
        <v>47</v>
      </c>
      <c r="B52" s="10" t="s">
        <v>3</v>
      </c>
      <c r="C52" s="7">
        <f t="shared" si="16"/>
        <v>0</v>
      </c>
      <c r="D52" s="7">
        <f t="shared" si="17"/>
        <v>0</v>
      </c>
      <c r="E52" s="7">
        <f t="shared" si="18"/>
        <v>0</v>
      </c>
      <c r="F52" s="7">
        <f t="shared" si="19"/>
        <v>0</v>
      </c>
      <c r="G52" s="7">
        <f t="shared" si="20"/>
        <v>0</v>
      </c>
      <c r="H52" s="7">
        <f t="shared" si="21"/>
        <v>0</v>
      </c>
      <c r="I52" s="7">
        <f t="shared" si="22"/>
        <v>0</v>
      </c>
      <c r="J52" s="7">
        <f t="shared" si="23"/>
        <v>0</v>
      </c>
      <c r="K52" s="10"/>
    </row>
    <row r="53" spans="1:11">
      <c r="A53" s="8">
        <v>48</v>
      </c>
      <c r="B53" s="10" t="s">
        <v>4</v>
      </c>
      <c r="C53" s="7">
        <f t="shared" si="16"/>
        <v>0</v>
      </c>
      <c r="D53" s="7">
        <v>0</v>
      </c>
      <c r="E53" s="7">
        <f t="shared" si="18"/>
        <v>0</v>
      </c>
      <c r="F53" s="7">
        <f t="shared" si="19"/>
        <v>0</v>
      </c>
      <c r="G53" s="7">
        <f t="shared" si="20"/>
        <v>0</v>
      </c>
      <c r="H53" s="7">
        <f t="shared" si="21"/>
        <v>0</v>
      </c>
      <c r="I53" s="7">
        <f t="shared" si="22"/>
        <v>0</v>
      </c>
      <c r="J53" s="7">
        <f t="shared" si="23"/>
        <v>0</v>
      </c>
      <c r="K53" s="10"/>
    </row>
    <row r="54" spans="1:11">
      <c r="A54" s="8">
        <v>49</v>
      </c>
      <c r="B54" s="10" t="s">
        <v>5</v>
      </c>
      <c r="C54" s="7">
        <f t="shared" si="16"/>
        <v>0</v>
      </c>
      <c r="D54" s="7">
        <f t="shared" si="17"/>
        <v>0</v>
      </c>
      <c r="E54" s="7">
        <f t="shared" si="18"/>
        <v>0</v>
      </c>
      <c r="F54" s="7">
        <f t="shared" si="19"/>
        <v>0</v>
      </c>
      <c r="G54" s="7">
        <f t="shared" si="20"/>
        <v>0</v>
      </c>
      <c r="H54" s="7">
        <f t="shared" si="21"/>
        <v>0</v>
      </c>
      <c r="I54" s="7">
        <f t="shared" si="22"/>
        <v>0</v>
      </c>
      <c r="J54" s="7">
        <f t="shared" si="23"/>
        <v>0</v>
      </c>
      <c r="K54" s="10"/>
    </row>
    <row r="55" spans="1:11" ht="38.25">
      <c r="A55" s="8">
        <v>50</v>
      </c>
      <c r="B55" s="13" t="s">
        <v>278</v>
      </c>
      <c r="C55" s="7">
        <f t="shared" si="16"/>
        <v>0</v>
      </c>
      <c r="D55" s="7">
        <f>D57+D58+D59</f>
        <v>0</v>
      </c>
      <c r="E55" s="7">
        <f t="shared" si="18"/>
        <v>0</v>
      </c>
      <c r="F55" s="7">
        <f>G55+H55+I55+J55+K55+L55+M55</f>
        <v>0</v>
      </c>
      <c r="G55" s="7">
        <f t="shared" si="20"/>
        <v>0</v>
      </c>
      <c r="H55" s="7">
        <f t="shared" si="21"/>
        <v>0</v>
      </c>
      <c r="I55" s="7">
        <f t="shared" si="22"/>
        <v>0</v>
      </c>
      <c r="J55" s="7">
        <f t="shared" si="23"/>
        <v>0</v>
      </c>
      <c r="K55" s="10"/>
    </row>
    <row r="56" spans="1:11">
      <c r="A56" s="8">
        <v>51</v>
      </c>
      <c r="B56" s="13" t="s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0"/>
    </row>
    <row r="57" spans="1:11">
      <c r="A57" s="8">
        <v>52</v>
      </c>
      <c r="B57" s="10" t="s">
        <v>3</v>
      </c>
      <c r="C57" s="7">
        <f t="shared" si="16"/>
        <v>0</v>
      </c>
      <c r="D57" s="7">
        <f t="shared" si="17"/>
        <v>0</v>
      </c>
      <c r="E57" s="7">
        <f t="shared" si="18"/>
        <v>0</v>
      </c>
      <c r="F57" s="7">
        <f t="shared" si="19"/>
        <v>0</v>
      </c>
      <c r="G57" s="7">
        <f t="shared" si="20"/>
        <v>0</v>
      </c>
      <c r="H57" s="7">
        <f t="shared" si="21"/>
        <v>0</v>
      </c>
      <c r="I57" s="7">
        <f t="shared" si="22"/>
        <v>0</v>
      </c>
      <c r="J57" s="7">
        <f t="shared" si="23"/>
        <v>0</v>
      </c>
      <c r="K57" s="10"/>
    </row>
    <row r="58" spans="1:11">
      <c r="A58" s="8">
        <v>53</v>
      </c>
      <c r="B58" s="10" t="s">
        <v>4</v>
      </c>
      <c r="C58" s="7">
        <f t="shared" si="16"/>
        <v>0</v>
      </c>
      <c r="D58" s="7">
        <v>0</v>
      </c>
      <c r="E58" s="7">
        <f t="shared" si="18"/>
        <v>0</v>
      </c>
      <c r="F58" s="7">
        <f t="shared" si="19"/>
        <v>0</v>
      </c>
      <c r="G58" s="7">
        <f t="shared" si="20"/>
        <v>0</v>
      </c>
      <c r="H58" s="7">
        <f t="shared" si="21"/>
        <v>0</v>
      </c>
      <c r="I58" s="7">
        <f t="shared" si="22"/>
        <v>0</v>
      </c>
      <c r="J58" s="7">
        <f t="shared" si="23"/>
        <v>0</v>
      </c>
      <c r="K58" s="10"/>
    </row>
    <row r="59" spans="1:11">
      <c r="A59" s="8">
        <v>54</v>
      </c>
      <c r="B59" s="10" t="s">
        <v>5</v>
      </c>
      <c r="C59" s="7">
        <f t="shared" si="16"/>
        <v>0</v>
      </c>
      <c r="D59" s="7">
        <f t="shared" si="17"/>
        <v>0</v>
      </c>
      <c r="E59" s="7">
        <f t="shared" si="18"/>
        <v>0</v>
      </c>
      <c r="F59" s="7">
        <f t="shared" si="19"/>
        <v>0</v>
      </c>
      <c r="G59" s="7">
        <f t="shared" si="20"/>
        <v>0</v>
      </c>
      <c r="H59" s="7">
        <f t="shared" si="21"/>
        <v>0</v>
      </c>
      <c r="I59" s="7">
        <f t="shared" si="22"/>
        <v>0</v>
      </c>
      <c r="J59" s="7">
        <f t="shared" si="23"/>
        <v>0</v>
      </c>
      <c r="K59" s="10"/>
    </row>
    <row r="60" spans="1:11" ht="38.25">
      <c r="A60" s="8">
        <v>55</v>
      </c>
      <c r="B60" s="13" t="s">
        <v>279</v>
      </c>
      <c r="C60" s="7">
        <f t="shared" si="16"/>
        <v>1668</v>
      </c>
      <c r="D60" s="7">
        <f>D62+D63+D64</f>
        <v>1168</v>
      </c>
      <c r="E60" s="7">
        <f>E61+E62+E63+E64</f>
        <v>500</v>
      </c>
      <c r="F60" s="7">
        <f t="shared" si="19"/>
        <v>0</v>
      </c>
      <c r="G60" s="7">
        <f t="shared" si="20"/>
        <v>0</v>
      </c>
      <c r="H60" s="7">
        <f t="shared" si="21"/>
        <v>0</v>
      </c>
      <c r="I60" s="7">
        <f t="shared" si="22"/>
        <v>0</v>
      </c>
      <c r="J60" s="7">
        <f t="shared" si="23"/>
        <v>0</v>
      </c>
      <c r="K60" s="10"/>
    </row>
    <row r="61" spans="1:11">
      <c r="A61" s="8">
        <v>56</v>
      </c>
      <c r="B61" s="10" t="s">
        <v>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0"/>
    </row>
    <row r="62" spans="1:11">
      <c r="A62" s="8">
        <v>57</v>
      </c>
      <c r="B62" s="10" t="s">
        <v>3</v>
      </c>
      <c r="C62" s="7">
        <f t="shared" si="16"/>
        <v>0</v>
      </c>
      <c r="D62" s="7">
        <f t="shared" si="17"/>
        <v>0</v>
      </c>
      <c r="E62" s="7">
        <f t="shared" si="18"/>
        <v>0</v>
      </c>
      <c r="F62" s="7">
        <f t="shared" si="19"/>
        <v>0</v>
      </c>
      <c r="G62" s="7">
        <f t="shared" si="20"/>
        <v>0</v>
      </c>
      <c r="H62" s="7">
        <f t="shared" si="21"/>
        <v>0</v>
      </c>
      <c r="I62" s="7">
        <f t="shared" si="22"/>
        <v>0</v>
      </c>
      <c r="J62" s="7">
        <f t="shared" si="23"/>
        <v>0</v>
      </c>
      <c r="K62" s="10"/>
    </row>
    <row r="63" spans="1:11">
      <c r="A63" s="8">
        <v>58</v>
      </c>
      <c r="B63" s="10" t="s">
        <v>4</v>
      </c>
      <c r="C63" s="7">
        <v>1000</v>
      </c>
      <c r="D63" s="7">
        <f>1000-132+300</f>
        <v>1168</v>
      </c>
      <c r="E63" s="7">
        <v>500</v>
      </c>
      <c r="F63" s="7">
        <f t="shared" si="19"/>
        <v>0</v>
      </c>
      <c r="G63" s="7">
        <f t="shared" si="20"/>
        <v>0</v>
      </c>
      <c r="H63" s="7">
        <f t="shared" si="21"/>
        <v>0</v>
      </c>
      <c r="I63" s="7">
        <f t="shared" si="22"/>
        <v>0</v>
      </c>
      <c r="J63" s="7">
        <f t="shared" si="23"/>
        <v>0</v>
      </c>
      <c r="K63" s="10"/>
    </row>
    <row r="64" spans="1:11">
      <c r="A64" s="8">
        <v>59</v>
      </c>
      <c r="B64" s="10" t="s">
        <v>5</v>
      </c>
      <c r="C64" s="7">
        <f t="shared" si="16"/>
        <v>0</v>
      </c>
      <c r="D64" s="7">
        <f t="shared" si="17"/>
        <v>0</v>
      </c>
      <c r="E64" s="7">
        <f t="shared" si="18"/>
        <v>0</v>
      </c>
      <c r="F64" s="7">
        <f t="shared" si="19"/>
        <v>0</v>
      </c>
      <c r="G64" s="7">
        <f t="shared" si="20"/>
        <v>0</v>
      </c>
      <c r="H64" s="7">
        <f t="shared" si="21"/>
        <v>0</v>
      </c>
      <c r="I64" s="7">
        <f t="shared" si="22"/>
        <v>0</v>
      </c>
      <c r="J64" s="7">
        <f t="shared" si="23"/>
        <v>0</v>
      </c>
      <c r="K64" s="10"/>
    </row>
    <row r="65" spans="1:11" ht="38.25">
      <c r="A65" s="8">
        <v>60</v>
      </c>
      <c r="B65" s="13" t="s">
        <v>280</v>
      </c>
      <c r="C65" s="7">
        <f t="shared" si="16"/>
        <v>462</v>
      </c>
      <c r="D65" s="7">
        <f>D66+D67+D68+D69</f>
        <v>132</v>
      </c>
      <c r="E65" s="7">
        <v>0</v>
      </c>
      <c r="F65" s="7">
        <v>0</v>
      </c>
      <c r="G65" s="7">
        <f>G67+G68+G69</f>
        <v>330</v>
      </c>
      <c r="H65" s="7">
        <f t="shared" si="21"/>
        <v>0</v>
      </c>
      <c r="I65" s="7">
        <f t="shared" si="22"/>
        <v>0</v>
      </c>
      <c r="J65" s="7">
        <f t="shared" si="23"/>
        <v>0</v>
      </c>
      <c r="K65" s="10"/>
    </row>
    <row r="66" spans="1:11">
      <c r="A66" s="8">
        <v>61</v>
      </c>
      <c r="B66" s="13" t="s">
        <v>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0"/>
    </row>
    <row r="67" spans="1:11">
      <c r="A67" s="8">
        <v>62</v>
      </c>
      <c r="B67" s="10" t="s">
        <v>3</v>
      </c>
      <c r="C67" s="7">
        <f t="shared" si="16"/>
        <v>0</v>
      </c>
      <c r="D67" s="7">
        <f t="shared" si="17"/>
        <v>0</v>
      </c>
      <c r="E67" s="7">
        <f t="shared" si="18"/>
        <v>0</v>
      </c>
      <c r="F67" s="7">
        <f t="shared" si="19"/>
        <v>0</v>
      </c>
      <c r="G67" s="7">
        <f t="shared" si="20"/>
        <v>0</v>
      </c>
      <c r="H67" s="7">
        <f t="shared" si="21"/>
        <v>0</v>
      </c>
      <c r="I67" s="7">
        <f t="shared" si="22"/>
        <v>0</v>
      </c>
      <c r="J67" s="7">
        <f t="shared" si="23"/>
        <v>0</v>
      </c>
      <c r="K67" s="10"/>
    </row>
    <row r="68" spans="1:11">
      <c r="A68" s="8">
        <v>63</v>
      </c>
      <c r="B68" s="10" t="s">
        <v>4</v>
      </c>
      <c r="C68" s="7">
        <f t="shared" si="16"/>
        <v>462</v>
      </c>
      <c r="D68" s="7">
        <v>132</v>
      </c>
      <c r="E68" s="7">
        <v>0</v>
      </c>
      <c r="F68" s="7">
        <v>0</v>
      </c>
      <c r="G68" s="7">
        <v>330</v>
      </c>
      <c r="H68" s="7">
        <f t="shared" si="21"/>
        <v>0</v>
      </c>
      <c r="I68" s="7">
        <f t="shared" si="22"/>
        <v>0</v>
      </c>
      <c r="J68" s="7">
        <f t="shared" si="23"/>
        <v>0</v>
      </c>
      <c r="K68" s="10"/>
    </row>
    <row r="69" spans="1:11">
      <c r="A69" s="8">
        <v>64</v>
      </c>
      <c r="B69" s="10" t="s">
        <v>5</v>
      </c>
      <c r="C69" s="7">
        <f t="shared" si="16"/>
        <v>0</v>
      </c>
      <c r="D69" s="7">
        <f t="shared" si="17"/>
        <v>0</v>
      </c>
      <c r="E69" s="7">
        <f t="shared" si="18"/>
        <v>0</v>
      </c>
      <c r="F69" s="7">
        <f t="shared" si="19"/>
        <v>0</v>
      </c>
      <c r="G69" s="7">
        <f t="shared" si="20"/>
        <v>0</v>
      </c>
      <c r="H69" s="7">
        <f t="shared" si="21"/>
        <v>0</v>
      </c>
      <c r="I69" s="7">
        <f t="shared" si="22"/>
        <v>0</v>
      </c>
      <c r="J69" s="7">
        <f t="shared" si="23"/>
        <v>0</v>
      </c>
      <c r="K69" s="10"/>
    </row>
    <row r="70" spans="1:11" ht="39.75" customHeight="1">
      <c r="A70" s="8">
        <v>65</v>
      </c>
      <c r="B70" s="13" t="s">
        <v>281</v>
      </c>
      <c r="C70" s="7">
        <f t="shared" si="16"/>
        <v>350</v>
      </c>
      <c r="D70" s="7">
        <v>0</v>
      </c>
      <c r="E70" s="7">
        <v>0</v>
      </c>
      <c r="F70" s="7">
        <v>0</v>
      </c>
      <c r="G70" s="7">
        <v>0</v>
      </c>
      <c r="H70" s="7">
        <f>H72+H73+H74</f>
        <v>350</v>
      </c>
      <c r="I70" s="7">
        <f t="shared" si="22"/>
        <v>0</v>
      </c>
      <c r="J70" s="7">
        <f t="shared" si="23"/>
        <v>0</v>
      </c>
      <c r="K70" s="10"/>
    </row>
    <row r="71" spans="1:11" ht="13.5" customHeight="1">
      <c r="A71" s="8">
        <v>66</v>
      </c>
      <c r="B71" s="13" t="s">
        <v>2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0"/>
    </row>
    <row r="72" spans="1:11">
      <c r="A72" s="8">
        <v>67</v>
      </c>
      <c r="B72" s="10" t="s">
        <v>3</v>
      </c>
      <c r="C72" s="7">
        <f t="shared" si="16"/>
        <v>0</v>
      </c>
      <c r="D72" s="7">
        <f t="shared" si="17"/>
        <v>0</v>
      </c>
      <c r="E72" s="7">
        <f t="shared" si="18"/>
        <v>0</v>
      </c>
      <c r="F72" s="7">
        <f t="shared" si="19"/>
        <v>0</v>
      </c>
      <c r="G72" s="7">
        <f t="shared" si="20"/>
        <v>0</v>
      </c>
      <c r="H72" s="7">
        <f t="shared" si="21"/>
        <v>0</v>
      </c>
      <c r="I72" s="7">
        <f t="shared" si="22"/>
        <v>0</v>
      </c>
      <c r="J72" s="7">
        <f t="shared" si="23"/>
        <v>0</v>
      </c>
      <c r="K72" s="10"/>
    </row>
    <row r="73" spans="1:11">
      <c r="A73" s="8">
        <v>68</v>
      </c>
      <c r="B73" s="10" t="s">
        <v>4</v>
      </c>
      <c r="C73" s="7">
        <f t="shared" si="16"/>
        <v>350</v>
      </c>
      <c r="D73" s="7">
        <v>0</v>
      </c>
      <c r="E73" s="7">
        <v>0</v>
      </c>
      <c r="F73" s="7">
        <v>0</v>
      </c>
      <c r="G73" s="7">
        <v>0</v>
      </c>
      <c r="H73" s="7">
        <v>350</v>
      </c>
      <c r="I73" s="7">
        <f t="shared" si="22"/>
        <v>0</v>
      </c>
      <c r="J73" s="7">
        <f t="shared" si="23"/>
        <v>0</v>
      </c>
      <c r="K73" s="10"/>
    </row>
    <row r="74" spans="1:11">
      <c r="A74" s="8">
        <v>69</v>
      </c>
      <c r="B74" s="10" t="s">
        <v>5</v>
      </c>
      <c r="C74" s="7">
        <f t="shared" si="16"/>
        <v>0</v>
      </c>
      <c r="D74" s="7">
        <f t="shared" si="17"/>
        <v>0</v>
      </c>
      <c r="E74" s="7">
        <f t="shared" si="18"/>
        <v>0</v>
      </c>
      <c r="F74" s="7">
        <f t="shared" si="19"/>
        <v>0</v>
      </c>
      <c r="G74" s="7">
        <f t="shared" si="20"/>
        <v>0</v>
      </c>
      <c r="H74" s="7">
        <f t="shared" si="21"/>
        <v>0</v>
      </c>
      <c r="I74" s="7">
        <f t="shared" si="22"/>
        <v>0</v>
      </c>
      <c r="J74" s="7">
        <f t="shared" si="23"/>
        <v>0</v>
      </c>
      <c r="K74" s="10"/>
    </row>
    <row r="75" spans="1:11" ht="38.25">
      <c r="A75" s="8">
        <v>70</v>
      </c>
      <c r="B75" s="13" t="s">
        <v>282</v>
      </c>
      <c r="C75" s="7">
        <f t="shared" si="16"/>
        <v>400</v>
      </c>
      <c r="D75" s="7">
        <f>D76+D77+D78+D79</f>
        <v>0</v>
      </c>
      <c r="E75" s="7">
        <v>0</v>
      </c>
      <c r="F75" s="7">
        <v>0</v>
      </c>
      <c r="G75" s="7">
        <v>0</v>
      </c>
      <c r="H75" s="7">
        <v>0</v>
      </c>
      <c r="I75" s="7">
        <f>I77+I78+I79</f>
        <v>400</v>
      </c>
      <c r="J75" s="7">
        <f t="shared" si="23"/>
        <v>0</v>
      </c>
      <c r="K75" s="10"/>
    </row>
    <row r="76" spans="1:11">
      <c r="A76" s="8">
        <v>71</v>
      </c>
      <c r="B76" s="13" t="s">
        <v>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0"/>
    </row>
    <row r="77" spans="1:11">
      <c r="A77" s="8">
        <v>72</v>
      </c>
      <c r="B77" s="10" t="s">
        <v>3</v>
      </c>
      <c r="C77" s="7">
        <f t="shared" si="16"/>
        <v>0</v>
      </c>
      <c r="D77" s="7">
        <f t="shared" si="17"/>
        <v>0</v>
      </c>
      <c r="E77" s="7">
        <f t="shared" si="18"/>
        <v>0</v>
      </c>
      <c r="F77" s="7">
        <f t="shared" si="19"/>
        <v>0</v>
      </c>
      <c r="G77" s="7">
        <f t="shared" si="20"/>
        <v>0</v>
      </c>
      <c r="H77" s="7">
        <f t="shared" si="21"/>
        <v>0</v>
      </c>
      <c r="I77" s="7">
        <f t="shared" si="22"/>
        <v>0</v>
      </c>
      <c r="J77" s="7">
        <f t="shared" si="23"/>
        <v>0</v>
      </c>
      <c r="K77" s="10"/>
    </row>
    <row r="78" spans="1:11">
      <c r="A78" s="8">
        <v>73</v>
      </c>
      <c r="B78" s="10" t="s">
        <v>4</v>
      </c>
      <c r="C78" s="7">
        <f t="shared" si="16"/>
        <v>400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400</v>
      </c>
      <c r="J78" s="7">
        <f t="shared" si="23"/>
        <v>0</v>
      </c>
      <c r="K78" s="10"/>
    </row>
    <row r="79" spans="1:11">
      <c r="A79" s="8">
        <v>74</v>
      </c>
      <c r="B79" s="10" t="s">
        <v>5</v>
      </c>
      <c r="C79" s="7">
        <f t="shared" si="16"/>
        <v>0</v>
      </c>
      <c r="D79" s="7">
        <f t="shared" si="17"/>
        <v>0</v>
      </c>
      <c r="E79" s="7">
        <f t="shared" si="18"/>
        <v>0</v>
      </c>
      <c r="F79" s="7">
        <f t="shared" si="19"/>
        <v>0</v>
      </c>
      <c r="G79" s="7">
        <f t="shared" si="20"/>
        <v>0</v>
      </c>
      <c r="H79" s="7">
        <f t="shared" si="21"/>
        <v>0</v>
      </c>
      <c r="I79" s="7">
        <f t="shared" si="22"/>
        <v>0</v>
      </c>
      <c r="J79" s="7">
        <f t="shared" si="23"/>
        <v>0</v>
      </c>
      <c r="K79" s="10"/>
    </row>
    <row r="80" spans="1:11" ht="25.5">
      <c r="A80" s="8">
        <v>75</v>
      </c>
      <c r="B80" s="13" t="s">
        <v>283</v>
      </c>
      <c r="C80" s="7">
        <f t="shared" si="16"/>
        <v>0</v>
      </c>
      <c r="D80" s="7">
        <f>D83+D82+D84</f>
        <v>0</v>
      </c>
      <c r="E80" s="7">
        <f t="shared" si="18"/>
        <v>0</v>
      </c>
      <c r="F80" s="7">
        <f t="shared" si="19"/>
        <v>0</v>
      </c>
      <c r="G80" s="7">
        <f t="shared" si="20"/>
        <v>0</v>
      </c>
      <c r="H80" s="7">
        <f t="shared" si="21"/>
        <v>0</v>
      </c>
      <c r="I80" s="7">
        <f t="shared" si="22"/>
        <v>0</v>
      </c>
      <c r="J80" s="7">
        <f t="shared" si="23"/>
        <v>0</v>
      </c>
      <c r="K80" s="10"/>
    </row>
    <row r="81" spans="1:11">
      <c r="A81" s="8">
        <v>76</v>
      </c>
      <c r="B81" s="13" t="s">
        <v>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0"/>
    </row>
    <row r="82" spans="1:11">
      <c r="A82" s="8">
        <v>77</v>
      </c>
      <c r="B82" s="10" t="s">
        <v>3</v>
      </c>
      <c r="C82" s="7">
        <f t="shared" si="16"/>
        <v>0</v>
      </c>
      <c r="D82" s="7">
        <f t="shared" si="17"/>
        <v>0</v>
      </c>
      <c r="E82" s="7">
        <f t="shared" si="18"/>
        <v>0</v>
      </c>
      <c r="F82" s="7">
        <f t="shared" si="19"/>
        <v>0</v>
      </c>
      <c r="G82" s="7">
        <f t="shared" si="20"/>
        <v>0</v>
      </c>
      <c r="H82" s="7">
        <f t="shared" si="21"/>
        <v>0</v>
      </c>
      <c r="I82" s="7">
        <f t="shared" si="22"/>
        <v>0</v>
      </c>
      <c r="J82" s="7">
        <f t="shared" si="23"/>
        <v>0</v>
      </c>
      <c r="K82" s="10"/>
    </row>
    <row r="83" spans="1:11">
      <c r="A83" s="8">
        <v>78</v>
      </c>
      <c r="B83" s="10" t="s">
        <v>4</v>
      </c>
      <c r="C83" s="7">
        <f t="shared" si="16"/>
        <v>0</v>
      </c>
      <c r="D83" s="7">
        <v>0</v>
      </c>
      <c r="E83" s="7">
        <f t="shared" si="18"/>
        <v>0</v>
      </c>
      <c r="F83" s="7">
        <f t="shared" si="19"/>
        <v>0</v>
      </c>
      <c r="G83" s="7">
        <f t="shared" si="20"/>
        <v>0</v>
      </c>
      <c r="H83" s="7">
        <f t="shared" si="21"/>
        <v>0</v>
      </c>
      <c r="I83" s="7">
        <f t="shared" si="22"/>
        <v>0</v>
      </c>
      <c r="J83" s="7">
        <f t="shared" si="23"/>
        <v>0</v>
      </c>
      <c r="K83" s="10"/>
    </row>
    <row r="84" spans="1:11">
      <c r="A84" s="8">
        <v>79</v>
      </c>
      <c r="B84" s="10" t="s">
        <v>5</v>
      </c>
      <c r="C84" s="7">
        <f t="shared" si="16"/>
        <v>0</v>
      </c>
      <c r="D84" s="7">
        <f t="shared" ref="D84:D94" si="24">E84+F84+G84+H84+I84+J84+K84</f>
        <v>0</v>
      </c>
      <c r="E84" s="7">
        <f t="shared" si="18"/>
        <v>0</v>
      </c>
      <c r="F84" s="7">
        <f t="shared" si="19"/>
        <v>0</v>
      </c>
      <c r="G84" s="7">
        <f t="shared" si="20"/>
        <v>0</v>
      </c>
      <c r="H84" s="7">
        <f t="shared" si="21"/>
        <v>0</v>
      </c>
      <c r="I84" s="7">
        <f t="shared" si="22"/>
        <v>0</v>
      </c>
      <c r="J84" s="7">
        <f t="shared" si="23"/>
        <v>0</v>
      </c>
      <c r="K84" s="10"/>
    </row>
    <row r="85" spans="1:11" ht="38.25">
      <c r="A85" s="8">
        <v>80</v>
      </c>
      <c r="B85" s="13" t="s">
        <v>311</v>
      </c>
      <c r="C85" s="7">
        <f t="shared" si="16"/>
        <v>125.6</v>
      </c>
      <c r="D85" s="7">
        <f>D86+D87+D88+D89</f>
        <v>125.6</v>
      </c>
      <c r="E85" s="7">
        <f t="shared" si="18"/>
        <v>0</v>
      </c>
      <c r="F85" s="7">
        <f t="shared" si="19"/>
        <v>0</v>
      </c>
      <c r="G85" s="7">
        <f t="shared" si="20"/>
        <v>0</v>
      </c>
      <c r="H85" s="7">
        <f t="shared" si="21"/>
        <v>0</v>
      </c>
      <c r="I85" s="7">
        <f t="shared" si="22"/>
        <v>0</v>
      </c>
      <c r="J85" s="7">
        <f t="shared" si="23"/>
        <v>0</v>
      </c>
      <c r="K85" s="10"/>
    </row>
    <row r="86" spans="1:11">
      <c r="A86" s="8">
        <v>81</v>
      </c>
      <c r="B86" s="13" t="s">
        <v>2</v>
      </c>
      <c r="C86" s="7">
        <f t="shared" si="16"/>
        <v>0</v>
      </c>
      <c r="D86" s="7">
        <f t="shared" si="24"/>
        <v>0</v>
      </c>
      <c r="E86" s="7">
        <f t="shared" si="18"/>
        <v>0</v>
      </c>
      <c r="F86" s="7">
        <f t="shared" si="19"/>
        <v>0</v>
      </c>
      <c r="G86" s="7">
        <f t="shared" si="20"/>
        <v>0</v>
      </c>
      <c r="H86" s="7">
        <f t="shared" si="21"/>
        <v>0</v>
      </c>
      <c r="I86" s="7">
        <f t="shared" si="22"/>
        <v>0</v>
      </c>
      <c r="J86" s="7">
        <f t="shared" si="23"/>
        <v>0</v>
      </c>
      <c r="K86" s="10"/>
    </row>
    <row r="87" spans="1:11">
      <c r="A87" s="8">
        <v>82</v>
      </c>
      <c r="B87" s="10" t="s">
        <v>3</v>
      </c>
      <c r="C87" s="7">
        <f t="shared" si="16"/>
        <v>0</v>
      </c>
      <c r="D87" s="7">
        <f t="shared" si="24"/>
        <v>0</v>
      </c>
      <c r="E87" s="7">
        <f t="shared" si="18"/>
        <v>0</v>
      </c>
      <c r="F87" s="7">
        <f t="shared" si="19"/>
        <v>0</v>
      </c>
      <c r="G87" s="7">
        <f t="shared" si="20"/>
        <v>0</v>
      </c>
      <c r="H87" s="7">
        <f t="shared" si="21"/>
        <v>0</v>
      </c>
      <c r="I87" s="7">
        <f t="shared" si="22"/>
        <v>0</v>
      </c>
      <c r="J87" s="7">
        <f t="shared" si="23"/>
        <v>0</v>
      </c>
      <c r="K87" s="10"/>
    </row>
    <row r="88" spans="1:11">
      <c r="A88" s="8">
        <v>83</v>
      </c>
      <c r="B88" s="10" t="s">
        <v>4</v>
      </c>
      <c r="C88" s="7">
        <f t="shared" si="16"/>
        <v>125.6</v>
      </c>
      <c r="D88" s="7">
        <f>119.1+6.5</f>
        <v>125.6</v>
      </c>
      <c r="E88" s="7">
        <f t="shared" si="18"/>
        <v>0</v>
      </c>
      <c r="F88" s="7">
        <f t="shared" si="19"/>
        <v>0</v>
      </c>
      <c r="G88" s="7">
        <f t="shared" si="20"/>
        <v>0</v>
      </c>
      <c r="H88" s="7">
        <f t="shared" si="21"/>
        <v>0</v>
      </c>
      <c r="I88" s="7">
        <f t="shared" si="22"/>
        <v>0</v>
      </c>
      <c r="J88" s="7">
        <f t="shared" si="23"/>
        <v>0</v>
      </c>
      <c r="K88" s="10"/>
    </row>
    <row r="89" spans="1:11">
      <c r="A89" s="8">
        <v>84</v>
      </c>
      <c r="B89" s="10" t="s">
        <v>5</v>
      </c>
      <c r="C89" s="7">
        <f t="shared" si="16"/>
        <v>0</v>
      </c>
      <c r="D89" s="7">
        <f t="shared" si="24"/>
        <v>0</v>
      </c>
      <c r="E89" s="7">
        <f t="shared" si="18"/>
        <v>0</v>
      </c>
      <c r="F89" s="7">
        <f t="shared" si="19"/>
        <v>0</v>
      </c>
      <c r="G89" s="7">
        <f t="shared" si="20"/>
        <v>0</v>
      </c>
      <c r="H89" s="7">
        <f t="shared" si="21"/>
        <v>0</v>
      </c>
      <c r="I89" s="7">
        <f t="shared" si="22"/>
        <v>0</v>
      </c>
      <c r="J89" s="7">
        <f t="shared" si="23"/>
        <v>0</v>
      </c>
      <c r="K89" s="10"/>
    </row>
    <row r="90" spans="1:11" ht="38.25">
      <c r="A90" s="8">
        <v>85</v>
      </c>
      <c r="B90" s="13" t="s">
        <v>330</v>
      </c>
      <c r="C90" s="7">
        <f t="shared" si="16"/>
        <v>522.1</v>
      </c>
      <c r="D90" s="7">
        <f>D91+D92+D93+D94</f>
        <v>522.1</v>
      </c>
      <c r="E90" s="7">
        <f t="shared" si="18"/>
        <v>0</v>
      </c>
      <c r="F90" s="7">
        <f t="shared" si="19"/>
        <v>0</v>
      </c>
      <c r="G90" s="7">
        <f t="shared" si="20"/>
        <v>0</v>
      </c>
      <c r="H90" s="7">
        <f t="shared" si="21"/>
        <v>0</v>
      </c>
      <c r="I90" s="7">
        <f t="shared" si="22"/>
        <v>0</v>
      </c>
      <c r="J90" s="7">
        <f t="shared" si="23"/>
        <v>0</v>
      </c>
      <c r="K90" s="10"/>
    </row>
    <row r="91" spans="1:11">
      <c r="A91" s="8">
        <v>86</v>
      </c>
      <c r="B91" s="13" t="s">
        <v>2</v>
      </c>
      <c r="C91" s="7">
        <f t="shared" si="16"/>
        <v>0</v>
      </c>
      <c r="D91" s="7">
        <f t="shared" si="24"/>
        <v>0</v>
      </c>
      <c r="E91" s="7">
        <f t="shared" si="18"/>
        <v>0</v>
      </c>
      <c r="F91" s="7">
        <f t="shared" si="19"/>
        <v>0</v>
      </c>
      <c r="G91" s="7">
        <f t="shared" si="20"/>
        <v>0</v>
      </c>
      <c r="H91" s="7">
        <f t="shared" si="21"/>
        <v>0</v>
      </c>
      <c r="I91" s="7">
        <f t="shared" si="22"/>
        <v>0</v>
      </c>
      <c r="J91" s="7">
        <f t="shared" si="23"/>
        <v>0</v>
      </c>
      <c r="K91" s="10"/>
    </row>
    <row r="92" spans="1:11">
      <c r="A92" s="8">
        <v>87</v>
      </c>
      <c r="B92" s="10" t="s">
        <v>3</v>
      </c>
      <c r="C92" s="7">
        <f t="shared" si="16"/>
        <v>0</v>
      </c>
      <c r="D92" s="7">
        <f t="shared" si="24"/>
        <v>0</v>
      </c>
      <c r="E92" s="7">
        <f t="shared" si="18"/>
        <v>0</v>
      </c>
      <c r="F92" s="7">
        <f t="shared" si="19"/>
        <v>0</v>
      </c>
      <c r="G92" s="7">
        <f t="shared" si="20"/>
        <v>0</v>
      </c>
      <c r="H92" s="7">
        <f t="shared" si="21"/>
        <v>0</v>
      </c>
      <c r="I92" s="7">
        <f t="shared" si="22"/>
        <v>0</v>
      </c>
      <c r="J92" s="7">
        <f t="shared" si="23"/>
        <v>0</v>
      </c>
      <c r="K92" s="10"/>
    </row>
    <row r="93" spans="1:11">
      <c r="A93" s="8">
        <v>88</v>
      </c>
      <c r="B93" s="10" t="s">
        <v>4</v>
      </c>
      <c r="C93" s="7">
        <f t="shared" si="16"/>
        <v>522.1</v>
      </c>
      <c r="D93" s="7">
        <v>522.1</v>
      </c>
      <c r="E93" s="7">
        <f t="shared" si="18"/>
        <v>0</v>
      </c>
      <c r="F93" s="7">
        <f t="shared" si="19"/>
        <v>0</v>
      </c>
      <c r="G93" s="7">
        <f t="shared" si="20"/>
        <v>0</v>
      </c>
      <c r="H93" s="7">
        <f t="shared" si="21"/>
        <v>0</v>
      </c>
      <c r="I93" s="7">
        <f t="shared" si="22"/>
        <v>0</v>
      </c>
      <c r="J93" s="7">
        <f t="shared" si="23"/>
        <v>0</v>
      </c>
      <c r="K93" s="10"/>
    </row>
    <row r="94" spans="1:11">
      <c r="A94" s="8">
        <v>89</v>
      </c>
      <c r="B94" s="10" t="s">
        <v>5</v>
      </c>
      <c r="C94" s="7">
        <f t="shared" si="16"/>
        <v>0</v>
      </c>
      <c r="D94" s="7">
        <f t="shared" si="24"/>
        <v>0</v>
      </c>
      <c r="E94" s="7">
        <f t="shared" si="18"/>
        <v>0</v>
      </c>
      <c r="F94" s="7">
        <f t="shared" si="19"/>
        <v>0</v>
      </c>
      <c r="G94" s="7">
        <f t="shared" si="20"/>
        <v>0</v>
      </c>
      <c r="H94" s="7">
        <f t="shared" si="21"/>
        <v>0</v>
      </c>
      <c r="I94" s="7">
        <f t="shared" si="22"/>
        <v>0</v>
      </c>
      <c r="J94" s="7">
        <f t="shared" si="23"/>
        <v>0</v>
      </c>
      <c r="K94" s="10"/>
    </row>
    <row r="95" spans="1:11" ht="40.5">
      <c r="A95" s="8">
        <v>90</v>
      </c>
      <c r="B95" s="12" t="s">
        <v>11</v>
      </c>
      <c r="C95" s="9">
        <f>D95+E95+F95+G95+H95+I95+J95</f>
        <v>20893</v>
      </c>
      <c r="D95" s="9">
        <f>D98</f>
        <v>8100</v>
      </c>
      <c r="E95" s="9">
        <f>E96+E97+E98+E99</f>
        <v>12793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48">
        <v>5.6</v>
      </c>
    </row>
    <row r="96" spans="1:11">
      <c r="A96" s="8">
        <v>91</v>
      </c>
      <c r="B96" s="12" t="s">
        <v>2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0"/>
    </row>
    <row r="97" spans="1:13">
      <c r="A97" s="8">
        <v>92</v>
      </c>
      <c r="B97" s="10" t="s">
        <v>3</v>
      </c>
      <c r="C97" s="7">
        <f t="shared" si="16"/>
        <v>0</v>
      </c>
      <c r="D97" s="7">
        <f t="shared" si="17"/>
        <v>0</v>
      </c>
      <c r="E97" s="7">
        <f t="shared" si="18"/>
        <v>0</v>
      </c>
      <c r="F97" s="7">
        <f t="shared" si="19"/>
        <v>0</v>
      </c>
      <c r="G97" s="7">
        <f t="shared" si="20"/>
        <v>0</v>
      </c>
      <c r="H97" s="7">
        <f t="shared" si="21"/>
        <v>0</v>
      </c>
      <c r="I97" s="7">
        <f t="shared" si="22"/>
        <v>0</v>
      </c>
      <c r="J97" s="7">
        <f t="shared" si="23"/>
        <v>0</v>
      </c>
      <c r="K97" s="10"/>
    </row>
    <row r="98" spans="1:13">
      <c r="A98" s="8">
        <v>93</v>
      </c>
      <c r="B98" s="10" t="s">
        <v>4</v>
      </c>
      <c r="C98" s="7">
        <f t="shared" si="16"/>
        <v>20893</v>
      </c>
      <c r="D98" s="7">
        <f>D103+D123+D128+D133+D138</f>
        <v>8100</v>
      </c>
      <c r="E98" s="7">
        <f>E103+E123+E128+E133+E138+E143</f>
        <v>12793</v>
      </c>
      <c r="F98" s="7">
        <f t="shared" si="19"/>
        <v>0</v>
      </c>
      <c r="G98" s="7">
        <f t="shared" si="20"/>
        <v>0</v>
      </c>
      <c r="H98" s="7">
        <f t="shared" si="21"/>
        <v>0</v>
      </c>
      <c r="I98" s="7">
        <f t="shared" si="22"/>
        <v>0</v>
      </c>
      <c r="J98" s="7">
        <f t="shared" si="23"/>
        <v>0</v>
      </c>
      <c r="K98" s="10"/>
    </row>
    <row r="99" spans="1:13">
      <c r="A99" s="8">
        <v>94</v>
      </c>
      <c r="B99" s="10" t="s">
        <v>5</v>
      </c>
      <c r="C99" s="7">
        <f t="shared" si="16"/>
        <v>0</v>
      </c>
      <c r="D99" s="7">
        <f t="shared" si="17"/>
        <v>0</v>
      </c>
      <c r="E99" s="7">
        <f t="shared" si="18"/>
        <v>0</v>
      </c>
      <c r="F99" s="7">
        <f t="shared" si="19"/>
        <v>0</v>
      </c>
      <c r="G99" s="7">
        <f t="shared" si="20"/>
        <v>0</v>
      </c>
      <c r="H99" s="7">
        <f t="shared" si="21"/>
        <v>0</v>
      </c>
      <c r="I99" s="7">
        <f t="shared" si="22"/>
        <v>0</v>
      </c>
      <c r="J99" s="7">
        <f t="shared" si="23"/>
        <v>0</v>
      </c>
      <c r="K99" s="10"/>
      <c r="L99" s="4"/>
      <c r="M99" s="4"/>
    </row>
    <row r="100" spans="1:13">
      <c r="A100" s="8">
        <v>95</v>
      </c>
      <c r="B100" s="13" t="s">
        <v>297</v>
      </c>
      <c r="C100" s="7">
        <f t="shared" si="16"/>
        <v>8100</v>
      </c>
      <c r="D100" s="7">
        <f>D101+D102+D103</f>
        <v>8100</v>
      </c>
      <c r="E100" s="7">
        <f>E101+E102+E103</f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>
      <c r="A101" s="8">
        <v>96</v>
      </c>
      <c r="B101" s="13" t="s">
        <v>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10"/>
      <c r="L101" s="4"/>
      <c r="M101" s="4"/>
    </row>
    <row r="102" spans="1:13" s="3" customFormat="1">
      <c r="A102" s="8">
        <v>97</v>
      </c>
      <c r="B102" s="10" t="s">
        <v>3</v>
      </c>
      <c r="C102" s="7">
        <f t="shared" si="16"/>
        <v>0</v>
      </c>
      <c r="D102" s="7">
        <f t="shared" si="17"/>
        <v>0</v>
      </c>
      <c r="E102" s="7">
        <f t="shared" si="18"/>
        <v>0</v>
      </c>
      <c r="F102" s="7">
        <f t="shared" si="19"/>
        <v>0</v>
      </c>
      <c r="G102" s="7">
        <f t="shared" si="20"/>
        <v>0</v>
      </c>
      <c r="H102" s="7">
        <f t="shared" si="21"/>
        <v>0</v>
      </c>
      <c r="I102" s="7">
        <f t="shared" si="22"/>
        <v>0</v>
      </c>
      <c r="J102" s="7">
        <f t="shared" si="23"/>
        <v>0</v>
      </c>
      <c r="K102" s="10"/>
      <c r="L102" s="4"/>
      <c r="M102" s="4"/>
    </row>
    <row r="103" spans="1:13" s="3" customFormat="1">
      <c r="A103" s="8">
        <v>98</v>
      </c>
      <c r="B103" s="10" t="s">
        <v>4</v>
      </c>
      <c r="C103" s="7">
        <f t="shared" si="16"/>
        <v>8100</v>
      </c>
      <c r="D103" s="7">
        <f>D108+D113+D118</f>
        <v>8100</v>
      </c>
      <c r="E103" s="7">
        <v>0</v>
      </c>
      <c r="F103" s="7">
        <f t="shared" si="19"/>
        <v>0</v>
      </c>
      <c r="G103" s="7">
        <f t="shared" si="20"/>
        <v>0</v>
      </c>
      <c r="H103" s="7">
        <f t="shared" si="21"/>
        <v>0</v>
      </c>
      <c r="I103" s="7">
        <f t="shared" si="22"/>
        <v>0</v>
      </c>
      <c r="J103" s="7">
        <f t="shared" si="23"/>
        <v>0</v>
      </c>
      <c r="K103" s="10"/>
      <c r="L103" s="4"/>
      <c r="M103" s="4"/>
    </row>
    <row r="104" spans="1:13" s="3" customFormat="1">
      <c r="A104" s="8">
        <v>99</v>
      </c>
      <c r="B104" s="10" t="s">
        <v>23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10"/>
      <c r="L104" s="4"/>
      <c r="M104" s="4"/>
    </row>
    <row r="105" spans="1:13" s="3" customFormat="1">
      <c r="A105" s="8">
        <v>100</v>
      </c>
      <c r="B105" s="13" t="s">
        <v>298</v>
      </c>
      <c r="C105" s="7">
        <f>D105+E105+F105+G105+H105+I105+J105</f>
        <v>0</v>
      </c>
      <c r="D105" s="7">
        <f>D106+D107+D108+D109</f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10"/>
      <c r="L105" s="4"/>
      <c r="M105" s="4"/>
    </row>
    <row r="106" spans="1:13" s="3" customFormat="1">
      <c r="A106" s="8">
        <v>101</v>
      </c>
      <c r="B106" s="13" t="s">
        <v>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10"/>
      <c r="L106" s="4"/>
      <c r="M106" s="4"/>
    </row>
    <row r="107" spans="1:13" s="3" customFormat="1">
      <c r="A107" s="8">
        <v>102</v>
      </c>
      <c r="B107" s="10" t="s">
        <v>3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10"/>
      <c r="L107" s="4"/>
      <c r="M107" s="4"/>
    </row>
    <row r="108" spans="1:13" s="3" customFormat="1" ht="13.5" customHeight="1">
      <c r="A108" s="8">
        <v>103</v>
      </c>
      <c r="B108" s="10" t="s">
        <v>4</v>
      </c>
      <c r="C108" s="7">
        <f>D108+E108+F108+G108+H108+I108+J108</f>
        <v>0</v>
      </c>
      <c r="D108" s="7">
        <f>31495-27795-100-3600</f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10"/>
      <c r="L108" s="4"/>
      <c r="M108" s="4"/>
    </row>
    <row r="109" spans="1:13" s="3" customFormat="1">
      <c r="A109" s="8">
        <v>104</v>
      </c>
      <c r="B109" s="10" t="s">
        <v>23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 ht="16.5" customHeight="1">
      <c r="A110" s="8">
        <v>105</v>
      </c>
      <c r="B110" s="13" t="s">
        <v>296</v>
      </c>
      <c r="C110" s="7">
        <f>D110+E110+F110+G110+H110+I110+J110</f>
        <v>8000</v>
      </c>
      <c r="D110" s="7">
        <f>D111+D112+D113+D114</f>
        <v>8000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>
      <c r="A111" s="8">
        <v>106</v>
      </c>
      <c r="B111" s="10" t="s">
        <v>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0"/>
      <c r="L111" s="4"/>
      <c r="M111" s="4"/>
    </row>
    <row r="112" spans="1:13" s="3" customFormat="1">
      <c r="A112" s="8">
        <v>107</v>
      </c>
      <c r="B112" s="10" t="s">
        <v>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10"/>
      <c r="L112" s="4"/>
      <c r="M112" s="4"/>
    </row>
    <row r="113" spans="1:13" s="3" customFormat="1">
      <c r="A113" s="8">
        <v>108</v>
      </c>
      <c r="B113" s="10" t="s">
        <v>4</v>
      </c>
      <c r="C113" s="7">
        <f>D113+E113+F113+G113+H113+I113+J113</f>
        <v>8000</v>
      </c>
      <c r="D113" s="7">
        <f>6400+3600-2000</f>
        <v>8000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10"/>
      <c r="L113" s="4"/>
      <c r="M113" s="4"/>
    </row>
    <row r="114" spans="1:13" s="3" customFormat="1">
      <c r="A114" s="8">
        <v>109</v>
      </c>
      <c r="B114" s="10" t="s">
        <v>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25.5">
      <c r="A115" s="8">
        <v>110</v>
      </c>
      <c r="B115" s="13" t="s">
        <v>309</v>
      </c>
      <c r="C115" s="7">
        <f>C116+C117+C118+C119</f>
        <v>100</v>
      </c>
      <c r="D115" s="7">
        <f>D116+D117+D118+D119</f>
        <v>100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10"/>
      <c r="L115" s="4"/>
      <c r="M115" s="4"/>
    </row>
    <row r="116" spans="1:13" s="3" customFormat="1">
      <c r="A116" s="8">
        <v>111</v>
      </c>
      <c r="B116" s="10" t="s">
        <v>2</v>
      </c>
      <c r="C116" s="7">
        <f>D116+F116+G116+H116+I116+J116</f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3</v>
      </c>
      <c r="C117" s="7">
        <f>D117+E117+F117+G117+H117+I117+J117</f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10"/>
      <c r="L117" s="4"/>
      <c r="M117" s="4"/>
    </row>
    <row r="118" spans="1:13" s="3" customFormat="1">
      <c r="A118" s="8">
        <v>113</v>
      </c>
      <c r="B118" s="10" t="s">
        <v>4</v>
      </c>
      <c r="C118" s="7">
        <f>D118+E118+F118+G118+H118+I118+J118</f>
        <v>100</v>
      </c>
      <c r="D118" s="7">
        <v>100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>
      <c r="A119" s="8">
        <v>114</v>
      </c>
      <c r="B119" s="10" t="s">
        <v>23</v>
      </c>
      <c r="C119" s="7">
        <f>D119+E119+F119+G119+H119+I119+J119</f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10"/>
      <c r="L119" s="4"/>
      <c r="M119" s="4"/>
    </row>
    <row r="120" spans="1:13" s="3" customFormat="1" ht="25.5">
      <c r="A120" s="8">
        <v>115</v>
      </c>
      <c r="B120" s="13" t="s">
        <v>233</v>
      </c>
      <c r="C120" s="7">
        <f t="shared" si="16"/>
        <v>0</v>
      </c>
      <c r="D120" s="7">
        <f t="shared" si="17"/>
        <v>0</v>
      </c>
      <c r="E120" s="7">
        <f t="shared" si="18"/>
        <v>0</v>
      </c>
      <c r="F120" s="7">
        <f t="shared" si="19"/>
        <v>0</v>
      </c>
      <c r="G120" s="7">
        <f t="shared" si="20"/>
        <v>0</v>
      </c>
      <c r="H120" s="7">
        <f t="shared" si="21"/>
        <v>0</v>
      </c>
      <c r="I120" s="7">
        <f t="shared" si="22"/>
        <v>0</v>
      </c>
      <c r="J120" s="7">
        <f t="shared" si="23"/>
        <v>0</v>
      </c>
      <c r="K120" s="10"/>
      <c r="L120" s="4"/>
      <c r="M120" s="4"/>
    </row>
    <row r="121" spans="1:13" s="3" customFormat="1">
      <c r="A121" s="8">
        <v>116</v>
      </c>
      <c r="B121" s="13" t="s">
        <v>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3</v>
      </c>
      <c r="C122" s="7">
        <f t="shared" si="16"/>
        <v>0</v>
      </c>
      <c r="D122" s="7">
        <f t="shared" si="17"/>
        <v>0</v>
      </c>
      <c r="E122" s="7">
        <f t="shared" si="18"/>
        <v>0</v>
      </c>
      <c r="F122" s="7">
        <f t="shared" si="19"/>
        <v>0</v>
      </c>
      <c r="G122" s="7">
        <f t="shared" si="20"/>
        <v>0</v>
      </c>
      <c r="H122" s="7">
        <f t="shared" si="21"/>
        <v>0</v>
      </c>
      <c r="I122" s="7">
        <f t="shared" si="22"/>
        <v>0</v>
      </c>
      <c r="J122" s="7">
        <f t="shared" si="23"/>
        <v>0</v>
      </c>
      <c r="K122" s="10"/>
      <c r="L122" s="4"/>
      <c r="M122" s="4"/>
    </row>
    <row r="123" spans="1:13" s="3" customFormat="1">
      <c r="A123" s="8">
        <v>118</v>
      </c>
      <c r="B123" s="10" t="s">
        <v>4</v>
      </c>
      <c r="C123" s="7">
        <f t="shared" si="16"/>
        <v>0</v>
      </c>
      <c r="D123" s="7">
        <f t="shared" si="17"/>
        <v>0</v>
      </c>
      <c r="E123" s="7">
        <f t="shared" si="18"/>
        <v>0</v>
      </c>
      <c r="F123" s="7">
        <f t="shared" si="19"/>
        <v>0</v>
      </c>
      <c r="G123" s="7">
        <f t="shared" si="20"/>
        <v>0</v>
      </c>
      <c r="H123" s="7">
        <f t="shared" si="21"/>
        <v>0</v>
      </c>
      <c r="I123" s="7">
        <f t="shared" si="22"/>
        <v>0</v>
      </c>
      <c r="J123" s="7">
        <f t="shared" si="23"/>
        <v>0</v>
      </c>
      <c r="K123" s="10"/>
      <c r="L123" s="4"/>
      <c r="M123" s="4"/>
    </row>
    <row r="124" spans="1:13" s="3" customFormat="1">
      <c r="A124" s="8">
        <v>119</v>
      </c>
      <c r="B124" s="10" t="s">
        <v>5</v>
      </c>
      <c r="C124" s="7">
        <f t="shared" si="16"/>
        <v>0</v>
      </c>
      <c r="D124" s="7">
        <f t="shared" si="17"/>
        <v>0</v>
      </c>
      <c r="E124" s="7">
        <f t="shared" si="18"/>
        <v>0</v>
      </c>
      <c r="F124" s="7">
        <f t="shared" si="19"/>
        <v>0</v>
      </c>
      <c r="G124" s="7">
        <f t="shared" si="20"/>
        <v>0</v>
      </c>
      <c r="H124" s="7">
        <f t="shared" si="21"/>
        <v>0</v>
      </c>
      <c r="I124" s="7">
        <f t="shared" si="22"/>
        <v>0</v>
      </c>
      <c r="J124" s="7">
        <f t="shared" si="23"/>
        <v>0</v>
      </c>
      <c r="K124" s="10"/>
      <c r="L124" s="4"/>
      <c r="M124" s="4"/>
    </row>
    <row r="125" spans="1:13" s="3" customFormat="1" ht="25.5">
      <c r="A125" s="8">
        <v>120</v>
      </c>
      <c r="B125" s="13" t="s">
        <v>12</v>
      </c>
      <c r="C125" s="7">
        <f t="shared" si="16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>
      <c r="A126" s="8">
        <v>121</v>
      </c>
      <c r="B126" s="13" t="s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>
      <c r="A127" s="8">
        <v>122</v>
      </c>
      <c r="B127" s="10" t="s">
        <v>3</v>
      </c>
      <c r="C127" s="7">
        <f t="shared" si="16"/>
        <v>0</v>
      </c>
      <c r="D127" s="7">
        <f t="shared" si="17"/>
        <v>0</v>
      </c>
      <c r="E127" s="7">
        <f t="shared" si="18"/>
        <v>0</v>
      </c>
      <c r="F127" s="7">
        <f t="shared" si="19"/>
        <v>0</v>
      </c>
      <c r="G127" s="7">
        <f t="shared" si="20"/>
        <v>0</v>
      </c>
      <c r="H127" s="7">
        <f t="shared" si="21"/>
        <v>0</v>
      </c>
      <c r="I127" s="7">
        <f t="shared" si="22"/>
        <v>0</v>
      </c>
      <c r="J127" s="7">
        <f t="shared" si="23"/>
        <v>0</v>
      </c>
      <c r="K127" s="10"/>
      <c r="L127" s="4"/>
      <c r="M127" s="4"/>
    </row>
    <row r="128" spans="1:13" s="3" customFormat="1">
      <c r="A128" s="8">
        <v>123</v>
      </c>
      <c r="B128" s="10" t="s">
        <v>4</v>
      </c>
      <c r="C128" s="7">
        <f t="shared" si="16"/>
        <v>0</v>
      </c>
      <c r="D128" s="7">
        <f t="shared" si="17"/>
        <v>0</v>
      </c>
      <c r="E128" s="7">
        <f t="shared" si="18"/>
        <v>0</v>
      </c>
      <c r="F128" s="7">
        <f t="shared" si="19"/>
        <v>0</v>
      </c>
      <c r="G128" s="7">
        <f t="shared" si="20"/>
        <v>0</v>
      </c>
      <c r="H128" s="7">
        <f t="shared" si="21"/>
        <v>0</v>
      </c>
      <c r="I128" s="7">
        <f t="shared" si="22"/>
        <v>0</v>
      </c>
      <c r="J128" s="7">
        <f t="shared" si="23"/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7">
        <f t="shared" si="16"/>
        <v>0</v>
      </c>
      <c r="D129" s="7">
        <f t="shared" si="17"/>
        <v>0</v>
      </c>
      <c r="E129" s="7">
        <f t="shared" si="18"/>
        <v>0</v>
      </c>
      <c r="F129" s="7">
        <f t="shared" si="19"/>
        <v>0</v>
      </c>
      <c r="G129" s="7">
        <f t="shared" si="20"/>
        <v>0</v>
      </c>
      <c r="H129" s="7">
        <f t="shared" si="21"/>
        <v>0</v>
      </c>
      <c r="I129" s="7">
        <f t="shared" si="22"/>
        <v>0</v>
      </c>
      <c r="J129" s="7">
        <f t="shared" si="23"/>
        <v>0</v>
      </c>
      <c r="K129" s="10"/>
      <c r="L129" s="4"/>
      <c r="M129" s="4"/>
    </row>
    <row r="130" spans="1:13" s="3" customFormat="1" ht="38.25">
      <c r="A130" s="8">
        <v>125</v>
      </c>
      <c r="B130" s="13" t="s">
        <v>13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>
      <c r="A131" s="8">
        <v>126</v>
      </c>
      <c r="B131" s="13" t="s">
        <v>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10"/>
      <c r="L131" s="4"/>
      <c r="M131" s="4"/>
    </row>
    <row r="132" spans="1:13" s="3" customFormat="1">
      <c r="A132" s="8">
        <v>127</v>
      </c>
      <c r="B132" s="10" t="s">
        <v>3</v>
      </c>
      <c r="C132" s="7">
        <f t="shared" si="16"/>
        <v>0</v>
      </c>
      <c r="D132" s="7">
        <f t="shared" si="17"/>
        <v>0</v>
      </c>
      <c r="E132" s="7">
        <f t="shared" si="18"/>
        <v>0</v>
      </c>
      <c r="F132" s="7">
        <f t="shared" si="19"/>
        <v>0</v>
      </c>
      <c r="G132" s="7">
        <f t="shared" si="20"/>
        <v>0</v>
      </c>
      <c r="H132" s="7">
        <f t="shared" si="21"/>
        <v>0</v>
      </c>
      <c r="I132" s="7">
        <f t="shared" si="22"/>
        <v>0</v>
      </c>
      <c r="J132" s="7">
        <f t="shared" si="23"/>
        <v>0</v>
      </c>
      <c r="K132" s="10"/>
      <c r="L132" s="4"/>
      <c r="M132" s="4"/>
    </row>
    <row r="133" spans="1:13" s="3" customFormat="1">
      <c r="A133" s="8">
        <v>128</v>
      </c>
      <c r="B133" s="10" t="s">
        <v>4</v>
      </c>
      <c r="C133" s="7">
        <f t="shared" si="16"/>
        <v>0</v>
      </c>
      <c r="D133" s="7">
        <f t="shared" si="17"/>
        <v>0</v>
      </c>
      <c r="E133" s="7">
        <f t="shared" si="18"/>
        <v>0</v>
      </c>
      <c r="F133" s="7">
        <f t="shared" si="19"/>
        <v>0</v>
      </c>
      <c r="G133" s="7">
        <f t="shared" si="20"/>
        <v>0</v>
      </c>
      <c r="H133" s="7">
        <f t="shared" si="21"/>
        <v>0</v>
      </c>
      <c r="I133" s="7">
        <f t="shared" si="22"/>
        <v>0</v>
      </c>
      <c r="J133" s="7">
        <f t="shared" si="23"/>
        <v>0</v>
      </c>
      <c r="K133" s="10"/>
      <c r="L133" s="4"/>
      <c r="M133" s="4"/>
    </row>
    <row r="134" spans="1:13" s="3" customFormat="1">
      <c r="A134" s="8">
        <v>129</v>
      </c>
      <c r="B134" s="10" t="s">
        <v>5</v>
      </c>
      <c r="C134" s="7">
        <f t="shared" si="16"/>
        <v>0</v>
      </c>
      <c r="D134" s="7">
        <f t="shared" si="17"/>
        <v>0</v>
      </c>
      <c r="E134" s="7">
        <f t="shared" si="18"/>
        <v>0</v>
      </c>
      <c r="F134" s="7">
        <f t="shared" si="19"/>
        <v>0</v>
      </c>
      <c r="G134" s="7">
        <f t="shared" si="20"/>
        <v>0</v>
      </c>
      <c r="H134" s="7">
        <f t="shared" si="21"/>
        <v>0</v>
      </c>
      <c r="I134" s="7">
        <f t="shared" si="22"/>
        <v>0</v>
      </c>
      <c r="J134" s="7">
        <f t="shared" si="23"/>
        <v>0</v>
      </c>
      <c r="K134" s="10"/>
      <c r="L134" s="4"/>
      <c r="M134" s="4"/>
    </row>
    <row r="135" spans="1:13" s="3" customFormat="1" ht="25.5">
      <c r="A135" s="8">
        <v>130</v>
      </c>
      <c r="B135" s="13" t="s">
        <v>14</v>
      </c>
      <c r="C135" s="7">
        <f t="shared" si="16"/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0"/>
      <c r="L135" s="4"/>
      <c r="M135" s="4"/>
    </row>
    <row r="136" spans="1:13" s="3" customFormat="1">
      <c r="A136" s="8">
        <v>131</v>
      </c>
      <c r="B136" s="13" t="s">
        <v>2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3</v>
      </c>
      <c r="C137" s="7">
        <f t="shared" si="16"/>
        <v>0</v>
      </c>
      <c r="D137" s="7">
        <f t="shared" si="17"/>
        <v>0</v>
      </c>
      <c r="E137" s="7">
        <f t="shared" si="18"/>
        <v>0</v>
      </c>
      <c r="F137" s="7">
        <f t="shared" si="19"/>
        <v>0</v>
      </c>
      <c r="G137" s="7">
        <f t="shared" si="20"/>
        <v>0</v>
      </c>
      <c r="H137" s="7">
        <f t="shared" si="21"/>
        <v>0</v>
      </c>
      <c r="I137" s="7">
        <f t="shared" si="22"/>
        <v>0</v>
      </c>
      <c r="J137" s="7">
        <f t="shared" si="23"/>
        <v>0</v>
      </c>
      <c r="K137" s="10"/>
      <c r="L137" s="4"/>
      <c r="M137" s="4"/>
    </row>
    <row r="138" spans="1:13" s="3" customFormat="1">
      <c r="A138" s="8">
        <v>133</v>
      </c>
      <c r="B138" s="10" t="s">
        <v>4</v>
      </c>
      <c r="C138" s="7">
        <f t="shared" si="16"/>
        <v>0</v>
      </c>
      <c r="D138" s="7">
        <f t="shared" si="17"/>
        <v>0</v>
      </c>
      <c r="E138" s="7">
        <f t="shared" si="18"/>
        <v>0</v>
      </c>
      <c r="F138" s="7">
        <f t="shared" si="19"/>
        <v>0</v>
      </c>
      <c r="G138" s="7">
        <f t="shared" si="20"/>
        <v>0</v>
      </c>
      <c r="H138" s="7">
        <f t="shared" si="21"/>
        <v>0</v>
      </c>
      <c r="I138" s="7">
        <f t="shared" si="22"/>
        <v>0</v>
      </c>
      <c r="J138" s="7">
        <f t="shared" si="23"/>
        <v>0</v>
      </c>
      <c r="K138" s="10"/>
      <c r="L138" s="4"/>
      <c r="M138" s="4"/>
    </row>
    <row r="139" spans="1:13" s="3" customFormat="1">
      <c r="A139" s="8">
        <v>134</v>
      </c>
      <c r="B139" s="10" t="s">
        <v>5</v>
      </c>
      <c r="C139" s="7">
        <f t="shared" si="16"/>
        <v>0</v>
      </c>
      <c r="D139" s="7">
        <f t="shared" si="17"/>
        <v>0</v>
      </c>
      <c r="E139" s="7">
        <f t="shared" si="18"/>
        <v>0</v>
      </c>
      <c r="F139" s="7">
        <f t="shared" si="19"/>
        <v>0</v>
      </c>
      <c r="G139" s="7">
        <f t="shared" si="20"/>
        <v>0</v>
      </c>
      <c r="H139" s="7">
        <f t="shared" si="21"/>
        <v>0</v>
      </c>
      <c r="I139" s="7">
        <f t="shared" si="22"/>
        <v>0</v>
      </c>
      <c r="J139" s="7">
        <f t="shared" si="23"/>
        <v>0</v>
      </c>
      <c r="K139" s="10"/>
      <c r="L139" s="4"/>
      <c r="M139" s="4"/>
    </row>
    <row r="140" spans="1:13" s="3" customFormat="1" ht="41.25" customHeight="1">
      <c r="A140" s="8"/>
      <c r="B140" s="13" t="s">
        <v>340</v>
      </c>
      <c r="C140" s="7">
        <f>D140+E140+F140+G140+H140+I140+J140</f>
        <v>12793</v>
      </c>
      <c r="D140" s="7">
        <v>0</v>
      </c>
      <c r="E140" s="7">
        <f>E141+E142+E143+E144</f>
        <v>12793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/>
      <c r="L140" s="4"/>
      <c r="M140" s="4"/>
    </row>
    <row r="141" spans="1:13" s="3" customFormat="1">
      <c r="A141" s="8"/>
      <c r="B141" s="10" t="s">
        <v>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>
      <c r="A142" s="8"/>
      <c r="B142" s="10" t="s">
        <v>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0"/>
      <c r="L142" s="4"/>
      <c r="M142" s="4"/>
    </row>
    <row r="143" spans="1:13" s="3" customFormat="1">
      <c r="A143" s="8"/>
      <c r="B143" s="10" t="s">
        <v>30</v>
      </c>
      <c r="C143" s="7">
        <f>D143+E143+F143+G143+H143+I143+J143</f>
        <v>12793</v>
      </c>
      <c r="D143" s="7">
        <v>0</v>
      </c>
      <c r="E143" s="7">
        <v>12793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0"/>
      <c r="L143" s="4"/>
      <c r="M143" s="4"/>
    </row>
    <row r="144" spans="1:13" s="3" customFormat="1">
      <c r="A144" s="8"/>
      <c r="B144" s="10" t="s">
        <v>23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10"/>
      <c r="L144" s="4"/>
      <c r="M144" s="4"/>
    </row>
    <row r="145" spans="1:13" s="3" customFormat="1" ht="40.5">
      <c r="A145" s="8">
        <v>135</v>
      </c>
      <c r="B145" s="12" t="s">
        <v>16</v>
      </c>
      <c r="C145" s="9">
        <f>D145+E145+F145+G145+H145+I145+J145</f>
        <v>8342</v>
      </c>
      <c r="D145" s="9">
        <f>D146+D147+D148+D149</f>
        <v>42</v>
      </c>
      <c r="E145" s="9">
        <f>E147+E148+E149</f>
        <v>8300</v>
      </c>
      <c r="F145" s="9">
        <f>F147+F148+F149</f>
        <v>0</v>
      </c>
      <c r="G145" s="9">
        <f>G147+G148+G149</f>
        <v>0</v>
      </c>
      <c r="H145" s="9">
        <f>H147+H148+H149</f>
        <v>0</v>
      </c>
      <c r="I145" s="9">
        <v>0</v>
      </c>
      <c r="J145" s="9">
        <v>0</v>
      </c>
      <c r="K145" s="10">
        <v>8</v>
      </c>
      <c r="L145" s="4"/>
      <c r="M145" s="4"/>
    </row>
    <row r="146" spans="1:13" s="3" customFormat="1">
      <c r="A146" s="8">
        <v>136</v>
      </c>
      <c r="B146" s="12" t="s">
        <v>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10"/>
      <c r="L146" s="4"/>
      <c r="M146" s="4"/>
    </row>
    <row r="147" spans="1:13" s="3" customFormat="1">
      <c r="A147" s="8">
        <v>137</v>
      </c>
      <c r="B147" s="10" t="s">
        <v>3</v>
      </c>
      <c r="C147" s="7">
        <f t="shared" ref="C147:C205" si="25">D147+E147+F147+G147+H147+I147+J147</f>
        <v>0</v>
      </c>
      <c r="D147" s="7">
        <f t="shared" ref="D147:D205" si="26">E147+F147+G147+H147+I147+J147+K147</f>
        <v>0</v>
      </c>
      <c r="E147" s="7">
        <f t="shared" ref="E147:J205" si="27">F147+G147+H147+I147+J147+K147+L147</f>
        <v>0</v>
      </c>
      <c r="F147" s="7">
        <f t="shared" ref="F147:G205" si="28">G147+H147+I147+J147+K147+L147+M147</f>
        <v>0</v>
      </c>
      <c r="G147" s="7">
        <f t="shared" ref="G147:G158" si="29">H147+I147+J147+K147+L147+M147+N147</f>
        <v>0</v>
      </c>
      <c r="H147" s="7">
        <f t="shared" ref="H147:J205" si="30">I147+J147+K147+L147+M147+N147+O147</f>
        <v>0</v>
      </c>
      <c r="I147" s="7">
        <f t="shared" ref="I147:I158" si="31">J147+K147+L147+M147+N147+O147+P147</f>
        <v>0</v>
      </c>
      <c r="J147" s="7">
        <f t="shared" ref="J147:J158" si="32">K147+L147+M147+N147+O147+P147+Q147</f>
        <v>0</v>
      </c>
      <c r="K147" s="10"/>
      <c r="L147" s="4"/>
      <c r="M147" s="4"/>
    </row>
    <row r="148" spans="1:13" s="3" customFormat="1">
      <c r="A148" s="8">
        <v>138</v>
      </c>
      <c r="B148" s="10" t="s">
        <v>4</v>
      </c>
      <c r="C148" s="7">
        <f t="shared" si="25"/>
        <v>8342</v>
      </c>
      <c r="D148" s="7">
        <f>D153+D158</f>
        <v>42</v>
      </c>
      <c r="E148" s="7">
        <f>E153+E158+E163</f>
        <v>8300</v>
      </c>
      <c r="F148" s="7">
        <f>F153+F158</f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>
      <c r="A149" s="8">
        <v>139</v>
      </c>
      <c r="B149" s="10" t="s">
        <v>5</v>
      </c>
      <c r="C149" s="7">
        <f t="shared" si="25"/>
        <v>0</v>
      </c>
      <c r="D149" s="7">
        <f>E149+F149+G149+H149+I149+J149+K149</f>
        <v>0</v>
      </c>
      <c r="E149" s="7">
        <f t="shared" si="27"/>
        <v>0</v>
      </c>
      <c r="F149" s="7">
        <f t="shared" si="28"/>
        <v>0</v>
      </c>
      <c r="G149" s="7">
        <f t="shared" si="29"/>
        <v>0</v>
      </c>
      <c r="H149" s="7">
        <f t="shared" si="30"/>
        <v>0</v>
      </c>
      <c r="I149" s="7">
        <f t="shared" si="31"/>
        <v>0</v>
      </c>
      <c r="J149" s="7">
        <f t="shared" si="32"/>
        <v>0</v>
      </c>
      <c r="K149" s="10"/>
      <c r="L149" s="4"/>
      <c r="M149" s="4"/>
    </row>
    <row r="150" spans="1:13" s="3" customFormat="1" ht="38.25">
      <c r="A150" s="8">
        <v>140</v>
      </c>
      <c r="B150" s="13" t="s">
        <v>234</v>
      </c>
      <c r="C150" s="7">
        <f t="shared" si="25"/>
        <v>0</v>
      </c>
      <c r="D150" s="7">
        <v>0</v>
      </c>
      <c r="E150" s="7">
        <f>E152+E153+E154</f>
        <v>0</v>
      </c>
      <c r="F150" s="7">
        <f t="shared" si="28"/>
        <v>0</v>
      </c>
      <c r="G150" s="7">
        <f t="shared" si="29"/>
        <v>0</v>
      </c>
      <c r="H150" s="7">
        <f t="shared" si="30"/>
        <v>0</v>
      </c>
      <c r="I150" s="7">
        <f t="shared" si="31"/>
        <v>0</v>
      </c>
      <c r="J150" s="7">
        <f t="shared" si="32"/>
        <v>0</v>
      </c>
      <c r="K150" s="10"/>
      <c r="L150" s="4"/>
      <c r="M150" s="4"/>
    </row>
    <row r="151" spans="1:13" s="3" customFormat="1">
      <c r="A151" s="8">
        <v>141</v>
      </c>
      <c r="B151" s="13" t="s">
        <v>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10"/>
      <c r="L151" s="4"/>
      <c r="M151" s="4"/>
    </row>
    <row r="152" spans="1:13" s="3" customFormat="1">
      <c r="A152" s="8">
        <v>142</v>
      </c>
      <c r="B152" s="10" t="s">
        <v>3</v>
      </c>
      <c r="C152" s="7">
        <f t="shared" si="25"/>
        <v>0</v>
      </c>
      <c r="D152" s="7">
        <f t="shared" si="26"/>
        <v>0</v>
      </c>
      <c r="E152" s="7">
        <f t="shared" si="27"/>
        <v>0</v>
      </c>
      <c r="F152" s="7">
        <f t="shared" si="28"/>
        <v>0</v>
      </c>
      <c r="G152" s="7">
        <f t="shared" si="29"/>
        <v>0</v>
      </c>
      <c r="H152" s="7">
        <f t="shared" si="30"/>
        <v>0</v>
      </c>
      <c r="I152" s="7">
        <f t="shared" si="31"/>
        <v>0</v>
      </c>
      <c r="J152" s="7">
        <f t="shared" si="32"/>
        <v>0</v>
      </c>
      <c r="K152" s="10"/>
      <c r="L152" s="4"/>
      <c r="M152" s="4"/>
    </row>
    <row r="153" spans="1:13" s="3" customFormat="1">
      <c r="A153" s="8">
        <v>143</v>
      </c>
      <c r="B153" s="10" t="s">
        <v>4</v>
      </c>
      <c r="C153" s="7">
        <f t="shared" si="25"/>
        <v>0</v>
      </c>
      <c r="D153" s="7">
        <v>0</v>
      </c>
      <c r="E153" s="7">
        <v>0</v>
      </c>
      <c r="F153" s="7">
        <f t="shared" si="28"/>
        <v>0</v>
      </c>
      <c r="G153" s="7">
        <f t="shared" si="29"/>
        <v>0</v>
      </c>
      <c r="H153" s="7">
        <f t="shared" si="30"/>
        <v>0</v>
      </c>
      <c r="I153" s="7">
        <f t="shared" si="31"/>
        <v>0</v>
      </c>
      <c r="J153" s="7">
        <f t="shared" si="32"/>
        <v>0</v>
      </c>
      <c r="K153" s="10"/>
      <c r="L153" s="4"/>
      <c r="M153" s="4"/>
    </row>
    <row r="154" spans="1:13" s="3" customFormat="1">
      <c r="A154" s="8">
        <v>144</v>
      </c>
      <c r="B154" s="10" t="s">
        <v>5</v>
      </c>
      <c r="C154" s="7">
        <f t="shared" si="25"/>
        <v>0</v>
      </c>
      <c r="D154" s="7">
        <f t="shared" si="26"/>
        <v>0</v>
      </c>
      <c r="E154" s="7">
        <f t="shared" si="27"/>
        <v>0</v>
      </c>
      <c r="F154" s="7">
        <f t="shared" si="28"/>
        <v>0</v>
      </c>
      <c r="G154" s="7">
        <f t="shared" si="29"/>
        <v>0</v>
      </c>
      <c r="H154" s="7">
        <f t="shared" si="30"/>
        <v>0</v>
      </c>
      <c r="I154" s="7">
        <f t="shared" si="31"/>
        <v>0</v>
      </c>
      <c r="J154" s="7">
        <f t="shared" si="32"/>
        <v>0</v>
      </c>
      <c r="K154" s="10"/>
      <c r="L154" s="4"/>
      <c r="M154" s="4"/>
    </row>
    <row r="155" spans="1:13" s="3" customFormat="1" ht="25.5">
      <c r="A155" s="8">
        <v>145</v>
      </c>
      <c r="B155" s="13" t="s">
        <v>198</v>
      </c>
      <c r="C155" s="7">
        <f t="shared" si="25"/>
        <v>42</v>
      </c>
      <c r="D155" s="7">
        <f>D156+D157+D158+D164</f>
        <v>42</v>
      </c>
      <c r="E155" s="7">
        <f>E157+E158+E164</f>
        <v>0</v>
      </c>
      <c r="F155" s="7">
        <f>F157+F158+F164</f>
        <v>0</v>
      </c>
      <c r="G155" s="7">
        <f t="shared" si="29"/>
        <v>0</v>
      </c>
      <c r="H155" s="7">
        <f t="shared" si="30"/>
        <v>0</v>
      </c>
      <c r="I155" s="7">
        <f t="shared" si="31"/>
        <v>0</v>
      </c>
      <c r="J155" s="7">
        <f t="shared" si="32"/>
        <v>0</v>
      </c>
      <c r="K155" s="10"/>
      <c r="L155" s="4"/>
      <c r="M155" s="4"/>
    </row>
    <row r="156" spans="1:13" s="3" customFormat="1">
      <c r="A156" s="8">
        <v>146</v>
      </c>
      <c r="B156" s="10" t="s">
        <v>2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>
      <c r="A157" s="8">
        <v>147</v>
      </c>
      <c r="B157" s="10" t="s">
        <v>3</v>
      </c>
      <c r="C157" s="7">
        <f t="shared" si="25"/>
        <v>0</v>
      </c>
      <c r="D157" s="7">
        <f t="shared" si="26"/>
        <v>0</v>
      </c>
      <c r="E157" s="7">
        <f t="shared" si="27"/>
        <v>0</v>
      </c>
      <c r="F157" s="7">
        <f t="shared" si="28"/>
        <v>0</v>
      </c>
      <c r="G157" s="7">
        <f t="shared" si="29"/>
        <v>0</v>
      </c>
      <c r="H157" s="7">
        <f t="shared" si="30"/>
        <v>0</v>
      </c>
      <c r="I157" s="7">
        <f t="shared" si="31"/>
        <v>0</v>
      </c>
      <c r="J157" s="7">
        <f t="shared" si="32"/>
        <v>0</v>
      </c>
      <c r="K157" s="10"/>
      <c r="L157" s="4"/>
      <c r="M157" s="4"/>
    </row>
    <row r="158" spans="1:13" s="3" customFormat="1">
      <c r="A158" s="8">
        <v>148</v>
      </c>
      <c r="B158" s="10" t="s">
        <v>4</v>
      </c>
      <c r="C158" s="7">
        <f t="shared" si="25"/>
        <v>42</v>
      </c>
      <c r="D158" s="7">
        <f>100-58</f>
        <v>42</v>
      </c>
      <c r="E158" s="7">
        <v>0</v>
      </c>
      <c r="F158" s="7">
        <v>0</v>
      </c>
      <c r="G158" s="7">
        <f t="shared" si="29"/>
        <v>0</v>
      </c>
      <c r="H158" s="7">
        <f t="shared" si="30"/>
        <v>0</v>
      </c>
      <c r="I158" s="7">
        <f t="shared" si="31"/>
        <v>0</v>
      </c>
      <c r="J158" s="7">
        <f t="shared" si="32"/>
        <v>0</v>
      </c>
      <c r="K158" s="10"/>
      <c r="L158" s="4"/>
      <c r="M158" s="4"/>
    </row>
    <row r="159" spans="1:13" s="3" customFormat="1">
      <c r="A159" s="8"/>
      <c r="B159" s="10" t="s">
        <v>23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0"/>
      <c r="L159" s="4"/>
      <c r="M159" s="4"/>
    </row>
    <row r="160" spans="1:13" s="3" customFormat="1" ht="38.25">
      <c r="A160" s="8"/>
      <c r="B160" s="13" t="s">
        <v>341</v>
      </c>
      <c r="C160" s="7">
        <f>D160+E160+F160+G160+H160+I160+J160</f>
        <v>8300</v>
      </c>
      <c r="D160" s="7">
        <v>0</v>
      </c>
      <c r="E160" s="7">
        <f>E161+E162+E163+E164</f>
        <v>8300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0"/>
      <c r="L160" s="4"/>
      <c r="M160" s="4"/>
    </row>
    <row r="161" spans="1:13" s="3" customFormat="1">
      <c r="A161" s="8"/>
      <c r="B161" s="10" t="s">
        <v>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10"/>
      <c r="L161" s="4"/>
      <c r="M161" s="4"/>
    </row>
    <row r="162" spans="1:13" s="3" customFormat="1">
      <c r="A162" s="8"/>
      <c r="B162" s="10" t="s">
        <v>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>
      <c r="A163" s="8"/>
      <c r="B163" s="10" t="s">
        <v>4</v>
      </c>
      <c r="C163" s="7">
        <f>D163+E163+F163+G163+H163+I163+J163</f>
        <v>8300</v>
      </c>
      <c r="D163" s="7">
        <v>0</v>
      </c>
      <c r="E163" s="7">
        <v>8300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10"/>
      <c r="L163" s="4"/>
      <c r="M163" s="4"/>
    </row>
    <row r="164" spans="1:13" s="3" customFormat="1">
      <c r="A164" s="8">
        <v>149</v>
      </c>
      <c r="B164" s="10" t="s">
        <v>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>
      <c r="A165" s="8">
        <v>150</v>
      </c>
      <c r="B165" s="10" t="s">
        <v>15</v>
      </c>
      <c r="C165" s="7">
        <f t="shared" ref="C165" si="33">D165+E165+F165+G165+H165+I165+J165</f>
        <v>0</v>
      </c>
      <c r="D165" s="7">
        <f t="shared" ref="D165" si="34">E165+F165+G165+H165+I165+J165+K165</f>
        <v>0</v>
      </c>
      <c r="E165" s="7">
        <f t="shared" ref="E165" si="35">F165+G165+H165+I165+J165+K165+L165</f>
        <v>0</v>
      </c>
      <c r="F165" s="7">
        <f t="shared" ref="F165" si="36">G165+H165+I165+J165+K165+L165+M165</f>
        <v>0</v>
      </c>
      <c r="G165" s="7">
        <f t="shared" ref="G165" si="37">H165+I165+J165+K165+L165+M165+N165</f>
        <v>0</v>
      </c>
      <c r="H165" s="7">
        <f t="shared" ref="H165" si="38">I165+J165+K165+L165+M165+N165+O165</f>
        <v>0</v>
      </c>
      <c r="I165" s="7">
        <f t="shared" ref="I165" si="39">J165+K165+L165+M165+N165+O165+P165</f>
        <v>0</v>
      </c>
      <c r="J165" s="7">
        <f t="shared" ref="J165" si="40">K165+L165+M165+N165+O165+P165+Q165</f>
        <v>0</v>
      </c>
      <c r="K165" s="10"/>
      <c r="L165" s="4"/>
      <c r="M165" s="4"/>
    </row>
    <row r="166" spans="1:13" s="3" customFormat="1" ht="25.5">
      <c r="A166" s="8">
        <v>151</v>
      </c>
      <c r="B166" s="41" t="s">
        <v>61</v>
      </c>
      <c r="C166" s="7">
        <f>C167+C168+C169+C170</f>
        <v>168343.40000000002</v>
      </c>
      <c r="D166" s="7">
        <f>D167+D168+D169+D170</f>
        <v>56328.3</v>
      </c>
      <c r="E166" s="7">
        <f>E167+E168+E169+E170</f>
        <v>40016</v>
      </c>
      <c r="F166" s="7">
        <f>F167+F168+F169</f>
        <v>24332.600000000002</v>
      </c>
      <c r="G166" s="7">
        <f>G167+G168+G169</f>
        <v>19090.900000000001</v>
      </c>
      <c r="H166" s="7">
        <f>H167+H168+H169</f>
        <v>21111.899999999998</v>
      </c>
      <c r="I166" s="7">
        <f>I167+I168+I169</f>
        <v>3720.1</v>
      </c>
      <c r="J166" s="7">
        <f>J167+J168+J169+J170</f>
        <v>3743.6</v>
      </c>
      <c r="K166" s="10"/>
      <c r="L166" s="4"/>
      <c r="M166" s="4"/>
    </row>
    <row r="167" spans="1:13" s="3" customFormat="1">
      <c r="A167" s="8">
        <v>152</v>
      </c>
      <c r="B167" s="41" t="s">
        <v>2</v>
      </c>
      <c r="C167" s="9">
        <f t="shared" ref="C167:C169" si="41">D167+E167+F167+G167+H167+I167+J167</f>
        <v>0</v>
      </c>
      <c r="D167" s="9"/>
      <c r="E167" s="9"/>
      <c r="F167" s="9"/>
      <c r="G167" s="9"/>
      <c r="H167" s="9"/>
      <c r="I167" s="9"/>
      <c r="J167" s="9"/>
      <c r="K167" s="10"/>
      <c r="L167" s="4"/>
      <c r="M167" s="4"/>
    </row>
    <row r="168" spans="1:13" s="3" customFormat="1">
      <c r="A168" s="8">
        <v>153</v>
      </c>
      <c r="B168" s="10" t="s">
        <v>3</v>
      </c>
      <c r="C168" s="9">
        <f t="shared" si="41"/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10"/>
      <c r="L168" s="4"/>
      <c r="M168" s="4"/>
    </row>
    <row r="169" spans="1:13" s="3" customFormat="1">
      <c r="A169" s="8">
        <v>154</v>
      </c>
      <c r="B169" s="10" t="s">
        <v>30</v>
      </c>
      <c r="C169" s="7">
        <f t="shared" si="41"/>
        <v>168343.40000000002</v>
      </c>
      <c r="D169" s="7">
        <f t="shared" ref="D169:J169" si="42">D174+D199+D254</f>
        <v>56328.3</v>
      </c>
      <c r="E169" s="7">
        <f>E174+E199+E254</f>
        <v>40016</v>
      </c>
      <c r="F169" s="7">
        <f t="shared" si="42"/>
        <v>24332.600000000002</v>
      </c>
      <c r="G169" s="7">
        <f>G174+G199+G254</f>
        <v>19090.900000000001</v>
      </c>
      <c r="H169" s="7">
        <f>H174+H199+H254</f>
        <v>21111.899999999998</v>
      </c>
      <c r="I169" s="7">
        <f t="shared" si="42"/>
        <v>3720.1</v>
      </c>
      <c r="J169" s="7">
        <f t="shared" si="42"/>
        <v>3743.6</v>
      </c>
      <c r="K169" s="10"/>
      <c r="L169" s="4"/>
      <c r="M169" s="4"/>
    </row>
    <row r="170" spans="1:13" s="3" customFormat="1">
      <c r="A170" s="8">
        <v>155</v>
      </c>
      <c r="B170" s="10" t="s">
        <v>23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10"/>
      <c r="L170" s="4"/>
      <c r="M170" s="4"/>
    </row>
    <row r="171" spans="1:13" s="3" customFormat="1" ht="27">
      <c r="A171" s="8">
        <v>156</v>
      </c>
      <c r="B171" s="12" t="s">
        <v>17</v>
      </c>
      <c r="C171" s="9">
        <f t="shared" si="25"/>
        <v>3504</v>
      </c>
      <c r="D171" s="9">
        <f>D174</f>
        <v>606.79999999999995</v>
      </c>
      <c r="E171" s="9">
        <f t="shared" ref="E171:J171" si="43">E173+E174+E175</f>
        <v>653</v>
      </c>
      <c r="F171" s="9">
        <f t="shared" si="43"/>
        <v>406.2</v>
      </c>
      <c r="G171" s="9">
        <f t="shared" si="43"/>
        <v>426.5</v>
      </c>
      <c r="H171" s="9">
        <f t="shared" si="43"/>
        <v>447.8</v>
      </c>
      <c r="I171" s="9">
        <f t="shared" si="43"/>
        <v>470.1</v>
      </c>
      <c r="J171" s="9">
        <f t="shared" si="43"/>
        <v>493.6</v>
      </c>
      <c r="K171" s="10"/>
      <c r="L171" s="4"/>
      <c r="M171" s="4"/>
    </row>
    <row r="172" spans="1:13" s="3" customFormat="1">
      <c r="A172" s="8">
        <v>157</v>
      </c>
      <c r="B172" s="10" t="s">
        <v>2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10"/>
      <c r="L172" s="4"/>
      <c r="M172" s="4"/>
    </row>
    <row r="173" spans="1:13" s="3" customFormat="1">
      <c r="A173" s="8">
        <v>158</v>
      </c>
      <c r="B173" s="10" t="s">
        <v>3</v>
      </c>
      <c r="C173" s="7">
        <f t="shared" si="25"/>
        <v>0</v>
      </c>
      <c r="D173" s="7">
        <f t="shared" si="26"/>
        <v>0</v>
      </c>
      <c r="E173" s="7">
        <f t="shared" si="27"/>
        <v>0</v>
      </c>
      <c r="F173" s="7">
        <f t="shared" si="27"/>
        <v>0</v>
      </c>
      <c r="G173" s="7">
        <f t="shared" si="27"/>
        <v>0</v>
      </c>
      <c r="H173" s="7">
        <f t="shared" si="27"/>
        <v>0</v>
      </c>
      <c r="I173" s="7">
        <f t="shared" si="27"/>
        <v>0</v>
      </c>
      <c r="J173" s="7">
        <f t="shared" si="27"/>
        <v>0</v>
      </c>
      <c r="K173" s="10"/>
      <c r="L173" s="4"/>
      <c r="M173" s="4"/>
    </row>
    <row r="174" spans="1:13" s="3" customFormat="1">
      <c r="A174" s="8">
        <v>159</v>
      </c>
      <c r="B174" s="10" t="s">
        <v>4</v>
      </c>
      <c r="C174" s="7">
        <f t="shared" si="25"/>
        <v>3504</v>
      </c>
      <c r="D174" s="7">
        <f>D179+D194</f>
        <v>606.79999999999995</v>
      </c>
      <c r="E174" s="7">
        <f>E179</f>
        <v>653</v>
      </c>
      <c r="F174" s="7">
        <f t="shared" ref="F174:J174" si="44">F184+F189</f>
        <v>406.2</v>
      </c>
      <c r="G174" s="7">
        <f t="shared" si="44"/>
        <v>426.5</v>
      </c>
      <c r="H174" s="7">
        <f t="shared" si="44"/>
        <v>447.8</v>
      </c>
      <c r="I174" s="7">
        <f t="shared" si="44"/>
        <v>470.1</v>
      </c>
      <c r="J174" s="7">
        <f t="shared" si="44"/>
        <v>493.6</v>
      </c>
      <c r="K174" s="10"/>
      <c r="L174" s="4"/>
      <c r="M174" s="4"/>
    </row>
    <row r="175" spans="1:13" s="3" customFormat="1">
      <c r="A175" s="8">
        <v>160</v>
      </c>
      <c r="B175" s="10" t="s">
        <v>5</v>
      </c>
      <c r="C175" s="7">
        <f t="shared" si="25"/>
        <v>0</v>
      </c>
      <c r="D175" s="7">
        <f t="shared" si="26"/>
        <v>0</v>
      </c>
      <c r="E175" s="7">
        <f t="shared" si="27"/>
        <v>0</v>
      </c>
      <c r="F175" s="7">
        <f t="shared" si="27"/>
        <v>0</v>
      </c>
      <c r="G175" s="7">
        <f t="shared" si="27"/>
        <v>0</v>
      </c>
      <c r="H175" s="7">
        <f t="shared" si="27"/>
        <v>0</v>
      </c>
      <c r="I175" s="7">
        <f t="shared" si="27"/>
        <v>0</v>
      </c>
      <c r="J175" s="7">
        <f t="shared" si="27"/>
        <v>0</v>
      </c>
      <c r="K175" s="10"/>
      <c r="L175" s="4"/>
      <c r="M175" s="4"/>
    </row>
    <row r="176" spans="1:13" s="3" customFormat="1" ht="25.5">
      <c r="A176" s="8">
        <v>161</v>
      </c>
      <c r="B176" s="13" t="s">
        <v>218</v>
      </c>
      <c r="C176" s="7">
        <f t="shared" si="25"/>
        <v>2092.5</v>
      </c>
      <c r="D176" s="7">
        <f>D179</f>
        <v>606.79999999999995</v>
      </c>
      <c r="E176" s="7">
        <f>E177+E178+E179+E180</f>
        <v>653</v>
      </c>
      <c r="F176" s="7">
        <f>F177+F178+F179+F180</f>
        <v>406.2</v>
      </c>
      <c r="G176" s="7">
        <f>G177+G178+G179+G180</f>
        <v>426.5</v>
      </c>
      <c r="H176" s="7">
        <f t="shared" si="27"/>
        <v>0</v>
      </c>
      <c r="I176" s="7">
        <f t="shared" si="27"/>
        <v>0</v>
      </c>
      <c r="J176" s="7">
        <f t="shared" si="27"/>
        <v>0</v>
      </c>
      <c r="K176" s="10"/>
      <c r="L176" s="4"/>
      <c r="M176" s="4"/>
    </row>
    <row r="177" spans="1:13" s="3" customFormat="1">
      <c r="A177" s="8">
        <v>162</v>
      </c>
      <c r="B177" s="13" t="s">
        <v>2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10"/>
      <c r="L177" s="4"/>
      <c r="M177" s="4"/>
    </row>
    <row r="178" spans="1:13" s="3" customFormat="1">
      <c r="A178" s="8">
        <v>163</v>
      </c>
      <c r="B178" s="10" t="s">
        <v>3</v>
      </c>
      <c r="C178" s="7">
        <f t="shared" si="25"/>
        <v>0</v>
      </c>
      <c r="D178" s="7">
        <f t="shared" si="26"/>
        <v>0</v>
      </c>
      <c r="E178" s="7">
        <f t="shared" si="27"/>
        <v>0</v>
      </c>
      <c r="F178" s="7">
        <f t="shared" si="27"/>
        <v>0</v>
      </c>
      <c r="G178" s="7">
        <f t="shared" si="27"/>
        <v>0</v>
      </c>
      <c r="H178" s="7">
        <f t="shared" si="27"/>
        <v>0</v>
      </c>
      <c r="I178" s="7">
        <f t="shared" si="27"/>
        <v>0</v>
      </c>
      <c r="J178" s="7">
        <f t="shared" si="27"/>
        <v>0</v>
      </c>
      <c r="K178" s="10"/>
      <c r="L178" s="4"/>
      <c r="M178" s="4"/>
    </row>
    <row r="179" spans="1:13" s="3" customFormat="1">
      <c r="A179" s="8">
        <v>164</v>
      </c>
      <c r="B179" s="10" t="s">
        <v>4</v>
      </c>
      <c r="C179" s="7">
        <f t="shared" si="25"/>
        <v>2092.5</v>
      </c>
      <c r="D179" s="7">
        <f>D184+D189</f>
        <v>606.79999999999995</v>
      </c>
      <c r="E179" s="7">
        <f>E184+E189</f>
        <v>653</v>
      </c>
      <c r="F179" s="7">
        <f>F184+F189</f>
        <v>406.2</v>
      </c>
      <c r="G179" s="7">
        <f>G184+G189</f>
        <v>426.5</v>
      </c>
      <c r="H179" s="7">
        <f t="shared" si="27"/>
        <v>0</v>
      </c>
      <c r="I179" s="7">
        <f t="shared" si="27"/>
        <v>0</v>
      </c>
      <c r="J179" s="7">
        <f t="shared" si="27"/>
        <v>0</v>
      </c>
      <c r="K179" s="10"/>
      <c r="L179" s="4"/>
      <c r="M179" s="4"/>
    </row>
    <row r="180" spans="1:13" s="3" customFormat="1">
      <c r="A180" s="8">
        <v>165</v>
      </c>
      <c r="B180" s="10" t="s">
        <v>5</v>
      </c>
      <c r="C180" s="7">
        <f t="shared" si="25"/>
        <v>0</v>
      </c>
      <c r="D180" s="7">
        <f t="shared" si="26"/>
        <v>0</v>
      </c>
      <c r="E180" s="7">
        <f t="shared" si="27"/>
        <v>0</v>
      </c>
      <c r="F180" s="7">
        <f t="shared" si="27"/>
        <v>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10"/>
      <c r="L180" s="4"/>
      <c r="M180" s="4"/>
    </row>
    <row r="181" spans="1:13" s="3" customFormat="1" ht="25.5">
      <c r="A181" s="8">
        <v>166</v>
      </c>
      <c r="B181" s="13" t="s">
        <v>219</v>
      </c>
      <c r="C181" s="7">
        <f t="shared" si="25"/>
        <v>3456.9</v>
      </c>
      <c r="D181" s="7">
        <f>D182+D183+D184+D185</f>
        <v>600</v>
      </c>
      <c r="E181" s="7">
        <f>E182+E183+E184+E185</f>
        <v>646.79999999999995</v>
      </c>
      <c r="F181" s="7">
        <v>400</v>
      </c>
      <c r="G181" s="7">
        <f>G183+G184+G185</f>
        <v>420</v>
      </c>
      <c r="H181" s="7">
        <f>H183+H184+H185</f>
        <v>441</v>
      </c>
      <c r="I181" s="7">
        <f>I183+I184+I185</f>
        <v>463</v>
      </c>
      <c r="J181" s="7">
        <f>J183+J184+J185</f>
        <v>486.1</v>
      </c>
      <c r="K181" s="10"/>
      <c r="L181" s="4"/>
      <c r="M181" s="4"/>
    </row>
    <row r="182" spans="1:13" s="3" customFormat="1">
      <c r="A182" s="8">
        <v>167</v>
      </c>
      <c r="B182" s="13" t="s">
        <v>2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10"/>
      <c r="L182" s="4"/>
      <c r="M182" s="4"/>
    </row>
    <row r="183" spans="1:13" s="3" customFormat="1">
      <c r="A183" s="8">
        <v>168</v>
      </c>
      <c r="B183" s="10" t="s">
        <v>3</v>
      </c>
      <c r="C183" s="7">
        <f t="shared" si="25"/>
        <v>0</v>
      </c>
      <c r="D183" s="7">
        <f t="shared" si="26"/>
        <v>0</v>
      </c>
      <c r="E183" s="7">
        <f t="shared" si="27"/>
        <v>0</v>
      </c>
      <c r="F183" s="7">
        <f t="shared" si="27"/>
        <v>0</v>
      </c>
      <c r="G183" s="7">
        <f t="shared" si="27"/>
        <v>0</v>
      </c>
      <c r="H183" s="7">
        <f t="shared" si="27"/>
        <v>0</v>
      </c>
      <c r="I183" s="7">
        <f t="shared" si="27"/>
        <v>0</v>
      </c>
      <c r="J183" s="7">
        <f t="shared" si="27"/>
        <v>0</v>
      </c>
      <c r="K183" s="10"/>
      <c r="L183" s="4"/>
      <c r="M183" s="4"/>
    </row>
    <row r="184" spans="1:13" s="3" customFormat="1">
      <c r="A184" s="8">
        <v>169</v>
      </c>
      <c r="B184" s="10" t="s">
        <v>4</v>
      </c>
      <c r="C184" s="7">
        <f t="shared" si="25"/>
        <v>3456.9</v>
      </c>
      <c r="D184" s="7">
        <f>400+200</f>
        <v>600</v>
      </c>
      <c r="E184" s="7">
        <v>646.79999999999995</v>
      </c>
      <c r="F184" s="7">
        <v>400</v>
      </c>
      <c r="G184" s="7">
        <v>420</v>
      </c>
      <c r="H184" s="7">
        <v>441</v>
      </c>
      <c r="I184" s="7">
        <v>463</v>
      </c>
      <c r="J184" s="7">
        <v>486.1</v>
      </c>
      <c r="K184" s="10"/>
      <c r="L184" s="4"/>
      <c r="M184" s="4"/>
    </row>
    <row r="185" spans="1:13" s="3" customFormat="1">
      <c r="A185" s="8">
        <v>170</v>
      </c>
      <c r="B185" s="10" t="s">
        <v>5</v>
      </c>
      <c r="C185" s="7">
        <f t="shared" si="25"/>
        <v>0</v>
      </c>
      <c r="D185" s="7">
        <f t="shared" si="26"/>
        <v>0</v>
      </c>
      <c r="E185" s="7">
        <f t="shared" si="27"/>
        <v>0</v>
      </c>
      <c r="F185" s="7">
        <f t="shared" si="27"/>
        <v>0</v>
      </c>
      <c r="G185" s="7">
        <f t="shared" si="27"/>
        <v>0</v>
      </c>
      <c r="H185" s="7">
        <f t="shared" si="27"/>
        <v>0</v>
      </c>
      <c r="I185" s="7">
        <f t="shared" si="27"/>
        <v>0</v>
      </c>
      <c r="J185" s="7">
        <f t="shared" si="27"/>
        <v>0</v>
      </c>
      <c r="K185" s="10"/>
      <c r="L185" s="4"/>
      <c r="M185" s="4"/>
    </row>
    <row r="186" spans="1:13" s="3" customFormat="1">
      <c r="A186" s="8">
        <v>171</v>
      </c>
      <c r="B186" s="13" t="s">
        <v>18</v>
      </c>
      <c r="C186" s="7">
        <f t="shared" si="25"/>
        <v>47.14</v>
      </c>
      <c r="D186" s="7">
        <f>D187+D188+D189+D190</f>
        <v>6.8</v>
      </c>
      <c r="E186" s="7">
        <f>E188+E189+E191</f>
        <v>6.2</v>
      </c>
      <c r="F186" s="7">
        <f>F188+F189+F191</f>
        <v>6.2</v>
      </c>
      <c r="G186" s="7">
        <v>6.5</v>
      </c>
      <c r="H186" s="7">
        <v>6.8</v>
      </c>
      <c r="I186" s="7">
        <v>7.14</v>
      </c>
      <c r="J186" s="7">
        <f>J188+J189+J191</f>
        <v>7.5</v>
      </c>
      <c r="K186" s="10"/>
      <c r="L186" s="4"/>
      <c r="M186" s="4"/>
    </row>
    <row r="187" spans="1:13" s="3" customFormat="1">
      <c r="A187" s="8">
        <v>172</v>
      </c>
      <c r="B187" s="13" t="s">
        <v>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10"/>
      <c r="L187" s="4"/>
      <c r="M187" s="4"/>
    </row>
    <row r="188" spans="1:13" s="3" customFormat="1">
      <c r="A188" s="8">
        <v>173</v>
      </c>
      <c r="B188" s="10" t="s">
        <v>3</v>
      </c>
      <c r="C188" s="7">
        <f t="shared" si="25"/>
        <v>0</v>
      </c>
      <c r="D188" s="7">
        <f t="shared" si="26"/>
        <v>0</v>
      </c>
      <c r="E188" s="7">
        <f t="shared" si="27"/>
        <v>0</v>
      </c>
      <c r="F188" s="7">
        <f t="shared" si="27"/>
        <v>0</v>
      </c>
      <c r="G188" s="7">
        <f t="shared" si="27"/>
        <v>0</v>
      </c>
      <c r="H188" s="7">
        <f t="shared" si="27"/>
        <v>0</v>
      </c>
      <c r="I188" s="7">
        <f t="shared" si="27"/>
        <v>0</v>
      </c>
      <c r="J188" s="7">
        <f t="shared" si="27"/>
        <v>0</v>
      </c>
      <c r="K188" s="10"/>
      <c r="L188" s="4"/>
      <c r="M188" s="4"/>
    </row>
    <row r="189" spans="1:13" s="3" customFormat="1">
      <c r="A189" s="8">
        <v>174</v>
      </c>
      <c r="B189" s="10" t="s">
        <v>4</v>
      </c>
      <c r="C189" s="7">
        <f t="shared" si="25"/>
        <v>47.1</v>
      </c>
      <c r="D189" s="7">
        <v>6.8</v>
      </c>
      <c r="E189" s="7">
        <v>6.2</v>
      </c>
      <c r="F189" s="7">
        <v>6.2</v>
      </c>
      <c r="G189" s="7">
        <v>6.5</v>
      </c>
      <c r="H189" s="7">
        <v>6.8</v>
      </c>
      <c r="I189" s="7">
        <v>7.1</v>
      </c>
      <c r="J189" s="7">
        <v>7.5</v>
      </c>
      <c r="K189" s="10"/>
      <c r="L189" s="4"/>
      <c r="M189" s="4"/>
    </row>
    <row r="190" spans="1:13" s="3" customFormat="1">
      <c r="A190" s="8">
        <v>175</v>
      </c>
      <c r="B190" s="10" t="s">
        <v>5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10"/>
      <c r="L190" s="4"/>
      <c r="M190" s="4"/>
    </row>
    <row r="191" spans="1:13" s="3" customFormat="1">
      <c r="A191" s="8">
        <v>176</v>
      </c>
      <c r="B191" s="13" t="s">
        <v>199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10"/>
      <c r="L191" s="4"/>
      <c r="M191" s="4"/>
    </row>
    <row r="192" spans="1:13" s="3" customFormat="1">
      <c r="A192" s="8">
        <v>177</v>
      </c>
      <c r="B192" s="13" t="s">
        <v>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178</v>
      </c>
      <c r="B193" s="10" t="s">
        <v>3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10"/>
      <c r="L193" s="4"/>
      <c r="M193" s="4"/>
    </row>
    <row r="194" spans="1:13" s="3" customFormat="1">
      <c r="A194" s="8">
        <v>179</v>
      </c>
      <c r="B194" s="10" t="s">
        <v>4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10"/>
      <c r="L194" s="4"/>
      <c r="M194" s="4"/>
    </row>
    <row r="195" spans="1:13" s="3" customFormat="1">
      <c r="A195" s="8">
        <v>180</v>
      </c>
      <c r="B195" s="10" t="s">
        <v>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10"/>
      <c r="L195" s="4"/>
      <c r="M195" s="4"/>
    </row>
    <row r="196" spans="1:13" s="3" customFormat="1" ht="40.5">
      <c r="A196" s="8">
        <v>181</v>
      </c>
      <c r="B196" s="12" t="s">
        <v>19</v>
      </c>
      <c r="C196" s="9">
        <f>D196+E196+F196+G196+H196+I196+J196</f>
        <v>164289.4</v>
      </c>
      <c r="D196" s="9">
        <f t="shared" ref="D196:J196" si="45">D198+D199+D200</f>
        <v>55571.5</v>
      </c>
      <c r="E196" s="9">
        <f t="shared" si="45"/>
        <v>39363</v>
      </c>
      <c r="F196" s="9">
        <f t="shared" si="45"/>
        <v>23826.400000000001</v>
      </c>
      <c r="G196" s="9">
        <f t="shared" si="45"/>
        <v>18364.400000000001</v>
      </c>
      <c r="H196" s="9">
        <f t="shared" si="45"/>
        <v>20664.099999999999</v>
      </c>
      <c r="I196" s="9">
        <f t="shared" si="45"/>
        <v>3250</v>
      </c>
      <c r="J196" s="9">
        <f t="shared" si="45"/>
        <v>3250</v>
      </c>
      <c r="K196" s="48" t="s">
        <v>231</v>
      </c>
      <c r="L196" s="4"/>
      <c r="M196" s="4"/>
    </row>
    <row r="197" spans="1:13" s="3" customFormat="1">
      <c r="A197" s="8">
        <v>182</v>
      </c>
      <c r="B197" s="10" t="s">
        <v>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10"/>
      <c r="L197" s="4"/>
      <c r="M197" s="4"/>
    </row>
    <row r="198" spans="1:13" s="3" customFormat="1">
      <c r="A198" s="8">
        <v>183</v>
      </c>
      <c r="B198" s="10" t="s">
        <v>3</v>
      </c>
      <c r="C198" s="7">
        <f t="shared" si="25"/>
        <v>0</v>
      </c>
      <c r="D198" s="7">
        <f t="shared" si="26"/>
        <v>0</v>
      </c>
      <c r="E198" s="7">
        <f t="shared" si="27"/>
        <v>0</v>
      </c>
      <c r="F198" s="7">
        <f t="shared" si="28"/>
        <v>0</v>
      </c>
      <c r="G198" s="7">
        <f t="shared" si="28"/>
        <v>0</v>
      </c>
      <c r="H198" s="7">
        <f t="shared" si="30"/>
        <v>0</v>
      </c>
      <c r="I198" s="7">
        <f t="shared" si="30"/>
        <v>0</v>
      </c>
      <c r="J198" s="7">
        <f t="shared" si="30"/>
        <v>0</v>
      </c>
      <c r="K198" s="10"/>
      <c r="L198" s="4"/>
      <c r="M198" s="4"/>
    </row>
    <row r="199" spans="1:13" s="3" customFormat="1">
      <c r="A199" s="8">
        <v>184</v>
      </c>
      <c r="B199" s="10" t="s">
        <v>4</v>
      </c>
      <c r="C199" s="7">
        <f t="shared" si="25"/>
        <v>164289.4</v>
      </c>
      <c r="D199" s="7">
        <f t="shared" ref="D199:J199" si="46">D204+D209+D214+D219+D224+D229+D234+D239+D244+D249</f>
        <v>55571.5</v>
      </c>
      <c r="E199" s="7">
        <f t="shared" si="46"/>
        <v>39363</v>
      </c>
      <c r="F199" s="7">
        <f t="shared" si="46"/>
        <v>23826.400000000001</v>
      </c>
      <c r="G199" s="7">
        <f t="shared" si="46"/>
        <v>18364.400000000001</v>
      </c>
      <c r="H199" s="7">
        <f>H204+H209+H214+H219+H224+H229+H234+H239+H244+H249</f>
        <v>20664.099999999999</v>
      </c>
      <c r="I199" s="7">
        <f t="shared" si="46"/>
        <v>3250</v>
      </c>
      <c r="J199" s="7">
        <f t="shared" si="46"/>
        <v>3250</v>
      </c>
      <c r="K199" s="10"/>
      <c r="L199" s="4"/>
      <c r="M199" s="4"/>
    </row>
    <row r="200" spans="1:13" s="3" customFormat="1">
      <c r="A200" s="8">
        <v>185</v>
      </c>
      <c r="B200" s="10" t="s">
        <v>5</v>
      </c>
      <c r="C200" s="7">
        <f t="shared" si="25"/>
        <v>0</v>
      </c>
      <c r="D200" s="7">
        <f t="shared" si="26"/>
        <v>0</v>
      </c>
      <c r="E200" s="7">
        <f t="shared" si="27"/>
        <v>0</v>
      </c>
      <c r="F200" s="7">
        <f t="shared" si="28"/>
        <v>0</v>
      </c>
      <c r="G200" s="7">
        <f t="shared" si="28"/>
        <v>0</v>
      </c>
      <c r="H200" s="7">
        <f t="shared" si="30"/>
        <v>0</v>
      </c>
      <c r="I200" s="7">
        <f t="shared" si="30"/>
        <v>0</v>
      </c>
      <c r="J200" s="7">
        <f t="shared" si="30"/>
        <v>0</v>
      </c>
      <c r="K200" s="10"/>
      <c r="L200" s="4"/>
      <c r="M200" s="4"/>
    </row>
    <row r="201" spans="1:13" s="3" customFormat="1" ht="25.5">
      <c r="A201" s="8">
        <v>186</v>
      </c>
      <c r="B201" s="13" t="s">
        <v>200</v>
      </c>
      <c r="C201" s="7">
        <f>D201+E201+F201+G201+H201+I201+J201</f>
        <v>2600</v>
      </c>
      <c r="D201" s="7">
        <v>0</v>
      </c>
      <c r="E201" s="7">
        <f>E203+E204+E205</f>
        <v>0</v>
      </c>
      <c r="F201" s="7">
        <f>F203+F204+F205</f>
        <v>0</v>
      </c>
      <c r="G201" s="7">
        <f>G203+G204+G205</f>
        <v>800</v>
      </c>
      <c r="H201" s="7">
        <v>600</v>
      </c>
      <c r="I201" s="7">
        <v>600</v>
      </c>
      <c r="J201" s="7">
        <v>600</v>
      </c>
      <c r="K201" s="10"/>
      <c r="L201" s="4"/>
      <c r="M201" s="4"/>
    </row>
    <row r="202" spans="1:13" s="3" customFormat="1">
      <c r="A202" s="8">
        <v>187</v>
      </c>
      <c r="B202" s="13" t="s">
        <v>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10"/>
      <c r="L202" s="4"/>
      <c r="M202" s="4"/>
    </row>
    <row r="203" spans="1:13" s="3" customFormat="1">
      <c r="A203" s="8">
        <v>188</v>
      </c>
      <c r="B203" s="10" t="s">
        <v>3</v>
      </c>
      <c r="C203" s="7">
        <f t="shared" si="25"/>
        <v>0</v>
      </c>
      <c r="D203" s="7">
        <f t="shared" si="26"/>
        <v>0</v>
      </c>
      <c r="E203" s="7">
        <f t="shared" si="27"/>
        <v>0</v>
      </c>
      <c r="F203" s="7">
        <f t="shared" si="28"/>
        <v>0</v>
      </c>
      <c r="G203" s="7">
        <f t="shared" si="28"/>
        <v>0</v>
      </c>
      <c r="H203" s="7">
        <f t="shared" si="30"/>
        <v>0</v>
      </c>
      <c r="I203" s="7">
        <f t="shared" si="30"/>
        <v>0</v>
      </c>
      <c r="J203" s="7">
        <f t="shared" si="30"/>
        <v>0</v>
      </c>
      <c r="K203" s="10"/>
      <c r="L203" s="4"/>
      <c r="M203" s="4"/>
    </row>
    <row r="204" spans="1:13" s="3" customFormat="1">
      <c r="A204" s="8">
        <v>189</v>
      </c>
      <c r="B204" s="10" t="s">
        <v>4</v>
      </c>
      <c r="C204" s="7">
        <f t="shared" si="25"/>
        <v>2600</v>
      </c>
      <c r="D204" s="7">
        <v>0</v>
      </c>
      <c r="E204" s="7">
        <v>0</v>
      </c>
      <c r="F204" s="7">
        <v>0</v>
      </c>
      <c r="G204" s="7">
        <v>800</v>
      </c>
      <c r="H204" s="7">
        <v>600</v>
      </c>
      <c r="I204" s="7">
        <v>600</v>
      </c>
      <c r="J204" s="7">
        <v>600</v>
      </c>
      <c r="K204" s="10"/>
      <c r="L204" s="4"/>
      <c r="M204" s="4"/>
    </row>
    <row r="205" spans="1:13" s="3" customFormat="1">
      <c r="A205" s="8">
        <v>190</v>
      </c>
      <c r="B205" s="10" t="s">
        <v>5</v>
      </c>
      <c r="C205" s="7">
        <f t="shared" si="25"/>
        <v>0</v>
      </c>
      <c r="D205" s="7">
        <f t="shared" si="26"/>
        <v>0</v>
      </c>
      <c r="E205" s="7">
        <f t="shared" si="27"/>
        <v>0</v>
      </c>
      <c r="F205" s="7">
        <f t="shared" si="28"/>
        <v>0</v>
      </c>
      <c r="G205" s="7">
        <f t="shared" si="28"/>
        <v>0</v>
      </c>
      <c r="H205" s="7">
        <f t="shared" si="30"/>
        <v>0</v>
      </c>
      <c r="I205" s="7">
        <f t="shared" si="30"/>
        <v>0</v>
      </c>
      <c r="J205" s="7">
        <f t="shared" si="30"/>
        <v>0</v>
      </c>
      <c r="K205" s="10"/>
      <c r="L205" s="4"/>
      <c r="M205" s="4"/>
    </row>
    <row r="206" spans="1:13" s="3" customFormat="1" ht="25.5">
      <c r="A206" s="8">
        <v>191</v>
      </c>
      <c r="B206" s="13" t="s">
        <v>307</v>
      </c>
      <c r="C206" s="7">
        <f>D206+E206+F206+G206+H206+I206+J206</f>
        <v>8500</v>
      </c>
      <c r="D206" s="7">
        <f>D208+D209+D210</f>
        <v>1100</v>
      </c>
      <c r="E206" s="7">
        <f>E208+E209+E210</f>
        <v>5000</v>
      </c>
      <c r="F206" s="7">
        <f>F208+F209+F210</f>
        <v>0</v>
      </c>
      <c r="G206" s="7">
        <f>G208+G209+G210</f>
        <v>600</v>
      </c>
      <c r="H206" s="7">
        <v>600</v>
      </c>
      <c r="I206" s="7">
        <v>600</v>
      </c>
      <c r="J206" s="7">
        <v>600</v>
      </c>
      <c r="K206" s="10"/>
      <c r="L206" s="4"/>
      <c r="M206" s="4"/>
    </row>
    <row r="207" spans="1:13" s="3" customFormat="1">
      <c r="A207" s="8">
        <v>192</v>
      </c>
      <c r="B207" s="13" t="s">
        <v>2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10"/>
      <c r="L207" s="4"/>
      <c r="M207" s="4"/>
    </row>
    <row r="208" spans="1:13" s="3" customFormat="1">
      <c r="A208" s="8">
        <v>193</v>
      </c>
      <c r="B208" s="10" t="s">
        <v>3</v>
      </c>
      <c r="C208" s="7">
        <f t="shared" ref="C208:C271" si="47">D208+E208+F208+G208+H208+I208+J208</f>
        <v>0</v>
      </c>
      <c r="D208" s="7">
        <f t="shared" ref="D208:D271" si="48">E208+F208+G208+H208+I208+J208+K208</f>
        <v>0</v>
      </c>
      <c r="E208" s="7">
        <f t="shared" ref="E208:G271" si="49">F208+G208+H208+I208+J208+K208+L208</f>
        <v>0</v>
      </c>
      <c r="F208" s="7">
        <v>0</v>
      </c>
      <c r="G208" s="7">
        <v>0</v>
      </c>
      <c r="H208" s="7">
        <f t="shared" ref="H208:J271" si="50">I208+J208+K208+L208+M208+N208+O208</f>
        <v>0</v>
      </c>
      <c r="I208" s="7">
        <f t="shared" si="50"/>
        <v>0</v>
      </c>
      <c r="J208" s="7">
        <f t="shared" si="50"/>
        <v>0</v>
      </c>
      <c r="K208" s="10"/>
      <c r="L208" s="4"/>
      <c r="M208" s="4"/>
    </row>
    <row r="209" spans="1:13" s="3" customFormat="1">
      <c r="A209" s="8">
        <v>194</v>
      </c>
      <c r="B209" s="10" t="s">
        <v>4</v>
      </c>
      <c r="C209" s="7">
        <f t="shared" si="47"/>
        <v>8500</v>
      </c>
      <c r="D209" s="7">
        <f>1000+100</f>
        <v>1100</v>
      </c>
      <c r="E209" s="7">
        <v>5000</v>
      </c>
      <c r="F209" s="7">
        <v>0</v>
      </c>
      <c r="G209" s="7">
        <v>600</v>
      </c>
      <c r="H209" s="7">
        <v>600</v>
      </c>
      <c r="I209" s="7">
        <v>600</v>
      </c>
      <c r="J209" s="7">
        <v>600</v>
      </c>
      <c r="K209" s="10"/>
      <c r="L209" s="4"/>
      <c r="M209" s="4"/>
    </row>
    <row r="210" spans="1:13" s="3" customFormat="1">
      <c r="A210" s="8">
        <v>195</v>
      </c>
      <c r="B210" s="10" t="s">
        <v>5</v>
      </c>
      <c r="C210" s="7">
        <f t="shared" si="47"/>
        <v>0</v>
      </c>
      <c r="D210" s="7">
        <f t="shared" si="48"/>
        <v>0</v>
      </c>
      <c r="E210" s="7">
        <f t="shared" si="49"/>
        <v>0</v>
      </c>
      <c r="F210" s="7">
        <f t="shared" ref="F210:G250" si="51">G210+H210+I210+J210+K210+L210+M210</f>
        <v>0</v>
      </c>
      <c r="G210" s="7">
        <f t="shared" si="51"/>
        <v>0</v>
      </c>
      <c r="H210" s="7">
        <f t="shared" si="50"/>
        <v>0</v>
      </c>
      <c r="I210" s="7">
        <f t="shared" si="50"/>
        <v>0</v>
      </c>
      <c r="J210" s="7">
        <f t="shared" si="50"/>
        <v>0</v>
      </c>
      <c r="K210" s="10"/>
      <c r="L210" s="4"/>
      <c r="M210" s="4"/>
    </row>
    <row r="211" spans="1:13" s="3" customFormat="1" ht="25.5">
      <c r="A211" s="8">
        <v>196</v>
      </c>
      <c r="B211" s="13" t="s">
        <v>273</v>
      </c>
      <c r="C211" s="7">
        <f>D211+E211+F211+G211+H211+I211+J211</f>
        <v>1550</v>
      </c>
      <c r="D211" s="7">
        <f>D213+D214+D215</f>
        <v>0</v>
      </c>
      <c r="E211" s="7">
        <f>E213+E214+E215</f>
        <v>0</v>
      </c>
      <c r="F211" s="7">
        <f>F213+F214+F215</f>
        <v>0</v>
      </c>
      <c r="G211" s="7">
        <f>G213+G214+G215</f>
        <v>350</v>
      </c>
      <c r="H211" s="7">
        <v>400</v>
      </c>
      <c r="I211" s="7">
        <v>400</v>
      </c>
      <c r="J211" s="7">
        <v>400</v>
      </c>
      <c r="K211" s="10"/>
      <c r="L211" s="4"/>
      <c r="M211" s="4"/>
    </row>
    <row r="212" spans="1:13" s="3" customFormat="1">
      <c r="A212" s="8">
        <v>197</v>
      </c>
      <c r="B212" s="13" t="s">
        <v>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198</v>
      </c>
      <c r="B213" s="10" t="s">
        <v>3</v>
      </c>
      <c r="C213" s="7">
        <f t="shared" si="47"/>
        <v>0</v>
      </c>
      <c r="D213" s="7">
        <f t="shared" si="48"/>
        <v>0</v>
      </c>
      <c r="E213" s="7">
        <f t="shared" si="49"/>
        <v>0</v>
      </c>
      <c r="F213" s="7">
        <f t="shared" si="51"/>
        <v>0</v>
      </c>
      <c r="G213" s="7">
        <f t="shared" si="51"/>
        <v>0</v>
      </c>
      <c r="H213" s="7">
        <f t="shared" si="50"/>
        <v>0</v>
      </c>
      <c r="I213" s="7">
        <f t="shared" si="50"/>
        <v>0</v>
      </c>
      <c r="J213" s="7">
        <f t="shared" si="50"/>
        <v>0</v>
      </c>
      <c r="K213" s="10"/>
      <c r="L213" s="4"/>
      <c r="M213" s="4"/>
    </row>
    <row r="214" spans="1:13" s="3" customFormat="1">
      <c r="A214" s="8">
        <v>199</v>
      </c>
      <c r="B214" s="10" t="s">
        <v>4</v>
      </c>
      <c r="C214" s="7">
        <f t="shared" si="47"/>
        <v>1550</v>
      </c>
      <c r="D214" s="7">
        <v>0</v>
      </c>
      <c r="E214" s="7">
        <v>0</v>
      </c>
      <c r="F214" s="7">
        <v>0</v>
      </c>
      <c r="G214" s="7">
        <v>350</v>
      </c>
      <c r="H214" s="7">
        <v>400</v>
      </c>
      <c r="I214" s="7">
        <v>400</v>
      </c>
      <c r="J214" s="7">
        <v>400</v>
      </c>
      <c r="K214" s="10"/>
      <c r="L214" s="4"/>
      <c r="M214" s="4"/>
    </row>
    <row r="215" spans="1:13" s="3" customFormat="1">
      <c r="A215" s="8">
        <v>200</v>
      </c>
      <c r="B215" s="10" t="s">
        <v>5</v>
      </c>
      <c r="C215" s="7">
        <f t="shared" si="47"/>
        <v>0</v>
      </c>
      <c r="D215" s="7">
        <f t="shared" si="48"/>
        <v>0</v>
      </c>
      <c r="E215" s="7">
        <f t="shared" si="49"/>
        <v>0</v>
      </c>
      <c r="F215" s="7">
        <f t="shared" si="51"/>
        <v>0</v>
      </c>
      <c r="G215" s="7">
        <f t="shared" si="51"/>
        <v>0</v>
      </c>
      <c r="H215" s="7">
        <f t="shared" si="50"/>
        <v>0</v>
      </c>
      <c r="I215" s="7">
        <f t="shared" si="50"/>
        <v>0</v>
      </c>
      <c r="J215" s="7">
        <f t="shared" si="50"/>
        <v>0</v>
      </c>
      <c r="K215" s="10"/>
      <c r="L215" s="4"/>
      <c r="M215" s="4"/>
    </row>
    <row r="216" spans="1:13" s="3" customFormat="1" ht="29.25" customHeight="1">
      <c r="A216" s="8">
        <v>201</v>
      </c>
      <c r="B216" s="13" t="s">
        <v>235</v>
      </c>
      <c r="C216" s="7">
        <f t="shared" si="47"/>
        <v>2400</v>
      </c>
      <c r="D216" s="7">
        <f>D219+D218+D220</f>
        <v>0</v>
      </c>
      <c r="E216" s="7">
        <f>E218+E219+E220</f>
        <v>0</v>
      </c>
      <c r="F216" s="7">
        <f>F218+F219+F220</f>
        <v>0</v>
      </c>
      <c r="G216" s="7">
        <f>G218+G219+G220</f>
        <v>600</v>
      </c>
      <c r="H216" s="7">
        <v>600</v>
      </c>
      <c r="I216" s="7">
        <v>600</v>
      </c>
      <c r="J216" s="7">
        <v>600</v>
      </c>
      <c r="K216" s="10"/>
      <c r="L216" s="4"/>
      <c r="M216" s="4"/>
    </row>
    <row r="217" spans="1:13" s="3" customFormat="1" ht="15" customHeight="1">
      <c r="A217" s="8">
        <v>202</v>
      </c>
      <c r="B217" s="13" t="s">
        <v>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203</v>
      </c>
      <c r="B218" s="10" t="s">
        <v>3</v>
      </c>
      <c r="C218" s="7">
        <f t="shared" si="47"/>
        <v>0</v>
      </c>
      <c r="D218" s="7">
        <f t="shared" si="48"/>
        <v>0</v>
      </c>
      <c r="E218" s="7">
        <f t="shared" si="49"/>
        <v>0</v>
      </c>
      <c r="F218" s="7">
        <f t="shared" si="51"/>
        <v>0</v>
      </c>
      <c r="G218" s="7">
        <f t="shared" si="51"/>
        <v>0</v>
      </c>
      <c r="H218" s="7">
        <f t="shared" si="50"/>
        <v>0</v>
      </c>
      <c r="I218" s="7">
        <f t="shared" si="50"/>
        <v>0</v>
      </c>
      <c r="J218" s="7">
        <f t="shared" si="50"/>
        <v>0</v>
      </c>
      <c r="K218" s="10"/>
      <c r="L218" s="4"/>
      <c r="M218" s="4"/>
    </row>
    <row r="219" spans="1:13" s="3" customFormat="1">
      <c r="A219" s="8">
        <v>204</v>
      </c>
      <c r="B219" s="10" t="s">
        <v>4</v>
      </c>
      <c r="C219" s="7">
        <f t="shared" si="47"/>
        <v>2400</v>
      </c>
      <c r="D219" s="7">
        <v>0</v>
      </c>
      <c r="E219" s="7">
        <v>0</v>
      </c>
      <c r="F219" s="7">
        <v>0</v>
      </c>
      <c r="G219" s="7">
        <v>600</v>
      </c>
      <c r="H219" s="7">
        <v>600</v>
      </c>
      <c r="I219" s="7">
        <v>600</v>
      </c>
      <c r="J219" s="7">
        <v>600</v>
      </c>
      <c r="K219" s="10"/>
      <c r="L219" s="4"/>
      <c r="M219" s="4"/>
    </row>
    <row r="220" spans="1:13" s="3" customFormat="1">
      <c r="A220" s="8">
        <v>205</v>
      </c>
      <c r="B220" s="10" t="s">
        <v>5</v>
      </c>
      <c r="C220" s="7">
        <f t="shared" si="47"/>
        <v>0</v>
      </c>
      <c r="D220" s="7">
        <f t="shared" si="48"/>
        <v>0</v>
      </c>
      <c r="E220" s="7">
        <f t="shared" si="49"/>
        <v>0</v>
      </c>
      <c r="F220" s="7">
        <f t="shared" si="51"/>
        <v>0</v>
      </c>
      <c r="G220" s="7">
        <f t="shared" si="51"/>
        <v>0</v>
      </c>
      <c r="H220" s="7">
        <f t="shared" si="50"/>
        <v>0</v>
      </c>
      <c r="I220" s="7">
        <f t="shared" si="50"/>
        <v>0</v>
      </c>
      <c r="J220" s="7">
        <f t="shared" si="50"/>
        <v>0</v>
      </c>
      <c r="K220" s="10"/>
      <c r="L220" s="4"/>
      <c r="M220" s="4"/>
    </row>
    <row r="221" spans="1:13" s="3" customFormat="1" ht="25.5">
      <c r="A221" s="8">
        <v>206</v>
      </c>
      <c r="B221" s="13" t="s">
        <v>201</v>
      </c>
      <c r="C221" s="7">
        <f t="shared" si="47"/>
        <v>900</v>
      </c>
      <c r="D221" s="7">
        <v>0</v>
      </c>
      <c r="E221" s="7">
        <v>0</v>
      </c>
      <c r="F221" s="7">
        <v>0</v>
      </c>
      <c r="G221" s="7">
        <v>0</v>
      </c>
      <c r="H221" s="7">
        <f>H223+H224+H225</f>
        <v>300</v>
      </c>
      <c r="I221" s="7">
        <f>I223+I224+I225</f>
        <v>300</v>
      </c>
      <c r="J221" s="7">
        <f>J223+J224+J225</f>
        <v>300</v>
      </c>
      <c r="K221" s="10"/>
      <c r="L221" s="4"/>
      <c r="M221" s="4"/>
    </row>
    <row r="222" spans="1:13" s="3" customFormat="1">
      <c r="A222" s="8">
        <v>207</v>
      </c>
      <c r="B222" s="13" t="s">
        <v>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208</v>
      </c>
      <c r="B223" s="10" t="s">
        <v>3</v>
      </c>
      <c r="C223" s="7">
        <f t="shared" si="47"/>
        <v>0</v>
      </c>
      <c r="D223" s="7">
        <f t="shared" si="48"/>
        <v>0</v>
      </c>
      <c r="E223" s="7">
        <f t="shared" si="49"/>
        <v>0</v>
      </c>
      <c r="F223" s="7">
        <f t="shared" si="51"/>
        <v>0</v>
      </c>
      <c r="G223" s="7">
        <f t="shared" si="51"/>
        <v>0</v>
      </c>
      <c r="H223" s="7">
        <f t="shared" si="50"/>
        <v>0</v>
      </c>
      <c r="I223" s="7">
        <f t="shared" si="50"/>
        <v>0</v>
      </c>
      <c r="J223" s="7">
        <f t="shared" si="50"/>
        <v>0</v>
      </c>
      <c r="K223" s="10"/>
      <c r="L223" s="4"/>
      <c r="M223" s="4"/>
    </row>
    <row r="224" spans="1:13" s="3" customFormat="1">
      <c r="A224" s="8">
        <v>209</v>
      </c>
      <c r="B224" s="10" t="s">
        <v>4</v>
      </c>
      <c r="C224" s="7">
        <f t="shared" si="47"/>
        <v>900</v>
      </c>
      <c r="D224" s="7">
        <v>0</v>
      </c>
      <c r="E224" s="7">
        <v>0</v>
      </c>
      <c r="F224" s="7">
        <v>0</v>
      </c>
      <c r="G224" s="7">
        <v>0</v>
      </c>
      <c r="H224" s="7">
        <v>300</v>
      </c>
      <c r="I224" s="7">
        <v>300</v>
      </c>
      <c r="J224" s="7">
        <v>300</v>
      </c>
      <c r="K224" s="10"/>
      <c r="L224" s="4"/>
      <c r="M224" s="4"/>
    </row>
    <row r="225" spans="1:13" s="3" customFormat="1">
      <c r="A225" s="8">
        <v>210</v>
      </c>
      <c r="B225" s="10" t="s">
        <v>5</v>
      </c>
      <c r="C225" s="7">
        <f t="shared" si="47"/>
        <v>0</v>
      </c>
      <c r="D225" s="7">
        <f t="shared" si="48"/>
        <v>0</v>
      </c>
      <c r="E225" s="7">
        <f t="shared" si="49"/>
        <v>0</v>
      </c>
      <c r="F225" s="7">
        <f t="shared" si="51"/>
        <v>0</v>
      </c>
      <c r="G225" s="7">
        <f t="shared" si="51"/>
        <v>0</v>
      </c>
      <c r="H225" s="7">
        <f t="shared" si="50"/>
        <v>0</v>
      </c>
      <c r="I225" s="7">
        <f t="shared" si="50"/>
        <v>0</v>
      </c>
      <c r="J225" s="7">
        <f t="shared" si="50"/>
        <v>0</v>
      </c>
      <c r="K225" s="10"/>
      <c r="L225" s="4"/>
      <c r="M225" s="4"/>
    </row>
    <row r="226" spans="1:13" s="3" customFormat="1" ht="30.75" customHeight="1">
      <c r="A226" s="8">
        <v>211</v>
      </c>
      <c r="B226" s="13" t="s">
        <v>269</v>
      </c>
      <c r="C226" s="7">
        <f t="shared" si="47"/>
        <v>1200</v>
      </c>
      <c r="D226" s="7">
        <v>0</v>
      </c>
      <c r="E226" s="7">
        <v>0</v>
      </c>
      <c r="F226" s="7">
        <v>0</v>
      </c>
      <c r="G226" s="7">
        <v>0</v>
      </c>
      <c r="H226" s="7">
        <f>H228+H229+H230</f>
        <v>400</v>
      </c>
      <c r="I226" s="7">
        <f>I228+I229+I230</f>
        <v>400</v>
      </c>
      <c r="J226" s="7">
        <f>J228+J229+J230</f>
        <v>400</v>
      </c>
      <c r="K226" s="10"/>
      <c r="L226" s="4"/>
      <c r="M226" s="4"/>
    </row>
    <row r="227" spans="1:13" s="3" customFormat="1">
      <c r="A227" s="8">
        <v>212</v>
      </c>
      <c r="B227" s="13" t="s">
        <v>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213</v>
      </c>
      <c r="B228" s="10" t="s">
        <v>3</v>
      </c>
      <c r="C228" s="7">
        <f t="shared" si="47"/>
        <v>0</v>
      </c>
      <c r="D228" s="7">
        <f t="shared" si="48"/>
        <v>0</v>
      </c>
      <c r="E228" s="7">
        <f t="shared" si="49"/>
        <v>0</v>
      </c>
      <c r="F228" s="7">
        <f t="shared" si="51"/>
        <v>0</v>
      </c>
      <c r="G228" s="7">
        <f t="shared" si="51"/>
        <v>0</v>
      </c>
      <c r="H228" s="7">
        <f t="shared" si="50"/>
        <v>0</v>
      </c>
      <c r="I228" s="7">
        <f t="shared" si="50"/>
        <v>0</v>
      </c>
      <c r="J228" s="7">
        <f t="shared" si="50"/>
        <v>0</v>
      </c>
      <c r="K228" s="10"/>
      <c r="L228" s="4"/>
      <c r="M228" s="4"/>
    </row>
    <row r="229" spans="1:13" s="3" customFormat="1">
      <c r="A229" s="8">
        <v>214</v>
      </c>
      <c r="B229" s="10" t="s">
        <v>4</v>
      </c>
      <c r="C229" s="7">
        <f t="shared" si="47"/>
        <v>1200</v>
      </c>
      <c r="D229" s="7">
        <v>0</v>
      </c>
      <c r="E229" s="7">
        <v>0</v>
      </c>
      <c r="F229" s="7">
        <v>0</v>
      </c>
      <c r="G229" s="7">
        <v>0</v>
      </c>
      <c r="H229" s="7">
        <v>400</v>
      </c>
      <c r="I229" s="7">
        <v>400</v>
      </c>
      <c r="J229" s="7">
        <v>400</v>
      </c>
      <c r="K229" s="10"/>
      <c r="L229" s="4"/>
      <c r="M229" s="4"/>
    </row>
    <row r="230" spans="1:13" s="3" customFormat="1">
      <c r="A230" s="8">
        <v>215</v>
      </c>
      <c r="B230" s="10" t="s">
        <v>5</v>
      </c>
      <c r="C230" s="7">
        <f t="shared" si="47"/>
        <v>0</v>
      </c>
      <c r="D230" s="7">
        <f t="shared" si="48"/>
        <v>0</v>
      </c>
      <c r="E230" s="7">
        <f t="shared" si="49"/>
        <v>0</v>
      </c>
      <c r="F230" s="7">
        <f t="shared" si="51"/>
        <v>0</v>
      </c>
      <c r="G230" s="7">
        <f t="shared" si="51"/>
        <v>0</v>
      </c>
      <c r="H230" s="7">
        <f t="shared" si="50"/>
        <v>0</v>
      </c>
      <c r="I230" s="7">
        <f t="shared" si="50"/>
        <v>0</v>
      </c>
      <c r="J230" s="7">
        <f t="shared" si="50"/>
        <v>0</v>
      </c>
      <c r="K230" s="10"/>
      <c r="L230" s="4"/>
      <c r="M230" s="4"/>
    </row>
    <row r="231" spans="1:13" s="3" customFormat="1" ht="15.75" customHeight="1">
      <c r="A231" s="8">
        <v>216</v>
      </c>
      <c r="B231" s="13" t="s">
        <v>202</v>
      </c>
      <c r="C231" s="7">
        <f t="shared" si="47"/>
        <v>1050</v>
      </c>
      <c r="D231" s="7">
        <v>0</v>
      </c>
      <c r="E231" s="7">
        <v>0</v>
      </c>
      <c r="F231" s="7">
        <v>0</v>
      </c>
      <c r="G231" s="7">
        <v>0</v>
      </c>
      <c r="H231" s="7">
        <f>H233+H234+H235</f>
        <v>350</v>
      </c>
      <c r="I231" s="7">
        <f>I233+I234+I235</f>
        <v>350</v>
      </c>
      <c r="J231" s="7">
        <f>J233+J234+J235</f>
        <v>350</v>
      </c>
      <c r="K231" s="10"/>
      <c r="L231" s="4"/>
      <c r="M231" s="4"/>
    </row>
    <row r="232" spans="1:13" s="3" customFormat="1" ht="15.75" customHeight="1">
      <c r="A232" s="8">
        <v>217</v>
      </c>
      <c r="B232" s="13" t="s">
        <v>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218</v>
      </c>
      <c r="B233" s="10" t="s">
        <v>3</v>
      </c>
      <c r="C233" s="7">
        <f t="shared" si="47"/>
        <v>0</v>
      </c>
      <c r="D233" s="7">
        <f t="shared" si="48"/>
        <v>0</v>
      </c>
      <c r="E233" s="7">
        <f t="shared" si="49"/>
        <v>0</v>
      </c>
      <c r="F233" s="7">
        <f t="shared" si="51"/>
        <v>0</v>
      </c>
      <c r="G233" s="7">
        <f t="shared" si="51"/>
        <v>0</v>
      </c>
      <c r="H233" s="7">
        <f t="shared" si="50"/>
        <v>0</v>
      </c>
      <c r="I233" s="7">
        <f t="shared" si="50"/>
        <v>0</v>
      </c>
      <c r="J233" s="7">
        <f t="shared" si="50"/>
        <v>0</v>
      </c>
      <c r="K233" s="10"/>
      <c r="L233" s="4"/>
      <c r="M233" s="4"/>
    </row>
    <row r="234" spans="1:13" s="3" customFormat="1">
      <c r="A234" s="8">
        <v>219</v>
      </c>
      <c r="B234" s="10" t="s">
        <v>4</v>
      </c>
      <c r="C234" s="7">
        <f t="shared" si="47"/>
        <v>1050</v>
      </c>
      <c r="D234" s="7">
        <v>0</v>
      </c>
      <c r="E234" s="7">
        <v>0</v>
      </c>
      <c r="F234" s="7">
        <v>0</v>
      </c>
      <c r="G234" s="7">
        <v>0</v>
      </c>
      <c r="H234" s="7">
        <v>350</v>
      </c>
      <c r="I234" s="7">
        <v>350</v>
      </c>
      <c r="J234" s="7">
        <v>350</v>
      </c>
      <c r="K234" s="10"/>
      <c r="L234" s="4"/>
      <c r="M234" s="4"/>
    </row>
    <row r="235" spans="1:13" s="3" customFormat="1">
      <c r="A235" s="8">
        <v>220</v>
      </c>
      <c r="B235" s="10" t="s">
        <v>5</v>
      </c>
      <c r="C235" s="7">
        <f t="shared" si="47"/>
        <v>0</v>
      </c>
      <c r="D235" s="7">
        <f t="shared" si="48"/>
        <v>0</v>
      </c>
      <c r="E235" s="7">
        <f t="shared" si="49"/>
        <v>0</v>
      </c>
      <c r="F235" s="7">
        <f t="shared" si="51"/>
        <v>0</v>
      </c>
      <c r="G235" s="7">
        <f t="shared" si="51"/>
        <v>0</v>
      </c>
      <c r="H235" s="7">
        <f t="shared" si="50"/>
        <v>0</v>
      </c>
      <c r="I235" s="7">
        <f t="shared" si="50"/>
        <v>0</v>
      </c>
      <c r="J235" s="7">
        <f t="shared" si="50"/>
        <v>0</v>
      </c>
      <c r="K235" s="10"/>
      <c r="L235" s="4"/>
      <c r="M235" s="4"/>
    </row>
    <row r="236" spans="1:13" s="3" customFormat="1" ht="25.5">
      <c r="A236" s="8">
        <v>221</v>
      </c>
      <c r="B236" s="13" t="s">
        <v>221</v>
      </c>
      <c r="C236" s="7">
        <f t="shared" si="47"/>
        <v>0</v>
      </c>
      <c r="D236" s="7">
        <f>D238+D239+D240</f>
        <v>0</v>
      </c>
      <c r="E236" s="7">
        <f t="shared" si="49"/>
        <v>0</v>
      </c>
      <c r="F236" s="7">
        <f t="shared" si="51"/>
        <v>0</v>
      </c>
      <c r="G236" s="7">
        <f t="shared" si="51"/>
        <v>0</v>
      </c>
      <c r="H236" s="7">
        <f t="shared" si="50"/>
        <v>0</v>
      </c>
      <c r="I236" s="7">
        <f t="shared" si="50"/>
        <v>0</v>
      </c>
      <c r="J236" s="7">
        <f t="shared" si="50"/>
        <v>0</v>
      </c>
      <c r="K236" s="10"/>
      <c r="L236" s="4"/>
      <c r="M236" s="4"/>
    </row>
    <row r="237" spans="1:13" s="3" customFormat="1">
      <c r="A237" s="8">
        <v>222</v>
      </c>
      <c r="B237" s="13" t="s">
        <v>2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>
      <c r="A238" s="8">
        <v>223</v>
      </c>
      <c r="B238" s="10" t="s">
        <v>3</v>
      </c>
      <c r="C238" s="7">
        <f t="shared" si="47"/>
        <v>0</v>
      </c>
      <c r="D238" s="7">
        <f t="shared" si="48"/>
        <v>0</v>
      </c>
      <c r="E238" s="7">
        <f t="shared" si="49"/>
        <v>0</v>
      </c>
      <c r="F238" s="7">
        <f t="shared" si="51"/>
        <v>0</v>
      </c>
      <c r="G238" s="7">
        <f t="shared" si="51"/>
        <v>0</v>
      </c>
      <c r="H238" s="7">
        <f t="shared" si="50"/>
        <v>0</v>
      </c>
      <c r="I238" s="7">
        <f t="shared" si="50"/>
        <v>0</v>
      </c>
      <c r="J238" s="7">
        <f t="shared" si="50"/>
        <v>0</v>
      </c>
      <c r="K238" s="10"/>
      <c r="L238" s="4"/>
      <c r="M238" s="4"/>
    </row>
    <row r="239" spans="1:13" s="3" customFormat="1">
      <c r="A239" s="8">
        <v>224</v>
      </c>
      <c r="B239" s="10" t="s">
        <v>4</v>
      </c>
      <c r="C239" s="7">
        <f t="shared" si="47"/>
        <v>0</v>
      </c>
      <c r="D239" s="7">
        <v>0</v>
      </c>
      <c r="E239" s="7">
        <f t="shared" si="49"/>
        <v>0</v>
      </c>
      <c r="F239" s="7">
        <f t="shared" si="51"/>
        <v>0</v>
      </c>
      <c r="G239" s="7">
        <f t="shared" si="51"/>
        <v>0</v>
      </c>
      <c r="H239" s="7">
        <f t="shared" si="50"/>
        <v>0</v>
      </c>
      <c r="I239" s="7">
        <f t="shared" si="50"/>
        <v>0</v>
      </c>
      <c r="J239" s="7">
        <f t="shared" si="50"/>
        <v>0</v>
      </c>
      <c r="K239" s="10"/>
      <c r="L239" s="4"/>
      <c r="M239" s="4"/>
    </row>
    <row r="240" spans="1:13" s="3" customFormat="1">
      <c r="A240" s="8">
        <v>225</v>
      </c>
      <c r="B240" s="10" t="s">
        <v>5</v>
      </c>
      <c r="C240" s="7">
        <f t="shared" si="47"/>
        <v>0</v>
      </c>
      <c r="D240" s="7">
        <f t="shared" si="48"/>
        <v>0</v>
      </c>
      <c r="E240" s="7">
        <f t="shared" si="49"/>
        <v>0</v>
      </c>
      <c r="F240" s="7">
        <f t="shared" si="51"/>
        <v>0</v>
      </c>
      <c r="G240" s="7">
        <f t="shared" si="51"/>
        <v>0</v>
      </c>
      <c r="H240" s="7">
        <f t="shared" si="50"/>
        <v>0</v>
      </c>
      <c r="I240" s="7">
        <f t="shared" si="50"/>
        <v>0</v>
      </c>
      <c r="J240" s="7">
        <f t="shared" si="50"/>
        <v>0</v>
      </c>
      <c r="K240" s="10"/>
      <c r="L240" s="4"/>
      <c r="M240" s="4"/>
    </row>
    <row r="241" spans="1:13" s="3" customFormat="1" ht="25.5">
      <c r="A241" s="8">
        <v>226</v>
      </c>
      <c r="B241" s="13" t="s">
        <v>222</v>
      </c>
      <c r="C241" s="7">
        <f t="shared" si="47"/>
        <v>0</v>
      </c>
      <c r="D241" s="7">
        <f>D243+D244+D245</f>
        <v>0</v>
      </c>
      <c r="E241" s="7">
        <f t="shared" si="49"/>
        <v>0</v>
      </c>
      <c r="F241" s="7">
        <f t="shared" si="51"/>
        <v>0</v>
      </c>
      <c r="G241" s="7">
        <f t="shared" si="51"/>
        <v>0</v>
      </c>
      <c r="H241" s="7">
        <f t="shared" si="50"/>
        <v>0</v>
      </c>
      <c r="I241" s="7">
        <f t="shared" si="50"/>
        <v>0</v>
      </c>
      <c r="J241" s="7">
        <f t="shared" si="50"/>
        <v>0</v>
      </c>
      <c r="K241" s="10"/>
      <c r="L241" s="4"/>
      <c r="M241" s="4"/>
    </row>
    <row r="242" spans="1:13" s="3" customFormat="1">
      <c r="A242" s="8">
        <v>227</v>
      </c>
      <c r="B242" s="13" t="s">
        <v>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>
      <c r="A243" s="8">
        <v>228</v>
      </c>
      <c r="B243" s="10" t="s">
        <v>3</v>
      </c>
      <c r="C243" s="7">
        <f t="shared" si="47"/>
        <v>0</v>
      </c>
      <c r="D243" s="7">
        <f t="shared" si="48"/>
        <v>0</v>
      </c>
      <c r="E243" s="7">
        <f t="shared" si="49"/>
        <v>0</v>
      </c>
      <c r="F243" s="7">
        <f t="shared" si="51"/>
        <v>0</v>
      </c>
      <c r="G243" s="7">
        <f t="shared" si="51"/>
        <v>0</v>
      </c>
      <c r="H243" s="7">
        <f t="shared" si="50"/>
        <v>0</v>
      </c>
      <c r="I243" s="7">
        <f t="shared" si="50"/>
        <v>0</v>
      </c>
      <c r="J243" s="7">
        <f t="shared" si="50"/>
        <v>0</v>
      </c>
      <c r="K243" s="10"/>
      <c r="L243" s="4"/>
      <c r="M243" s="4"/>
    </row>
    <row r="244" spans="1:13" s="3" customFormat="1">
      <c r="A244" s="8">
        <v>229</v>
      </c>
      <c r="B244" s="10" t="s">
        <v>4</v>
      </c>
      <c r="C244" s="7">
        <f t="shared" si="47"/>
        <v>0</v>
      </c>
      <c r="D244" s="7">
        <v>0</v>
      </c>
      <c r="E244" s="7">
        <f t="shared" si="49"/>
        <v>0</v>
      </c>
      <c r="F244" s="7">
        <f t="shared" si="51"/>
        <v>0</v>
      </c>
      <c r="G244" s="7">
        <f t="shared" si="51"/>
        <v>0</v>
      </c>
      <c r="H244" s="7">
        <f t="shared" si="50"/>
        <v>0</v>
      </c>
      <c r="I244" s="7">
        <f t="shared" si="50"/>
        <v>0</v>
      </c>
      <c r="J244" s="7">
        <f t="shared" si="50"/>
        <v>0</v>
      </c>
      <c r="K244" s="10"/>
      <c r="L244" s="4"/>
      <c r="M244" s="4"/>
    </row>
    <row r="245" spans="1:13" s="3" customFormat="1">
      <c r="A245" s="8">
        <v>230</v>
      </c>
      <c r="B245" s="10" t="s">
        <v>5</v>
      </c>
      <c r="C245" s="7">
        <f t="shared" si="47"/>
        <v>0</v>
      </c>
      <c r="D245" s="7">
        <f t="shared" si="48"/>
        <v>0</v>
      </c>
      <c r="E245" s="7">
        <f t="shared" si="49"/>
        <v>0</v>
      </c>
      <c r="F245" s="7">
        <f t="shared" si="51"/>
        <v>0</v>
      </c>
      <c r="G245" s="7">
        <f t="shared" si="51"/>
        <v>0</v>
      </c>
      <c r="H245" s="7">
        <f t="shared" si="50"/>
        <v>0</v>
      </c>
      <c r="I245" s="7">
        <f t="shared" si="50"/>
        <v>0</v>
      </c>
      <c r="J245" s="7">
        <f t="shared" si="50"/>
        <v>0</v>
      </c>
      <c r="K245" s="10"/>
      <c r="L245" s="4"/>
      <c r="M245" s="4"/>
    </row>
    <row r="246" spans="1:13" s="3" customFormat="1" ht="25.5">
      <c r="A246" s="8">
        <v>231</v>
      </c>
      <c r="B246" s="13" t="s">
        <v>303</v>
      </c>
      <c r="C246" s="7">
        <f t="shared" si="47"/>
        <v>146089.4</v>
      </c>
      <c r="D246" s="7">
        <f>D248+D249+D250</f>
        <v>54471.5</v>
      </c>
      <c r="E246" s="7">
        <f>E248+E249+E250</f>
        <v>34363</v>
      </c>
      <c r="F246" s="7">
        <f>F248+F249+F250</f>
        <v>23826.400000000001</v>
      </c>
      <c r="G246" s="7">
        <f>G247+G248+G249+G250</f>
        <v>16014.4</v>
      </c>
      <c r="H246" s="7">
        <f>H247+H248+H249+H250</f>
        <v>17414.099999999999</v>
      </c>
      <c r="I246" s="7">
        <f>I247+I248+I249+I250</f>
        <v>0</v>
      </c>
      <c r="J246" s="7">
        <f>J247+J248+J249+J250</f>
        <v>0</v>
      </c>
      <c r="K246" s="10"/>
      <c r="L246" s="4"/>
      <c r="M246" s="4"/>
    </row>
    <row r="247" spans="1:13" s="3" customFormat="1">
      <c r="A247" s="8">
        <v>232</v>
      </c>
      <c r="B247" s="13" t="s">
        <v>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>
      <c r="A248" s="8">
        <v>233</v>
      </c>
      <c r="B248" s="10" t="s">
        <v>3</v>
      </c>
      <c r="C248" s="7">
        <f t="shared" si="47"/>
        <v>0</v>
      </c>
      <c r="D248" s="7">
        <f t="shared" si="48"/>
        <v>0</v>
      </c>
      <c r="E248" s="7">
        <f t="shared" si="49"/>
        <v>0</v>
      </c>
      <c r="F248" s="7">
        <f t="shared" si="51"/>
        <v>0</v>
      </c>
      <c r="G248" s="7">
        <f t="shared" si="51"/>
        <v>0</v>
      </c>
      <c r="H248" s="7">
        <f t="shared" si="50"/>
        <v>0</v>
      </c>
      <c r="I248" s="7">
        <f t="shared" si="50"/>
        <v>0</v>
      </c>
      <c r="J248" s="7">
        <f t="shared" si="50"/>
        <v>0</v>
      </c>
      <c r="K248" s="10"/>
      <c r="L248" s="4"/>
      <c r="M248" s="4"/>
    </row>
    <row r="249" spans="1:13" s="3" customFormat="1">
      <c r="A249" s="8">
        <v>234</v>
      </c>
      <c r="B249" s="10" t="s">
        <v>4</v>
      </c>
      <c r="C249" s="7">
        <f t="shared" si="47"/>
        <v>146089.4</v>
      </c>
      <c r="D249" s="7">
        <f>26676.5+27795</f>
        <v>54471.5</v>
      </c>
      <c r="E249" s="7">
        <v>34363</v>
      </c>
      <c r="F249" s="7">
        <f>16014.4+7812</f>
        <v>23826.400000000001</v>
      </c>
      <c r="G249" s="7">
        <f>16014.4</f>
        <v>16014.4</v>
      </c>
      <c r="H249" s="7">
        <v>17414.099999999999</v>
      </c>
      <c r="I249" s="7">
        <v>0</v>
      </c>
      <c r="J249" s="7">
        <f t="shared" si="50"/>
        <v>0</v>
      </c>
      <c r="K249" s="10"/>
      <c r="L249" s="4"/>
      <c r="M249" s="4"/>
    </row>
    <row r="250" spans="1:13" s="3" customFormat="1">
      <c r="A250" s="8">
        <v>235</v>
      </c>
      <c r="B250" s="10" t="s">
        <v>23</v>
      </c>
      <c r="C250" s="7">
        <f t="shared" si="47"/>
        <v>0</v>
      </c>
      <c r="D250" s="7">
        <f t="shared" si="48"/>
        <v>0</v>
      </c>
      <c r="E250" s="7">
        <f t="shared" si="49"/>
        <v>0</v>
      </c>
      <c r="F250" s="7">
        <f t="shared" si="51"/>
        <v>0</v>
      </c>
      <c r="G250" s="7">
        <f t="shared" si="51"/>
        <v>0</v>
      </c>
      <c r="H250" s="7">
        <f t="shared" si="50"/>
        <v>0</v>
      </c>
      <c r="I250" s="7">
        <f t="shared" si="50"/>
        <v>0</v>
      </c>
      <c r="J250" s="7">
        <f t="shared" si="50"/>
        <v>0</v>
      </c>
      <c r="K250" s="10"/>
      <c r="L250" s="4"/>
      <c r="M250" s="4"/>
    </row>
    <row r="251" spans="1:13" ht="40.5">
      <c r="A251" s="8">
        <v>236</v>
      </c>
      <c r="B251" s="12" t="s">
        <v>223</v>
      </c>
      <c r="C251" s="9">
        <f t="shared" si="47"/>
        <v>566.80000000000007</v>
      </c>
      <c r="D251" s="9">
        <f>D253+D254+D255</f>
        <v>150</v>
      </c>
      <c r="E251" s="9">
        <f>E253+E254+E255</f>
        <v>0</v>
      </c>
      <c r="F251" s="9">
        <f>F253+F254+F255</f>
        <v>100</v>
      </c>
      <c r="G251" s="9">
        <f>G253+G254+G255</f>
        <v>300</v>
      </c>
      <c r="H251" s="9">
        <f t="shared" si="50"/>
        <v>11.2</v>
      </c>
      <c r="I251" s="9">
        <f t="shared" ref="I251:I271" si="52">J251+K251+L251+M251+N251+O251+P251</f>
        <v>5.6</v>
      </c>
      <c r="J251" s="9">
        <v>0</v>
      </c>
      <c r="K251" s="10">
        <v>5.6</v>
      </c>
    </row>
    <row r="252" spans="1:13">
      <c r="A252" s="8">
        <v>237</v>
      </c>
      <c r="B252" s="10" t="s">
        <v>2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</row>
    <row r="253" spans="1:13">
      <c r="A253" s="8">
        <v>238</v>
      </c>
      <c r="B253" s="10" t="s">
        <v>3</v>
      </c>
      <c r="C253" s="7">
        <f t="shared" si="47"/>
        <v>0</v>
      </c>
      <c r="D253" s="7">
        <f t="shared" si="48"/>
        <v>0</v>
      </c>
      <c r="E253" s="7">
        <f t="shared" si="49"/>
        <v>0</v>
      </c>
      <c r="F253" s="7">
        <f t="shared" si="49"/>
        <v>0</v>
      </c>
      <c r="G253" s="7">
        <f t="shared" si="49"/>
        <v>0</v>
      </c>
      <c r="H253" s="7">
        <f t="shared" si="50"/>
        <v>0</v>
      </c>
      <c r="I253" s="7">
        <f t="shared" si="52"/>
        <v>0</v>
      </c>
      <c r="J253" s="7">
        <f t="shared" ref="J253:J271" si="53">K253+L253+M253+N253+O253+P253+Q253</f>
        <v>0</v>
      </c>
      <c r="K253" s="10"/>
    </row>
    <row r="254" spans="1:13">
      <c r="A254" s="8">
        <v>239</v>
      </c>
      <c r="B254" s="10" t="s">
        <v>4</v>
      </c>
      <c r="C254" s="7">
        <f t="shared" si="47"/>
        <v>550</v>
      </c>
      <c r="D254" s="7">
        <f>D260+D265+D270+D275</f>
        <v>150</v>
      </c>
      <c r="E254" s="7">
        <f>E260+E265+E270+E275</f>
        <v>0</v>
      </c>
      <c r="F254" s="7">
        <f>F260+F265+F270+F275</f>
        <v>100</v>
      </c>
      <c r="G254" s="7">
        <f>G260+G265+G275</f>
        <v>300</v>
      </c>
      <c r="H254" s="7">
        <f t="shared" si="50"/>
        <v>0</v>
      </c>
      <c r="I254" s="7">
        <f t="shared" si="52"/>
        <v>0</v>
      </c>
      <c r="J254" s="7">
        <f t="shared" si="53"/>
        <v>0</v>
      </c>
      <c r="K254" s="10"/>
    </row>
    <row r="255" spans="1:13">
      <c r="A255" s="8">
        <v>240</v>
      </c>
      <c r="B255" s="10" t="s">
        <v>5</v>
      </c>
      <c r="C255" s="7">
        <f t="shared" si="47"/>
        <v>0</v>
      </c>
      <c r="D255" s="7">
        <f t="shared" si="48"/>
        <v>0</v>
      </c>
      <c r="E255" s="7">
        <f t="shared" si="49"/>
        <v>0</v>
      </c>
      <c r="F255" s="7">
        <f t="shared" si="49"/>
        <v>0</v>
      </c>
      <c r="G255" s="7">
        <f t="shared" si="49"/>
        <v>0</v>
      </c>
      <c r="H255" s="7">
        <f t="shared" si="50"/>
        <v>0</v>
      </c>
      <c r="I255" s="7">
        <f t="shared" si="52"/>
        <v>0</v>
      </c>
      <c r="J255" s="7">
        <f t="shared" si="53"/>
        <v>0</v>
      </c>
      <c r="K255" s="10"/>
    </row>
    <row r="256" spans="1:13" ht="38.25" customHeight="1">
      <c r="A256" s="8">
        <v>241</v>
      </c>
      <c r="B256" s="13" t="s">
        <v>224</v>
      </c>
      <c r="C256" s="7">
        <f t="shared" si="47"/>
        <v>100</v>
      </c>
      <c r="D256" s="7">
        <v>0</v>
      </c>
      <c r="E256" s="7">
        <v>0</v>
      </c>
      <c r="F256" s="7">
        <v>0</v>
      </c>
      <c r="G256" s="7">
        <f>G257+G258+G260+G261</f>
        <v>100</v>
      </c>
      <c r="H256" s="7">
        <f t="shared" si="50"/>
        <v>0</v>
      </c>
      <c r="I256" s="7">
        <f t="shared" si="52"/>
        <v>0</v>
      </c>
      <c r="J256" s="7">
        <f t="shared" si="53"/>
        <v>0</v>
      </c>
      <c r="K256" s="10"/>
    </row>
    <row r="257" spans="1:11" ht="12.75" customHeight="1">
      <c r="A257" s="8">
        <v>242</v>
      </c>
      <c r="B257" s="13" t="s">
        <v>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10"/>
    </row>
    <row r="258" spans="1:11" ht="11.25" customHeight="1">
      <c r="A258" s="8">
        <v>243</v>
      </c>
      <c r="B258" s="10" t="s">
        <v>3</v>
      </c>
      <c r="C258" s="7">
        <f t="shared" si="47"/>
        <v>0</v>
      </c>
      <c r="D258" s="7">
        <f t="shared" si="48"/>
        <v>0</v>
      </c>
      <c r="E258" s="7">
        <f t="shared" si="49"/>
        <v>0</v>
      </c>
      <c r="F258" s="7">
        <f t="shared" si="49"/>
        <v>0</v>
      </c>
      <c r="G258" s="7">
        <f t="shared" si="49"/>
        <v>0</v>
      </c>
      <c r="H258" s="7">
        <f t="shared" si="50"/>
        <v>0</v>
      </c>
      <c r="I258" s="7">
        <f t="shared" si="52"/>
        <v>0</v>
      </c>
      <c r="J258" s="7">
        <f t="shared" si="53"/>
        <v>0</v>
      </c>
      <c r="K258" s="10"/>
    </row>
    <row r="259" spans="1:11" hidden="1">
      <c r="A259" s="8">
        <v>244</v>
      </c>
      <c r="B259" s="10" t="s">
        <v>4</v>
      </c>
      <c r="C259" s="7">
        <f t="shared" si="47"/>
        <v>400</v>
      </c>
      <c r="D259" s="7">
        <v>100</v>
      </c>
      <c r="E259" s="7">
        <v>100</v>
      </c>
      <c r="F259" s="7">
        <v>100</v>
      </c>
      <c r="G259" s="7">
        <v>100</v>
      </c>
      <c r="H259" s="7">
        <f t="shared" si="50"/>
        <v>0</v>
      </c>
      <c r="I259" s="7">
        <f t="shared" si="52"/>
        <v>0</v>
      </c>
      <c r="J259" s="7">
        <f t="shared" si="53"/>
        <v>0</v>
      </c>
      <c r="K259" s="10"/>
    </row>
    <row r="260" spans="1:11">
      <c r="A260" s="8">
        <v>245</v>
      </c>
      <c r="B260" s="10" t="s">
        <v>4</v>
      </c>
      <c r="C260" s="7">
        <v>0</v>
      </c>
      <c r="D260" s="7">
        <v>0</v>
      </c>
      <c r="E260" s="7">
        <v>0</v>
      </c>
      <c r="F260" s="7">
        <v>0</v>
      </c>
      <c r="G260" s="7">
        <f>G265</f>
        <v>100</v>
      </c>
      <c r="H260" s="7">
        <v>0</v>
      </c>
      <c r="I260" s="7">
        <v>0</v>
      </c>
      <c r="J260" s="7">
        <v>0</v>
      </c>
      <c r="K260" s="10"/>
    </row>
    <row r="261" spans="1:11">
      <c r="A261" s="8">
        <v>246</v>
      </c>
      <c r="B261" s="10" t="s">
        <v>5</v>
      </c>
      <c r="C261" s="7">
        <f t="shared" si="47"/>
        <v>0</v>
      </c>
      <c r="D261" s="7">
        <f t="shared" si="48"/>
        <v>0</v>
      </c>
      <c r="E261" s="7">
        <f t="shared" si="49"/>
        <v>0</v>
      </c>
      <c r="F261" s="7">
        <f t="shared" si="49"/>
        <v>0</v>
      </c>
      <c r="G261" s="7">
        <v>0</v>
      </c>
      <c r="H261" s="7">
        <f t="shared" si="50"/>
        <v>0</v>
      </c>
      <c r="I261" s="7">
        <f t="shared" si="52"/>
        <v>0</v>
      </c>
      <c r="J261" s="7">
        <f t="shared" si="53"/>
        <v>0</v>
      </c>
      <c r="K261" s="10"/>
    </row>
    <row r="262" spans="1:11" ht="25.5">
      <c r="A262" s="8">
        <v>247</v>
      </c>
      <c r="B262" s="13" t="s">
        <v>320</v>
      </c>
      <c r="C262" s="7">
        <f t="shared" si="47"/>
        <v>250</v>
      </c>
      <c r="D262" s="7">
        <f>D263+D264+D265+D266</f>
        <v>150</v>
      </c>
      <c r="E262" s="7">
        <f>E264+E265+E266</f>
        <v>0</v>
      </c>
      <c r="F262" s="7">
        <f>F264+F265+F266</f>
        <v>0</v>
      </c>
      <c r="G262" s="7">
        <f>G264+G265+G266</f>
        <v>100</v>
      </c>
      <c r="H262" s="7">
        <f t="shared" si="50"/>
        <v>0</v>
      </c>
      <c r="I262" s="7">
        <f t="shared" si="52"/>
        <v>0</v>
      </c>
      <c r="J262" s="7">
        <f t="shared" si="53"/>
        <v>0</v>
      </c>
      <c r="K262" s="10"/>
    </row>
    <row r="263" spans="1:11">
      <c r="A263" s="8">
        <v>248</v>
      </c>
      <c r="B263" s="13" t="s">
        <v>2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10"/>
    </row>
    <row r="264" spans="1:11">
      <c r="A264" s="8">
        <v>249</v>
      </c>
      <c r="B264" s="10" t="s">
        <v>3</v>
      </c>
      <c r="C264" s="7">
        <f t="shared" si="47"/>
        <v>0</v>
      </c>
      <c r="D264" s="7">
        <f t="shared" si="48"/>
        <v>0</v>
      </c>
      <c r="E264" s="7">
        <f t="shared" si="49"/>
        <v>0</v>
      </c>
      <c r="F264" s="7">
        <f t="shared" si="49"/>
        <v>0</v>
      </c>
      <c r="G264" s="7">
        <f t="shared" si="49"/>
        <v>0</v>
      </c>
      <c r="H264" s="7">
        <f t="shared" si="50"/>
        <v>0</v>
      </c>
      <c r="I264" s="7">
        <f t="shared" si="52"/>
        <v>0</v>
      </c>
      <c r="J264" s="7">
        <f t="shared" si="53"/>
        <v>0</v>
      </c>
      <c r="K264" s="10"/>
    </row>
    <row r="265" spans="1:11">
      <c r="A265" s="8">
        <v>250</v>
      </c>
      <c r="B265" s="10" t="s">
        <v>4</v>
      </c>
      <c r="C265" s="7">
        <f t="shared" si="47"/>
        <v>250</v>
      </c>
      <c r="D265" s="7">
        <v>150</v>
      </c>
      <c r="E265" s="7">
        <v>0</v>
      </c>
      <c r="F265" s="7">
        <v>0</v>
      </c>
      <c r="G265" s="7">
        <v>100</v>
      </c>
      <c r="H265" s="7">
        <f t="shared" si="50"/>
        <v>0</v>
      </c>
      <c r="I265" s="7">
        <f t="shared" si="52"/>
        <v>0</v>
      </c>
      <c r="J265" s="7">
        <f t="shared" si="53"/>
        <v>0</v>
      </c>
      <c r="K265" s="10"/>
    </row>
    <row r="266" spans="1:11">
      <c r="A266" s="8">
        <v>251</v>
      </c>
      <c r="B266" s="10" t="s">
        <v>5</v>
      </c>
      <c r="C266" s="7">
        <f t="shared" si="47"/>
        <v>0</v>
      </c>
      <c r="D266" s="7">
        <f t="shared" si="48"/>
        <v>0</v>
      </c>
      <c r="E266" s="7">
        <f t="shared" si="49"/>
        <v>0</v>
      </c>
      <c r="F266" s="7">
        <f t="shared" si="49"/>
        <v>0</v>
      </c>
      <c r="G266" s="7">
        <f t="shared" si="49"/>
        <v>0</v>
      </c>
      <c r="H266" s="7">
        <f t="shared" si="50"/>
        <v>0</v>
      </c>
      <c r="I266" s="7">
        <f t="shared" si="52"/>
        <v>0</v>
      </c>
      <c r="J266" s="7">
        <f t="shared" si="53"/>
        <v>0</v>
      </c>
      <c r="K266" s="10"/>
    </row>
    <row r="267" spans="1:11" ht="25.5">
      <c r="A267" s="8">
        <v>252</v>
      </c>
      <c r="B267" s="13" t="s">
        <v>225</v>
      </c>
      <c r="C267" s="7">
        <f t="shared" si="47"/>
        <v>0</v>
      </c>
      <c r="D267" s="7">
        <v>0</v>
      </c>
      <c r="E267" s="7">
        <v>0</v>
      </c>
      <c r="F267" s="7">
        <v>0</v>
      </c>
      <c r="G267" s="7">
        <f>G268+G269+G270+G271</f>
        <v>0</v>
      </c>
      <c r="H267" s="7">
        <f t="shared" si="50"/>
        <v>0</v>
      </c>
      <c r="I267" s="7">
        <f t="shared" si="52"/>
        <v>0</v>
      </c>
      <c r="J267" s="7">
        <f t="shared" si="53"/>
        <v>0</v>
      </c>
      <c r="K267" s="10"/>
    </row>
    <row r="268" spans="1:11">
      <c r="A268" s="8">
        <v>253</v>
      </c>
      <c r="B268" s="13" t="s">
        <v>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</row>
    <row r="269" spans="1:11">
      <c r="A269" s="8">
        <v>254</v>
      </c>
      <c r="B269" s="10" t="s">
        <v>3</v>
      </c>
      <c r="C269" s="7">
        <f t="shared" si="47"/>
        <v>0</v>
      </c>
      <c r="D269" s="7">
        <f t="shared" si="48"/>
        <v>0</v>
      </c>
      <c r="E269" s="7">
        <f t="shared" si="49"/>
        <v>0</v>
      </c>
      <c r="F269" s="7">
        <f t="shared" si="49"/>
        <v>0</v>
      </c>
      <c r="G269" s="7">
        <f t="shared" si="49"/>
        <v>0</v>
      </c>
      <c r="H269" s="7">
        <f t="shared" si="50"/>
        <v>0</v>
      </c>
      <c r="I269" s="7">
        <f t="shared" si="52"/>
        <v>0</v>
      </c>
      <c r="J269" s="7">
        <f t="shared" si="53"/>
        <v>0</v>
      </c>
      <c r="K269" s="10"/>
    </row>
    <row r="270" spans="1:11">
      <c r="A270" s="8">
        <v>255</v>
      </c>
      <c r="B270" s="10" t="s">
        <v>4</v>
      </c>
      <c r="C270" s="7">
        <f t="shared" si="47"/>
        <v>0</v>
      </c>
      <c r="D270" s="7">
        <f t="shared" si="48"/>
        <v>0</v>
      </c>
      <c r="E270" s="7">
        <f t="shared" si="49"/>
        <v>0</v>
      </c>
      <c r="F270" s="7">
        <v>0</v>
      </c>
      <c r="G270" s="7">
        <v>0</v>
      </c>
      <c r="H270" s="7">
        <f t="shared" si="50"/>
        <v>0</v>
      </c>
      <c r="I270" s="7">
        <f t="shared" si="52"/>
        <v>0</v>
      </c>
      <c r="J270" s="7">
        <f t="shared" si="53"/>
        <v>0</v>
      </c>
      <c r="K270" s="10"/>
    </row>
    <row r="271" spans="1:11">
      <c r="A271" s="8">
        <v>256</v>
      </c>
      <c r="B271" s="10" t="s">
        <v>5</v>
      </c>
      <c r="C271" s="7">
        <f t="shared" si="47"/>
        <v>0</v>
      </c>
      <c r="D271" s="7">
        <f t="shared" si="48"/>
        <v>0</v>
      </c>
      <c r="E271" s="7">
        <f t="shared" si="49"/>
        <v>0</v>
      </c>
      <c r="F271" s="7">
        <f t="shared" si="49"/>
        <v>0</v>
      </c>
      <c r="G271" s="7">
        <f t="shared" si="49"/>
        <v>0</v>
      </c>
      <c r="H271" s="7">
        <f t="shared" si="50"/>
        <v>0</v>
      </c>
      <c r="I271" s="7">
        <f t="shared" si="52"/>
        <v>0</v>
      </c>
      <c r="J271" s="7">
        <f t="shared" si="53"/>
        <v>0</v>
      </c>
      <c r="K271" s="10"/>
    </row>
    <row r="272" spans="1:11" ht="25.5">
      <c r="A272" s="8">
        <v>257</v>
      </c>
      <c r="B272" s="13" t="s">
        <v>226</v>
      </c>
      <c r="C272" s="7">
        <f t="shared" ref="C272:C276" si="54">D272+E272+F272+G272+H272+I272+J272</f>
        <v>200</v>
      </c>
      <c r="D272" s="7">
        <f>D274+D275+D276</f>
        <v>0</v>
      </c>
      <c r="E272" s="7">
        <f>E274+E275+E276</f>
        <v>0</v>
      </c>
      <c r="F272" s="7">
        <f>F274+F275+F276</f>
        <v>100</v>
      </c>
      <c r="G272" s="7">
        <f>G274+G275+G276</f>
        <v>100</v>
      </c>
      <c r="H272" s="7">
        <f t="shared" ref="H272:H276" si="55">I272+J272+K272+L272+M272+N272+O272</f>
        <v>0</v>
      </c>
      <c r="I272" s="7">
        <f t="shared" ref="I272:I276" si="56">J272+K272+L272+M272+N272+O272+P272</f>
        <v>0</v>
      </c>
      <c r="J272" s="7">
        <f t="shared" ref="J272:J276" si="57">K272+L272+M272+N272+O272+P272+Q272</f>
        <v>0</v>
      </c>
      <c r="K272" s="10"/>
    </row>
    <row r="273" spans="1:11">
      <c r="A273" s="8">
        <v>258</v>
      </c>
      <c r="B273" s="13" t="s">
        <v>2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10"/>
    </row>
    <row r="274" spans="1:11">
      <c r="A274" s="8">
        <v>259</v>
      </c>
      <c r="B274" s="10" t="s">
        <v>3</v>
      </c>
      <c r="C274" s="7">
        <f t="shared" si="54"/>
        <v>0</v>
      </c>
      <c r="D274" s="7">
        <f t="shared" ref="D274:D276" si="58">E274+F274+G274+H274+I274+J274+K274</f>
        <v>0</v>
      </c>
      <c r="E274" s="7">
        <f t="shared" ref="E274:G276" si="59">F274+G274+H274+I274+J274+K274+L274</f>
        <v>0</v>
      </c>
      <c r="F274" s="7">
        <f t="shared" si="59"/>
        <v>0</v>
      </c>
      <c r="G274" s="7">
        <f t="shared" si="59"/>
        <v>0</v>
      </c>
      <c r="H274" s="7">
        <f t="shared" si="55"/>
        <v>0</v>
      </c>
      <c r="I274" s="7">
        <f t="shared" si="56"/>
        <v>0</v>
      </c>
      <c r="J274" s="7">
        <f t="shared" si="57"/>
        <v>0</v>
      </c>
      <c r="K274" s="10"/>
    </row>
    <row r="275" spans="1:11">
      <c r="A275" s="8">
        <v>260</v>
      </c>
      <c r="B275" s="10" t="s">
        <v>4</v>
      </c>
      <c r="C275" s="7">
        <f t="shared" si="54"/>
        <v>200</v>
      </c>
      <c r="D275" s="7">
        <v>0</v>
      </c>
      <c r="E275" s="7">
        <v>0</v>
      </c>
      <c r="F275" s="7">
        <v>100</v>
      </c>
      <c r="G275" s="7">
        <v>100</v>
      </c>
      <c r="H275" s="7">
        <f t="shared" si="55"/>
        <v>0</v>
      </c>
      <c r="I275" s="7">
        <f t="shared" si="56"/>
        <v>0</v>
      </c>
      <c r="J275" s="7">
        <f t="shared" si="57"/>
        <v>0</v>
      </c>
      <c r="K275" s="10"/>
    </row>
    <row r="276" spans="1:11">
      <c r="A276" s="8">
        <v>261</v>
      </c>
      <c r="B276" s="10" t="s">
        <v>5</v>
      </c>
      <c r="C276" s="7">
        <f t="shared" si="54"/>
        <v>0</v>
      </c>
      <c r="D276" s="7">
        <f t="shared" si="58"/>
        <v>0</v>
      </c>
      <c r="E276" s="7">
        <f t="shared" si="59"/>
        <v>0</v>
      </c>
      <c r="F276" s="7">
        <f t="shared" si="59"/>
        <v>0</v>
      </c>
      <c r="G276" s="7">
        <f t="shared" si="59"/>
        <v>0</v>
      </c>
      <c r="H276" s="7">
        <f t="shared" si="55"/>
        <v>0</v>
      </c>
      <c r="I276" s="7">
        <f t="shared" si="56"/>
        <v>0</v>
      </c>
      <c r="J276" s="7">
        <f t="shared" si="57"/>
        <v>0</v>
      </c>
      <c r="K276" s="10"/>
    </row>
    <row r="277" spans="1:11" ht="15" customHeight="1">
      <c r="A277" s="8">
        <v>262</v>
      </c>
      <c r="B277" s="63" t="s">
        <v>292</v>
      </c>
      <c r="C277" s="64"/>
      <c r="D277" s="64"/>
      <c r="E277" s="64"/>
      <c r="F277" s="64"/>
      <c r="G277" s="64"/>
      <c r="H277" s="64"/>
      <c r="I277" s="64"/>
      <c r="J277" s="64"/>
      <c r="K277" s="65"/>
    </row>
    <row r="278" spans="1:11">
      <c r="A278" s="8">
        <v>263</v>
      </c>
      <c r="B278" s="41" t="s">
        <v>86</v>
      </c>
      <c r="C278" s="9">
        <f>D278+E278+F278+G278+H278+I278+J278</f>
        <v>39729.759999999995</v>
      </c>
      <c r="D278" s="9">
        <f>D280+D281+D282</f>
        <v>6305</v>
      </c>
      <c r="E278" s="9">
        <f>E280+E281+E282</f>
        <v>8406.2000000000007</v>
      </c>
      <c r="F278" s="9">
        <f t="shared" ref="F278:J278" si="60">F280+F281+F282</f>
        <v>128</v>
      </c>
      <c r="G278" s="9">
        <f t="shared" si="60"/>
        <v>5775</v>
      </c>
      <c r="H278" s="9">
        <f t="shared" si="60"/>
        <v>6063.7</v>
      </c>
      <c r="I278" s="9">
        <f t="shared" si="60"/>
        <v>6366.7999999999993</v>
      </c>
      <c r="J278" s="9">
        <f t="shared" si="60"/>
        <v>6685.06</v>
      </c>
      <c r="K278" s="10"/>
    </row>
    <row r="279" spans="1:11">
      <c r="A279" s="8">
        <v>264</v>
      </c>
      <c r="B279" s="41" t="s">
        <v>2</v>
      </c>
      <c r="C279" s="9">
        <v>0</v>
      </c>
      <c r="D279" s="9">
        <v>0</v>
      </c>
      <c r="E279" s="7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10"/>
    </row>
    <row r="280" spans="1:11">
      <c r="A280" s="8">
        <v>265</v>
      </c>
      <c r="B280" s="10" t="s">
        <v>3</v>
      </c>
      <c r="C280" s="7">
        <v>0</v>
      </c>
      <c r="D280" s="7">
        <f>D286</f>
        <v>555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</row>
    <row r="281" spans="1:11">
      <c r="A281" s="8">
        <v>266</v>
      </c>
      <c r="B281" s="10" t="s">
        <v>4</v>
      </c>
      <c r="C281" s="7">
        <f>D281+E281+F281+G281+H281+I281+J281</f>
        <v>39174.76</v>
      </c>
      <c r="D281" s="7">
        <f>D287</f>
        <v>5750</v>
      </c>
      <c r="E281" s="7">
        <f>E287</f>
        <v>8406.2000000000007</v>
      </c>
      <c r="F281" s="7">
        <f t="shared" ref="F281:J281" si="61">F287</f>
        <v>128</v>
      </c>
      <c r="G281" s="7">
        <f>G292+G426</f>
        <v>5775</v>
      </c>
      <c r="H281" s="7">
        <f t="shared" si="61"/>
        <v>6063.7</v>
      </c>
      <c r="I281" s="7">
        <f t="shared" si="61"/>
        <v>6366.7999999999993</v>
      </c>
      <c r="J281" s="7">
        <f t="shared" si="61"/>
        <v>6685.06</v>
      </c>
      <c r="K281" s="10"/>
    </row>
    <row r="282" spans="1:11">
      <c r="A282" s="8">
        <v>267</v>
      </c>
      <c r="B282" s="10" t="s">
        <v>5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0"/>
    </row>
    <row r="283" spans="1:11">
      <c r="A283" s="8">
        <v>268</v>
      </c>
      <c r="B283" s="10" t="s">
        <v>20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10"/>
    </row>
    <row r="284" spans="1:11" ht="25.5">
      <c r="A284" s="8">
        <v>269</v>
      </c>
      <c r="B284" s="41" t="s">
        <v>61</v>
      </c>
      <c r="C284" s="7">
        <f>D284+E284+F284+G284+H284+I284+J284</f>
        <v>39729.759999999995</v>
      </c>
      <c r="D284" s="7">
        <f>D286+D287+D288</f>
        <v>6305</v>
      </c>
      <c r="E284" s="7">
        <f>E286+E287+E288</f>
        <v>8406.2000000000007</v>
      </c>
      <c r="F284" s="7">
        <f t="shared" ref="F284:J284" si="62">F286+F287+F288</f>
        <v>128</v>
      </c>
      <c r="G284" s="7">
        <f t="shared" si="62"/>
        <v>5775</v>
      </c>
      <c r="H284" s="7">
        <f t="shared" si="62"/>
        <v>6063.7</v>
      </c>
      <c r="I284" s="7">
        <f t="shared" si="62"/>
        <v>6366.7999999999993</v>
      </c>
      <c r="J284" s="7">
        <f t="shared" si="62"/>
        <v>6685.06</v>
      </c>
      <c r="K284" s="10"/>
    </row>
    <row r="285" spans="1:11">
      <c r="A285" s="8">
        <v>270</v>
      </c>
      <c r="B285" s="41" t="s">
        <v>2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10"/>
    </row>
    <row r="286" spans="1:11">
      <c r="A286" s="8">
        <v>271</v>
      </c>
      <c r="B286" s="10" t="s">
        <v>3</v>
      </c>
      <c r="C286" s="7">
        <v>0</v>
      </c>
      <c r="D286" s="7">
        <f>D425+D321</f>
        <v>555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</row>
    <row r="287" spans="1:11">
      <c r="A287" s="8">
        <v>272</v>
      </c>
      <c r="B287" s="10" t="s">
        <v>4</v>
      </c>
      <c r="C287" s="7">
        <f>D287+E287+F287+G287+H287+I287+J287</f>
        <v>39174.76</v>
      </c>
      <c r="D287" s="7">
        <f>D292+D426</f>
        <v>5750</v>
      </c>
      <c r="E287" s="7">
        <f>E292+E426</f>
        <v>8406.2000000000007</v>
      </c>
      <c r="F287" s="7">
        <f>F292+F426</f>
        <v>128</v>
      </c>
      <c r="G287" s="7">
        <f>G289+G423</f>
        <v>5775</v>
      </c>
      <c r="H287" s="7">
        <f>H292+H426</f>
        <v>6063.7</v>
      </c>
      <c r="I287" s="7">
        <f>I292+I426</f>
        <v>6366.7999999999993</v>
      </c>
      <c r="J287" s="7">
        <f>J292+J426</f>
        <v>6685.06</v>
      </c>
      <c r="K287" s="10"/>
    </row>
    <row r="288" spans="1:11">
      <c r="A288" s="8">
        <v>273</v>
      </c>
      <c r="B288" s="10" t="s">
        <v>21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</row>
    <row r="289" spans="1:11" ht="40.5">
      <c r="A289" s="8">
        <v>274</v>
      </c>
      <c r="B289" s="12" t="s">
        <v>284</v>
      </c>
      <c r="C289" s="9">
        <f>D289+E289+F289+G289+H289+I289+J289</f>
        <v>17396.36</v>
      </c>
      <c r="D289" s="9">
        <f>D291+D292+D318</f>
        <v>3139</v>
      </c>
      <c r="E289" s="9">
        <f>E291+E292+E318</f>
        <v>5206.2000000000007</v>
      </c>
      <c r="F289" s="9">
        <f t="shared" ref="F289:J289" si="63">F291+F292+F318</f>
        <v>0</v>
      </c>
      <c r="G289" s="9">
        <f t="shared" si="63"/>
        <v>2100</v>
      </c>
      <c r="H289" s="9">
        <f t="shared" si="63"/>
        <v>2205</v>
      </c>
      <c r="I289" s="9">
        <f t="shared" si="63"/>
        <v>2315.1999999999998</v>
      </c>
      <c r="J289" s="9">
        <f t="shared" si="63"/>
        <v>2430.96</v>
      </c>
      <c r="K289" s="10">
        <v>21</v>
      </c>
    </row>
    <row r="290" spans="1:11">
      <c r="A290" s="8">
        <v>275</v>
      </c>
      <c r="B290" s="10" t="s">
        <v>2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</row>
    <row r="291" spans="1:11">
      <c r="A291" s="8">
        <v>276</v>
      </c>
      <c r="B291" s="10" t="s">
        <v>3</v>
      </c>
      <c r="C291" s="7">
        <v>0</v>
      </c>
      <c r="D291" s="7">
        <v>555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10"/>
    </row>
    <row r="292" spans="1:11">
      <c r="A292" s="8">
        <v>277</v>
      </c>
      <c r="B292" s="10" t="s">
        <v>4</v>
      </c>
      <c r="C292" s="7">
        <f>D292+E292+F292+G292+H292+I292+J292</f>
        <v>16841.36</v>
      </c>
      <c r="D292" s="7">
        <f>D297+D302+D307+D312+D317+D327+D322+D337+D342</f>
        <v>2584</v>
      </c>
      <c r="E292" s="7">
        <f>E297+E302+E307+E312+E317+E322+E327+E332+E337+E342+E347+E352+E361+E366+E371+E376+E381+E386+E391+E396+E401+E406+E411+E416+E421+E356</f>
        <v>5206.2000000000007</v>
      </c>
      <c r="F292" s="7">
        <v>0</v>
      </c>
      <c r="G292" s="7">
        <v>2100</v>
      </c>
      <c r="H292" s="7">
        <v>2205</v>
      </c>
      <c r="I292" s="7">
        <v>2315.1999999999998</v>
      </c>
      <c r="J292" s="7">
        <v>2430.96</v>
      </c>
      <c r="K292" s="10"/>
    </row>
    <row r="293" spans="1:11">
      <c r="A293" s="8">
        <v>278</v>
      </c>
      <c r="B293" s="10" t="s">
        <v>190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10"/>
    </row>
    <row r="294" spans="1:11" ht="25.5">
      <c r="A294" s="8">
        <v>279</v>
      </c>
      <c r="B294" s="13" t="s">
        <v>271</v>
      </c>
      <c r="C294" s="7">
        <f>D294+E294+F294+G294+H294+I294+J294</f>
        <v>370</v>
      </c>
      <c r="D294" s="7">
        <f>D295+D296+D297+D298</f>
        <v>370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0"/>
    </row>
    <row r="295" spans="1:11">
      <c r="A295" s="8">
        <v>280</v>
      </c>
      <c r="B295" s="10" t="s">
        <v>2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</row>
    <row r="296" spans="1:11">
      <c r="A296" s="8">
        <v>281</v>
      </c>
      <c r="B296" s="10" t="s">
        <v>3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</row>
    <row r="297" spans="1:11">
      <c r="A297" s="8">
        <v>282</v>
      </c>
      <c r="B297" s="10" t="s">
        <v>4</v>
      </c>
      <c r="C297" s="7">
        <f>D297+E297+F297+G297+H297+I297+J297</f>
        <v>370</v>
      </c>
      <c r="D297" s="7">
        <f>466.6-96.6</f>
        <v>370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</row>
    <row r="298" spans="1:11">
      <c r="A298" s="8">
        <v>283</v>
      </c>
      <c r="B298" s="10" t="s">
        <v>190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</row>
    <row r="299" spans="1:11" ht="25.5">
      <c r="A299" s="8">
        <v>284</v>
      </c>
      <c r="B299" s="13" t="s">
        <v>275</v>
      </c>
      <c r="C299" s="7">
        <f>D299+E299+F299+G299+H299+I299+J299</f>
        <v>239</v>
      </c>
      <c r="D299" s="7">
        <f>D300+D301+D302+D303</f>
        <v>239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1"/>
    </row>
    <row r="300" spans="1:11">
      <c r="A300" s="8">
        <v>285</v>
      </c>
      <c r="B300" s="10" t="s">
        <v>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</row>
    <row r="301" spans="1:11">
      <c r="A301" s="8">
        <v>286</v>
      </c>
      <c r="B301" s="10" t="s">
        <v>3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</row>
    <row r="302" spans="1:11">
      <c r="A302" s="8">
        <v>287</v>
      </c>
      <c r="B302" s="10" t="s">
        <v>4</v>
      </c>
      <c r="C302" s="7">
        <f>D302+E302+F302+G302+H302+I302+J302</f>
        <v>239</v>
      </c>
      <c r="D302" s="7">
        <v>239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</row>
    <row r="303" spans="1:11">
      <c r="A303" s="8">
        <v>288</v>
      </c>
      <c r="B303" s="10" t="s">
        <v>190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10"/>
    </row>
    <row r="304" spans="1:11" ht="25.5">
      <c r="A304" s="8">
        <v>289</v>
      </c>
      <c r="B304" s="13" t="s">
        <v>274</v>
      </c>
      <c r="C304" s="7">
        <f>D304+E304+F304+G304+H304+I304+J304</f>
        <v>60</v>
      </c>
      <c r="D304" s="7">
        <f>D305+D306+D307+D308</f>
        <v>60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1"/>
    </row>
    <row r="305" spans="1:11">
      <c r="A305" s="8">
        <v>290</v>
      </c>
      <c r="B305" s="10" t="s">
        <v>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10"/>
    </row>
    <row r="306" spans="1:11">
      <c r="A306" s="8">
        <v>291</v>
      </c>
      <c r="B306" s="10" t="s">
        <v>3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10"/>
    </row>
    <row r="307" spans="1:11">
      <c r="A307" s="8">
        <v>292</v>
      </c>
      <c r="B307" s="10" t="s">
        <v>4</v>
      </c>
      <c r="C307" s="7">
        <f>D307+E307+F307+G307+I307+H307+J307</f>
        <v>60</v>
      </c>
      <c r="D307" s="7">
        <f>60.6-0.6</f>
        <v>60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10"/>
    </row>
    <row r="308" spans="1:11">
      <c r="A308" s="8">
        <v>293</v>
      </c>
      <c r="B308" s="10" t="s">
        <v>190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10"/>
    </row>
    <row r="309" spans="1:11" ht="38.25">
      <c r="A309" s="8">
        <v>294</v>
      </c>
      <c r="B309" s="13" t="s">
        <v>270</v>
      </c>
      <c r="C309" s="7">
        <f>D309+E309+F309+G309+H309+I309+J309</f>
        <v>0</v>
      </c>
      <c r="D309" s="7">
        <f>D310+D311+D312+D313</f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11"/>
    </row>
    <row r="310" spans="1:11">
      <c r="A310" s="8">
        <v>295</v>
      </c>
      <c r="B310" s="10" t="s">
        <v>2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10"/>
    </row>
    <row r="311" spans="1:11">
      <c r="A311" s="8">
        <v>296</v>
      </c>
      <c r="B311" s="10" t="s">
        <v>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10"/>
    </row>
    <row r="312" spans="1:11">
      <c r="A312" s="8">
        <v>297</v>
      </c>
      <c r="B312" s="10" t="s">
        <v>4</v>
      </c>
      <c r="C312" s="7">
        <f>D312+E312+F312+G312+H312+I312+J312</f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</row>
    <row r="313" spans="1:11">
      <c r="A313" s="8">
        <v>298</v>
      </c>
      <c r="B313" s="10" t="s">
        <v>190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</row>
    <row r="314" spans="1:11" ht="38.25">
      <c r="A314" s="8">
        <v>299</v>
      </c>
      <c r="B314" s="13" t="s">
        <v>272</v>
      </c>
      <c r="C314" s="7">
        <f>D314+E314+F314+G314+H314+I314+J314</f>
        <v>0</v>
      </c>
      <c r="D314" s="7">
        <f>D315+D316+D317+D318</f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1"/>
    </row>
    <row r="315" spans="1:11">
      <c r="A315" s="8">
        <v>300</v>
      </c>
      <c r="B315" s="10" t="s">
        <v>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</row>
    <row r="316" spans="1:11">
      <c r="A316" s="8">
        <v>301</v>
      </c>
      <c r="B316" s="10" t="s">
        <v>3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</row>
    <row r="317" spans="1:11">
      <c r="A317" s="8">
        <v>302</v>
      </c>
      <c r="B317" s="10" t="s">
        <v>4</v>
      </c>
      <c r="C317" s="7">
        <f>D317+E317+F317+G317+H317+I317+J317</f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10"/>
    </row>
    <row r="318" spans="1:11">
      <c r="A318" s="8">
        <v>303</v>
      </c>
      <c r="B318" s="10" t="s">
        <v>5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</row>
    <row r="319" spans="1:11" ht="25.5">
      <c r="A319" s="8">
        <v>304</v>
      </c>
      <c r="B319" s="13" t="s">
        <v>314</v>
      </c>
      <c r="C319" s="7">
        <f>D319+E319+F319+G319+H319+I319+J319</f>
        <v>1392.8000000000002</v>
      </c>
      <c r="D319" s="7">
        <f>D320+D321+D322+D323</f>
        <v>1392.8000000000002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10"/>
    </row>
    <row r="320" spans="1:11">
      <c r="A320" s="8">
        <v>305</v>
      </c>
      <c r="B320" s="10" t="s">
        <v>2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</row>
    <row r="321" spans="1:11">
      <c r="A321" s="8">
        <v>306</v>
      </c>
      <c r="B321" s="10" t="s">
        <v>3</v>
      </c>
      <c r="C321" s="7">
        <v>0</v>
      </c>
      <c r="D321" s="7">
        <v>555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</row>
    <row r="322" spans="1:11">
      <c r="A322" s="8">
        <v>307</v>
      </c>
      <c r="B322" s="10" t="s">
        <v>4</v>
      </c>
      <c r="C322" s="7">
        <f>D322+E322+F322+G322+H322+I322+J322</f>
        <v>837.80000000000018</v>
      </c>
      <c r="D322" s="7">
        <f>660+762.4-284.6-300</f>
        <v>837.80000000000018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</row>
    <row r="323" spans="1:11">
      <c r="A323" s="8">
        <v>308</v>
      </c>
      <c r="B323" s="10" t="s">
        <v>5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10"/>
    </row>
    <row r="324" spans="1:11" ht="38.25">
      <c r="A324" s="8">
        <v>309</v>
      </c>
      <c r="B324" s="13" t="s">
        <v>310</v>
      </c>
      <c r="C324" s="7">
        <f>C325+C326+C327+C328</f>
        <v>1077.2</v>
      </c>
      <c r="D324" s="7">
        <f>D325+D326+D327+D328</f>
        <v>1077.2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</row>
    <row r="325" spans="1:11">
      <c r="A325" s="8">
        <v>310</v>
      </c>
      <c r="B325" s="10" t="s">
        <v>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</row>
    <row r="326" spans="1:11">
      <c r="A326" s="8">
        <v>311</v>
      </c>
      <c r="B326" s="10" t="s">
        <v>3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</row>
    <row r="327" spans="1:11">
      <c r="A327" s="8">
        <v>312</v>
      </c>
      <c r="B327" s="10" t="s">
        <v>4</v>
      </c>
      <c r="C327" s="7">
        <f>D327+E327+F327+G327+H327+I327+J327</f>
        <v>1077.2</v>
      </c>
      <c r="D327" s="7">
        <f>1074.4+2.8</f>
        <v>1077.2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10"/>
    </row>
    <row r="328" spans="1:11">
      <c r="A328" s="8">
        <v>313</v>
      </c>
      <c r="B328" s="10" t="s">
        <v>5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</row>
    <row r="329" spans="1:11" ht="25.5">
      <c r="A329" s="8">
        <v>314</v>
      </c>
      <c r="B329" s="13" t="s">
        <v>326</v>
      </c>
      <c r="C329" s="7">
        <f>D329+E329+F329+G329+H329+I329+J329</f>
        <v>0</v>
      </c>
      <c r="D329" s="7">
        <f>D330+D331+D332+D333</f>
        <v>0</v>
      </c>
      <c r="E329" s="7">
        <f t="shared" ref="D329:J348" si="64">F329+G329+H329+I329+J329+K329+L329</f>
        <v>0</v>
      </c>
      <c r="F329" s="7">
        <f t="shared" si="64"/>
        <v>0</v>
      </c>
      <c r="G329" s="7">
        <f t="shared" si="64"/>
        <v>0</v>
      </c>
      <c r="H329" s="7">
        <f t="shared" si="64"/>
        <v>0</v>
      </c>
      <c r="I329" s="7">
        <f t="shared" si="64"/>
        <v>0</v>
      </c>
      <c r="J329" s="7">
        <f t="shared" si="64"/>
        <v>0</v>
      </c>
      <c r="K329" s="10"/>
    </row>
    <row r="330" spans="1:11">
      <c r="A330" s="8">
        <v>315</v>
      </c>
      <c r="B330" s="10" t="s">
        <v>2</v>
      </c>
      <c r="C330" s="7">
        <f t="shared" ref="C330:C422" si="65">D330+E330+F330+G330+H330+I330+J330</f>
        <v>0</v>
      </c>
      <c r="D330" s="7">
        <f t="shared" si="64"/>
        <v>0</v>
      </c>
      <c r="E330" s="7">
        <f t="shared" si="64"/>
        <v>0</v>
      </c>
      <c r="F330" s="7">
        <f t="shared" si="64"/>
        <v>0</v>
      </c>
      <c r="G330" s="7">
        <f t="shared" si="64"/>
        <v>0</v>
      </c>
      <c r="H330" s="7">
        <f t="shared" si="64"/>
        <v>0</v>
      </c>
      <c r="I330" s="7">
        <f t="shared" si="64"/>
        <v>0</v>
      </c>
      <c r="J330" s="7">
        <f t="shared" si="64"/>
        <v>0</v>
      </c>
      <c r="K330" s="10"/>
    </row>
    <row r="331" spans="1:11">
      <c r="A331" s="8">
        <v>316</v>
      </c>
      <c r="B331" s="10" t="s">
        <v>3</v>
      </c>
      <c r="C331" s="7">
        <f t="shared" si="65"/>
        <v>0</v>
      </c>
      <c r="D331" s="7">
        <v>0</v>
      </c>
      <c r="E331" s="7">
        <f t="shared" si="64"/>
        <v>0</v>
      </c>
      <c r="F331" s="7">
        <f t="shared" si="64"/>
        <v>0</v>
      </c>
      <c r="G331" s="7">
        <f t="shared" si="64"/>
        <v>0</v>
      </c>
      <c r="H331" s="7">
        <f t="shared" si="64"/>
        <v>0</v>
      </c>
      <c r="I331" s="7">
        <f t="shared" si="64"/>
        <v>0</v>
      </c>
      <c r="J331" s="7">
        <f t="shared" si="64"/>
        <v>0</v>
      </c>
      <c r="K331" s="10"/>
    </row>
    <row r="332" spans="1:11">
      <c r="A332" s="8">
        <v>317</v>
      </c>
      <c r="B332" s="10" t="s">
        <v>4</v>
      </c>
      <c r="C332" s="7">
        <f t="shared" si="65"/>
        <v>0</v>
      </c>
      <c r="D332" s="7">
        <f t="shared" si="64"/>
        <v>0</v>
      </c>
      <c r="E332" s="7">
        <f t="shared" si="64"/>
        <v>0</v>
      </c>
      <c r="F332" s="7">
        <f t="shared" si="64"/>
        <v>0</v>
      </c>
      <c r="G332" s="7">
        <f t="shared" si="64"/>
        <v>0</v>
      </c>
      <c r="H332" s="7">
        <f t="shared" si="64"/>
        <v>0</v>
      </c>
      <c r="I332" s="7">
        <f t="shared" si="64"/>
        <v>0</v>
      </c>
      <c r="J332" s="7">
        <f t="shared" si="64"/>
        <v>0</v>
      </c>
      <c r="K332" s="10"/>
    </row>
    <row r="333" spans="1:11">
      <c r="A333" s="8">
        <v>318</v>
      </c>
      <c r="B333" s="10" t="s">
        <v>5</v>
      </c>
      <c r="C333" s="7">
        <f t="shared" si="65"/>
        <v>0</v>
      </c>
      <c r="D333" s="7">
        <f t="shared" si="64"/>
        <v>0</v>
      </c>
      <c r="E333" s="7">
        <f t="shared" si="64"/>
        <v>0</v>
      </c>
      <c r="F333" s="7">
        <f t="shared" si="64"/>
        <v>0</v>
      </c>
      <c r="G333" s="7">
        <f t="shared" si="64"/>
        <v>0</v>
      </c>
      <c r="H333" s="7">
        <f t="shared" si="64"/>
        <v>0</v>
      </c>
      <c r="I333" s="7">
        <f t="shared" si="64"/>
        <v>0</v>
      </c>
      <c r="J333" s="7">
        <f t="shared" si="64"/>
        <v>0</v>
      </c>
      <c r="K333" s="10"/>
    </row>
    <row r="334" spans="1:11" ht="25.5">
      <c r="A334" s="8">
        <v>319</v>
      </c>
      <c r="B334" s="13" t="s">
        <v>321</v>
      </c>
      <c r="C334" s="7">
        <f t="shared" si="65"/>
        <v>0</v>
      </c>
      <c r="D334" s="7">
        <f>D335+D336+D337</f>
        <v>0</v>
      </c>
      <c r="E334" s="7">
        <f t="shared" si="64"/>
        <v>0</v>
      </c>
      <c r="F334" s="7">
        <f t="shared" si="64"/>
        <v>0</v>
      </c>
      <c r="G334" s="7">
        <f t="shared" si="64"/>
        <v>0</v>
      </c>
      <c r="H334" s="7">
        <f t="shared" si="64"/>
        <v>0</v>
      </c>
      <c r="I334" s="7">
        <f t="shared" si="64"/>
        <v>0</v>
      </c>
      <c r="J334" s="7">
        <f t="shared" si="64"/>
        <v>0</v>
      </c>
      <c r="K334" s="10"/>
    </row>
    <row r="335" spans="1:11">
      <c r="A335" s="8">
        <v>320</v>
      </c>
      <c r="B335" s="10" t="s">
        <v>2</v>
      </c>
      <c r="C335" s="7">
        <f t="shared" si="65"/>
        <v>0</v>
      </c>
      <c r="D335" s="7">
        <f t="shared" si="64"/>
        <v>0</v>
      </c>
      <c r="E335" s="7">
        <f t="shared" si="64"/>
        <v>0</v>
      </c>
      <c r="F335" s="7">
        <f t="shared" si="64"/>
        <v>0</v>
      </c>
      <c r="G335" s="7">
        <f t="shared" si="64"/>
        <v>0</v>
      </c>
      <c r="H335" s="7">
        <f t="shared" si="64"/>
        <v>0</v>
      </c>
      <c r="I335" s="7">
        <f t="shared" si="64"/>
        <v>0</v>
      </c>
      <c r="J335" s="7">
        <f t="shared" si="64"/>
        <v>0</v>
      </c>
      <c r="K335" s="10"/>
    </row>
    <row r="336" spans="1:11">
      <c r="A336" s="8">
        <v>321</v>
      </c>
      <c r="B336" s="10" t="s">
        <v>3</v>
      </c>
      <c r="C336" s="7">
        <f t="shared" si="65"/>
        <v>0</v>
      </c>
      <c r="D336" s="7">
        <v>0</v>
      </c>
      <c r="E336" s="7">
        <f t="shared" si="64"/>
        <v>0</v>
      </c>
      <c r="F336" s="7">
        <f t="shared" si="64"/>
        <v>0</v>
      </c>
      <c r="G336" s="7">
        <f t="shared" si="64"/>
        <v>0</v>
      </c>
      <c r="H336" s="7">
        <f t="shared" si="64"/>
        <v>0</v>
      </c>
      <c r="I336" s="7">
        <f t="shared" si="64"/>
        <v>0</v>
      </c>
      <c r="J336" s="7">
        <f t="shared" si="64"/>
        <v>0</v>
      </c>
      <c r="K336" s="10"/>
    </row>
    <row r="337" spans="1:11">
      <c r="A337" s="8">
        <v>322</v>
      </c>
      <c r="B337" s="10" t="s">
        <v>4</v>
      </c>
      <c r="C337" s="7">
        <f t="shared" si="65"/>
        <v>0</v>
      </c>
      <c r="D337" s="7">
        <v>0</v>
      </c>
      <c r="E337" s="7">
        <f t="shared" si="64"/>
        <v>0</v>
      </c>
      <c r="F337" s="7">
        <f t="shared" si="64"/>
        <v>0</v>
      </c>
      <c r="G337" s="7">
        <f t="shared" si="64"/>
        <v>0</v>
      </c>
      <c r="H337" s="7">
        <f t="shared" si="64"/>
        <v>0</v>
      </c>
      <c r="I337" s="7">
        <f t="shared" si="64"/>
        <v>0</v>
      </c>
      <c r="J337" s="7">
        <f t="shared" si="64"/>
        <v>0</v>
      </c>
      <c r="K337" s="10"/>
    </row>
    <row r="338" spans="1:11">
      <c r="A338" s="8">
        <v>323</v>
      </c>
      <c r="B338" s="10" t="s">
        <v>5</v>
      </c>
      <c r="C338" s="7">
        <f t="shared" si="65"/>
        <v>0</v>
      </c>
      <c r="D338" s="7">
        <f t="shared" si="64"/>
        <v>0</v>
      </c>
      <c r="E338" s="7">
        <f t="shared" si="64"/>
        <v>0</v>
      </c>
      <c r="F338" s="7">
        <f t="shared" si="64"/>
        <v>0</v>
      </c>
      <c r="G338" s="7">
        <f t="shared" si="64"/>
        <v>0</v>
      </c>
      <c r="H338" s="7">
        <f t="shared" si="64"/>
        <v>0</v>
      </c>
      <c r="I338" s="7">
        <f t="shared" si="64"/>
        <v>0</v>
      </c>
      <c r="J338" s="7">
        <f t="shared" si="64"/>
        <v>0</v>
      </c>
      <c r="K338" s="10"/>
    </row>
    <row r="339" spans="1:11" ht="25.5">
      <c r="A339" s="8">
        <v>324</v>
      </c>
      <c r="B339" s="13" t="s">
        <v>322</v>
      </c>
      <c r="C339" s="7">
        <f t="shared" si="65"/>
        <v>0</v>
      </c>
      <c r="D339" s="7">
        <f>D340+D341+D342+D343</f>
        <v>0</v>
      </c>
      <c r="E339" s="7">
        <f t="shared" si="64"/>
        <v>0</v>
      </c>
      <c r="F339" s="7">
        <f t="shared" si="64"/>
        <v>0</v>
      </c>
      <c r="G339" s="7">
        <f t="shared" si="64"/>
        <v>0</v>
      </c>
      <c r="H339" s="7">
        <f t="shared" si="64"/>
        <v>0</v>
      </c>
      <c r="I339" s="7">
        <f t="shared" si="64"/>
        <v>0</v>
      </c>
      <c r="J339" s="7">
        <f t="shared" si="64"/>
        <v>0</v>
      </c>
      <c r="K339" s="10"/>
    </row>
    <row r="340" spans="1:11">
      <c r="A340" s="8">
        <v>325</v>
      </c>
      <c r="B340" s="10" t="s">
        <v>2</v>
      </c>
      <c r="C340" s="7">
        <f t="shared" si="65"/>
        <v>0</v>
      </c>
      <c r="D340" s="7">
        <f t="shared" si="64"/>
        <v>0</v>
      </c>
      <c r="E340" s="7">
        <f t="shared" si="64"/>
        <v>0</v>
      </c>
      <c r="F340" s="7">
        <f t="shared" si="64"/>
        <v>0</v>
      </c>
      <c r="G340" s="7">
        <f t="shared" si="64"/>
        <v>0</v>
      </c>
      <c r="H340" s="7">
        <f t="shared" si="64"/>
        <v>0</v>
      </c>
      <c r="I340" s="7">
        <f t="shared" si="64"/>
        <v>0</v>
      </c>
      <c r="J340" s="7">
        <f t="shared" si="64"/>
        <v>0</v>
      </c>
      <c r="K340" s="10"/>
    </row>
    <row r="341" spans="1:11">
      <c r="A341" s="8">
        <v>326</v>
      </c>
      <c r="B341" s="10" t="s">
        <v>3</v>
      </c>
      <c r="C341" s="7">
        <f t="shared" si="65"/>
        <v>0</v>
      </c>
      <c r="D341" s="7">
        <v>0</v>
      </c>
      <c r="E341" s="7">
        <f t="shared" si="64"/>
        <v>0</v>
      </c>
      <c r="F341" s="7">
        <f t="shared" si="64"/>
        <v>0</v>
      </c>
      <c r="G341" s="7">
        <f t="shared" si="64"/>
        <v>0</v>
      </c>
      <c r="H341" s="7">
        <f t="shared" si="64"/>
        <v>0</v>
      </c>
      <c r="I341" s="7">
        <f t="shared" si="64"/>
        <v>0</v>
      </c>
      <c r="J341" s="7">
        <f t="shared" si="64"/>
        <v>0</v>
      </c>
      <c r="K341" s="10"/>
    </row>
    <row r="342" spans="1:11">
      <c r="A342" s="8">
        <v>327</v>
      </c>
      <c r="B342" s="10" t="s">
        <v>4</v>
      </c>
      <c r="C342" s="7">
        <f t="shared" si="65"/>
        <v>0</v>
      </c>
      <c r="D342" s="7">
        <v>0</v>
      </c>
      <c r="E342" s="7">
        <f t="shared" si="64"/>
        <v>0</v>
      </c>
      <c r="F342" s="7">
        <f t="shared" si="64"/>
        <v>0</v>
      </c>
      <c r="G342" s="7">
        <f t="shared" si="64"/>
        <v>0</v>
      </c>
      <c r="H342" s="7">
        <f t="shared" si="64"/>
        <v>0</v>
      </c>
      <c r="I342" s="7">
        <f t="shared" si="64"/>
        <v>0</v>
      </c>
      <c r="J342" s="7">
        <f t="shared" si="64"/>
        <v>0</v>
      </c>
      <c r="K342" s="10"/>
    </row>
    <row r="343" spans="1:11">
      <c r="A343" s="8">
        <v>328</v>
      </c>
      <c r="B343" s="10" t="s">
        <v>5</v>
      </c>
      <c r="C343" s="7">
        <f t="shared" si="65"/>
        <v>0</v>
      </c>
      <c r="D343" s="7">
        <f t="shared" si="64"/>
        <v>0</v>
      </c>
      <c r="E343" s="7">
        <f t="shared" si="64"/>
        <v>0</v>
      </c>
      <c r="F343" s="7">
        <f t="shared" si="64"/>
        <v>0</v>
      </c>
      <c r="G343" s="7">
        <f t="shared" si="64"/>
        <v>0</v>
      </c>
      <c r="H343" s="7">
        <f t="shared" si="64"/>
        <v>0</v>
      </c>
      <c r="I343" s="7">
        <f t="shared" si="64"/>
        <v>0</v>
      </c>
      <c r="J343" s="7">
        <f t="shared" si="64"/>
        <v>0</v>
      </c>
      <c r="K343" s="10"/>
    </row>
    <row r="344" spans="1:11" ht="25.5">
      <c r="A344" s="8">
        <v>329</v>
      </c>
      <c r="B344" s="13" t="s">
        <v>323</v>
      </c>
      <c r="C344" s="7">
        <f t="shared" si="65"/>
        <v>0</v>
      </c>
      <c r="D344" s="7">
        <f>D345+D346+D347+D348</f>
        <v>0</v>
      </c>
      <c r="E344" s="7">
        <f t="shared" si="64"/>
        <v>0</v>
      </c>
      <c r="F344" s="7">
        <f t="shared" si="64"/>
        <v>0</v>
      </c>
      <c r="G344" s="7">
        <f t="shared" si="64"/>
        <v>0</v>
      </c>
      <c r="H344" s="7">
        <f t="shared" si="64"/>
        <v>0</v>
      </c>
      <c r="I344" s="7">
        <f t="shared" si="64"/>
        <v>0</v>
      </c>
      <c r="J344" s="7">
        <f t="shared" si="64"/>
        <v>0</v>
      </c>
      <c r="K344" s="10"/>
    </row>
    <row r="345" spans="1:11">
      <c r="A345" s="8">
        <v>330</v>
      </c>
      <c r="B345" s="10" t="s">
        <v>2</v>
      </c>
      <c r="C345" s="7">
        <f t="shared" si="65"/>
        <v>0</v>
      </c>
      <c r="D345" s="7">
        <f t="shared" si="64"/>
        <v>0</v>
      </c>
      <c r="E345" s="7">
        <f t="shared" si="64"/>
        <v>0</v>
      </c>
      <c r="F345" s="7">
        <f t="shared" si="64"/>
        <v>0</v>
      </c>
      <c r="G345" s="7">
        <f t="shared" si="64"/>
        <v>0</v>
      </c>
      <c r="H345" s="7">
        <f t="shared" si="64"/>
        <v>0</v>
      </c>
      <c r="I345" s="7">
        <f t="shared" si="64"/>
        <v>0</v>
      </c>
      <c r="J345" s="7">
        <f t="shared" si="64"/>
        <v>0</v>
      </c>
      <c r="K345" s="10"/>
    </row>
    <row r="346" spans="1:11">
      <c r="A346" s="8">
        <v>331</v>
      </c>
      <c r="B346" s="10" t="s">
        <v>3</v>
      </c>
      <c r="C346" s="7">
        <f t="shared" si="65"/>
        <v>0</v>
      </c>
      <c r="D346" s="7">
        <v>0</v>
      </c>
      <c r="E346" s="7">
        <f t="shared" si="64"/>
        <v>0</v>
      </c>
      <c r="F346" s="7">
        <f t="shared" si="64"/>
        <v>0</v>
      </c>
      <c r="G346" s="7">
        <f t="shared" si="64"/>
        <v>0</v>
      </c>
      <c r="H346" s="7">
        <f t="shared" si="64"/>
        <v>0</v>
      </c>
      <c r="I346" s="7">
        <f t="shared" si="64"/>
        <v>0</v>
      </c>
      <c r="J346" s="7">
        <f t="shared" si="64"/>
        <v>0</v>
      </c>
      <c r="K346" s="10"/>
    </row>
    <row r="347" spans="1:11">
      <c r="A347" s="8">
        <v>332</v>
      </c>
      <c r="B347" s="10" t="s">
        <v>4</v>
      </c>
      <c r="C347" s="7">
        <f t="shared" si="65"/>
        <v>0</v>
      </c>
      <c r="D347" s="7">
        <f t="shared" si="64"/>
        <v>0</v>
      </c>
      <c r="E347" s="7">
        <f t="shared" si="64"/>
        <v>0</v>
      </c>
      <c r="F347" s="7">
        <f t="shared" si="64"/>
        <v>0</v>
      </c>
      <c r="G347" s="7">
        <f t="shared" si="64"/>
        <v>0</v>
      </c>
      <c r="H347" s="7">
        <f t="shared" si="64"/>
        <v>0</v>
      </c>
      <c r="I347" s="7">
        <f t="shared" si="64"/>
        <v>0</v>
      </c>
      <c r="J347" s="7">
        <f t="shared" si="64"/>
        <v>0</v>
      </c>
      <c r="K347" s="10"/>
    </row>
    <row r="348" spans="1:11">
      <c r="A348" s="8">
        <v>333</v>
      </c>
      <c r="B348" s="10" t="s">
        <v>5</v>
      </c>
      <c r="C348" s="7">
        <f t="shared" si="65"/>
        <v>0</v>
      </c>
      <c r="D348" s="7">
        <f t="shared" si="64"/>
        <v>0</v>
      </c>
      <c r="E348" s="7">
        <f t="shared" si="64"/>
        <v>0</v>
      </c>
      <c r="F348" s="7">
        <f t="shared" si="64"/>
        <v>0</v>
      </c>
      <c r="G348" s="7">
        <f t="shared" si="64"/>
        <v>0</v>
      </c>
      <c r="H348" s="7">
        <f t="shared" si="64"/>
        <v>0</v>
      </c>
      <c r="I348" s="7">
        <f t="shared" si="64"/>
        <v>0</v>
      </c>
      <c r="J348" s="7">
        <f t="shared" si="64"/>
        <v>0</v>
      </c>
      <c r="K348" s="10"/>
    </row>
    <row r="349" spans="1:11" ht="25.5">
      <c r="A349" s="8">
        <v>334</v>
      </c>
      <c r="B349" s="13" t="s">
        <v>324</v>
      </c>
      <c r="C349" s="7">
        <f t="shared" si="65"/>
        <v>0</v>
      </c>
      <c r="D349" s="7">
        <f>D350+D351+D352+D422</f>
        <v>0</v>
      </c>
      <c r="E349" s="7">
        <f t="shared" ref="E349:E422" si="66">F349+G349+H349+I349+J349+K349+L349</f>
        <v>0</v>
      </c>
      <c r="F349" s="7">
        <f t="shared" ref="F349:F422" si="67">G349+H349+I349+J349+K349+L349+M349</f>
        <v>0</v>
      </c>
      <c r="G349" s="7">
        <f t="shared" ref="G349:G422" si="68">H349+I349+J349+K349+L349+M349+N349</f>
        <v>0</v>
      </c>
      <c r="H349" s="7">
        <f t="shared" ref="H349:H422" si="69">I349+J349+K349+L349+M349+N349+O349</f>
        <v>0</v>
      </c>
      <c r="I349" s="7">
        <f t="shared" ref="I349:I422" si="70">J349+K349+L349+M349+N349+O349+P349</f>
        <v>0</v>
      </c>
      <c r="J349" s="7">
        <f t="shared" ref="J349:J422" si="71">K349+L349+M349+N349+O349+P349+Q349</f>
        <v>0</v>
      </c>
      <c r="K349" s="10"/>
    </row>
    <row r="350" spans="1:11">
      <c r="A350" s="8">
        <v>335</v>
      </c>
      <c r="B350" s="10" t="s">
        <v>2</v>
      </c>
      <c r="C350" s="7">
        <f t="shared" si="65"/>
        <v>0</v>
      </c>
      <c r="D350" s="7">
        <f t="shared" ref="D350:D422" si="72">E350+F350+G350+H350+I350+J350+K350</f>
        <v>0</v>
      </c>
      <c r="E350" s="7">
        <f t="shared" si="66"/>
        <v>0</v>
      </c>
      <c r="F350" s="7">
        <f t="shared" si="67"/>
        <v>0</v>
      </c>
      <c r="G350" s="7">
        <f t="shared" si="68"/>
        <v>0</v>
      </c>
      <c r="H350" s="7">
        <f t="shared" si="69"/>
        <v>0</v>
      </c>
      <c r="I350" s="7">
        <f t="shared" si="70"/>
        <v>0</v>
      </c>
      <c r="J350" s="7">
        <f t="shared" si="71"/>
        <v>0</v>
      </c>
      <c r="K350" s="10"/>
    </row>
    <row r="351" spans="1:11">
      <c r="A351" s="8">
        <v>336</v>
      </c>
      <c r="B351" s="10" t="s">
        <v>3</v>
      </c>
      <c r="C351" s="7">
        <f t="shared" si="65"/>
        <v>0</v>
      </c>
      <c r="D351" s="7">
        <v>0</v>
      </c>
      <c r="E351" s="7">
        <f t="shared" si="66"/>
        <v>0</v>
      </c>
      <c r="F351" s="7">
        <f t="shared" si="67"/>
        <v>0</v>
      </c>
      <c r="G351" s="7">
        <f t="shared" si="68"/>
        <v>0</v>
      </c>
      <c r="H351" s="7">
        <f t="shared" si="69"/>
        <v>0</v>
      </c>
      <c r="I351" s="7">
        <f t="shared" si="70"/>
        <v>0</v>
      </c>
      <c r="J351" s="7">
        <f t="shared" si="71"/>
        <v>0</v>
      </c>
      <c r="K351" s="10"/>
    </row>
    <row r="352" spans="1:11">
      <c r="A352" s="8">
        <v>337</v>
      </c>
      <c r="B352" s="10" t="s">
        <v>4</v>
      </c>
      <c r="C352" s="7">
        <f t="shared" si="65"/>
        <v>0</v>
      </c>
      <c r="D352" s="7">
        <f t="shared" si="72"/>
        <v>0</v>
      </c>
      <c r="E352" s="7">
        <f t="shared" si="66"/>
        <v>0</v>
      </c>
      <c r="F352" s="7">
        <f t="shared" si="67"/>
        <v>0</v>
      </c>
      <c r="G352" s="7">
        <f t="shared" si="68"/>
        <v>0</v>
      </c>
      <c r="H352" s="7">
        <f t="shared" si="69"/>
        <v>0</v>
      </c>
      <c r="I352" s="7">
        <f t="shared" si="70"/>
        <v>0</v>
      </c>
      <c r="J352" s="7">
        <f t="shared" si="71"/>
        <v>0</v>
      </c>
      <c r="K352" s="10"/>
    </row>
    <row r="353" spans="1:11" ht="25.5">
      <c r="A353" s="8"/>
      <c r="B353" s="13" t="s">
        <v>342</v>
      </c>
      <c r="C353" s="7">
        <f>D353+E353+F353+G353+H353+I353+J353</f>
        <v>1203</v>
      </c>
      <c r="D353" s="7">
        <v>0</v>
      </c>
      <c r="E353" s="7">
        <f>E354+E355+E356+E357</f>
        <v>1203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10"/>
    </row>
    <row r="354" spans="1:11">
      <c r="A354" s="8"/>
      <c r="B354" s="10" t="s">
        <v>2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>
      <c r="A355" s="8"/>
      <c r="B355" s="10" t="s">
        <v>3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10"/>
    </row>
    <row r="356" spans="1:11">
      <c r="A356" s="8"/>
      <c r="B356" s="10" t="s">
        <v>4</v>
      </c>
      <c r="C356" s="7">
        <f>D356+E356+F356+G356+H356+I356+J356</f>
        <v>1203</v>
      </c>
      <c r="D356" s="7">
        <v>0</v>
      </c>
      <c r="E356" s="7">
        <v>1203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10"/>
    </row>
    <row r="357" spans="1:11">
      <c r="A357" s="8"/>
      <c r="B357" s="10" t="s">
        <v>5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 ht="25.5">
      <c r="A358" s="8"/>
      <c r="B358" s="61" t="s">
        <v>343</v>
      </c>
      <c r="C358" s="7">
        <f>D358+E358+F358+G358+H358+I358+J358</f>
        <v>255.1</v>
      </c>
      <c r="D358" s="7">
        <v>0</v>
      </c>
      <c r="E358" s="7">
        <f>E359+E360+E361+E362</f>
        <v>255.1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0"/>
    </row>
    <row r="359" spans="1:11">
      <c r="A359" s="8"/>
      <c r="B359" s="10" t="s">
        <v>2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10"/>
    </row>
    <row r="360" spans="1:11">
      <c r="A360" s="8"/>
      <c r="B360" s="10" t="s">
        <v>3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>
      <c r="A361" s="8"/>
      <c r="B361" s="10" t="s">
        <v>4</v>
      </c>
      <c r="C361" s="7">
        <f>D361+E361+F361+G361+H361+I361+J361</f>
        <v>255.1</v>
      </c>
      <c r="D361" s="7"/>
      <c r="E361" s="7">
        <v>255.1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>
      <c r="A362" s="8"/>
      <c r="B362" s="10" t="s">
        <v>5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/>
      <c r="B363" s="13" t="s">
        <v>344</v>
      </c>
      <c r="C363" s="7">
        <f>D363+E363+F363+G363+H363+I363+J363</f>
        <v>134.6</v>
      </c>
      <c r="D363" s="7">
        <v>0</v>
      </c>
      <c r="E363" s="7">
        <f>E364+E365+E366+E367</f>
        <v>134.6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10"/>
    </row>
    <row r="364" spans="1:11">
      <c r="A364" s="8"/>
      <c r="B364" s="10" t="s">
        <v>2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10"/>
    </row>
    <row r="365" spans="1:11">
      <c r="A365" s="8"/>
      <c r="B365" s="10" t="s">
        <v>3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10"/>
    </row>
    <row r="366" spans="1:11">
      <c r="A366" s="8"/>
      <c r="B366" s="10" t="s">
        <v>4</v>
      </c>
      <c r="C366" s="7">
        <f>D366+E366+F366+G366+H366+I366+J366</f>
        <v>134.6</v>
      </c>
      <c r="D366" s="7"/>
      <c r="E366" s="7">
        <v>134.6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10"/>
    </row>
    <row r="367" spans="1:11">
      <c r="A367" s="8"/>
      <c r="B367" s="10" t="s">
        <v>5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10"/>
    </row>
    <row r="368" spans="1:11" ht="25.5">
      <c r="A368" s="8"/>
      <c r="B368" s="13" t="s">
        <v>345</v>
      </c>
      <c r="C368" s="7">
        <f>D368+E368+F368+G368+H368+I368+J368</f>
        <v>279.89999999999998</v>
      </c>
      <c r="D368" s="7">
        <v>0</v>
      </c>
      <c r="E368" s="7">
        <f>E369+E370+E371+E372</f>
        <v>279.89999999999998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10"/>
    </row>
    <row r="369" spans="1:11">
      <c r="A369" s="8"/>
      <c r="B369" s="10" t="s">
        <v>2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/>
    </row>
    <row r="370" spans="1:11">
      <c r="A370" s="8"/>
      <c r="B370" s="10" t="s">
        <v>3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10"/>
    </row>
    <row r="371" spans="1:11">
      <c r="A371" s="8"/>
      <c r="B371" s="10" t="s">
        <v>4</v>
      </c>
      <c r="C371" s="7">
        <f>D371+E371+F371+G371+H371+I371+J371</f>
        <v>279.89999999999998</v>
      </c>
      <c r="D371" s="7"/>
      <c r="E371" s="7">
        <v>279.89999999999998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/>
    </row>
    <row r="372" spans="1:11">
      <c r="A372" s="8"/>
      <c r="B372" s="10" t="s">
        <v>5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10"/>
    </row>
    <row r="373" spans="1:11" ht="25.5">
      <c r="A373" s="8"/>
      <c r="B373" s="13" t="s">
        <v>346</v>
      </c>
      <c r="C373" s="7">
        <f>D373+E373+F373+G373+H373+I373+J373</f>
        <v>134.6</v>
      </c>
      <c r="D373" s="7">
        <v>0</v>
      </c>
      <c r="E373" s="7">
        <f>E374+E375+E376+E377</f>
        <v>134.6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10"/>
    </row>
    <row r="374" spans="1:11">
      <c r="A374" s="8"/>
      <c r="B374" s="10" t="s">
        <v>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/>
    </row>
    <row r="375" spans="1:11">
      <c r="A375" s="8"/>
      <c r="B375" s="10" t="s">
        <v>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10"/>
    </row>
    <row r="376" spans="1:11">
      <c r="A376" s="8"/>
      <c r="B376" s="10" t="s">
        <v>4</v>
      </c>
      <c r="C376" s="7">
        <f>D376+E376+F376+G376+H376+I376+J376</f>
        <v>134.6</v>
      </c>
      <c r="D376" s="7"/>
      <c r="E376" s="7">
        <v>134.6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10"/>
    </row>
    <row r="377" spans="1:11">
      <c r="A377" s="8"/>
      <c r="B377" s="10" t="s">
        <v>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10"/>
    </row>
    <row r="378" spans="1:11" ht="25.5">
      <c r="A378" s="8"/>
      <c r="B378" s="13" t="s">
        <v>347</v>
      </c>
      <c r="C378" s="7">
        <f>D378+E378+F378+G378+H378+I378+J378</f>
        <v>209.1</v>
      </c>
      <c r="D378" s="7">
        <v>0</v>
      </c>
      <c r="E378" s="7">
        <f>E379+E380+E381+E382</f>
        <v>209.1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>
      <c r="A379" s="8"/>
      <c r="B379" s="10" t="s">
        <v>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10"/>
    </row>
    <row r="380" spans="1:11">
      <c r="A380" s="8"/>
      <c r="B380" s="10" t="s">
        <v>3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>
      <c r="A381" s="8"/>
      <c r="B381" s="10" t="s">
        <v>4</v>
      </c>
      <c r="C381" s="7">
        <f>D381+E381+F381+G381+H381+I381+J381</f>
        <v>209.1</v>
      </c>
      <c r="D381" s="7">
        <v>0</v>
      </c>
      <c r="E381" s="7">
        <v>209.1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>
      <c r="A382" s="8"/>
      <c r="B382" s="10" t="s">
        <v>5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 ht="25.5">
      <c r="A383" s="8"/>
      <c r="B383" s="61" t="s">
        <v>348</v>
      </c>
      <c r="C383" s="7">
        <f>D383+E383+F383+G383+H383+J383+I383</f>
        <v>212.1</v>
      </c>
      <c r="D383" s="7">
        <v>0</v>
      </c>
      <c r="E383" s="7">
        <f>E384+E385+E386+E387</f>
        <v>212.1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>
      <c r="A384" s="8"/>
      <c r="B384" s="10" t="s">
        <v>2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>
      <c r="A385" s="8"/>
      <c r="B385" s="10" t="s">
        <v>3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/>
      <c r="B386" s="10" t="s">
        <v>4</v>
      </c>
      <c r="C386" s="7">
        <f>D386+E386+F386+G386+H386+I386+J386</f>
        <v>212.1</v>
      </c>
      <c r="D386" s="7">
        <v>0</v>
      </c>
      <c r="E386" s="7">
        <v>212.1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>
      <c r="A387" s="8"/>
      <c r="B387" s="10" t="s">
        <v>5</v>
      </c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10"/>
    </row>
    <row r="388" spans="1:11" ht="25.5">
      <c r="A388" s="8"/>
      <c r="B388" s="13" t="s">
        <v>349</v>
      </c>
      <c r="C388" s="7">
        <f>D388+E388+F388+G388+H388+I388+J388</f>
        <v>92.7</v>
      </c>
      <c r="D388" s="7">
        <v>0</v>
      </c>
      <c r="E388" s="7">
        <f>E389+E390+E391+E392</f>
        <v>92.7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>
      <c r="A389" s="8"/>
      <c r="B389" s="10" t="s">
        <v>2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/>
      <c r="B390" s="10" t="s">
        <v>3</v>
      </c>
      <c r="C390" s="7"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/>
      <c r="B391" s="10" t="s">
        <v>4</v>
      </c>
      <c r="C391" s="7">
        <f>D391+E391+F391+G391+H391+I391+J391</f>
        <v>92.7</v>
      </c>
      <c r="D391" s="7"/>
      <c r="E391" s="7">
        <v>92.7</v>
      </c>
      <c r="F391" s="7">
        <v>0</v>
      </c>
      <c r="G391" s="7">
        <v>0</v>
      </c>
      <c r="H391" s="7">
        <v>0</v>
      </c>
      <c r="I391" s="7">
        <v>0</v>
      </c>
      <c r="J391" s="7"/>
      <c r="K391" s="10"/>
    </row>
    <row r="392" spans="1:11">
      <c r="A392" s="8"/>
      <c r="B392" s="10" t="s">
        <v>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 ht="25.5">
      <c r="A393" s="8"/>
      <c r="B393" s="61" t="s">
        <v>350</v>
      </c>
      <c r="C393" s="7">
        <v>0</v>
      </c>
      <c r="D393" s="7">
        <v>0</v>
      </c>
      <c r="E393" s="7">
        <f>E394+E395+E396+E397</f>
        <v>92.7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/>
      <c r="B394" s="10" t="s">
        <v>2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/>
      <c r="B395" s="10" t="s">
        <v>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/>
      <c r="B396" s="10" t="s">
        <v>4</v>
      </c>
      <c r="C396" s="7">
        <v>0</v>
      </c>
      <c r="D396" s="7">
        <v>0</v>
      </c>
      <c r="E396" s="7">
        <v>92.7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>
      <c r="A397" s="8"/>
      <c r="B397" s="10" t="s">
        <v>5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 ht="25.5">
      <c r="A398" s="8"/>
      <c r="B398" s="13" t="s">
        <v>351</v>
      </c>
      <c r="C398" s="7">
        <f>D398+E398+F398+G398+H398+I398+J398</f>
        <v>640.1</v>
      </c>
      <c r="D398" s="7">
        <v>0</v>
      </c>
      <c r="E398" s="7">
        <f>E399+E400+E401+E402</f>
        <v>640.1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/>
      <c r="B399" s="10" t="s">
        <v>2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/>
      <c r="B400" s="10" t="s">
        <v>3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>
      <c r="A401" s="8"/>
      <c r="B401" s="10" t="s">
        <v>4</v>
      </c>
      <c r="C401" s="7">
        <v>0</v>
      </c>
      <c r="D401" s="7">
        <v>0</v>
      </c>
      <c r="E401" s="7">
        <v>640.1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/>
      <c r="B402" s="10" t="s">
        <v>5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 ht="25.5">
      <c r="A403" s="8"/>
      <c r="B403" s="13" t="s">
        <v>352</v>
      </c>
      <c r="C403" s="7">
        <f>D403+E403+F403+G403+H403+I403+J403</f>
        <v>380.6</v>
      </c>
      <c r="D403" s="7">
        <v>0</v>
      </c>
      <c r="E403" s="7">
        <f>E404+E405+E406+E407</f>
        <v>380.6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>
      <c r="A404" s="8"/>
      <c r="B404" s="10" t="s">
        <v>2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/>
      <c r="B405" s="10" t="s">
        <v>3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/>
      <c r="B406" s="10" t="s">
        <v>4</v>
      </c>
      <c r="C406" s="7">
        <v>0</v>
      </c>
      <c r="D406" s="7">
        <v>0</v>
      </c>
      <c r="E406" s="7">
        <v>380.6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>
      <c r="A407" s="8"/>
      <c r="B407" s="10" t="s">
        <v>5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 ht="25.5">
      <c r="A408" s="8"/>
      <c r="B408" s="13" t="s">
        <v>353</v>
      </c>
      <c r="C408" s="7">
        <f>D408+E408+F408+G408+H408+I408+J408</f>
        <v>603.79999999999995</v>
      </c>
      <c r="D408" s="7">
        <v>0</v>
      </c>
      <c r="E408" s="7">
        <f>E409+E410+E411</f>
        <v>603.79999999999995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>
      <c r="A409" s="8"/>
      <c r="B409" s="10" t="s">
        <v>2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/>
      <c r="B410" s="10" t="s">
        <v>3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/>
      <c r="B411" s="10" t="s">
        <v>4</v>
      </c>
      <c r="C411" s="7">
        <v>0</v>
      </c>
      <c r="D411" s="7">
        <v>0</v>
      </c>
      <c r="E411" s="7">
        <v>603.79999999999995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>
      <c r="A412" s="8"/>
      <c r="B412" s="10" t="s">
        <v>5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 ht="25.5">
      <c r="A413" s="8"/>
      <c r="B413" s="13" t="s">
        <v>354</v>
      </c>
      <c r="C413" s="7">
        <f>D413+E413+F413+G413+H413+I413+J413</f>
        <v>311.39999999999998</v>
      </c>
      <c r="D413" s="7">
        <v>0</v>
      </c>
      <c r="E413" s="7">
        <f>E414+E415+E416+E417</f>
        <v>311.39999999999998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/>
      <c r="B414" s="10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/>
      <c r="B415" s="10" t="s">
        <v>3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/>
      <c r="B416" s="10" t="s">
        <v>4</v>
      </c>
      <c r="C416" s="7">
        <v>0</v>
      </c>
      <c r="D416" s="7">
        <v>0</v>
      </c>
      <c r="E416" s="7">
        <v>311.39999999999998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>
      <c r="A417" s="8"/>
      <c r="B417" s="10" t="s">
        <v>5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 ht="25.5">
      <c r="A418" s="8"/>
      <c r="B418" s="13" t="s">
        <v>355</v>
      </c>
      <c r="C418" s="7">
        <f>D418+E418+F418+G418+H418+I418+J418</f>
        <v>656.5</v>
      </c>
      <c r="D418" s="7">
        <v>0</v>
      </c>
      <c r="E418" s="7">
        <f>E419+E420+E421+E422</f>
        <v>656.5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>
      <c r="A419" s="8"/>
      <c r="B419" s="10" t="s">
        <v>2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/>
      <c r="B420" s="10" t="s">
        <v>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/>
      <c r="B421" s="10" t="s">
        <v>4</v>
      </c>
      <c r="C421" s="7">
        <v>0</v>
      </c>
      <c r="D421" s="7">
        <v>0</v>
      </c>
      <c r="E421" s="7">
        <v>656.5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>
      <c r="A422" s="8">
        <v>338</v>
      </c>
      <c r="B422" s="10" t="s">
        <v>5</v>
      </c>
      <c r="C422" s="7">
        <f t="shared" si="65"/>
        <v>0</v>
      </c>
      <c r="D422" s="7">
        <f t="shared" si="72"/>
        <v>0</v>
      </c>
      <c r="E422" s="7">
        <f t="shared" si="66"/>
        <v>0</v>
      </c>
      <c r="F422" s="7">
        <f t="shared" si="67"/>
        <v>0</v>
      </c>
      <c r="G422" s="7">
        <f t="shared" si="68"/>
        <v>0</v>
      </c>
      <c r="H422" s="7">
        <f t="shared" si="69"/>
        <v>0</v>
      </c>
      <c r="I422" s="7">
        <f t="shared" si="70"/>
        <v>0</v>
      </c>
      <c r="J422" s="7">
        <f t="shared" si="71"/>
        <v>0</v>
      </c>
      <c r="K422" s="10"/>
    </row>
    <row r="423" spans="1:11" ht="42" customHeight="1">
      <c r="A423" s="8">
        <v>339</v>
      </c>
      <c r="B423" s="12" t="s">
        <v>22</v>
      </c>
      <c r="C423" s="9">
        <f>D423+E423+F423+G423+H423+I423+J423</f>
        <v>22333.4</v>
      </c>
      <c r="D423" s="9">
        <f>D425+D426+D427</f>
        <v>3166</v>
      </c>
      <c r="E423" s="9">
        <f>E425+E426+E427</f>
        <v>3200</v>
      </c>
      <c r="F423" s="9">
        <f t="shared" ref="F423:J423" si="73">F425+F426+F427</f>
        <v>128</v>
      </c>
      <c r="G423" s="9">
        <f t="shared" si="73"/>
        <v>3675</v>
      </c>
      <c r="H423" s="9">
        <f t="shared" si="73"/>
        <v>3858.7</v>
      </c>
      <c r="I423" s="9">
        <f t="shared" si="73"/>
        <v>4051.6</v>
      </c>
      <c r="J423" s="9">
        <f t="shared" si="73"/>
        <v>4254.1000000000004</v>
      </c>
      <c r="K423" s="10">
        <v>21</v>
      </c>
    </row>
    <row r="424" spans="1:11" ht="15" customHeight="1">
      <c r="A424" s="8">
        <v>340</v>
      </c>
      <c r="B424" s="12" t="s">
        <v>2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>
      <c r="A425" s="8">
        <v>341</v>
      </c>
      <c r="B425" s="10" t="s">
        <v>3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>
      <c r="A426" s="8">
        <v>342</v>
      </c>
      <c r="B426" s="10" t="s">
        <v>4</v>
      </c>
      <c r="C426" s="7">
        <f>D426+E426+F426+G426+H426+I426+J426</f>
        <v>22333.4</v>
      </c>
      <c r="D426" s="7">
        <f>3000+216-50</f>
        <v>3166</v>
      </c>
      <c r="E426" s="7">
        <v>3200</v>
      </c>
      <c r="F426" s="7">
        <f>3500-3372</f>
        <v>128</v>
      </c>
      <c r="G426" s="7">
        <v>3675</v>
      </c>
      <c r="H426" s="7">
        <v>3858.7</v>
      </c>
      <c r="I426" s="7">
        <v>4051.6</v>
      </c>
      <c r="J426" s="7">
        <v>4254.1000000000004</v>
      </c>
      <c r="K426" s="10"/>
    </row>
    <row r="427" spans="1:11">
      <c r="A427" s="8">
        <v>343</v>
      </c>
      <c r="B427" s="10" t="s">
        <v>23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10"/>
    </row>
    <row r="428" spans="1:11" ht="15" customHeight="1">
      <c r="A428" s="8">
        <v>344</v>
      </c>
      <c r="B428" s="63" t="s">
        <v>291</v>
      </c>
      <c r="C428" s="64"/>
      <c r="D428" s="64"/>
      <c r="E428" s="64"/>
      <c r="F428" s="64"/>
      <c r="G428" s="64"/>
      <c r="H428" s="64"/>
      <c r="I428" s="64"/>
      <c r="J428" s="64"/>
      <c r="K428" s="65"/>
    </row>
    <row r="429" spans="1:11">
      <c r="A429" s="8">
        <v>345</v>
      </c>
      <c r="B429" s="40" t="s">
        <v>85</v>
      </c>
      <c r="C429" s="9">
        <f>C430+C431+C432+C433</f>
        <v>10620</v>
      </c>
      <c r="D429" s="9">
        <f>D430+D431+D432+D433</f>
        <v>1620</v>
      </c>
      <c r="E429" s="9">
        <f t="shared" ref="E429:J429" si="74">E431+E432+E433</f>
        <v>300</v>
      </c>
      <c r="F429" s="9">
        <f t="shared" si="74"/>
        <v>0</v>
      </c>
      <c r="G429" s="9">
        <f t="shared" si="74"/>
        <v>3000</v>
      </c>
      <c r="H429" s="9">
        <f>H430+H431+H432+H433</f>
        <v>3000</v>
      </c>
      <c r="I429" s="9">
        <f t="shared" si="74"/>
        <v>3000</v>
      </c>
      <c r="J429" s="9">
        <f t="shared" si="74"/>
        <v>0</v>
      </c>
      <c r="K429" s="10"/>
    </row>
    <row r="430" spans="1:11">
      <c r="A430" s="8">
        <v>346</v>
      </c>
      <c r="B430" s="41" t="s">
        <v>2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>
      <c r="A431" s="8">
        <v>347</v>
      </c>
      <c r="B431" s="10" t="s">
        <v>3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>
      <c r="A432" s="8">
        <v>348</v>
      </c>
      <c r="B432" s="10" t="s">
        <v>4</v>
      </c>
      <c r="C432" s="7">
        <f>C438</f>
        <v>10620</v>
      </c>
      <c r="D432" s="7">
        <f>D438+D500</f>
        <v>1620</v>
      </c>
      <c r="E432" s="7">
        <f>E505</f>
        <v>300</v>
      </c>
      <c r="F432" s="7">
        <f t="shared" ref="F432:J432" si="75">F438</f>
        <v>0</v>
      </c>
      <c r="G432" s="7">
        <f t="shared" si="75"/>
        <v>3000</v>
      </c>
      <c r="H432" s="7">
        <f t="shared" si="75"/>
        <v>3000</v>
      </c>
      <c r="I432" s="7">
        <f t="shared" si="75"/>
        <v>3000</v>
      </c>
      <c r="J432" s="7">
        <f t="shared" si="75"/>
        <v>0</v>
      </c>
      <c r="K432" s="10"/>
    </row>
    <row r="433" spans="1:11">
      <c r="A433" s="8">
        <v>349</v>
      </c>
      <c r="B433" s="10" t="s">
        <v>23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>
      <c r="A434" s="8">
        <v>350</v>
      </c>
      <c r="B434" s="10" t="s">
        <v>8</v>
      </c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25.5">
      <c r="A435" s="8">
        <v>351</v>
      </c>
      <c r="B435" s="41" t="s">
        <v>78</v>
      </c>
      <c r="C435" s="7">
        <f>D435+E435+F435+G435+H435+I435+J435</f>
        <v>10620</v>
      </c>
      <c r="D435" s="7">
        <f t="shared" ref="D435:J435" si="76">D436+D437+D438+D439</f>
        <v>1620</v>
      </c>
      <c r="E435" s="7">
        <f t="shared" si="76"/>
        <v>0</v>
      </c>
      <c r="F435" s="7">
        <f t="shared" si="76"/>
        <v>0</v>
      </c>
      <c r="G435" s="7">
        <f t="shared" si="76"/>
        <v>3000</v>
      </c>
      <c r="H435" s="7">
        <f t="shared" si="76"/>
        <v>3000</v>
      </c>
      <c r="I435" s="7">
        <f t="shared" si="76"/>
        <v>3000</v>
      </c>
      <c r="J435" s="7">
        <f t="shared" si="76"/>
        <v>0</v>
      </c>
      <c r="K435" s="10"/>
    </row>
    <row r="436" spans="1:11">
      <c r="A436" s="8">
        <v>352</v>
      </c>
      <c r="B436" s="41" t="s">
        <v>2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353</v>
      </c>
      <c r="B437" s="10" t="s">
        <v>3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f t="shared" ref="H437" si="77">H439+H440+H441</f>
        <v>0</v>
      </c>
      <c r="I437" s="7">
        <v>0</v>
      </c>
      <c r="J437" s="7">
        <v>0</v>
      </c>
      <c r="K437" s="10"/>
    </row>
    <row r="438" spans="1:11">
      <c r="A438" s="8">
        <v>354</v>
      </c>
      <c r="B438" s="10" t="s">
        <v>4</v>
      </c>
      <c r="C438" s="7">
        <f>D438+E438+F438+G438+H438+I438+J438</f>
        <v>10620</v>
      </c>
      <c r="D438" s="7">
        <f>D450+D460+D470</f>
        <v>1620</v>
      </c>
      <c r="E438" s="7">
        <v>0</v>
      </c>
      <c r="F438" s="7">
        <f>F450+F460+F470</f>
        <v>0</v>
      </c>
      <c r="G438" s="7">
        <f>G450+G460+G470</f>
        <v>3000</v>
      </c>
      <c r="H438" s="7">
        <f>H450+H460+H470</f>
        <v>3000</v>
      </c>
      <c r="I438" s="7">
        <f>I450+I460+I470</f>
        <v>3000</v>
      </c>
      <c r="J438" s="7">
        <f>J450+J460+J470</f>
        <v>0</v>
      </c>
      <c r="K438" s="10"/>
    </row>
    <row r="439" spans="1:11">
      <c r="A439" s="8">
        <v>355</v>
      </c>
      <c r="B439" s="10" t="s">
        <v>5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f t="shared" ref="H439" si="78">H441+H442+H443</f>
        <v>0</v>
      </c>
      <c r="I439" s="7">
        <v>0</v>
      </c>
      <c r="J439" s="7">
        <v>0</v>
      </c>
      <c r="K439" s="10"/>
    </row>
    <row r="440" spans="1:11" ht="25.5">
      <c r="A440" s="8">
        <v>356</v>
      </c>
      <c r="B440" s="10" t="s">
        <v>9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10"/>
    </row>
    <row r="441" spans="1:11" ht="25.5">
      <c r="A441" s="8">
        <v>357</v>
      </c>
      <c r="B441" s="41" t="s">
        <v>79</v>
      </c>
      <c r="C441" s="7"/>
      <c r="D441" s="7"/>
      <c r="E441" s="7"/>
      <c r="F441" s="7"/>
      <c r="G441" s="7"/>
      <c r="H441" s="7"/>
      <c r="I441" s="7"/>
      <c r="J441" s="7"/>
      <c r="K441" s="10"/>
    </row>
    <row r="442" spans="1:11">
      <c r="A442" s="8">
        <v>358</v>
      </c>
      <c r="B442" s="41" t="s">
        <v>2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10"/>
    </row>
    <row r="443" spans="1:11">
      <c r="A443" s="8">
        <v>359</v>
      </c>
      <c r="B443" s="10" t="s">
        <v>3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10"/>
    </row>
    <row r="444" spans="1:11">
      <c r="A444" s="8">
        <v>360</v>
      </c>
      <c r="B444" s="10" t="s">
        <v>4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0"/>
    </row>
    <row r="445" spans="1:11">
      <c r="A445" s="8">
        <v>361</v>
      </c>
      <c r="B445" s="10" t="s">
        <v>5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>
      <c r="A446" s="8">
        <v>362</v>
      </c>
      <c r="B446" s="10" t="s">
        <v>10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 ht="40.5">
      <c r="A447" s="8">
        <v>363</v>
      </c>
      <c r="B447" s="12" t="s">
        <v>24</v>
      </c>
      <c r="C447" s="9">
        <f>D447+E447+F447+G447+H447+I447+J447</f>
        <v>0</v>
      </c>
      <c r="D447" s="9">
        <v>0</v>
      </c>
      <c r="E447" s="9">
        <f>E449+E450+E451</f>
        <v>0</v>
      </c>
      <c r="F447" s="9">
        <f>F449+F450+F451</f>
        <v>0</v>
      </c>
      <c r="G447" s="9">
        <v>0</v>
      </c>
      <c r="H447" s="9">
        <v>0</v>
      </c>
      <c r="I447" s="9">
        <v>0</v>
      </c>
      <c r="J447" s="9">
        <v>0</v>
      </c>
      <c r="K447" s="48" t="s">
        <v>232</v>
      </c>
    </row>
    <row r="448" spans="1:11">
      <c r="A448" s="8">
        <v>364</v>
      </c>
      <c r="B448" s="10" t="s">
        <v>2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>
      <c r="A449" s="8">
        <v>365</v>
      </c>
      <c r="B449" s="10" t="s">
        <v>3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>
      <c r="A450" s="8">
        <v>366</v>
      </c>
      <c r="B450" s="10" t="s">
        <v>4</v>
      </c>
      <c r="C450" s="7">
        <v>0</v>
      </c>
      <c r="D450" s="7">
        <v>0</v>
      </c>
      <c r="E450" s="7">
        <v>0</v>
      </c>
      <c r="F450" s="7">
        <v>0</v>
      </c>
      <c r="G450" s="7">
        <f>G455</f>
        <v>0</v>
      </c>
      <c r="H450" s="7">
        <f>H455</f>
        <v>0</v>
      </c>
      <c r="I450" s="7">
        <f>I455</f>
        <v>0</v>
      </c>
      <c r="J450" s="7">
        <v>0</v>
      </c>
      <c r="K450" s="10"/>
    </row>
    <row r="451" spans="1:11">
      <c r="A451" s="8">
        <v>367</v>
      </c>
      <c r="B451" s="10" t="s">
        <v>5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 ht="25.5">
      <c r="A452" s="8">
        <v>368</v>
      </c>
      <c r="B452" s="13" t="s">
        <v>203</v>
      </c>
      <c r="C452" s="7">
        <f>D452+E452+F452+G452+H452+I452+J452</f>
        <v>0</v>
      </c>
      <c r="D452" s="7">
        <v>0</v>
      </c>
      <c r="E452" s="7">
        <f>E454+E455+E456</f>
        <v>0</v>
      </c>
      <c r="F452" s="7">
        <f>F454+F455+F456</f>
        <v>0</v>
      </c>
      <c r="G452" s="7">
        <v>0</v>
      </c>
      <c r="H452" s="7">
        <v>0</v>
      </c>
      <c r="I452" s="7">
        <v>0</v>
      </c>
      <c r="J452" s="7">
        <v>0</v>
      </c>
      <c r="K452" s="10"/>
    </row>
    <row r="453" spans="1:11">
      <c r="A453" s="8">
        <v>369</v>
      </c>
      <c r="B453" s="13" t="s">
        <v>2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>
      <c r="A454" s="8">
        <v>370</v>
      </c>
      <c r="B454" s="10" t="s">
        <v>3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>
      <c r="A455" s="8">
        <v>371</v>
      </c>
      <c r="B455" s="10" t="s">
        <v>4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>
      <c r="A456" s="8">
        <v>372</v>
      </c>
      <c r="B456" s="10" t="s">
        <v>21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 ht="54">
      <c r="A457" s="8">
        <v>373</v>
      </c>
      <c r="B457" s="12" t="s">
        <v>25</v>
      </c>
      <c r="C457" s="9">
        <f>D457+E457+F457+G457+H457+I457+J457</f>
        <v>6000</v>
      </c>
      <c r="D457" s="9">
        <v>0</v>
      </c>
      <c r="E457" s="9">
        <v>0</v>
      </c>
      <c r="F457" s="9">
        <v>0</v>
      </c>
      <c r="G457" s="9">
        <f>G459+G460+G461</f>
        <v>0</v>
      </c>
      <c r="H457" s="9">
        <f>H459+H460+H461</f>
        <v>3000</v>
      </c>
      <c r="I457" s="9">
        <f>I459+I460+I461</f>
        <v>3000</v>
      </c>
      <c r="J457" s="9">
        <v>0</v>
      </c>
      <c r="K457" s="48" t="s">
        <v>232</v>
      </c>
    </row>
    <row r="458" spans="1:11">
      <c r="A458" s="8">
        <v>374</v>
      </c>
      <c r="B458" s="12" t="s">
        <v>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>
      <c r="A459" s="8">
        <v>375</v>
      </c>
      <c r="B459" s="10" t="s">
        <v>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>
      <c r="A460" s="8">
        <v>376</v>
      </c>
      <c r="B460" s="10" t="s">
        <v>4</v>
      </c>
      <c r="C460" s="7">
        <f>D460+E460+F460+G460+H460+I460+J460</f>
        <v>6000</v>
      </c>
      <c r="D460" s="7">
        <v>0</v>
      </c>
      <c r="E460" s="7">
        <v>0</v>
      </c>
      <c r="F460" s="7">
        <v>0</v>
      </c>
      <c r="G460" s="7">
        <f>G465</f>
        <v>0</v>
      </c>
      <c r="H460" s="7">
        <f>H465</f>
        <v>3000</v>
      </c>
      <c r="I460" s="7">
        <f>I465</f>
        <v>3000</v>
      </c>
      <c r="J460" s="7">
        <v>0</v>
      </c>
      <c r="K460" s="10"/>
    </row>
    <row r="461" spans="1:11">
      <c r="A461" s="8">
        <v>377</v>
      </c>
      <c r="B461" s="10" t="s">
        <v>5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 ht="25.5">
      <c r="A462" s="8">
        <v>378</v>
      </c>
      <c r="B462" s="13" t="s">
        <v>236</v>
      </c>
      <c r="C462" s="7">
        <v>0</v>
      </c>
      <c r="D462" s="7">
        <v>0</v>
      </c>
      <c r="E462" s="7">
        <v>0</v>
      </c>
      <c r="F462" s="7">
        <v>0</v>
      </c>
      <c r="G462" s="7">
        <f>G464+G465+G466</f>
        <v>0</v>
      </c>
      <c r="H462" s="7">
        <f>H463+H464+H465+H466</f>
        <v>3000</v>
      </c>
      <c r="I462" s="7">
        <f>I463+I464+I465+I466</f>
        <v>3000</v>
      </c>
      <c r="J462" s="7">
        <v>0</v>
      </c>
      <c r="K462" s="10"/>
    </row>
    <row r="463" spans="1:11">
      <c r="A463" s="8">
        <v>379</v>
      </c>
      <c r="B463" s="13" t="s">
        <v>2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>
      <c r="A464" s="8">
        <v>380</v>
      </c>
      <c r="B464" s="10" t="s">
        <v>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>
      <c r="A465" s="8">
        <v>381</v>
      </c>
      <c r="B465" s="10" t="s">
        <v>4</v>
      </c>
      <c r="C465" s="7">
        <f>D465+E465+F465+G465+H465+I465+J465</f>
        <v>6000</v>
      </c>
      <c r="D465" s="7">
        <v>0</v>
      </c>
      <c r="E465" s="7">
        <v>0</v>
      </c>
      <c r="F465" s="7">
        <v>0</v>
      </c>
      <c r="G465" s="7">
        <v>0</v>
      </c>
      <c r="H465" s="7">
        <v>3000</v>
      </c>
      <c r="I465" s="7">
        <v>3000</v>
      </c>
      <c r="J465" s="7">
        <v>0</v>
      </c>
      <c r="K465" s="10"/>
    </row>
    <row r="466" spans="1:11">
      <c r="A466" s="8">
        <v>382</v>
      </c>
      <c r="B466" s="10" t="s">
        <v>21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 ht="54">
      <c r="A467" s="8">
        <v>383</v>
      </c>
      <c r="B467" s="12" t="s">
        <v>187</v>
      </c>
      <c r="C467" s="9">
        <f>D467+E467+F467+G467+H467+I467+J467</f>
        <v>4620</v>
      </c>
      <c r="D467" s="9">
        <f>D468+D469+D470+D471</f>
        <v>1620</v>
      </c>
      <c r="E467" s="9">
        <v>0</v>
      </c>
      <c r="F467" s="9">
        <v>0</v>
      </c>
      <c r="G467" s="9">
        <f>G468+G469+G470+G471</f>
        <v>3000</v>
      </c>
      <c r="H467" s="9">
        <f>H469+H470+H471</f>
        <v>0</v>
      </c>
      <c r="I467" s="9">
        <f>I469+I470+I471</f>
        <v>0</v>
      </c>
      <c r="J467" s="9">
        <v>0</v>
      </c>
      <c r="K467" s="48" t="s">
        <v>232</v>
      </c>
    </row>
    <row r="468" spans="1:11">
      <c r="A468" s="8">
        <v>384</v>
      </c>
      <c r="B468" s="10" t="s">
        <v>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>
        <v>385</v>
      </c>
      <c r="B469" s="10" t="s">
        <v>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>
      <c r="A470" s="8">
        <v>386</v>
      </c>
      <c r="B470" s="10" t="s">
        <v>4</v>
      </c>
      <c r="C470" s="7">
        <f>D470+E470+F470+G470+H470+I470+J470</f>
        <v>4620</v>
      </c>
      <c r="D470" s="7">
        <f>D475+D480+D485+D490+D495</f>
        <v>1620</v>
      </c>
      <c r="E470" s="7">
        <v>0</v>
      </c>
      <c r="F470" s="7">
        <v>0</v>
      </c>
      <c r="G470" s="7">
        <f>G475+G480+G485+G490+G495</f>
        <v>3000</v>
      </c>
      <c r="H470" s="7">
        <f>H475+H480+H485+H490+H495</f>
        <v>0</v>
      </c>
      <c r="I470" s="7">
        <f>I475+I480+I485+I490+I495</f>
        <v>0</v>
      </c>
      <c r="J470" s="7">
        <v>0</v>
      </c>
      <c r="K470" s="10"/>
    </row>
    <row r="471" spans="1:11">
      <c r="A471" s="8">
        <v>387</v>
      </c>
      <c r="B471" s="10" t="s">
        <v>21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25.5">
      <c r="A472" s="8">
        <v>388</v>
      </c>
      <c r="B472" s="13" t="s">
        <v>196</v>
      </c>
      <c r="C472" s="7">
        <v>0</v>
      </c>
      <c r="D472" s="7">
        <f>D473+D474+D475+D476</f>
        <v>1620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10"/>
    </row>
    <row r="473" spans="1:11">
      <c r="A473" s="8">
        <v>389</v>
      </c>
      <c r="B473" s="13" t="s">
        <v>2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>
      <c r="A474" s="8">
        <v>390</v>
      </c>
      <c r="B474" s="10" t="s">
        <v>3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>
      <c r="A475" s="8">
        <v>391</v>
      </c>
      <c r="B475" s="10" t="s">
        <v>4</v>
      </c>
      <c r="C475" s="7">
        <v>0</v>
      </c>
      <c r="D475" s="7">
        <f>1620</f>
        <v>1620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0"/>
    </row>
    <row r="476" spans="1:11">
      <c r="A476" s="8">
        <v>392</v>
      </c>
      <c r="B476" s="10" t="s">
        <v>5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 ht="25.5">
      <c r="A477" s="8">
        <v>393</v>
      </c>
      <c r="B477" s="13" t="s">
        <v>197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>
      <c r="A478" s="8">
        <v>394</v>
      </c>
      <c r="B478" s="13" t="s">
        <v>2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>
      <c r="A479" s="8">
        <v>395</v>
      </c>
      <c r="B479" s="10" t="s">
        <v>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>
      <c r="A480" s="8">
        <v>396</v>
      </c>
      <c r="B480" s="10" t="s">
        <v>4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>
      <c r="A481" s="8">
        <v>397</v>
      </c>
      <c r="B481" s="10" t="s">
        <v>5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 ht="25.5">
      <c r="A482" s="8">
        <v>398</v>
      </c>
      <c r="B482" s="13" t="s">
        <v>237</v>
      </c>
      <c r="C482" s="7">
        <f>D482+E482+F482+G482+H482+I482+J482</f>
        <v>2000</v>
      </c>
      <c r="D482" s="7">
        <v>0</v>
      </c>
      <c r="E482" s="7">
        <v>0</v>
      </c>
      <c r="F482" s="7">
        <v>0</v>
      </c>
      <c r="G482" s="7">
        <f>G483+G484+G485+G486</f>
        <v>2000</v>
      </c>
      <c r="H482" s="7">
        <f>H484+H485+H486</f>
        <v>0</v>
      </c>
      <c r="I482" s="7">
        <f>I484+I485+I486</f>
        <v>0</v>
      </c>
      <c r="J482" s="7">
        <v>0</v>
      </c>
      <c r="K482" s="10"/>
    </row>
    <row r="483" spans="1:11">
      <c r="A483" s="8">
        <v>399</v>
      </c>
      <c r="B483" s="13" t="s">
        <v>2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>
      <c r="A484" s="8">
        <v>400</v>
      </c>
      <c r="B484" s="10" t="s">
        <v>3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>
      <c r="A485" s="8">
        <v>401</v>
      </c>
      <c r="B485" s="10" t="s">
        <v>4</v>
      </c>
      <c r="C485" s="7">
        <f>D485+E485+F485+G485+H485+I485+J485</f>
        <v>2000</v>
      </c>
      <c r="D485" s="7">
        <v>0</v>
      </c>
      <c r="E485" s="7">
        <v>0</v>
      </c>
      <c r="F485" s="7">
        <v>0</v>
      </c>
      <c r="G485" s="7">
        <v>2000</v>
      </c>
      <c r="H485" s="7">
        <v>0</v>
      </c>
      <c r="I485" s="7">
        <v>0</v>
      </c>
      <c r="J485" s="7">
        <v>0</v>
      </c>
      <c r="K485" s="10"/>
    </row>
    <row r="486" spans="1:11">
      <c r="A486" s="8">
        <v>402</v>
      </c>
      <c r="B486" s="10" t="s">
        <v>5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 ht="25.5">
      <c r="A487" s="8">
        <v>403</v>
      </c>
      <c r="B487" s="13" t="s">
        <v>238</v>
      </c>
      <c r="C487" s="7">
        <f>D487+E487+F487+G487+H487+I487+J487</f>
        <v>1000</v>
      </c>
      <c r="D487" s="7">
        <v>0</v>
      </c>
      <c r="E487" s="7">
        <v>0</v>
      </c>
      <c r="F487" s="7">
        <v>0</v>
      </c>
      <c r="G487" s="7">
        <f>G488+G489+G490+G491</f>
        <v>1000</v>
      </c>
      <c r="H487" s="7">
        <f>H489+H490+H491</f>
        <v>0</v>
      </c>
      <c r="I487" s="7">
        <v>0</v>
      </c>
      <c r="J487" s="7">
        <v>0</v>
      </c>
      <c r="K487" s="10"/>
    </row>
    <row r="488" spans="1:11">
      <c r="A488" s="8">
        <v>404</v>
      </c>
      <c r="B488" s="13" t="s">
        <v>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>
      <c r="A489" s="8">
        <v>405</v>
      </c>
      <c r="B489" s="10" t="s">
        <v>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406</v>
      </c>
      <c r="B490" s="10" t="s">
        <v>4</v>
      </c>
      <c r="C490" s="7">
        <f>D490+E490+F490+G490+H490+I490+J490</f>
        <v>1000</v>
      </c>
      <c r="D490" s="7">
        <v>0</v>
      </c>
      <c r="E490" s="7">
        <v>0</v>
      </c>
      <c r="F490" s="7">
        <v>0</v>
      </c>
      <c r="G490" s="7">
        <v>1000</v>
      </c>
      <c r="H490" s="7">
        <v>0</v>
      </c>
      <c r="I490" s="7">
        <v>0</v>
      </c>
      <c r="J490" s="7">
        <v>0</v>
      </c>
      <c r="K490" s="10"/>
    </row>
    <row r="491" spans="1:11">
      <c r="A491" s="8">
        <v>407</v>
      </c>
      <c r="B491" s="10" t="s">
        <v>5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38.25">
      <c r="A492" s="8">
        <v>408</v>
      </c>
      <c r="B492" s="13" t="s">
        <v>204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10"/>
    </row>
    <row r="493" spans="1:11">
      <c r="A493" s="8">
        <v>409</v>
      </c>
      <c r="B493" s="13" t="s">
        <v>2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>
      <c r="A494" s="8">
        <v>410</v>
      </c>
      <c r="B494" s="10" t="s">
        <v>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>
      <c r="A495" s="8">
        <v>411</v>
      </c>
      <c r="B495" s="10" t="s">
        <v>4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>
      <c r="A496" s="8">
        <v>412</v>
      </c>
      <c r="B496" s="10" t="s">
        <v>15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 ht="51">
      <c r="A497" s="8">
        <v>413</v>
      </c>
      <c r="B497" s="41" t="s">
        <v>74</v>
      </c>
      <c r="C497" s="7">
        <v>0</v>
      </c>
      <c r="D497" s="7">
        <v>0</v>
      </c>
      <c r="E497" s="7">
        <f>E498+E499+E500+E501</f>
        <v>300</v>
      </c>
      <c r="F497" s="7">
        <v>0</v>
      </c>
      <c r="G497" s="7">
        <v>0</v>
      </c>
      <c r="H497" s="7">
        <f>H499+H500+H506</f>
        <v>0</v>
      </c>
      <c r="I497" s="7">
        <f>I499+I500+I506</f>
        <v>0</v>
      </c>
      <c r="J497" s="7">
        <v>0</v>
      </c>
      <c r="K497" s="10"/>
    </row>
    <row r="498" spans="1:11">
      <c r="A498" s="8">
        <v>414</v>
      </c>
      <c r="B498" s="41" t="s">
        <v>2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>
      <c r="A499" s="8">
        <v>415</v>
      </c>
      <c r="B499" s="10" t="s">
        <v>3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>
      <c r="A500" s="8">
        <v>416</v>
      </c>
      <c r="B500" s="10" t="s">
        <v>4</v>
      </c>
      <c r="C500" s="7">
        <v>0</v>
      </c>
      <c r="D500" s="7">
        <v>0</v>
      </c>
      <c r="E500" s="7">
        <f>E505</f>
        <v>300</v>
      </c>
      <c r="F500" s="7">
        <v>0</v>
      </c>
      <c r="G500" s="7">
        <v>0</v>
      </c>
      <c r="H500" s="7">
        <f>H510</f>
        <v>0</v>
      </c>
      <c r="I500" s="7">
        <f>I510</f>
        <v>0</v>
      </c>
      <c r="J500" s="7">
        <v>0</v>
      </c>
      <c r="K500" s="10"/>
    </row>
    <row r="501" spans="1:11">
      <c r="A501" s="8"/>
      <c r="B501" s="10" t="s">
        <v>23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 ht="54">
      <c r="A502" s="8"/>
      <c r="B502" s="12" t="s">
        <v>356</v>
      </c>
      <c r="C502" s="9">
        <f>D502+E502+F502+G502+H502+I502+J502</f>
        <v>300</v>
      </c>
      <c r="D502" s="9">
        <v>0</v>
      </c>
      <c r="E502" s="9">
        <f>E503+E504+E505+E506</f>
        <v>300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10"/>
    </row>
    <row r="503" spans="1:11">
      <c r="A503" s="8"/>
      <c r="B503" s="10" t="s">
        <v>2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>
      <c r="A504" s="8"/>
      <c r="B504" s="10" t="s">
        <v>3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>
      <c r="A505" s="8"/>
      <c r="B505" s="10" t="s">
        <v>30</v>
      </c>
      <c r="C505" s="7">
        <f>D505+E505+F505+G505+H505+I505+J505</f>
        <v>300</v>
      </c>
      <c r="D505" s="7">
        <v>0</v>
      </c>
      <c r="E505" s="7">
        <v>300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>
      <c r="A506" s="8">
        <v>417</v>
      </c>
      <c r="B506" s="10" t="s">
        <v>5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 ht="15" customHeight="1">
      <c r="A507" s="8">
        <v>418</v>
      </c>
      <c r="B507" s="63" t="s">
        <v>290</v>
      </c>
      <c r="C507" s="64"/>
      <c r="D507" s="64"/>
      <c r="E507" s="64"/>
      <c r="F507" s="64"/>
      <c r="G507" s="64"/>
      <c r="H507" s="64"/>
      <c r="I507" s="64"/>
      <c r="J507" s="64"/>
      <c r="K507" s="65"/>
    </row>
    <row r="508" spans="1:11">
      <c r="A508" s="8">
        <v>419</v>
      </c>
      <c r="B508" s="40" t="s">
        <v>75</v>
      </c>
      <c r="C508" s="9">
        <f>D508+E508+F508+G508+H508+I508+J508</f>
        <v>74537.8</v>
      </c>
      <c r="D508" s="9">
        <f>D510+D511+D512</f>
        <v>19545.7</v>
      </c>
      <c r="E508" s="9">
        <f>E510+E511+E512</f>
        <v>19452</v>
      </c>
      <c r="F508" s="9">
        <f>F510+F511+F512</f>
        <v>30370</v>
      </c>
      <c r="G508" s="9">
        <f>G510+G511+G512</f>
        <v>1200</v>
      </c>
      <c r="H508" s="9">
        <f t="shared" ref="H508:J508" si="79">H510+H511+H512</f>
        <v>1260</v>
      </c>
      <c r="I508" s="9">
        <f t="shared" si="79"/>
        <v>1322</v>
      </c>
      <c r="J508" s="9">
        <f t="shared" si="79"/>
        <v>1388.1</v>
      </c>
      <c r="K508" s="10"/>
    </row>
    <row r="509" spans="1:11">
      <c r="A509" s="8">
        <v>420</v>
      </c>
      <c r="B509" s="41" t="s">
        <v>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10"/>
    </row>
    <row r="510" spans="1:11">
      <c r="A510" s="8">
        <v>421</v>
      </c>
      <c r="B510" s="10" t="s">
        <v>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10"/>
    </row>
    <row r="511" spans="1:11">
      <c r="A511" s="8">
        <v>422</v>
      </c>
      <c r="B511" s="10" t="s">
        <v>4</v>
      </c>
      <c r="C511" s="9">
        <f>D511+E511+F511+G511+H511+I511+J511</f>
        <v>74537.8</v>
      </c>
      <c r="D511" s="9">
        <f>D517</f>
        <v>19545.7</v>
      </c>
      <c r="E511" s="9">
        <f>E517</f>
        <v>19452</v>
      </c>
      <c r="F511" s="9">
        <f>F517</f>
        <v>30370</v>
      </c>
      <c r="G511" s="9">
        <f>G517</f>
        <v>1200</v>
      </c>
      <c r="H511" s="9">
        <f t="shared" ref="H511:J511" si="80">H517</f>
        <v>1260</v>
      </c>
      <c r="I511" s="9">
        <f t="shared" si="80"/>
        <v>1322</v>
      </c>
      <c r="J511" s="9">
        <f t="shared" si="80"/>
        <v>1388.1</v>
      </c>
      <c r="K511" s="10"/>
    </row>
    <row r="512" spans="1:11">
      <c r="A512" s="8">
        <v>423</v>
      </c>
      <c r="B512" s="10" t="s">
        <v>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10"/>
    </row>
    <row r="513" spans="1:11">
      <c r="A513" s="8">
        <v>424</v>
      </c>
      <c r="B513" s="10" t="s">
        <v>20</v>
      </c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25.5">
      <c r="A514" s="8">
        <v>425</v>
      </c>
      <c r="B514" s="41" t="s">
        <v>76</v>
      </c>
      <c r="C514" s="7">
        <f>D514+E514+F514+G514+H514+I514+J514</f>
        <v>74537.8</v>
      </c>
      <c r="D514" s="7">
        <f>D516+D517+D518</f>
        <v>19545.7</v>
      </c>
      <c r="E514" s="7">
        <f>E516+E517+E518</f>
        <v>19452</v>
      </c>
      <c r="F514" s="7">
        <f>F516+F517+F518</f>
        <v>30370</v>
      </c>
      <c r="G514" s="7">
        <f>G516+G517+G518</f>
        <v>1200</v>
      </c>
      <c r="H514" s="7">
        <f t="shared" ref="H514:J514" si="81">H516+H517+H518</f>
        <v>1260</v>
      </c>
      <c r="I514" s="7">
        <f t="shared" si="81"/>
        <v>1322</v>
      </c>
      <c r="J514" s="7">
        <f t="shared" si="81"/>
        <v>1388.1</v>
      </c>
      <c r="K514" s="10"/>
    </row>
    <row r="515" spans="1:11">
      <c r="A515" s="8">
        <v>426</v>
      </c>
      <c r="B515" s="41" t="s">
        <v>2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>
      <c r="A516" s="8">
        <v>427</v>
      </c>
      <c r="B516" s="10" t="s">
        <v>3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0"/>
    </row>
    <row r="517" spans="1:11">
      <c r="A517" s="8">
        <v>428</v>
      </c>
      <c r="B517" s="10" t="s">
        <v>4</v>
      </c>
      <c r="C517" s="7">
        <f>D517+E517+F517+G517+H517+I517+J517</f>
        <v>74537.8</v>
      </c>
      <c r="D517" s="7">
        <f>D522+D547</f>
        <v>19545.7</v>
      </c>
      <c r="E517" s="7">
        <f>E522+E547</f>
        <v>19452</v>
      </c>
      <c r="F517" s="7">
        <f>F522+F547</f>
        <v>30370</v>
      </c>
      <c r="G517" s="7">
        <f>G522+G547</f>
        <v>1200</v>
      </c>
      <c r="H517" s="7">
        <f t="shared" ref="H517:J517" si="82">H522+H547</f>
        <v>1260</v>
      </c>
      <c r="I517" s="7">
        <f t="shared" si="82"/>
        <v>1322</v>
      </c>
      <c r="J517" s="7">
        <f t="shared" si="82"/>
        <v>1388.1</v>
      </c>
      <c r="K517" s="10"/>
    </row>
    <row r="518" spans="1:11">
      <c r="A518" s="8">
        <v>429</v>
      </c>
      <c r="B518" s="10" t="s">
        <v>21</v>
      </c>
      <c r="C518" s="7">
        <f t="shared" ref="C518:C542" si="83">D518+E518+F518+G518+H518+I518+J518</f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 ht="54">
      <c r="A519" s="8">
        <v>430</v>
      </c>
      <c r="B519" s="12" t="s">
        <v>26</v>
      </c>
      <c r="C519" s="9">
        <f t="shared" si="83"/>
        <v>5320.1</v>
      </c>
      <c r="D519" s="9">
        <f>D521+D522+D523</f>
        <v>50</v>
      </c>
      <c r="E519" s="9">
        <f>E521+E522+E523</f>
        <v>0</v>
      </c>
      <c r="F519" s="9">
        <f>F521+F522+F523</f>
        <v>100</v>
      </c>
      <c r="G519" s="9">
        <f>G520+G521+G522+G523</f>
        <v>1200</v>
      </c>
      <c r="H519" s="9">
        <f>H520+H521+H522+H523</f>
        <v>1260</v>
      </c>
      <c r="I519" s="9">
        <f>I520+I521+I522+I523</f>
        <v>1322</v>
      </c>
      <c r="J519" s="9">
        <f>J520+J521+J522+J523</f>
        <v>1388.1</v>
      </c>
      <c r="K519" s="10">
        <v>34.35</v>
      </c>
    </row>
    <row r="520" spans="1:11">
      <c r="A520" s="8">
        <v>431</v>
      </c>
      <c r="B520" s="10" t="s">
        <v>2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432</v>
      </c>
      <c r="B521" s="10" t="s">
        <v>3</v>
      </c>
      <c r="C521" s="7">
        <f t="shared" si="83"/>
        <v>0</v>
      </c>
      <c r="D521" s="7">
        <f t="shared" ref="D521:D541" si="84">E521+F521+G521+H521+I521+J521+K521</f>
        <v>0</v>
      </c>
      <c r="E521" s="7">
        <f t="shared" ref="E521:E541" si="85">F521+G521+H521+I521+J521+K521+L521</f>
        <v>0</v>
      </c>
      <c r="F521" s="7">
        <f t="shared" ref="F521:F541" si="86">G521+H521+I521+J521+K521+L521+M521</f>
        <v>0</v>
      </c>
      <c r="G521" s="7">
        <f t="shared" ref="G521:G541" si="87">H521+I521+J521+K521+L521+M521+N521</f>
        <v>0</v>
      </c>
      <c r="H521" s="7">
        <f t="shared" ref="H521" si="88">I521+J521+K521+L521+M521+N521+O521</f>
        <v>0</v>
      </c>
      <c r="I521" s="7">
        <f t="shared" ref="I521" si="89">J521+K521+L521+M521+N521+O521+P521</f>
        <v>0</v>
      </c>
      <c r="J521" s="7">
        <f t="shared" ref="J521" si="90">K521+L521+M521+N521+O521+P521+Q521</f>
        <v>0</v>
      </c>
      <c r="K521" s="10"/>
    </row>
    <row r="522" spans="1:11">
      <c r="A522" s="8">
        <v>433</v>
      </c>
      <c r="B522" s="10" t="s">
        <v>4</v>
      </c>
      <c r="C522" s="7">
        <f t="shared" si="83"/>
        <v>5320.1</v>
      </c>
      <c r="D522" s="7">
        <f>D527+D532+D537+D542</f>
        <v>50</v>
      </c>
      <c r="E522" s="7">
        <v>0</v>
      </c>
      <c r="F522" s="7">
        <f>F527+F532+F537+F542</f>
        <v>100</v>
      </c>
      <c r="G522" s="7">
        <f>G537+G542</f>
        <v>1200</v>
      </c>
      <c r="H522" s="7">
        <f t="shared" ref="H522:J522" si="91">H537+H542</f>
        <v>1260</v>
      </c>
      <c r="I522" s="7">
        <f t="shared" si="91"/>
        <v>1322</v>
      </c>
      <c r="J522" s="7">
        <f t="shared" si="91"/>
        <v>1388.1</v>
      </c>
      <c r="K522" s="10"/>
    </row>
    <row r="523" spans="1:11">
      <c r="A523" s="8">
        <v>434</v>
      </c>
      <c r="B523" s="10" t="s">
        <v>5</v>
      </c>
      <c r="C523" s="7">
        <f t="shared" si="83"/>
        <v>0</v>
      </c>
      <c r="D523" s="7">
        <f t="shared" si="84"/>
        <v>0</v>
      </c>
      <c r="E523" s="7">
        <f t="shared" si="85"/>
        <v>0</v>
      </c>
      <c r="F523" s="7">
        <f t="shared" si="86"/>
        <v>0</v>
      </c>
      <c r="G523" s="7">
        <f t="shared" si="87"/>
        <v>0</v>
      </c>
      <c r="H523" s="7">
        <f t="shared" ref="H523:H533" si="92">I523+J523+K523+L523+M523+N523+O523</f>
        <v>0</v>
      </c>
      <c r="I523" s="7">
        <f t="shared" ref="I523:I533" si="93">J523+K523+L523+M523+N523+O523+P523</f>
        <v>0</v>
      </c>
      <c r="J523" s="7">
        <f t="shared" ref="J523:J533" si="94">K523+L523+M523+N523+O523+P523+Q523</f>
        <v>0</v>
      </c>
      <c r="K523" s="10"/>
    </row>
    <row r="524" spans="1:11" ht="76.5">
      <c r="A524" s="8">
        <v>435</v>
      </c>
      <c r="B524" s="13" t="s">
        <v>239</v>
      </c>
      <c r="C524" s="7">
        <f t="shared" si="83"/>
        <v>0</v>
      </c>
      <c r="D524" s="7">
        <f t="shared" si="84"/>
        <v>0</v>
      </c>
      <c r="E524" s="7">
        <f t="shared" si="85"/>
        <v>0</v>
      </c>
      <c r="F524" s="7">
        <f t="shared" si="86"/>
        <v>0</v>
      </c>
      <c r="G524" s="7">
        <f t="shared" si="87"/>
        <v>0</v>
      </c>
      <c r="H524" s="7">
        <f t="shared" si="92"/>
        <v>0</v>
      </c>
      <c r="I524" s="7">
        <f t="shared" si="93"/>
        <v>0</v>
      </c>
      <c r="J524" s="7">
        <f t="shared" si="94"/>
        <v>0</v>
      </c>
      <c r="K524" s="10"/>
    </row>
    <row r="525" spans="1:11">
      <c r="A525" s="8">
        <v>436</v>
      </c>
      <c r="B525" s="13" t="s">
        <v>2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>
      <c r="A526" s="8">
        <v>437</v>
      </c>
      <c r="B526" s="10" t="s">
        <v>3</v>
      </c>
      <c r="C526" s="7">
        <f t="shared" si="83"/>
        <v>0</v>
      </c>
      <c r="D526" s="7">
        <f t="shared" si="84"/>
        <v>0</v>
      </c>
      <c r="E526" s="7">
        <f t="shared" si="85"/>
        <v>0</v>
      </c>
      <c r="F526" s="7">
        <f t="shared" si="86"/>
        <v>0</v>
      </c>
      <c r="G526" s="7">
        <f t="shared" si="87"/>
        <v>0</v>
      </c>
      <c r="H526" s="7">
        <f t="shared" si="92"/>
        <v>0</v>
      </c>
      <c r="I526" s="7">
        <f t="shared" si="93"/>
        <v>0</v>
      </c>
      <c r="J526" s="7">
        <f t="shared" si="94"/>
        <v>0</v>
      </c>
      <c r="K526" s="10"/>
    </row>
    <row r="527" spans="1:11">
      <c r="A527" s="8">
        <v>438</v>
      </c>
      <c r="B527" s="10" t="s">
        <v>4</v>
      </c>
      <c r="C527" s="7">
        <f t="shared" si="83"/>
        <v>0</v>
      </c>
      <c r="D527" s="7">
        <f t="shared" si="84"/>
        <v>0</v>
      </c>
      <c r="E527" s="7">
        <f t="shared" si="85"/>
        <v>0</v>
      </c>
      <c r="F527" s="7">
        <f t="shared" si="86"/>
        <v>0</v>
      </c>
      <c r="G527" s="7">
        <f t="shared" si="87"/>
        <v>0</v>
      </c>
      <c r="H527" s="7">
        <f t="shared" si="92"/>
        <v>0</v>
      </c>
      <c r="I527" s="7">
        <f t="shared" si="93"/>
        <v>0</v>
      </c>
      <c r="J527" s="7">
        <f t="shared" si="94"/>
        <v>0</v>
      </c>
      <c r="K527" s="10"/>
    </row>
    <row r="528" spans="1:11">
      <c r="A528" s="8">
        <v>439</v>
      </c>
      <c r="B528" s="10" t="s">
        <v>5</v>
      </c>
      <c r="C528" s="7">
        <f t="shared" si="83"/>
        <v>0</v>
      </c>
      <c r="D528" s="7">
        <f t="shared" si="84"/>
        <v>0</v>
      </c>
      <c r="E528" s="7">
        <f t="shared" si="85"/>
        <v>0</v>
      </c>
      <c r="F528" s="7">
        <f t="shared" si="86"/>
        <v>0</v>
      </c>
      <c r="G528" s="7">
        <f t="shared" si="87"/>
        <v>0</v>
      </c>
      <c r="H528" s="7">
        <f t="shared" si="92"/>
        <v>0</v>
      </c>
      <c r="I528" s="7">
        <f t="shared" si="93"/>
        <v>0</v>
      </c>
      <c r="J528" s="7">
        <f t="shared" si="94"/>
        <v>0</v>
      </c>
      <c r="K528" s="10"/>
    </row>
    <row r="529" spans="1:11" ht="51" customHeight="1">
      <c r="A529" s="8">
        <v>440</v>
      </c>
      <c r="B529" s="13" t="s">
        <v>240</v>
      </c>
      <c r="C529" s="7">
        <f t="shared" si="83"/>
        <v>0</v>
      </c>
      <c r="D529" s="7">
        <v>0</v>
      </c>
      <c r="E529" s="7">
        <f>E530+E531+E532+E533</f>
        <v>0</v>
      </c>
      <c r="F529" s="7">
        <f t="shared" si="86"/>
        <v>0</v>
      </c>
      <c r="G529" s="7">
        <f t="shared" si="87"/>
        <v>0</v>
      </c>
      <c r="H529" s="7">
        <f t="shared" si="92"/>
        <v>0</v>
      </c>
      <c r="I529" s="7">
        <f t="shared" si="93"/>
        <v>0</v>
      </c>
      <c r="J529" s="7">
        <f t="shared" si="94"/>
        <v>0</v>
      </c>
      <c r="K529" s="10"/>
    </row>
    <row r="530" spans="1:11">
      <c r="A530" s="8">
        <v>441</v>
      </c>
      <c r="B530" s="13" t="s">
        <v>2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442</v>
      </c>
      <c r="B531" s="10" t="s">
        <v>3</v>
      </c>
      <c r="C531" s="7">
        <f t="shared" si="83"/>
        <v>0</v>
      </c>
      <c r="D531" s="7">
        <f t="shared" si="84"/>
        <v>0</v>
      </c>
      <c r="E531" s="7">
        <f t="shared" si="85"/>
        <v>0</v>
      </c>
      <c r="F531" s="7">
        <f t="shared" si="86"/>
        <v>0</v>
      </c>
      <c r="G531" s="7">
        <f t="shared" si="87"/>
        <v>0</v>
      </c>
      <c r="H531" s="7">
        <f t="shared" si="92"/>
        <v>0</v>
      </c>
      <c r="I531" s="7">
        <f t="shared" si="93"/>
        <v>0</v>
      </c>
      <c r="J531" s="7">
        <f t="shared" si="94"/>
        <v>0</v>
      </c>
      <c r="K531" s="10"/>
    </row>
    <row r="532" spans="1:11">
      <c r="A532" s="8">
        <v>443</v>
      </c>
      <c r="B532" s="10" t="s">
        <v>4</v>
      </c>
      <c r="C532" s="7">
        <f t="shared" si="83"/>
        <v>0</v>
      </c>
      <c r="D532" s="7">
        <v>0</v>
      </c>
      <c r="E532" s="7">
        <v>0</v>
      </c>
      <c r="F532" s="7">
        <f t="shared" si="86"/>
        <v>0</v>
      </c>
      <c r="G532" s="7">
        <f t="shared" si="87"/>
        <v>0</v>
      </c>
      <c r="H532" s="7">
        <f t="shared" si="92"/>
        <v>0</v>
      </c>
      <c r="I532" s="7">
        <f t="shared" si="93"/>
        <v>0</v>
      </c>
      <c r="J532" s="7">
        <f t="shared" si="94"/>
        <v>0</v>
      </c>
      <c r="K532" s="10"/>
    </row>
    <row r="533" spans="1:11">
      <c r="A533" s="8">
        <v>444</v>
      </c>
      <c r="B533" s="10" t="s">
        <v>5</v>
      </c>
      <c r="C533" s="7">
        <f t="shared" si="83"/>
        <v>0</v>
      </c>
      <c r="D533" s="7">
        <f t="shared" si="84"/>
        <v>0</v>
      </c>
      <c r="E533" s="7">
        <f t="shared" si="85"/>
        <v>0</v>
      </c>
      <c r="F533" s="7">
        <f t="shared" si="86"/>
        <v>0</v>
      </c>
      <c r="G533" s="7">
        <f t="shared" si="87"/>
        <v>0</v>
      </c>
      <c r="H533" s="7">
        <f t="shared" si="92"/>
        <v>0</v>
      </c>
      <c r="I533" s="7">
        <f t="shared" si="93"/>
        <v>0</v>
      </c>
      <c r="J533" s="7">
        <f t="shared" si="94"/>
        <v>0</v>
      </c>
      <c r="K533" s="10"/>
    </row>
    <row r="534" spans="1:11" ht="16.149999999999999" customHeight="1">
      <c r="A534" s="8">
        <v>445</v>
      </c>
      <c r="B534" s="13" t="s">
        <v>205</v>
      </c>
      <c r="C534" s="7">
        <f t="shared" si="83"/>
        <v>580.5</v>
      </c>
      <c r="D534" s="7">
        <f>D535+D536+D537+D538</f>
        <v>50</v>
      </c>
      <c r="E534" s="7">
        <v>0</v>
      </c>
      <c r="F534" s="7">
        <v>100</v>
      </c>
      <c r="G534" s="7">
        <f>G535+G536+G537+G538</f>
        <v>100</v>
      </c>
      <c r="H534" s="7">
        <v>105</v>
      </c>
      <c r="I534" s="7">
        <v>110</v>
      </c>
      <c r="J534" s="7">
        <v>115.5</v>
      </c>
      <c r="K534" s="10"/>
    </row>
    <row r="535" spans="1:11">
      <c r="A535" s="8">
        <v>446</v>
      </c>
      <c r="B535" s="13" t="s">
        <v>2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>
      <c r="A536" s="8">
        <v>447</v>
      </c>
      <c r="B536" s="10" t="s">
        <v>3</v>
      </c>
      <c r="C536" s="7">
        <f t="shared" si="83"/>
        <v>0</v>
      </c>
      <c r="D536" s="7">
        <f t="shared" si="84"/>
        <v>0</v>
      </c>
      <c r="E536" s="7">
        <f t="shared" si="85"/>
        <v>0</v>
      </c>
      <c r="F536" s="7">
        <f t="shared" si="86"/>
        <v>0</v>
      </c>
      <c r="G536" s="7">
        <f t="shared" si="87"/>
        <v>0</v>
      </c>
      <c r="H536" s="7">
        <f t="shared" ref="H536" si="95">I536+J536+K536+L536+M536+N536+O536</f>
        <v>0</v>
      </c>
      <c r="I536" s="7">
        <f t="shared" ref="I536" si="96">J536+K536+L536+M536+N536+O536+P536</f>
        <v>0</v>
      </c>
      <c r="J536" s="7">
        <f t="shared" ref="J536" si="97">K536+L536+M536+N536+O536+P536+Q536</f>
        <v>0</v>
      </c>
      <c r="K536" s="10"/>
    </row>
    <row r="537" spans="1:11">
      <c r="A537" s="8">
        <v>448</v>
      </c>
      <c r="B537" s="10" t="s">
        <v>4</v>
      </c>
      <c r="C537" s="7">
        <f t="shared" si="83"/>
        <v>580.5</v>
      </c>
      <c r="D537" s="7">
        <v>50</v>
      </c>
      <c r="E537" s="7">
        <v>0</v>
      </c>
      <c r="F537" s="7">
        <v>100</v>
      </c>
      <c r="G537" s="7">
        <v>100</v>
      </c>
      <c r="H537" s="7">
        <v>105</v>
      </c>
      <c r="I537" s="7">
        <v>110</v>
      </c>
      <c r="J537" s="7">
        <v>115.5</v>
      </c>
      <c r="K537" s="10"/>
    </row>
    <row r="538" spans="1:11">
      <c r="A538" s="8">
        <v>449</v>
      </c>
      <c r="B538" s="10" t="s">
        <v>5</v>
      </c>
      <c r="C538" s="7">
        <f t="shared" si="83"/>
        <v>0</v>
      </c>
      <c r="D538" s="7">
        <f t="shared" si="84"/>
        <v>0</v>
      </c>
      <c r="E538" s="7">
        <f t="shared" si="85"/>
        <v>0</v>
      </c>
      <c r="F538" s="7">
        <f t="shared" si="86"/>
        <v>0</v>
      </c>
      <c r="G538" s="7">
        <f t="shared" si="87"/>
        <v>0</v>
      </c>
      <c r="H538" s="7">
        <f t="shared" ref="H538" si="98">I538+J538+K538+L538+M538+N538+O538</f>
        <v>0</v>
      </c>
      <c r="I538" s="7">
        <f t="shared" ref="I538" si="99">J538+K538+L538+M538+N538+O538+P538</f>
        <v>0</v>
      </c>
      <c r="J538" s="7">
        <f t="shared" ref="J538" si="100">K538+L538+M538+N538+O538+P538+Q538</f>
        <v>0</v>
      </c>
      <c r="K538" s="10"/>
    </row>
    <row r="539" spans="1:11">
      <c r="A539" s="8">
        <v>450</v>
      </c>
      <c r="B539" s="13" t="s">
        <v>206</v>
      </c>
      <c r="C539" s="7">
        <f t="shared" si="83"/>
        <v>4739.6000000000004</v>
      </c>
      <c r="D539" s="7">
        <v>0</v>
      </c>
      <c r="E539" s="7">
        <v>0</v>
      </c>
      <c r="F539" s="7">
        <v>0</v>
      </c>
      <c r="G539" s="7">
        <f>G540+G541+G542+G543</f>
        <v>1100</v>
      </c>
      <c r="H539" s="7">
        <v>1155</v>
      </c>
      <c r="I539" s="7">
        <v>1212</v>
      </c>
      <c r="J539" s="7">
        <v>1272.5999999999999</v>
      </c>
      <c r="K539" s="10"/>
    </row>
    <row r="540" spans="1:11">
      <c r="A540" s="8">
        <v>451</v>
      </c>
      <c r="B540" s="13" t="s">
        <v>2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>
      <c r="A541" s="8">
        <v>452</v>
      </c>
      <c r="B541" s="10" t="s">
        <v>3</v>
      </c>
      <c r="C541" s="7">
        <f t="shared" si="83"/>
        <v>0</v>
      </c>
      <c r="D541" s="7">
        <f t="shared" si="84"/>
        <v>0</v>
      </c>
      <c r="E541" s="7">
        <f t="shared" si="85"/>
        <v>0</v>
      </c>
      <c r="F541" s="7">
        <f t="shared" si="86"/>
        <v>0</v>
      </c>
      <c r="G541" s="7">
        <f t="shared" si="87"/>
        <v>0</v>
      </c>
      <c r="H541" s="7">
        <f t="shared" ref="H541" si="101">I541+J541+K541+L541+M541+N541+O541</f>
        <v>0</v>
      </c>
      <c r="I541" s="7">
        <f t="shared" ref="I541" si="102">J541+K541+L541+M541+N541+O541+P541</f>
        <v>0</v>
      </c>
      <c r="J541" s="7">
        <f t="shared" ref="J541" si="103">K541+L541+M541+N541+O541+P541+Q541</f>
        <v>0</v>
      </c>
      <c r="K541" s="10"/>
    </row>
    <row r="542" spans="1:11">
      <c r="A542" s="8">
        <v>453</v>
      </c>
      <c r="B542" s="10" t="s">
        <v>4</v>
      </c>
      <c r="C542" s="7">
        <f t="shared" si="83"/>
        <v>4739.6000000000004</v>
      </c>
      <c r="D542" s="7">
        <v>0</v>
      </c>
      <c r="E542" s="7">
        <v>0</v>
      </c>
      <c r="F542" s="7">
        <v>0</v>
      </c>
      <c r="G542" s="7">
        <v>1100</v>
      </c>
      <c r="H542" s="7">
        <v>1155</v>
      </c>
      <c r="I542" s="7">
        <v>1212</v>
      </c>
      <c r="J542" s="7">
        <v>1272.5999999999999</v>
      </c>
      <c r="K542" s="10"/>
    </row>
    <row r="543" spans="1:11">
      <c r="A543" s="8">
        <v>454</v>
      </c>
      <c r="B543" s="10" t="s">
        <v>23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10"/>
    </row>
    <row r="544" spans="1:11" ht="41.25" customHeight="1">
      <c r="A544" s="8">
        <v>455</v>
      </c>
      <c r="B544" s="12" t="s">
        <v>220</v>
      </c>
      <c r="C544" s="9">
        <f>D544+E544+F544+G544+H544+I544+J544</f>
        <v>69217.7</v>
      </c>
      <c r="D544" s="9">
        <f>D546+D547+D558</f>
        <v>19495.7</v>
      </c>
      <c r="E544" s="9">
        <f>E546+E547+E558</f>
        <v>19452</v>
      </c>
      <c r="F544" s="9">
        <f>F546+F547+F558</f>
        <v>30270</v>
      </c>
      <c r="G544" s="9">
        <v>0</v>
      </c>
      <c r="H544" s="9">
        <v>0</v>
      </c>
      <c r="I544" s="9">
        <v>0</v>
      </c>
      <c r="J544" s="9">
        <v>0</v>
      </c>
      <c r="K544" s="10">
        <v>34.35</v>
      </c>
    </row>
    <row r="545" spans="1:11" ht="14.25" customHeight="1">
      <c r="A545" s="8">
        <v>456</v>
      </c>
      <c r="B545" s="10" t="s">
        <v>2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457</v>
      </c>
      <c r="B546" s="10" t="s">
        <v>3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10"/>
    </row>
    <row r="547" spans="1:11">
      <c r="A547" s="8">
        <v>458</v>
      </c>
      <c r="B547" s="10" t="s">
        <v>4</v>
      </c>
      <c r="C547" s="7">
        <f>D547+E547+F547+G547+H547+I547+J547</f>
        <v>69217.7</v>
      </c>
      <c r="D547" s="7">
        <f>D551+D557</f>
        <v>19495.7</v>
      </c>
      <c r="E547" s="7">
        <v>19452</v>
      </c>
      <c r="F547" s="7">
        <v>30270</v>
      </c>
      <c r="G547" s="7">
        <v>0</v>
      </c>
      <c r="H547" s="7">
        <v>0</v>
      </c>
      <c r="I547" s="7">
        <v>0</v>
      </c>
      <c r="J547" s="7">
        <v>0</v>
      </c>
      <c r="K547" s="10"/>
    </row>
    <row r="548" spans="1:11">
      <c r="A548" s="8"/>
      <c r="B548" s="10" t="s">
        <v>329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 ht="38.25">
      <c r="A549" s="8"/>
      <c r="B549" s="13" t="s">
        <v>336</v>
      </c>
      <c r="C549" s="7">
        <v>0</v>
      </c>
      <c r="D549" s="7">
        <f>D550+D551+D552+D553</f>
        <v>19438.3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10"/>
    </row>
    <row r="550" spans="1:11">
      <c r="A550" s="8"/>
      <c r="B550" s="10" t="s">
        <v>2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>
      <c r="A551" s="8"/>
      <c r="B551" s="10" t="s">
        <v>3</v>
      </c>
      <c r="C551" s="7">
        <v>0</v>
      </c>
      <c r="D551" s="7">
        <f>19520-30-17.4-34.3</f>
        <v>19438.3</v>
      </c>
      <c r="E551" s="7">
        <v>19452</v>
      </c>
      <c r="F551" s="7">
        <v>30270</v>
      </c>
      <c r="G551" s="7">
        <v>0</v>
      </c>
      <c r="H551" s="7">
        <v>0</v>
      </c>
      <c r="I551" s="7">
        <v>0</v>
      </c>
      <c r="J551" s="7">
        <v>0</v>
      </c>
      <c r="K551" s="10"/>
    </row>
    <row r="552" spans="1:11">
      <c r="A552" s="8"/>
      <c r="B552" s="10" t="s">
        <v>50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10"/>
    </row>
    <row r="553" spans="1:11">
      <c r="A553" s="8"/>
      <c r="B553" s="10" t="s">
        <v>329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10"/>
    </row>
    <row r="554" spans="1:11" ht="25.5">
      <c r="A554" s="8"/>
      <c r="B554" s="13" t="s">
        <v>337</v>
      </c>
      <c r="C554" s="7">
        <v>0</v>
      </c>
      <c r="D554" s="7">
        <f>D555+D556+D557+D558</f>
        <v>57.4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10"/>
    </row>
    <row r="555" spans="1:11">
      <c r="A555" s="8"/>
      <c r="B555" s="10" t="s">
        <v>2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>
      <c r="A556" s="8"/>
      <c r="B556" s="10" t="s">
        <v>3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10"/>
    </row>
    <row r="557" spans="1:11">
      <c r="A557" s="8"/>
      <c r="B557" s="10" t="s">
        <v>50</v>
      </c>
      <c r="C557" s="7">
        <v>0</v>
      </c>
      <c r="D557" s="7">
        <f>30+30-2.6</f>
        <v>57.4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10"/>
    </row>
    <row r="558" spans="1:11">
      <c r="A558" s="8">
        <v>459</v>
      </c>
      <c r="B558" s="10" t="s">
        <v>21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10"/>
    </row>
    <row r="559" spans="1:11" ht="15" customHeight="1">
      <c r="A559" s="8">
        <v>460</v>
      </c>
      <c r="B559" s="63" t="s">
        <v>289</v>
      </c>
      <c r="C559" s="64"/>
      <c r="D559" s="64"/>
      <c r="E559" s="64"/>
      <c r="F559" s="64"/>
      <c r="G559" s="64"/>
      <c r="H559" s="64"/>
      <c r="I559" s="64"/>
      <c r="J559" s="64"/>
      <c r="K559" s="65"/>
    </row>
    <row r="560" spans="1:11">
      <c r="A560" s="8">
        <v>461</v>
      </c>
      <c r="B560" s="41" t="s">
        <v>77</v>
      </c>
      <c r="C560" s="9">
        <f>D560+E560+F560+G560+H560+I560+J560</f>
        <v>6856.3649999999998</v>
      </c>
      <c r="D560" s="9">
        <f>D562+D563+D564</f>
        <v>925.60000000000014</v>
      </c>
      <c r="E560" s="9">
        <f>E562+E563+E564</f>
        <v>1066</v>
      </c>
      <c r="F560" s="9">
        <f t="shared" ref="F560:J560" si="104">F562+F563+F564</f>
        <v>866.5</v>
      </c>
      <c r="G560" s="9">
        <f t="shared" si="104"/>
        <v>920.375</v>
      </c>
      <c r="H560" s="9">
        <f t="shared" si="104"/>
        <v>971.43000000000006</v>
      </c>
      <c r="I560" s="9">
        <f t="shared" si="104"/>
        <v>1025.0949999999998</v>
      </c>
      <c r="J560" s="9">
        <f t="shared" si="104"/>
        <v>1081.365</v>
      </c>
      <c r="K560" s="10"/>
    </row>
    <row r="561" spans="1:11">
      <c r="A561" s="8">
        <v>462</v>
      </c>
      <c r="B561" s="41" t="s">
        <v>2</v>
      </c>
      <c r="C561" s="9">
        <v>0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10"/>
    </row>
    <row r="562" spans="1:11">
      <c r="A562" s="8">
        <v>463</v>
      </c>
      <c r="B562" s="10" t="s">
        <v>3</v>
      </c>
      <c r="C562" s="7">
        <f t="shared" ref="C562:C564" si="105">D562+E562+F562+G562+H562+I562+J562</f>
        <v>0</v>
      </c>
      <c r="D562" s="7">
        <f t="shared" ref="D562:E564" si="106">E562+F562+G562+H562+I562+J562+K562</f>
        <v>0</v>
      </c>
      <c r="E562" s="7">
        <f t="shared" si="106"/>
        <v>0</v>
      </c>
      <c r="F562" s="7">
        <f t="shared" ref="F562" si="107">G562+H562+I562+J562+K562+L562+M562</f>
        <v>0</v>
      </c>
      <c r="G562" s="7">
        <f t="shared" ref="G562" si="108">H562+I562+J562+K562+L562+M562+N562</f>
        <v>0</v>
      </c>
      <c r="H562" s="7">
        <f t="shared" ref="H562" si="109">I562+J562+K562+L562+M562+N562+O562</f>
        <v>0</v>
      </c>
      <c r="I562" s="7">
        <f t="shared" ref="I562" si="110">J562+K562+L562+M562+N562+O562+P562</f>
        <v>0</v>
      </c>
      <c r="J562" s="7">
        <f t="shared" ref="J562" si="111">K562+L562+M562+N562+O562+P562+Q562</f>
        <v>0</v>
      </c>
      <c r="K562" s="10"/>
    </row>
    <row r="563" spans="1:11">
      <c r="A563" s="8">
        <v>464</v>
      </c>
      <c r="B563" s="10" t="s">
        <v>4</v>
      </c>
      <c r="C563" s="7">
        <f>D563+E563+F563+G563+H563+I563+J563</f>
        <v>6856.3649999999998</v>
      </c>
      <c r="D563" s="7">
        <f t="shared" ref="D563:J563" si="112">D569+D601</f>
        <v>925.60000000000014</v>
      </c>
      <c r="E563" s="7">
        <f t="shared" si="112"/>
        <v>1066</v>
      </c>
      <c r="F563" s="7">
        <f t="shared" si="112"/>
        <v>866.5</v>
      </c>
      <c r="G563" s="7">
        <f t="shared" si="112"/>
        <v>920.375</v>
      </c>
      <c r="H563" s="7">
        <f t="shared" si="112"/>
        <v>971.43000000000006</v>
      </c>
      <c r="I563" s="7">
        <f t="shared" si="112"/>
        <v>1025.0949999999998</v>
      </c>
      <c r="J563" s="7">
        <f t="shared" si="112"/>
        <v>1081.365</v>
      </c>
      <c r="K563" s="10"/>
    </row>
    <row r="564" spans="1:11">
      <c r="A564" s="8">
        <v>465</v>
      </c>
      <c r="B564" s="10" t="s">
        <v>5</v>
      </c>
      <c r="C564" s="7">
        <f t="shared" si="105"/>
        <v>0</v>
      </c>
      <c r="D564" s="7">
        <f t="shared" si="106"/>
        <v>0</v>
      </c>
      <c r="E564" s="7">
        <f t="shared" si="106"/>
        <v>0</v>
      </c>
      <c r="F564" s="7">
        <f t="shared" ref="F564" si="113">G564+H564+I564+J564+K564+L564+M564</f>
        <v>0</v>
      </c>
      <c r="G564" s="7">
        <f t="shared" ref="G564" si="114">H564+I564+J564+K564+L564+M564+N564</f>
        <v>0</v>
      </c>
      <c r="H564" s="7">
        <f t="shared" ref="H564" si="115">I564+J564+K564+L564+M564+N564+O564</f>
        <v>0</v>
      </c>
      <c r="I564" s="7">
        <f t="shared" ref="I564" si="116">J564+K564+L564+M564+N564+O564+P564</f>
        <v>0</v>
      </c>
      <c r="J564" s="7">
        <f t="shared" ref="J564" si="117">K564+L564+M564+N564+O564+P564+Q564</f>
        <v>0</v>
      </c>
      <c r="K564" s="10"/>
    </row>
    <row r="565" spans="1:11">
      <c r="A565" s="8">
        <v>466</v>
      </c>
      <c r="B565" s="10" t="s">
        <v>8</v>
      </c>
      <c r="C565" s="7">
        <v>0</v>
      </c>
      <c r="D565" s="7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/>
    </row>
    <row r="566" spans="1:11" ht="25.5">
      <c r="A566" s="8">
        <v>467</v>
      </c>
      <c r="B566" s="41" t="s">
        <v>78</v>
      </c>
      <c r="C566" s="9">
        <f>D566+E566+F566+G566+H566+I566+J566</f>
        <v>250</v>
      </c>
      <c r="D566" s="9">
        <f>D567+D568+D569+D570</f>
        <v>250</v>
      </c>
      <c r="E566" s="9">
        <f t="shared" ref="E566" si="118">F566+G566+H566+I566+J566+K566+L566</f>
        <v>0</v>
      </c>
      <c r="F566" s="9">
        <f t="shared" ref="F566:F570" si="119">G566+H566+I566+J566+K566+L566+M566</f>
        <v>0</v>
      </c>
      <c r="G566" s="9">
        <f t="shared" ref="G566:G570" si="120">H566+I566+J566+K566+L566+M566+N566</f>
        <v>0</v>
      </c>
      <c r="H566" s="9">
        <f t="shared" ref="H566:H570" si="121">I566+J566+K566+L566+M566+N566+O566</f>
        <v>0</v>
      </c>
      <c r="I566" s="9">
        <f t="shared" ref="I566:I570" si="122">J566+K566+L566+M566+N566+O566+P566</f>
        <v>0</v>
      </c>
      <c r="J566" s="9">
        <f t="shared" ref="J566:J570" si="123">K566+L566+M566+N566+O566+P566+Q566</f>
        <v>0</v>
      </c>
      <c r="K566" s="10"/>
    </row>
    <row r="567" spans="1:11">
      <c r="A567" s="8">
        <v>468</v>
      </c>
      <c r="B567" s="41" t="s">
        <v>2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10"/>
    </row>
    <row r="568" spans="1:11">
      <c r="A568" s="8">
        <v>469</v>
      </c>
      <c r="B568" s="10" t="s">
        <v>3</v>
      </c>
      <c r="C568" s="7">
        <f t="shared" ref="C568:C570" si="124">D568+E568+F568+G568+H568+I568+J568</f>
        <v>0</v>
      </c>
      <c r="D568" s="7">
        <f t="shared" ref="D568:D570" si="125">E568+F568+G568+H568+I568+J568+K568</f>
        <v>0</v>
      </c>
      <c r="E568" s="7">
        <f t="shared" ref="E568:E570" si="126">F568+G568+H568+I568+J568+K568+L568</f>
        <v>0</v>
      </c>
      <c r="F568" s="7">
        <f t="shared" si="119"/>
        <v>0</v>
      </c>
      <c r="G568" s="7">
        <f t="shared" si="120"/>
        <v>0</v>
      </c>
      <c r="H568" s="7">
        <f t="shared" si="121"/>
        <v>0</v>
      </c>
      <c r="I568" s="7">
        <f t="shared" si="122"/>
        <v>0</v>
      </c>
      <c r="J568" s="7">
        <f t="shared" si="123"/>
        <v>0</v>
      </c>
      <c r="K568" s="10"/>
    </row>
    <row r="569" spans="1:11">
      <c r="A569" s="8">
        <v>470</v>
      </c>
      <c r="B569" s="10" t="s">
        <v>4</v>
      </c>
      <c r="C569" s="7">
        <f t="shared" si="124"/>
        <v>250</v>
      </c>
      <c r="D569" s="7">
        <f>D581+D586</f>
        <v>250</v>
      </c>
      <c r="E569" s="7">
        <f t="shared" si="126"/>
        <v>0</v>
      </c>
      <c r="F569" s="7">
        <f t="shared" si="119"/>
        <v>0</v>
      </c>
      <c r="G569" s="7">
        <f t="shared" si="120"/>
        <v>0</v>
      </c>
      <c r="H569" s="7">
        <f t="shared" si="121"/>
        <v>0</v>
      </c>
      <c r="I569" s="7">
        <f t="shared" si="122"/>
        <v>0</v>
      </c>
      <c r="J569" s="7">
        <f t="shared" si="123"/>
        <v>0</v>
      </c>
      <c r="K569" s="10"/>
    </row>
    <row r="570" spans="1:11">
      <c r="A570" s="8">
        <v>471</v>
      </c>
      <c r="B570" s="10" t="s">
        <v>5</v>
      </c>
      <c r="C570" s="7">
        <f t="shared" si="124"/>
        <v>0</v>
      </c>
      <c r="D570" s="7">
        <f t="shared" si="125"/>
        <v>0</v>
      </c>
      <c r="E570" s="7">
        <f t="shared" si="126"/>
        <v>0</v>
      </c>
      <c r="F570" s="7">
        <f t="shared" si="119"/>
        <v>0</v>
      </c>
      <c r="G570" s="7">
        <f t="shared" si="120"/>
        <v>0</v>
      </c>
      <c r="H570" s="7">
        <f t="shared" si="121"/>
        <v>0</v>
      </c>
      <c r="I570" s="7">
        <f t="shared" si="122"/>
        <v>0</v>
      </c>
      <c r="J570" s="7">
        <f t="shared" si="123"/>
        <v>0</v>
      </c>
      <c r="K570" s="10"/>
    </row>
    <row r="571" spans="1:11" ht="25.5">
      <c r="A571" s="8">
        <v>472</v>
      </c>
      <c r="B571" s="10" t="s">
        <v>9</v>
      </c>
      <c r="C571" s="7"/>
      <c r="D571" s="7"/>
      <c r="E571" s="10"/>
      <c r="F571" s="10"/>
      <c r="G571" s="10"/>
      <c r="H571" s="10"/>
      <c r="I571" s="10"/>
      <c r="J571" s="10"/>
      <c r="K571" s="10"/>
    </row>
    <row r="572" spans="1:11" ht="25.5">
      <c r="A572" s="8">
        <v>473</v>
      </c>
      <c r="B572" s="41" t="s">
        <v>79</v>
      </c>
      <c r="C572" s="7">
        <f>D572+E572+F572+G572+H572+I572+J572</f>
        <v>0</v>
      </c>
      <c r="D572" s="7">
        <f t="shared" ref="D572:E576" si="127">E572+F572+G572+H572+I572+J572+K572</f>
        <v>0</v>
      </c>
      <c r="E572" s="7">
        <f t="shared" si="127"/>
        <v>0</v>
      </c>
      <c r="F572" s="7">
        <f t="shared" ref="F572:F574" si="128">G572+H572+I572+J572+K572+L572+M572</f>
        <v>0</v>
      </c>
      <c r="G572" s="7">
        <f t="shared" ref="G572:G574" si="129">H572+I572+J572+K572+L572+M572+N572</f>
        <v>0</v>
      </c>
      <c r="H572" s="7">
        <f t="shared" ref="H572:H574" si="130">I572+J572+K572+L572+M572+N572+O572</f>
        <v>0</v>
      </c>
      <c r="I572" s="7">
        <f t="shared" ref="I572:I574" si="131">J572+K572+L572+M572+N572+O572+P572</f>
        <v>0</v>
      </c>
      <c r="J572" s="7">
        <f t="shared" ref="J572:J574" si="132">K572+L572+M572+N572+O572+P572+Q572</f>
        <v>0</v>
      </c>
      <c r="K572" s="10"/>
    </row>
    <row r="573" spans="1:11">
      <c r="A573" s="8">
        <v>474</v>
      </c>
      <c r="B573" s="41" t="s">
        <v>2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10"/>
    </row>
    <row r="574" spans="1:11">
      <c r="A574" s="8">
        <v>475</v>
      </c>
      <c r="B574" s="10" t="s">
        <v>3</v>
      </c>
      <c r="C574" s="7">
        <f t="shared" ref="C574:C576" si="133">D574+E574+F574+G574+H574+I574+J574</f>
        <v>0</v>
      </c>
      <c r="D574" s="7">
        <f t="shared" si="127"/>
        <v>0</v>
      </c>
      <c r="E574" s="7">
        <f t="shared" si="127"/>
        <v>0</v>
      </c>
      <c r="F574" s="7">
        <f t="shared" si="128"/>
        <v>0</v>
      </c>
      <c r="G574" s="7">
        <f t="shared" si="129"/>
        <v>0</v>
      </c>
      <c r="H574" s="7">
        <f t="shared" si="130"/>
        <v>0</v>
      </c>
      <c r="I574" s="7">
        <f t="shared" si="131"/>
        <v>0</v>
      </c>
      <c r="J574" s="7">
        <f t="shared" si="132"/>
        <v>0</v>
      </c>
      <c r="K574" s="10"/>
    </row>
    <row r="575" spans="1:11">
      <c r="A575" s="8">
        <v>476</v>
      </c>
      <c r="B575" s="10" t="s">
        <v>4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10"/>
    </row>
    <row r="576" spans="1:11">
      <c r="A576" s="8">
        <v>477</v>
      </c>
      <c r="B576" s="10" t="s">
        <v>5</v>
      </c>
      <c r="C576" s="7">
        <f t="shared" si="133"/>
        <v>0</v>
      </c>
      <c r="D576" s="7">
        <f t="shared" si="127"/>
        <v>0</v>
      </c>
      <c r="E576" s="7">
        <f t="shared" si="127"/>
        <v>0</v>
      </c>
      <c r="F576" s="7">
        <f t="shared" ref="F576" si="134">G576+H576+I576+J576+K576+L576+M576</f>
        <v>0</v>
      </c>
      <c r="G576" s="7">
        <f t="shared" ref="G576" si="135">H576+I576+J576+K576+L576+M576+N576</f>
        <v>0</v>
      </c>
      <c r="H576" s="7">
        <f t="shared" ref="H576" si="136">I576+J576+K576+L576+M576+N576+O576</f>
        <v>0</v>
      </c>
      <c r="I576" s="7">
        <f t="shared" ref="I576" si="137">J576+K576+L576+M576+N576+O576+P576</f>
        <v>0</v>
      </c>
      <c r="J576" s="7">
        <f t="shared" ref="J576" si="138">K576+L576+M576+N576+O576+P576+Q576</f>
        <v>0</v>
      </c>
      <c r="K576" s="10"/>
    </row>
    <row r="577" spans="1:11">
      <c r="A577" s="8">
        <v>478</v>
      </c>
      <c r="B577" s="10" t="s">
        <v>10</v>
      </c>
      <c r="C577" s="7"/>
      <c r="D577" s="7"/>
      <c r="E577" s="10"/>
      <c r="F577" s="10"/>
      <c r="G577" s="10"/>
      <c r="H577" s="10"/>
      <c r="I577" s="10"/>
      <c r="J577" s="10"/>
      <c r="K577" s="10"/>
    </row>
    <row r="578" spans="1:11" ht="27">
      <c r="A578" s="8">
        <v>479</v>
      </c>
      <c r="B578" s="12" t="s">
        <v>27</v>
      </c>
      <c r="C578" s="9">
        <f>D578+E578+F578+G578+H578+I578+J578</f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10">
        <v>49</v>
      </c>
    </row>
    <row r="579" spans="1:11">
      <c r="A579" s="8">
        <v>480</v>
      </c>
      <c r="B579" s="12" t="s">
        <v>2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10"/>
    </row>
    <row r="580" spans="1:11">
      <c r="A580" s="8">
        <v>481</v>
      </c>
      <c r="B580" s="10" t="s">
        <v>3</v>
      </c>
      <c r="C580" s="7">
        <f t="shared" ref="C580:C582" si="139">D580+E580+F580+G580+H580+I580+J580</f>
        <v>0</v>
      </c>
      <c r="D580" s="7">
        <f t="shared" ref="D580:E582" si="140">E580+F580+G580+H580+I580+J580+K580</f>
        <v>0</v>
      </c>
      <c r="E580" s="7">
        <f t="shared" si="140"/>
        <v>0</v>
      </c>
      <c r="F580" s="7">
        <f t="shared" ref="F580:F582" si="141">G580+H580+I580+J580+K580+L580+M580</f>
        <v>0</v>
      </c>
      <c r="G580" s="7">
        <f t="shared" ref="G580:G582" si="142">H580+I580+J580+K580+L580+M580+N580</f>
        <v>0</v>
      </c>
      <c r="H580" s="7">
        <f t="shared" ref="H580:H582" si="143">I580+J580+K580+L580+M580+N580+O580</f>
        <v>0</v>
      </c>
      <c r="I580" s="7">
        <f t="shared" ref="I580:I582" si="144">J580+K580+L580+M580+N580+O580+P580</f>
        <v>0</v>
      </c>
      <c r="J580" s="7">
        <f t="shared" ref="J580:J582" si="145">K580+L580+M580+N580+O580+P580+Q580</f>
        <v>0</v>
      </c>
      <c r="K580" s="10"/>
    </row>
    <row r="581" spans="1:11">
      <c r="A581" s="8">
        <v>482</v>
      </c>
      <c r="B581" s="10" t="s">
        <v>4</v>
      </c>
      <c r="C581" s="7">
        <f t="shared" si="139"/>
        <v>0</v>
      </c>
      <c r="D581" s="7">
        <f t="shared" si="140"/>
        <v>0</v>
      </c>
      <c r="E581" s="7">
        <f t="shared" si="140"/>
        <v>0</v>
      </c>
      <c r="F581" s="7">
        <f t="shared" si="141"/>
        <v>0</v>
      </c>
      <c r="G581" s="7">
        <f t="shared" si="142"/>
        <v>0</v>
      </c>
      <c r="H581" s="7">
        <f t="shared" si="143"/>
        <v>0</v>
      </c>
      <c r="I581" s="7">
        <f t="shared" si="144"/>
        <v>0</v>
      </c>
      <c r="J581" s="7">
        <f t="shared" si="145"/>
        <v>0</v>
      </c>
      <c r="K581" s="10"/>
    </row>
    <row r="582" spans="1:11">
      <c r="A582" s="8">
        <v>483</v>
      </c>
      <c r="B582" s="10" t="s">
        <v>5</v>
      </c>
      <c r="C582" s="7">
        <f t="shared" si="139"/>
        <v>0</v>
      </c>
      <c r="D582" s="7">
        <f t="shared" si="140"/>
        <v>0</v>
      </c>
      <c r="E582" s="7">
        <f t="shared" si="140"/>
        <v>0</v>
      </c>
      <c r="F582" s="7">
        <f t="shared" si="141"/>
        <v>0</v>
      </c>
      <c r="G582" s="7">
        <f t="shared" si="142"/>
        <v>0</v>
      </c>
      <c r="H582" s="7">
        <f t="shared" si="143"/>
        <v>0</v>
      </c>
      <c r="I582" s="7">
        <f t="shared" si="144"/>
        <v>0</v>
      </c>
      <c r="J582" s="7">
        <f t="shared" si="145"/>
        <v>0</v>
      </c>
      <c r="K582" s="10"/>
    </row>
    <row r="583" spans="1:11" ht="27">
      <c r="A583" s="8">
        <v>484</v>
      </c>
      <c r="B583" s="12" t="s">
        <v>28</v>
      </c>
      <c r="C583" s="7">
        <f t="shared" ref="C583:C662" si="146">D583+E583+F583+G583+H583+I583+J583</f>
        <v>250</v>
      </c>
      <c r="D583" s="7">
        <f>D586</f>
        <v>250</v>
      </c>
      <c r="E583" s="7">
        <f t="shared" ref="D583:E592" si="147">F583+G583+H583+I583+J583+K583+L583</f>
        <v>0</v>
      </c>
      <c r="F583" s="7">
        <f t="shared" ref="F583:F596" si="148">G583+H583+I583+J583+K583+L583+M583</f>
        <v>0</v>
      </c>
      <c r="G583" s="7">
        <f t="shared" ref="G583:G596" si="149">H583+I583+J583+K583+L583+M583+N583</f>
        <v>0</v>
      </c>
      <c r="H583" s="7">
        <f t="shared" ref="H583:H596" si="150">I583+J583+K583+L583+M583+N583+O583</f>
        <v>0</v>
      </c>
      <c r="I583" s="7">
        <f t="shared" ref="I583:I596" si="151">J583+K583+L583+M583+N583+O583+P583</f>
        <v>0</v>
      </c>
      <c r="J583" s="7">
        <f t="shared" ref="J583:J596" si="152">K583+L583+M583+N583+O583+P583+Q583</f>
        <v>0</v>
      </c>
      <c r="K583" s="10"/>
    </row>
    <row r="584" spans="1:11">
      <c r="A584" s="8">
        <v>485</v>
      </c>
      <c r="B584" s="12" t="s">
        <v>2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10"/>
    </row>
    <row r="585" spans="1:11">
      <c r="A585" s="8">
        <v>486</v>
      </c>
      <c r="B585" s="10" t="s">
        <v>3</v>
      </c>
      <c r="C585" s="7">
        <f t="shared" si="146"/>
        <v>0</v>
      </c>
      <c r="D585" s="7">
        <f t="shared" si="147"/>
        <v>0</v>
      </c>
      <c r="E585" s="7">
        <f t="shared" si="147"/>
        <v>0</v>
      </c>
      <c r="F585" s="7">
        <f t="shared" si="148"/>
        <v>0</v>
      </c>
      <c r="G585" s="7">
        <f t="shared" si="149"/>
        <v>0</v>
      </c>
      <c r="H585" s="7">
        <f t="shared" si="150"/>
        <v>0</v>
      </c>
      <c r="I585" s="7">
        <f t="shared" si="151"/>
        <v>0</v>
      </c>
      <c r="J585" s="7">
        <f t="shared" si="152"/>
        <v>0</v>
      </c>
      <c r="K585" s="10"/>
    </row>
    <row r="586" spans="1:11">
      <c r="A586" s="8">
        <v>487</v>
      </c>
      <c r="B586" s="10" t="s">
        <v>4</v>
      </c>
      <c r="C586" s="7">
        <f t="shared" si="146"/>
        <v>250</v>
      </c>
      <c r="D586" s="7">
        <f>D591+D596</f>
        <v>250</v>
      </c>
      <c r="E586" s="7">
        <f t="shared" si="147"/>
        <v>0</v>
      </c>
      <c r="F586" s="7">
        <f t="shared" si="148"/>
        <v>0</v>
      </c>
      <c r="G586" s="7">
        <f t="shared" si="149"/>
        <v>0</v>
      </c>
      <c r="H586" s="7">
        <f t="shared" si="150"/>
        <v>0</v>
      </c>
      <c r="I586" s="7">
        <f t="shared" si="151"/>
        <v>0</v>
      </c>
      <c r="J586" s="7">
        <f t="shared" si="152"/>
        <v>0</v>
      </c>
      <c r="K586" s="10"/>
    </row>
    <row r="587" spans="1:11">
      <c r="A587" s="8">
        <v>488</v>
      </c>
      <c r="B587" s="10" t="s">
        <v>5</v>
      </c>
      <c r="C587" s="7">
        <f t="shared" si="146"/>
        <v>0</v>
      </c>
      <c r="D587" s="7">
        <f t="shared" si="147"/>
        <v>0</v>
      </c>
      <c r="E587" s="7">
        <f t="shared" si="147"/>
        <v>0</v>
      </c>
      <c r="F587" s="7">
        <f t="shared" si="148"/>
        <v>0</v>
      </c>
      <c r="G587" s="7">
        <f t="shared" si="149"/>
        <v>0</v>
      </c>
      <c r="H587" s="7">
        <f t="shared" si="150"/>
        <v>0</v>
      </c>
      <c r="I587" s="7">
        <f t="shared" si="151"/>
        <v>0</v>
      </c>
      <c r="J587" s="7">
        <f t="shared" si="152"/>
        <v>0</v>
      </c>
      <c r="K587" s="10"/>
    </row>
    <row r="588" spans="1:11" ht="38.25">
      <c r="A588" s="8">
        <v>489</v>
      </c>
      <c r="B588" s="13" t="s">
        <v>241</v>
      </c>
      <c r="C588" s="7">
        <f t="shared" si="146"/>
        <v>250</v>
      </c>
      <c r="D588" s="7">
        <f>D589+D590+D591+D592</f>
        <v>250</v>
      </c>
      <c r="E588" s="7">
        <f t="shared" si="147"/>
        <v>0</v>
      </c>
      <c r="F588" s="7">
        <f t="shared" si="148"/>
        <v>0</v>
      </c>
      <c r="G588" s="7">
        <f t="shared" si="149"/>
        <v>0</v>
      </c>
      <c r="H588" s="7">
        <f t="shared" si="150"/>
        <v>0</v>
      </c>
      <c r="I588" s="7">
        <f t="shared" si="151"/>
        <v>0</v>
      </c>
      <c r="J588" s="7">
        <f t="shared" si="152"/>
        <v>0</v>
      </c>
      <c r="K588" s="10"/>
    </row>
    <row r="589" spans="1:11">
      <c r="A589" s="8">
        <v>490</v>
      </c>
      <c r="B589" s="13" t="s">
        <v>2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10"/>
    </row>
    <row r="590" spans="1:11">
      <c r="A590" s="8">
        <v>491</v>
      </c>
      <c r="B590" s="10" t="s">
        <v>3</v>
      </c>
      <c r="C590" s="7">
        <f t="shared" si="146"/>
        <v>0</v>
      </c>
      <c r="D590" s="7">
        <f t="shared" si="147"/>
        <v>0</v>
      </c>
      <c r="E590" s="7">
        <f t="shared" si="147"/>
        <v>0</v>
      </c>
      <c r="F590" s="7">
        <f t="shared" si="148"/>
        <v>0</v>
      </c>
      <c r="G590" s="7">
        <f t="shared" si="149"/>
        <v>0</v>
      </c>
      <c r="H590" s="7">
        <f t="shared" si="150"/>
        <v>0</v>
      </c>
      <c r="I590" s="7">
        <f t="shared" si="151"/>
        <v>0</v>
      </c>
      <c r="J590" s="7">
        <f t="shared" si="152"/>
        <v>0</v>
      </c>
      <c r="K590" s="10"/>
    </row>
    <row r="591" spans="1:11">
      <c r="A591" s="8">
        <v>492</v>
      </c>
      <c r="B591" s="10" t="s">
        <v>4</v>
      </c>
      <c r="C591" s="7">
        <f t="shared" si="146"/>
        <v>250</v>
      </c>
      <c r="D591" s="7">
        <v>250</v>
      </c>
      <c r="E591" s="7">
        <f t="shared" si="147"/>
        <v>0</v>
      </c>
      <c r="F591" s="7">
        <f t="shared" si="148"/>
        <v>0</v>
      </c>
      <c r="G591" s="7">
        <f t="shared" si="149"/>
        <v>0</v>
      </c>
      <c r="H591" s="7">
        <f t="shared" si="150"/>
        <v>0</v>
      </c>
      <c r="I591" s="7">
        <f t="shared" si="151"/>
        <v>0</v>
      </c>
      <c r="J591" s="7">
        <f t="shared" si="152"/>
        <v>0</v>
      </c>
      <c r="K591" s="10"/>
    </row>
    <row r="592" spans="1:11">
      <c r="A592" s="8">
        <v>493</v>
      </c>
      <c r="B592" s="10" t="s">
        <v>5</v>
      </c>
      <c r="C592" s="7">
        <f t="shared" si="146"/>
        <v>0</v>
      </c>
      <c r="D592" s="7">
        <f t="shared" si="147"/>
        <v>0</v>
      </c>
      <c r="E592" s="7">
        <f t="shared" si="147"/>
        <v>0</v>
      </c>
      <c r="F592" s="7">
        <f t="shared" si="148"/>
        <v>0</v>
      </c>
      <c r="G592" s="7">
        <f t="shared" si="149"/>
        <v>0</v>
      </c>
      <c r="H592" s="7">
        <f t="shared" si="150"/>
        <v>0</v>
      </c>
      <c r="I592" s="7">
        <f t="shared" si="151"/>
        <v>0</v>
      </c>
      <c r="J592" s="7">
        <f t="shared" si="152"/>
        <v>0</v>
      </c>
      <c r="K592" s="10"/>
    </row>
    <row r="593" spans="1:11" ht="30.75" customHeight="1">
      <c r="A593" s="8">
        <v>494</v>
      </c>
      <c r="B593" s="13" t="s">
        <v>338</v>
      </c>
      <c r="C593" s="7">
        <f t="shared" si="146"/>
        <v>0</v>
      </c>
      <c r="D593" s="7">
        <f t="shared" ref="D593:D662" si="153">E593+F593+G593+H593+I593+J593+K593</f>
        <v>0</v>
      </c>
      <c r="E593" s="7">
        <f t="shared" ref="E593:E662" si="154">F593+G593+H593+I593+J593+K593+L593</f>
        <v>0</v>
      </c>
      <c r="F593" s="7">
        <f t="shared" si="148"/>
        <v>0</v>
      </c>
      <c r="G593" s="7">
        <f t="shared" si="149"/>
        <v>0</v>
      </c>
      <c r="H593" s="7">
        <f t="shared" si="150"/>
        <v>0</v>
      </c>
      <c r="I593" s="7">
        <f t="shared" si="151"/>
        <v>0</v>
      </c>
      <c r="J593" s="7">
        <f t="shared" si="152"/>
        <v>0</v>
      </c>
      <c r="K593" s="10"/>
    </row>
    <row r="594" spans="1:11">
      <c r="A594" s="8">
        <v>495</v>
      </c>
      <c r="B594" s="13" t="s">
        <v>2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>
      <c r="A595" s="8">
        <v>496</v>
      </c>
      <c r="B595" s="10" t="s">
        <v>29</v>
      </c>
      <c r="C595" s="7">
        <f t="shared" si="146"/>
        <v>0</v>
      </c>
      <c r="D595" s="7">
        <f t="shared" si="153"/>
        <v>0</v>
      </c>
      <c r="E595" s="7">
        <f t="shared" si="154"/>
        <v>0</v>
      </c>
      <c r="F595" s="7">
        <f t="shared" si="148"/>
        <v>0</v>
      </c>
      <c r="G595" s="7">
        <f t="shared" si="149"/>
        <v>0</v>
      </c>
      <c r="H595" s="7">
        <f t="shared" si="150"/>
        <v>0</v>
      </c>
      <c r="I595" s="7">
        <f t="shared" si="151"/>
        <v>0</v>
      </c>
      <c r="J595" s="7">
        <f t="shared" si="152"/>
        <v>0</v>
      </c>
      <c r="K595" s="10"/>
    </row>
    <row r="596" spans="1:11">
      <c r="A596" s="8">
        <v>497</v>
      </c>
      <c r="B596" s="10" t="s">
        <v>30</v>
      </c>
      <c r="C596" s="7">
        <f t="shared" si="146"/>
        <v>0</v>
      </c>
      <c r="D596" s="7">
        <f t="shared" si="153"/>
        <v>0</v>
      </c>
      <c r="E596" s="7">
        <f t="shared" si="154"/>
        <v>0</v>
      </c>
      <c r="F596" s="7">
        <f t="shared" si="148"/>
        <v>0</v>
      </c>
      <c r="G596" s="7">
        <f t="shared" si="149"/>
        <v>0</v>
      </c>
      <c r="H596" s="7">
        <f t="shared" si="150"/>
        <v>0</v>
      </c>
      <c r="I596" s="7">
        <f t="shared" si="151"/>
        <v>0</v>
      </c>
      <c r="J596" s="7">
        <f t="shared" si="152"/>
        <v>0</v>
      </c>
      <c r="K596" s="10"/>
    </row>
    <row r="597" spans="1:11">
      <c r="A597" s="8">
        <v>498</v>
      </c>
      <c r="B597" s="10" t="s">
        <v>15</v>
      </c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25.5">
      <c r="A598" s="8">
        <v>499</v>
      </c>
      <c r="B598" s="41" t="s">
        <v>61</v>
      </c>
      <c r="C598" s="7">
        <f>C600+C602+C603</f>
        <v>4811.3650000000007</v>
      </c>
      <c r="D598" s="7">
        <f t="shared" ref="D598:J598" si="155">D599+D600+D601+D602</f>
        <v>675.60000000000014</v>
      </c>
      <c r="E598" s="7">
        <f t="shared" si="155"/>
        <v>1066</v>
      </c>
      <c r="F598" s="7">
        <f t="shared" si="155"/>
        <v>866.5</v>
      </c>
      <c r="G598" s="7">
        <f t="shared" si="155"/>
        <v>920.375</v>
      </c>
      <c r="H598" s="7">
        <f t="shared" si="155"/>
        <v>971.43000000000006</v>
      </c>
      <c r="I598" s="7">
        <f t="shared" si="155"/>
        <v>1025.0949999999998</v>
      </c>
      <c r="J598" s="7">
        <f t="shared" si="155"/>
        <v>1081.365</v>
      </c>
      <c r="K598" s="10"/>
    </row>
    <row r="599" spans="1:11">
      <c r="A599" s="8">
        <v>500</v>
      </c>
      <c r="B599" s="41" t="s">
        <v>2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10"/>
    </row>
    <row r="600" spans="1:11">
      <c r="A600" s="8">
        <v>501</v>
      </c>
      <c r="B600" s="10" t="s">
        <v>3</v>
      </c>
      <c r="C600" s="7">
        <f t="shared" ref="C600" si="156">D600+E600+F600+G600+H600+I600+J600</f>
        <v>0</v>
      </c>
      <c r="D600" s="7">
        <f t="shared" ref="D600" si="157">E600+F600+G600+H600+I600+J600+K600</f>
        <v>0</v>
      </c>
      <c r="E600" s="7">
        <f t="shared" ref="E600" si="158">F600+G600+H600+I600+J600+K600+L600</f>
        <v>0</v>
      </c>
      <c r="F600" s="7">
        <f t="shared" ref="F600" si="159">G600+H600+I600+J600+K600+L600+M600</f>
        <v>0</v>
      </c>
      <c r="G600" s="7">
        <f t="shared" ref="G600" si="160">H600+I600+J600+K600+L600+M600+N600</f>
        <v>0</v>
      </c>
      <c r="H600" s="7">
        <f t="shared" ref="H600" si="161">I600+J600+K600+L600+M600+N600+O600</f>
        <v>0</v>
      </c>
      <c r="I600" s="7">
        <f t="shared" ref="I600" si="162">J600+K600+L600+M600+N600+O600+P600</f>
        <v>0</v>
      </c>
      <c r="J600" s="7">
        <f t="shared" ref="J600" si="163">K600+L600+M600+N600+O600+P600+Q600</f>
        <v>0</v>
      </c>
      <c r="K600" s="10"/>
    </row>
    <row r="601" spans="1:11">
      <c r="A601" s="8">
        <v>502</v>
      </c>
      <c r="B601" s="10" t="s">
        <v>227</v>
      </c>
      <c r="C601" s="7">
        <f t="shared" ref="C601:J601" si="164">C606+C631+C661</f>
        <v>6606.3650000000007</v>
      </c>
      <c r="D601" s="7">
        <f t="shared" si="164"/>
        <v>675.60000000000014</v>
      </c>
      <c r="E601" s="7">
        <f t="shared" si="164"/>
        <v>1066</v>
      </c>
      <c r="F601" s="7">
        <f t="shared" si="164"/>
        <v>866.5</v>
      </c>
      <c r="G601" s="7">
        <f t="shared" si="164"/>
        <v>920.375</v>
      </c>
      <c r="H601" s="7">
        <f t="shared" si="164"/>
        <v>971.43000000000006</v>
      </c>
      <c r="I601" s="7">
        <f t="shared" si="164"/>
        <v>1025.0949999999998</v>
      </c>
      <c r="J601" s="7">
        <f t="shared" si="164"/>
        <v>1081.365</v>
      </c>
      <c r="K601" s="10"/>
    </row>
    <row r="602" spans="1:11">
      <c r="A602" s="8">
        <v>503</v>
      </c>
      <c r="B602" s="10" t="s">
        <v>23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10"/>
    </row>
    <row r="603" spans="1:11" ht="28.5" customHeight="1">
      <c r="A603" s="8">
        <v>504</v>
      </c>
      <c r="B603" s="12" t="s">
        <v>31</v>
      </c>
      <c r="C603" s="9">
        <f t="shared" si="146"/>
        <v>4811.3650000000007</v>
      </c>
      <c r="D603" s="9">
        <f>D605+D606+D607</f>
        <v>530.60000000000014</v>
      </c>
      <c r="E603" s="9">
        <f>E605+E606+E607</f>
        <v>916</v>
      </c>
      <c r="F603" s="9">
        <f t="shared" ref="F603:J603" si="165">F605+F606+F607</f>
        <v>566.5</v>
      </c>
      <c r="G603" s="9">
        <f t="shared" si="165"/>
        <v>620.375</v>
      </c>
      <c r="H603" s="9">
        <f t="shared" si="165"/>
        <v>671.43000000000006</v>
      </c>
      <c r="I603" s="9">
        <f t="shared" si="165"/>
        <v>725.09499999999991</v>
      </c>
      <c r="J603" s="9">
        <f t="shared" si="165"/>
        <v>781.36500000000001</v>
      </c>
      <c r="K603" s="10"/>
    </row>
    <row r="604" spans="1:11" ht="16.5" customHeight="1">
      <c r="A604" s="8">
        <v>505</v>
      </c>
      <c r="B604" s="10" t="s">
        <v>2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10"/>
    </row>
    <row r="605" spans="1:11">
      <c r="A605" s="8">
        <v>506</v>
      </c>
      <c r="B605" s="10" t="s">
        <v>3</v>
      </c>
      <c r="C605" s="7">
        <f t="shared" si="146"/>
        <v>0</v>
      </c>
      <c r="D605" s="7">
        <f t="shared" si="153"/>
        <v>0</v>
      </c>
      <c r="E605" s="7">
        <f t="shared" si="154"/>
        <v>0</v>
      </c>
      <c r="F605" s="7">
        <f t="shared" ref="F605" si="166">G605+H605+I605+J605+K605+L605+M605</f>
        <v>0</v>
      </c>
      <c r="G605" s="7">
        <f t="shared" ref="G605" si="167">H605+I605+J605+K605+L605+M605+N605</f>
        <v>0</v>
      </c>
      <c r="H605" s="7">
        <f t="shared" ref="H605" si="168">I605+J605+K605+L605+M605+N605+O605</f>
        <v>0</v>
      </c>
      <c r="I605" s="7">
        <f t="shared" ref="I605" si="169">J605+K605+L605+M605+N605+O605+P605</f>
        <v>0</v>
      </c>
      <c r="J605" s="7">
        <f t="shared" ref="J605" si="170">K605+L605+M605+N605+O605+P605+Q605</f>
        <v>0</v>
      </c>
      <c r="K605" s="10"/>
    </row>
    <row r="606" spans="1:11">
      <c r="A606" s="8">
        <v>507</v>
      </c>
      <c r="B606" s="10" t="s">
        <v>4</v>
      </c>
      <c r="C606" s="7">
        <f t="shared" si="146"/>
        <v>4811.3650000000007</v>
      </c>
      <c r="D606" s="7">
        <f>D611+D616+D621+D626</f>
        <v>530.60000000000014</v>
      </c>
      <c r="E606" s="7">
        <f t="shared" ref="E606:J606" si="171">E611+E616+E621</f>
        <v>916</v>
      </c>
      <c r="F606" s="7">
        <f t="shared" si="171"/>
        <v>566.5</v>
      </c>
      <c r="G606" s="7">
        <f t="shared" si="171"/>
        <v>620.375</v>
      </c>
      <c r="H606" s="7">
        <f t="shared" si="171"/>
        <v>671.43000000000006</v>
      </c>
      <c r="I606" s="7">
        <f t="shared" si="171"/>
        <v>725.09499999999991</v>
      </c>
      <c r="J606" s="7">
        <f t="shared" si="171"/>
        <v>781.36500000000001</v>
      </c>
      <c r="K606" s="10"/>
    </row>
    <row r="607" spans="1:11">
      <c r="A607" s="8">
        <v>508</v>
      </c>
      <c r="B607" s="10" t="s">
        <v>5</v>
      </c>
      <c r="C607" s="7">
        <f t="shared" si="146"/>
        <v>0</v>
      </c>
      <c r="D607" s="7">
        <f t="shared" si="153"/>
        <v>0</v>
      </c>
      <c r="E607" s="7">
        <f t="shared" si="154"/>
        <v>0</v>
      </c>
      <c r="F607" s="7">
        <f t="shared" ref="F607" si="172">G607+H607+I607+J607+K607+L607+M607</f>
        <v>0</v>
      </c>
      <c r="G607" s="7">
        <f t="shared" ref="G607" si="173">H607+I607+J607+K607+L607+M607+N607</f>
        <v>0</v>
      </c>
      <c r="H607" s="7">
        <f t="shared" ref="H607" si="174">I607+J607+K607+L607+M607+N607+O607</f>
        <v>0</v>
      </c>
      <c r="I607" s="7">
        <f t="shared" ref="I607" si="175">J607+K607+L607+M607+N607+O607+P607</f>
        <v>0</v>
      </c>
      <c r="J607" s="7">
        <f t="shared" ref="J607" si="176">K607+L607+M607+N607+O607+P607+Q607</f>
        <v>0</v>
      </c>
      <c r="K607" s="10"/>
    </row>
    <row r="608" spans="1:11" ht="38.25">
      <c r="A608" s="8">
        <v>509</v>
      </c>
      <c r="B608" s="13" t="s">
        <v>242</v>
      </c>
      <c r="C608" s="7">
        <f t="shared" si="146"/>
        <v>236.19499999999999</v>
      </c>
      <c r="D608" s="7">
        <f>D609+D610+D611+D612</f>
        <v>12</v>
      </c>
      <c r="E608" s="7">
        <f>E610+E611+E612</f>
        <v>50</v>
      </c>
      <c r="F608" s="7">
        <f t="shared" ref="F608:J608" si="177">F610+F611+F612</f>
        <v>31.5</v>
      </c>
      <c r="G608" s="7">
        <f t="shared" si="177"/>
        <v>33.075000000000003</v>
      </c>
      <c r="H608" s="7">
        <f t="shared" si="177"/>
        <v>34.755000000000003</v>
      </c>
      <c r="I608" s="7">
        <f t="shared" si="177"/>
        <v>36.54</v>
      </c>
      <c r="J608" s="7">
        <f t="shared" si="177"/>
        <v>38.325000000000003</v>
      </c>
      <c r="K608" s="10"/>
    </row>
    <row r="609" spans="1:11">
      <c r="A609" s="8">
        <v>510</v>
      </c>
      <c r="B609" s="13" t="s">
        <v>2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>
      <c r="A610" s="8">
        <v>511</v>
      </c>
      <c r="B610" s="10" t="s">
        <v>3</v>
      </c>
      <c r="C610" s="7">
        <f t="shared" si="146"/>
        <v>0</v>
      </c>
      <c r="D610" s="7">
        <f t="shared" si="153"/>
        <v>0</v>
      </c>
      <c r="E610" s="7">
        <f t="shared" si="154"/>
        <v>0</v>
      </c>
      <c r="F610" s="7">
        <f t="shared" ref="F610" si="178">G610+H610+I610+J610+K610+L610+M610</f>
        <v>0</v>
      </c>
      <c r="G610" s="7">
        <f t="shared" ref="G610" si="179">H610+I610+J610+K610+L610+M610+N610</f>
        <v>0</v>
      </c>
      <c r="H610" s="7">
        <f t="shared" ref="H610" si="180">I610+J610+K610+L610+M610+N610+O610</f>
        <v>0</v>
      </c>
      <c r="I610" s="7">
        <f t="shared" ref="I610" si="181">J610+K610+L610+M610+N610+O610+P610</f>
        <v>0</v>
      </c>
      <c r="J610" s="7">
        <f t="shared" ref="J610" si="182">K610+L610+M610+N610+O610+P610+Q610</f>
        <v>0</v>
      </c>
      <c r="K610" s="10"/>
    </row>
    <row r="611" spans="1:11">
      <c r="A611" s="8">
        <v>512</v>
      </c>
      <c r="B611" s="10" t="s">
        <v>4</v>
      </c>
      <c r="C611" s="7">
        <f t="shared" si="146"/>
        <v>236.19499999999999</v>
      </c>
      <c r="D611" s="7">
        <v>12</v>
      </c>
      <c r="E611" s="7">
        <v>50</v>
      </c>
      <c r="F611" s="7">
        <f>30*1.05</f>
        <v>31.5</v>
      </c>
      <c r="G611" s="7">
        <f>31.5*1.05</f>
        <v>33.075000000000003</v>
      </c>
      <c r="H611" s="7">
        <f>33.1*1.05</f>
        <v>34.755000000000003</v>
      </c>
      <c r="I611" s="7">
        <f>34.8*1.05</f>
        <v>36.54</v>
      </c>
      <c r="J611" s="7">
        <f>36.5*1.05</f>
        <v>38.325000000000003</v>
      </c>
      <c r="K611" s="10"/>
    </row>
    <row r="612" spans="1:11">
      <c r="A612" s="8">
        <v>513</v>
      </c>
      <c r="B612" s="10" t="s">
        <v>5</v>
      </c>
      <c r="C612" s="7">
        <f t="shared" si="146"/>
        <v>0</v>
      </c>
      <c r="D612" s="7">
        <f t="shared" si="153"/>
        <v>0</v>
      </c>
      <c r="E612" s="7">
        <f t="shared" si="154"/>
        <v>0</v>
      </c>
      <c r="F612" s="7">
        <f t="shared" ref="F612" si="183">G612+H612+I612+J612+K612+L612+M612</f>
        <v>0</v>
      </c>
      <c r="G612" s="7">
        <f t="shared" ref="G612" si="184">H612+I612+J612+K612+L612+M612+N612</f>
        <v>0</v>
      </c>
      <c r="H612" s="7">
        <f t="shared" ref="H612" si="185">I612+J612+K612+L612+M612+N612+O612</f>
        <v>0</v>
      </c>
      <c r="I612" s="7">
        <f t="shared" ref="I612" si="186">J612+K612+L612+M612+N612+O612+P612</f>
        <v>0</v>
      </c>
      <c r="J612" s="7">
        <f t="shared" ref="J612" si="187">K612+L612+M612+N612+O612+P612+Q612</f>
        <v>0</v>
      </c>
      <c r="K612" s="10"/>
    </row>
    <row r="613" spans="1:11" ht="38.25">
      <c r="A613" s="8">
        <v>514</v>
      </c>
      <c r="B613" s="13" t="s">
        <v>243</v>
      </c>
      <c r="C613" s="7">
        <f t="shared" si="146"/>
        <v>4345.0999999999995</v>
      </c>
      <c r="D613" s="7">
        <f>D614+D615+D616+D617</f>
        <v>484.40000000000003</v>
      </c>
      <c r="E613" s="7">
        <f>E615+E616+E617</f>
        <v>836</v>
      </c>
      <c r="F613" s="7">
        <f t="shared" ref="F613" si="188">F615+F616+F617</f>
        <v>505</v>
      </c>
      <c r="G613" s="7">
        <f>G614+G615+G616+G617</f>
        <v>555.79999999999995</v>
      </c>
      <c r="H613" s="7">
        <f>H614+H615+H616+H617</f>
        <v>603.6</v>
      </c>
      <c r="I613" s="7">
        <f>I614+I615+I616+I617</f>
        <v>653.79999999999995</v>
      </c>
      <c r="J613" s="7">
        <f>J614+J615+J616+J617</f>
        <v>706.5</v>
      </c>
      <c r="K613" s="10"/>
    </row>
    <row r="614" spans="1:11">
      <c r="A614" s="8">
        <v>515</v>
      </c>
      <c r="B614" s="13" t="s">
        <v>2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>
      <c r="A615" s="8">
        <v>516</v>
      </c>
      <c r="B615" s="10" t="s">
        <v>29</v>
      </c>
      <c r="C615" s="7">
        <f t="shared" si="146"/>
        <v>0</v>
      </c>
      <c r="D615" s="7">
        <f t="shared" si="153"/>
        <v>0</v>
      </c>
      <c r="E615" s="7">
        <f t="shared" si="154"/>
        <v>0</v>
      </c>
      <c r="F615" s="7">
        <f t="shared" ref="F615" si="189">G615+H615+I615+J615+K615+L615+M615</f>
        <v>0</v>
      </c>
      <c r="G615" s="7">
        <f t="shared" ref="G615" si="190">H615+I615+J615+K615+L615+M615+N615</f>
        <v>0</v>
      </c>
      <c r="H615" s="7">
        <f t="shared" ref="H615" si="191">I615+J615+K615+L615+M615+N615+O615</f>
        <v>0</v>
      </c>
      <c r="I615" s="7">
        <f t="shared" ref="I615" si="192">J615+K615+L615+M615+N615+O615+P615</f>
        <v>0</v>
      </c>
      <c r="J615" s="7">
        <f t="shared" ref="J615" si="193">K615+L615+M615+N615+O615+P615+Q615</f>
        <v>0</v>
      </c>
      <c r="K615" s="10"/>
    </row>
    <row r="616" spans="1:11">
      <c r="A616" s="8">
        <v>517</v>
      </c>
      <c r="B616" s="10" t="s">
        <v>30</v>
      </c>
      <c r="C616" s="7">
        <f t="shared" si="146"/>
        <v>4345.0999999999995</v>
      </c>
      <c r="D616" s="7">
        <f>500-4.2-5-6.4</f>
        <v>484.40000000000003</v>
      </c>
      <c r="E616" s="7">
        <v>836</v>
      </c>
      <c r="F616" s="7">
        <v>505</v>
      </c>
      <c r="G616" s="7">
        <v>555.79999999999995</v>
      </c>
      <c r="H616" s="7">
        <v>603.6</v>
      </c>
      <c r="I616" s="7">
        <v>653.79999999999995</v>
      </c>
      <c r="J616" s="7">
        <v>706.5</v>
      </c>
      <c r="K616" s="10"/>
    </row>
    <row r="617" spans="1:11">
      <c r="A617" s="8">
        <v>518</v>
      </c>
      <c r="B617" s="10" t="s">
        <v>21</v>
      </c>
      <c r="C617" s="7">
        <f t="shared" si="146"/>
        <v>0</v>
      </c>
      <c r="D617" s="7">
        <f t="shared" si="153"/>
        <v>0</v>
      </c>
      <c r="E617" s="7">
        <f t="shared" si="154"/>
        <v>0</v>
      </c>
      <c r="F617" s="7">
        <f t="shared" ref="F617" si="194">G617+H617+I617+J617+K617+L617+M617</f>
        <v>0</v>
      </c>
      <c r="G617" s="7">
        <f t="shared" ref="G617" si="195">H617+I617+J617+K617+L617+M617+N617</f>
        <v>0</v>
      </c>
      <c r="H617" s="7">
        <f t="shared" ref="H617" si="196">I617+J617+K617+L617+M617+N617+O617</f>
        <v>0</v>
      </c>
      <c r="I617" s="7">
        <f t="shared" ref="I617" si="197">J617+K617+L617+M617+N617+O617+P617</f>
        <v>0</v>
      </c>
      <c r="J617" s="7">
        <f t="shared" ref="J617" si="198">K617+L617+M617+N617+O617+P617+Q617</f>
        <v>0</v>
      </c>
      <c r="K617" s="10"/>
    </row>
    <row r="618" spans="1:11" ht="25.5">
      <c r="A618" s="8">
        <v>519</v>
      </c>
      <c r="B618" s="13" t="s">
        <v>244</v>
      </c>
      <c r="C618" s="7">
        <f>D618+E618+F618+G618+H618+I618+J618</f>
        <v>225.86999999999998</v>
      </c>
      <c r="D618" s="7">
        <v>30</v>
      </c>
      <c r="E618" s="7">
        <f t="shared" ref="E618:J618" si="199">E620+E621+E627</f>
        <v>30</v>
      </c>
      <c r="F618" s="7">
        <f t="shared" si="199"/>
        <v>30</v>
      </c>
      <c r="G618" s="7">
        <f t="shared" si="199"/>
        <v>31.5</v>
      </c>
      <c r="H618" s="7">
        <f t="shared" si="199"/>
        <v>33.075000000000003</v>
      </c>
      <c r="I618" s="7">
        <f t="shared" si="199"/>
        <v>34.755000000000003</v>
      </c>
      <c r="J618" s="7">
        <f t="shared" si="199"/>
        <v>36.54</v>
      </c>
      <c r="K618" s="10"/>
    </row>
    <row r="619" spans="1:11">
      <c r="A619" s="8">
        <v>520</v>
      </c>
      <c r="B619" s="13" t="s">
        <v>2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>
      <c r="A620" s="8">
        <v>521</v>
      </c>
      <c r="B620" s="10" t="s">
        <v>3</v>
      </c>
      <c r="C620" s="7">
        <f t="shared" si="146"/>
        <v>0</v>
      </c>
      <c r="D620" s="7">
        <f t="shared" si="153"/>
        <v>0</v>
      </c>
      <c r="E620" s="7">
        <f t="shared" si="154"/>
        <v>0</v>
      </c>
      <c r="F620" s="7">
        <f t="shared" ref="F620" si="200">G620+H620+I620+J620+K620+L620+M620</f>
        <v>0</v>
      </c>
      <c r="G620" s="7">
        <f t="shared" ref="G620" si="201">H620+I620+J620+K620+L620+M620+N620</f>
        <v>0</v>
      </c>
      <c r="H620" s="7">
        <f t="shared" ref="H620" si="202">I620+J620+K620+L620+M620+N620+O620</f>
        <v>0</v>
      </c>
      <c r="I620" s="7">
        <f t="shared" ref="I620" si="203">J620+K620+L620+M620+N620+O620+P620</f>
        <v>0</v>
      </c>
      <c r="J620" s="7">
        <f t="shared" ref="J620" si="204">K620+L620+M620+N620+O620+P620+Q620</f>
        <v>0</v>
      </c>
      <c r="K620" s="10"/>
    </row>
    <row r="621" spans="1:11">
      <c r="A621" s="8">
        <v>522</v>
      </c>
      <c r="B621" s="10" t="s">
        <v>4</v>
      </c>
      <c r="C621" s="7">
        <f t="shared" si="146"/>
        <v>225.86999999999998</v>
      </c>
      <c r="D621" s="7">
        <v>30</v>
      </c>
      <c r="E621" s="7">
        <v>30</v>
      </c>
      <c r="F621" s="7">
        <v>30</v>
      </c>
      <c r="G621" s="7">
        <f>30*1.05</f>
        <v>31.5</v>
      </c>
      <c r="H621" s="7">
        <f>31.5*1.05</f>
        <v>33.075000000000003</v>
      </c>
      <c r="I621" s="7">
        <f>33.1*1.05</f>
        <v>34.755000000000003</v>
      </c>
      <c r="J621" s="7">
        <f>34.8*1.05</f>
        <v>36.54</v>
      </c>
      <c r="K621" s="10"/>
    </row>
    <row r="622" spans="1:11">
      <c r="A622" s="8">
        <v>523</v>
      </c>
      <c r="B622" s="10" t="s">
        <v>23</v>
      </c>
      <c r="C622" s="7"/>
      <c r="D622" s="7"/>
      <c r="E622" s="7"/>
      <c r="F622" s="7"/>
      <c r="G622" s="7"/>
      <c r="H622" s="7"/>
      <c r="I622" s="7"/>
      <c r="J622" s="7"/>
      <c r="K622" s="10"/>
    </row>
    <row r="623" spans="1:11" ht="25.5">
      <c r="A623" s="8">
        <v>524</v>
      </c>
      <c r="B623" s="13" t="s">
        <v>308</v>
      </c>
      <c r="C623" s="7">
        <f>D623+E623+F623+G623+H623+I623+J623</f>
        <v>4.2</v>
      </c>
      <c r="D623" s="7">
        <f>D624+D625+D626+D627</f>
        <v>4.2</v>
      </c>
      <c r="E623" s="7">
        <f t="shared" ref="D623:J627" si="205">F623+G623+H623+I623+J623+K623+L623</f>
        <v>0</v>
      </c>
      <c r="F623" s="7">
        <f t="shared" si="205"/>
        <v>0</v>
      </c>
      <c r="G623" s="7">
        <f t="shared" si="205"/>
        <v>0</v>
      </c>
      <c r="H623" s="7">
        <f t="shared" si="205"/>
        <v>0</v>
      </c>
      <c r="I623" s="7">
        <f t="shared" si="205"/>
        <v>0</v>
      </c>
      <c r="J623" s="7">
        <f t="shared" si="205"/>
        <v>0</v>
      </c>
      <c r="K623" s="10"/>
    </row>
    <row r="624" spans="1:11">
      <c r="A624" s="8">
        <v>525</v>
      </c>
      <c r="B624" s="10" t="s">
        <v>2</v>
      </c>
      <c r="C624" s="7">
        <f t="shared" ref="C624:C627" si="206">D624+E624+F624+G624+H624+I624+J624</f>
        <v>0</v>
      </c>
      <c r="D624" s="7">
        <f t="shared" si="205"/>
        <v>0</v>
      </c>
      <c r="E624" s="7">
        <f t="shared" si="205"/>
        <v>0</v>
      </c>
      <c r="F624" s="7">
        <f t="shared" si="205"/>
        <v>0</v>
      </c>
      <c r="G624" s="7">
        <f t="shared" si="205"/>
        <v>0</v>
      </c>
      <c r="H624" s="7">
        <f t="shared" si="205"/>
        <v>0</v>
      </c>
      <c r="I624" s="7">
        <f t="shared" si="205"/>
        <v>0</v>
      </c>
      <c r="J624" s="7">
        <f t="shared" si="205"/>
        <v>0</v>
      </c>
      <c r="K624" s="10"/>
    </row>
    <row r="625" spans="1:11">
      <c r="A625" s="8">
        <v>526</v>
      </c>
      <c r="B625" s="10" t="s">
        <v>29</v>
      </c>
      <c r="C625" s="7">
        <f t="shared" si="206"/>
        <v>0</v>
      </c>
      <c r="D625" s="7">
        <f t="shared" si="205"/>
        <v>0</v>
      </c>
      <c r="E625" s="7">
        <f t="shared" si="205"/>
        <v>0</v>
      </c>
      <c r="F625" s="7">
        <f t="shared" si="205"/>
        <v>0</v>
      </c>
      <c r="G625" s="7">
        <f t="shared" si="205"/>
        <v>0</v>
      </c>
      <c r="H625" s="7">
        <f t="shared" si="205"/>
        <v>0</v>
      </c>
      <c r="I625" s="7">
        <f t="shared" si="205"/>
        <v>0</v>
      </c>
      <c r="J625" s="7">
        <f t="shared" si="205"/>
        <v>0</v>
      </c>
      <c r="K625" s="10"/>
    </row>
    <row r="626" spans="1:11">
      <c r="A626" s="8">
        <v>527</v>
      </c>
      <c r="B626" s="10" t="s">
        <v>227</v>
      </c>
      <c r="C626" s="7">
        <f t="shared" si="206"/>
        <v>4.2</v>
      </c>
      <c r="D626" s="7">
        <v>4.2</v>
      </c>
      <c r="E626" s="7">
        <f t="shared" si="205"/>
        <v>0</v>
      </c>
      <c r="F626" s="7">
        <f t="shared" si="205"/>
        <v>0</v>
      </c>
      <c r="G626" s="7">
        <f t="shared" si="205"/>
        <v>0</v>
      </c>
      <c r="H626" s="7">
        <f t="shared" si="205"/>
        <v>0</v>
      </c>
      <c r="I626" s="7">
        <f t="shared" si="205"/>
        <v>0</v>
      </c>
      <c r="J626" s="7">
        <f t="shared" si="205"/>
        <v>0</v>
      </c>
      <c r="K626" s="10"/>
    </row>
    <row r="627" spans="1:11">
      <c r="A627" s="8">
        <v>528</v>
      </c>
      <c r="B627" s="10" t="s">
        <v>21</v>
      </c>
      <c r="C627" s="7">
        <f t="shared" si="206"/>
        <v>0</v>
      </c>
      <c r="D627" s="7">
        <f t="shared" si="205"/>
        <v>0</v>
      </c>
      <c r="E627" s="7">
        <f t="shared" si="205"/>
        <v>0</v>
      </c>
      <c r="F627" s="7">
        <f t="shared" si="205"/>
        <v>0</v>
      </c>
      <c r="G627" s="7">
        <f t="shared" si="205"/>
        <v>0</v>
      </c>
      <c r="H627" s="7">
        <f t="shared" si="205"/>
        <v>0</v>
      </c>
      <c r="I627" s="7">
        <f t="shared" si="205"/>
        <v>0</v>
      </c>
      <c r="J627" s="7">
        <f t="shared" si="205"/>
        <v>0</v>
      </c>
      <c r="K627" s="10"/>
    </row>
    <row r="628" spans="1:11" ht="27">
      <c r="A628" s="8">
        <v>529</v>
      </c>
      <c r="B628" s="12" t="s">
        <v>32</v>
      </c>
      <c r="C628" s="9">
        <f t="shared" si="146"/>
        <v>1795</v>
      </c>
      <c r="D628" s="9">
        <f>D630+D631+D632</f>
        <v>145</v>
      </c>
      <c r="E628" s="9">
        <f>E630+E631+E632</f>
        <v>150</v>
      </c>
      <c r="F628" s="9">
        <f>F629+F630+F631</f>
        <v>300</v>
      </c>
      <c r="G628" s="9">
        <f>G629+G630+G631+G632</f>
        <v>300</v>
      </c>
      <c r="H628" s="9">
        <f>H629+H630+H631+H632</f>
        <v>300</v>
      </c>
      <c r="I628" s="9">
        <f>I629+I630+I631+I632</f>
        <v>300</v>
      </c>
      <c r="J628" s="9">
        <f>J629+J630+J631+J632</f>
        <v>300</v>
      </c>
      <c r="K628" s="11">
        <v>50.51</v>
      </c>
    </row>
    <row r="629" spans="1:11">
      <c r="A629" s="8">
        <v>530</v>
      </c>
      <c r="B629" s="12" t="s">
        <v>2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10"/>
    </row>
    <row r="630" spans="1:11">
      <c r="A630" s="8">
        <v>531</v>
      </c>
      <c r="B630" s="10" t="s">
        <v>3</v>
      </c>
      <c r="C630" s="7">
        <f t="shared" si="146"/>
        <v>0</v>
      </c>
      <c r="D630" s="7">
        <f t="shared" si="153"/>
        <v>0</v>
      </c>
      <c r="E630" s="7">
        <f t="shared" si="154"/>
        <v>0</v>
      </c>
      <c r="F630" s="7">
        <f t="shared" ref="F630:F637" si="207">G630+H630+I630+J630+K630+L630+M630</f>
        <v>0</v>
      </c>
      <c r="G630" s="7">
        <f t="shared" ref="G630:G637" si="208">H630+I630+J630+K630+L630+M630+N630</f>
        <v>0</v>
      </c>
      <c r="H630" s="7">
        <f t="shared" ref="H630:H637" si="209">I630+J630+K630+L630+M630+N630+O630</f>
        <v>0</v>
      </c>
      <c r="I630" s="7">
        <f t="shared" ref="I630:I637" si="210">J630+K630+L630+M630+N630+O630+P630</f>
        <v>0</v>
      </c>
      <c r="J630" s="7">
        <f t="shared" ref="J630:J637" si="211">K630+L630+M630+N630+O630+P630+Q630</f>
        <v>0</v>
      </c>
      <c r="K630" s="10"/>
    </row>
    <row r="631" spans="1:11">
      <c r="A631" s="8">
        <v>532</v>
      </c>
      <c r="B631" s="10" t="s">
        <v>4</v>
      </c>
      <c r="C631" s="7">
        <f t="shared" si="146"/>
        <v>1795</v>
      </c>
      <c r="D631" s="7">
        <f t="shared" ref="D631:I631" si="212">D636+D641+D646</f>
        <v>145</v>
      </c>
      <c r="E631" s="7">
        <f>E636+E641+E646+E651+E656</f>
        <v>150</v>
      </c>
      <c r="F631" s="7">
        <f t="shared" si="212"/>
        <v>300</v>
      </c>
      <c r="G631" s="7">
        <f t="shared" si="212"/>
        <v>300</v>
      </c>
      <c r="H631" s="7">
        <f t="shared" si="212"/>
        <v>300</v>
      </c>
      <c r="I631" s="7">
        <f t="shared" si="212"/>
        <v>300</v>
      </c>
      <c r="J631" s="7">
        <f>J636+J641+J646+J651</f>
        <v>300</v>
      </c>
      <c r="K631" s="10"/>
    </row>
    <row r="632" spans="1:11">
      <c r="A632" s="8">
        <v>533</v>
      </c>
      <c r="B632" s="10" t="s">
        <v>5</v>
      </c>
      <c r="C632" s="7">
        <f t="shared" si="146"/>
        <v>0</v>
      </c>
      <c r="D632" s="7">
        <f t="shared" si="153"/>
        <v>0</v>
      </c>
      <c r="E632" s="7">
        <f t="shared" si="154"/>
        <v>0</v>
      </c>
      <c r="F632" s="7">
        <f t="shared" si="207"/>
        <v>0</v>
      </c>
      <c r="G632" s="7">
        <f t="shared" si="208"/>
        <v>0</v>
      </c>
      <c r="H632" s="7">
        <f t="shared" si="209"/>
        <v>0</v>
      </c>
      <c r="I632" s="7">
        <f t="shared" si="210"/>
        <v>0</v>
      </c>
      <c r="J632" s="7">
        <f t="shared" si="211"/>
        <v>0</v>
      </c>
      <c r="K632" s="10"/>
    </row>
    <row r="633" spans="1:11" ht="25.5">
      <c r="A633" s="8">
        <v>534</v>
      </c>
      <c r="B633" s="13" t="s">
        <v>33</v>
      </c>
      <c r="C633" s="7">
        <f t="shared" si="146"/>
        <v>0</v>
      </c>
      <c r="D633" s="7">
        <f>D634+D635+D636+D637</f>
        <v>0</v>
      </c>
      <c r="E633" s="7">
        <f t="shared" si="154"/>
        <v>0</v>
      </c>
      <c r="F633" s="7">
        <f t="shared" si="207"/>
        <v>0</v>
      </c>
      <c r="G633" s="7">
        <f t="shared" si="208"/>
        <v>0</v>
      </c>
      <c r="H633" s="7">
        <f t="shared" si="209"/>
        <v>0</v>
      </c>
      <c r="I633" s="7">
        <f t="shared" si="210"/>
        <v>0</v>
      </c>
      <c r="J633" s="7">
        <f t="shared" si="211"/>
        <v>0</v>
      </c>
      <c r="K633" s="10"/>
    </row>
    <row r="634" spans="1:11">
      <c r="A634" s="8">
        <v>535</v>
      </c>
      <c r="B634" s="13" t="s">
        <v>2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>
      <c r="A635" s="8">
        <v>536</v>
      </c>
      <c r="B635" s="10" t="s">
        <v>3</v>
      </c>
      <c r="C635" s="7">
        <f t="shared" si="146"/>
        <v>0</v>
      </c>
      <c r="D635" s="7">
        <f t="shared" si="153"/>
        <v>0</v>
      </c>
      <c r="E635" s="7">
        <f t="shared" si="154"/>
        <v>0</v>
      </c>
      <c r="F635" s="7">
        <f t="shared" si="207"/>
        <v>0</v>
      </c>
      <c r="G635" s="7">
        <f t="shared" si="208"/>
        <v>0</v>
      </c>
      <c r="H635" s="7">
        <f t="shared" si="209"/>
        <v>0</v>
      </c>
      <c r="I635" s="7">
        <f t="shared" si="210"/>
        <v>0</v>
      </c>
      <c r="J635" s="7">
        <f t="shared" si="211"/>
        <v>0</v>
      </c>
      <c r="K635" s="10"/>
    </row>
    <row r="636" spans="1:11">
      <c r="A636" s="8">
        <v>537</v>
      </c>
      <c r="B636" s="10" t="s">
        <v>4</v>
      </c>
      <c r="C636" s="7">
        <f t="shared" si="146"/>
        <v>0</v>
      </c>
      <c r="D636" s="7">
        <f>166-116-50</f>
        <v>0</v>
      </c>
      <c r="E636" s="7">
        <f t="shared" si="154"/>
        <v>0</v>
      </c>
      <c r="F636" s="7">
        <f t="shared" si="207"/>
        <v>0</v>
      </c>
      <c r="G636" s="7">
        <f t="shared" si="208"/>
        <v>0</v>
      </c>
      <c r="H636" s="7">
        <f t="shared" si="209"/>
        <v>0</v>
      </c>
      <c r="I636" s="7">
        <f t="shared" si="210"/>
        <v>0</v>
      </c>
      <c r="J636" s="7">
        <f t="shared" si="211"/>
        <v>0</v>
      </c>
      <c r="K636" s="10"/>
    </row>
    <row r="637" spans="1:11">
      <c r="A637" s="8">
        <v>538</v>
      </c>
      <c r="B637" s="10" t="s">
        <v>5</v>
      </c>
      <c r="C637" s="7">
        <f t="shared" si="146"/>
        <v>0</v>
      </c>
      <c r="D637" s="7">
        <f t="shared" si="153"/>
        <v>0</v>
      </c>
      <c r="E637" s="7">
        <f t="shared" si="154"/>
        <v>0</v>
      </c>
      <c r="F637" s="7">
        <f t="shared" si="207"/>
        <v>0</v>
      </c>
      <c r="G637" s="7">
        <f t="shared" si="208"/>
        <v>0</v>
      </c>
      <c r="H637" s="7">
        <f t="shared" si="209"/>
        <v>0</v>
      </c>
      <c r="I637" s="7">
        <f t="shared" si="210"/>
        <v>0</v>
      </c>
      <c r="J637" s="7">
        <f t="shared" si="211"/>
        <v>0</v>
      </c>
      <c r="K637" s="10"/>
    </row>
    <row r="638" spans="1:11" ht="38.25">
      <c r="A638" s="8">
        <v>539</v>
      </c>
      <c r="B638" s="13" t="s">
        <v>34</v>
      </c>
      <c r="C638" s="7">
        <f t="shared" si="146"/>
        <v>1245</v>
      </c>
      <c r="D638" s="7">
        <f>D639+D640+D641+D642</f>
        <v>145</v>
      </c>
      <c r="E638" s="7">
        <f>E640+E641+E642</f>
        <v>100</v>
      </c>
      <c r="F638" s="7">
        <f t="shared" ref="F638:J638" si="213">F640+F641+F642</f>
        <v>200</v>
      </c>
      <c r="G638" s="7">
        <f t="shared" si="213"/>
        <v>200</v>
      </c>
      <c r="H638" s="7">
        <f t="shared" si="213"/>
        <v>200</v>
      </c>
      <c r="I638" s="7">
        <f t="shared" si="213"/>
        <v>200</v>
      </c>
      <c r="J638" s="7">
        <f t="shared" si="213"/>
        <v>200</v>
      </c>
      <c r="K638" s="11"/>
    </row>
    <row r="639" spans="1:11">
      <c r="A639" s="8">
        <v>540</v>
      </c>
      <c r="B639" s="13" t="s">
        <v>2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11"/>
    </row>
    <row r="640" spans="1:11">
      <c r="A640" s="8">
        <v>541</v>
      </c>
      <c r="B640" s="10" t="s">
        <v>29</v>
      </c>
      <c r="C640" s="7">
        <f t="shared" si="146"/>
        <v>0</v>
      </c>
      <c r="D640" s="7">
        <f t="shared" si="153"/>
        <v>0</v>
      </c>
      <c r="E640" s="7">
        <f t="shared" si="154"/>
        <v>0</v>
      </c>
      <c r="F640" s="7">
        <f t="shared" ref="F640" si="214">G640+H640+I640+J640+K640+L640+M640</f>
        <v>0</v>
      </c>
      <c r="G640" s="7">
        <f t="shared" ref="G640" si="215">H640+I640+J640+K640+L640+M640+N640</f>
        <v>0</v>
      </c>
      <c r="H640" s="7">
        <f t="shared" ref="H640" si="216">I640+J640+K640+L640+M640+N640+O640</f>
        <v>0</v>
      </c>
      <c r="I640" s="7">
        <f t="shared" ref="I640" si="217">J640+K640+L640+M640+N640+O640+P640</f>
        <v>0</v>
      </c>
      <c r="J640" s="7">
        <f t="shared" ref="J640" si="218">K640+L640+M640+N640+O640+P640+Q640</f>
        <v>0</v>
      </c>
      <c r="K640" s="10"/>
    </row>
    <row r="641" spans="1:11">
      <c r="A641" s="8">
        <v>542</v>
      </c>
      <c r="B641" s="10" t="s">
        <v>30</v>
      </c>
      <c r="C641" s="7">
        <f t="shared" si="146"/>
        <v>1245</v>
      </c>
      <c r="D641" s="7">
        <f>100+145-100</f>
        <v>145</v>
      </c>
      <c r="E641" s="7">
        <v>100</v>
      </c>
      <c r="F641" s="7">
        <v>200</v>
      </c>
      <c r="G641" s="7">
        <v>200</v>
      </c>
      <c r="H641" s="7">
        <v>200</v>
      </c>
      <c r="I641" s="7">
        <v>200</v>
      </c>
      <c r="J641" s="7">
        <v>200</v>
      </c>
      <c r="K641" s="10"/>
    </row>
    <row r="642" spans="1:11">
      <c r="A642" s="8">
        <v>543</v>
      </c>
      <c r="B642" s="10" t="s">
        <v>23</v>
      </c>
      <c r="C642" s="7">
        <f t="shared" si="146"/>
        <v>0</v>
      </c>
      <c r="D642" s="7">
        <f t="shared" si="153"/>
        <v>0</v>
      </c>
      <c r="E642" s="7">
        <f t="shared" si="154"/>
        <v>0</v>
      </c>
      <c r="F642" s="7">
        <f t="shared" ref="F642" si="219">G642+H642+I642+J642+K642+L642+M642</f>
        <v>0</v>
      </c>
      <c r="G642" s="7">
        <f t="shared" ref="G642" si="220">H642+I642+J642+K642+L642+M642+N642</f>
        <v>0</v>
      </c>
      <c r="H642" s="7">
        <f t="shared" ref="H642" si="221">I642+J642+K642+L642+M642+N642+O642</f>
        <v>0</v>
      </c>
      <c r="I642" s="7">
        <f t="shared" ref="I642" si="222">J642+K642+L642+M642+N642+O642+P642</f>
        <v>0</v>
      </c>
      <c r="J642" s="7">
        <f t="shared" ref="J642" si="223">K642+L642+M642+N642+O642+P642+Q642</f>
        <v>0</v>
      </c>
      <c r="K642" s="10"/>
    </row>
    <row r="643" spans="1:11" ht="51">
      <c r="A643" s="8">
        <v>544</v>
      </c>
      <c r="B643" s="13" t="s">
        <v>245</v>
      </c>
      <c r="C643" s="7">
        <f t="shared" si="146"/>
        <v>500</v>
      </c>
      <c r="D643" s="7">
        <f>D644+D645+D646+D647</f>
        <v>0</v>
      </c>
      <c r="E643" s="7">
        <f>E645+E646+E647</f>
        <v>0</v>
      </c>
      <c r="F643" s="7">
        <v>100</v>
      </c>
      <c r="G643" s="7">
        <v>100</v>
      </c>
      <c r="H643" s="7">
        <v>100</v>
      </c>
      <c r="I643" s="7">
        <v>100</v>
      </c>
      <c r="J643" s="7">
        <v>100</v>
      </c>
      <c r="K643" s="10"/>
    </row>
    <row r="644" spans="1:11">
      <c r="A644" s="8">
        <v>545</v>
      </c>
      <c r="B644" s="13" t="s">
        <v>2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0"/>
    </row>
    <row r="645" spans="1:11">
      <c r="A645" s="8">
        <v>546</v>
      </c>
      <c r="B645" s="10" t="s">
        <v>29</v>
      </c>
      <c r="C645" s="7">
        <f t="shared" si="146"/>
        <v>0</v>
      </c>
      <c r="D645" s="7">
        <f t="shared" si="153"/>
        <v>0</v>
      </c>
      <c r="E645" s="7">
        <f t="shared" si="154"/>
        <v>0</v>
      </c>
      <c r="F645" s="7">
        <f t="shared" ref="F645" si="224">G645+H645+I645+J645+K645+L645+M645</f>
        <v>0</v>
      </c>
      <c r="G645" s="7">
        <f t="shared" ref="G645" si="225">H645+I645+J645+K645+L645+M645+N645</f>
        <v>0</v>
      </c>
      <c r="H645" s="7">
        <f t="shared" ref="H645" si="226">I645+J645+K645+L645+M645+N645+O645</f>
        <v>0</v>
      </c>
      <c r="I645" s="7">
        <f t="shared" ref="I645" si="227">J645+K645+L645+M645+N645+O645+P645</f>
        <v>0</v>
      </c>
      <c r="J645" s="7">
        <f t="shared" ref="J645" si="228">K645+L645+M645+N645+O645+P645+Q645</f>
        <v>0</v>
      </c>
      <c r="K645" s="10"/>
    </row>
    <row r="646" spans="1:11">
      <c r="A646" s="8">
        <v>547</v>
      </c>
      <c r="B646" s="10" t="s">
        <v>30</v>
      </c>
      <c r="C646" s="7">
        <f t="shared" si="146"/>
        <v>500</v>
      </c>
      <c r="D646" s="7">
        <v>0</v>
      </c>
      <c r="E646" s="7">
        <v>0</v>
      </c>
      <c r="F646" s="7">
        <v>100</v>
      </c>
      <c r="G646" s="7">
        <v>100</v>
      </c>
      <c r="H646" s="7">
        <v>100</v>
      </c>
      <c r="I646" s="7">
        <v>100</v>
      </c>
      <c r="J646" s="7">
        <v>100</v>
      </c>
      <c r="K646" s="10"/>
    </row>
    <row r="647" spans="1:11">
      <c r="A647" s="8">
        <v>548</v>
      </c>
      <c r="B647" s="10" t="s">
        <v>23</v>
      </c>
      <c r="C647" s="7">
        <f t="shared" si="146"/>
        <v>0</v>
      </c>
      <c r="D647" s="7">
        <f t="shared" si="153"/>
        <v>0</v>
      </c>
      <c r="E647" s="7">
        <f t="shared" si="154"/>
        <v>0</v>
      </c>
      <c r="F647" s="7">
        <f t="shared" ref="F647:F662" si="229">G647+H647+I647+J647+K647+L647+M647</f>
        <v>0</v>
      </c>
      <c r="G647" s="7">
        <f t="shared" ref="G647:G662" si="230">H647+I647+J647+K647+L647+M647+N647</f>
        <v>0</v>
      </c>
      <c r="H647" s="7">
        <f t="shared" ref="H647:H662" si="231">I647+J647+K647+L647+M647+N647+O647</f>
        <v>0</v>
      </c>
      <c r="I647" s="7">
        <f t="shared" ref="I647:I662" si="232">J647+K647+L647+M647+N647+O647+P647</f>
        <v>0</v>
      </c>
      <c r="J647" s="7">
        <f t="shared" ref="J647:J662" si="233">K647+L647+M647+N647+O647+P647+Q647</f>
        <v>0</v>
      </c>
      <c r="K647" s="10"/>
    </row>
    <row r="648" spans="1:11" ht="38.25">
      <c r="A648" s="8">
        <v>549</v>
      </c>
      <c r="B648" s="13" t="s">
        <v>188</v>
      </c>
      <c r="C648" s="7">
        <f t="shared" si="146"/>
        <v>0</v>
      </c>
      <c r="D648" s="7">
        <f t="shared" si="153"/>
        <v>0</v>
      </c>
      <c r="E648" s="7">
        <f t="shared" si="154"/>
        <v>0</v>
      </c>
      <c r="F648" s="7">
        <f t="shared" si="229"/>
        <v>0</v>
      </c>
      <c r="G648" s="7">
        <f t="shared" si="230"/>
        <v>0</v>
      </c>
      <c r="H648" s="7">
        <f t="shared" si="231"/>
        <v>0</v>
      </c>
      <c r="I648" s="7">
        <f t="shared" si="232"/>
        <v>0</v>
      </c>
      <c r="J648" s="7">
        <f t="shared" si="233"/>
        <v>0</v>
      </c>
      <c r="K648" s="10"/>
    </row>
    <row r="649" spans="1:11">
      <c r="A649" s="8">
        <v>550</v>
      </c>
      <c r="B649" s="13" t="s">
        <v>2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>
      <c r="A650" s="8">
        <v>551</v>
      </c>
      <c r="B650" s="10" t="s">
        <v>29</v>
      </c>
      <c r="C650" s="7">
        <f t="shared" si="146"/>
        <v>0</v>
      </c>
      <c r="D650" s="7">
        <f t="shared" si="153"/>
        <v>0</v>
      </c>
      <c r="E650" s="7">
        <f t="shared" si="154"/>
        <v>0</v>
      </c>
      <c r="F650" s="7">
        <f t="shared" si="229"/>
        <v>0</v>
      </c>
      <c r="G650" s="7">
        <f t="shared" si="230"/>
        <v>0</v>
      </c>
      <c r="H650" s="7">
        <f t="shared" si="231"/>
        <v>0</v>
      </c>
      <c r="I650" s="7">
        <f t="shared" si="232"/>
        <v>0</v>
      </c>
      <c r="J650" s="7">
        <f t="shared" si="233"/>
        <v>0</v>
      </c>
      <c r="K650" s="10"/>
    </row>
    <row r="651" spans="1:11">
      <c r="A651" s="8">
        <v>552</v>
      </c>
      <c r="B651" s="10" t="s">
        <v>30</v>
      </c>
      <c r="C651" s="7">
        <f t="shared" si="146"/>
        <v>0</v>
      </c>
      <c r="D651" s="7">
        <f t="shared" si="153"/>
        <v>0</v>
      </c>
      <c r="E651" s="7">
        <f t="shared" si="154"/>
        <v>0</v>
      </c>
      <c r="F651" s="7">
        <f t="shared" si="229"/>
        <v>0</v>
      </c>
      <c r="G651" s="7">
        <f t="shared" si="230"/>
        <v>0</v>
      </c>
      <c r="H651" s="7">
        <f t="shared" si="231"/>
        <v>0</v>
      </c>
      <c r="I651" s="7">
        <f t="shared" si="232"/>
        <v>0</v>
      </c>
      <c r="J651" s="7">
        <f t="shared" si="233"/>
        <v>0</v>
      </c>
      <c r="K651" s="10"/>
    </row>
    <row r="652" spans="1:11">
      <c r="A652" s="8"/>
      <c r="B652" s="10" t="s">
        <v>23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10"/>
    </row>
    <row r="653" spans="1:11" ht="38.25">
      <c r="A653" s="8"/>
      <c r="B653" s="13" t="s">
        <v>357</v>
      </c>
      <c r="C653" s="7">
        <f>D653+E653+F653+G653+H653+I653+J653</f>
        <v>50</v>
      </c>
      <c r="D653" s="7">
        <v>0</v>
      </c>
      <c r="E653" s="7">
        <f>E654+E655+E656+E657</f>
        <v>50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10"/>
    </row>
    <row r="654" spans="1:11">
      <c r="A654" s="8"/>
      <c r="B654" s="10" t="s">
        <v>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>
      <c r="A655" s="8"/>
      <c r="B655" s="10" t="s">
        <v>328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10"/>
    </row>
    <row r="656" spans="1:11">
      <c r="A656" s="8"/>
      <c r="B656" s="10" t="s">
        <v>358</v>
      </c>
      <c r="C656" s="7">
        <f>D656+E656+F656+G656+H656+I656+J656</f>
        <v>50</v>
      </c>
      <c r="D656" s="7">
        <v>0</v>
      </c>
      <c r="E656" s="7">
        <v>50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10"/>
    </row>
    <row r="657" spans="1:11">
      <c r="A657" s="8">
        <v>553</v>
      </c>
      <c r="B657" s="10" t="s">
        <v>5</v>
      </c>
      <c r="C657" s="7">
        <f t="shared" si="146"/>
        <v>0</v>
      </c>
      <c r="D657" s="7">
        <f t="shared" si="153"/>
        <v>0</v>
      </c>
      <c r="E657" s="7">
        <f t="shared" si="154"/>
        <v>0</v>
      </c>
      <c r="F657" s="7">
        <f t="shared" si="229"/>
        <v>0</v>
      </c>
      <c r="G657" s="7">
        <f t="shared" si="230"/>
        <v>0</v>
      </c>
      <c r="H657" s="7">
        <f t="shared" si="231"/>
        <v>0</v>
      </c>
      <c r="I657" s="7">
        <f t="shared" si="232"/>
        <v>0</v>
      </c>
      <c r="J657" s="7">
        <f t="shared" si="233"/>
        <v>0</v>
      </c>
      <c r="K657" s="10"/>
    </row>
    <row r="658" spans="1:11" ht="27">
      <c r="A658" s="8">
        <v>554</v>
      </c>
      <c r="B658" s="12" t="s">
        <v>217</v>
      </c>
      <c r="C658" s="9">
        <f t="shared" si="146"/>
        <v>0</v>
      </c>
      <c r="D658" s="9">
        <f t="shared" si="153"/>
        <v>0</v>
      </c>
      <c r="E658" s="9">
        <f t="shared" si="154"/>
        <v>0</v>
      </c>
      <c r="F658" s="9">
        <f t="shared" si="229"/>
        <v>0</v>
      </c>
      <c r="G658" s="9">
        <f t="shared" si="230"/>
        <v>0</v>
      </c>
      <c r="H658" s="9">
        <f t="shared" si="231"/>
        <v>0</v>
      </c>
      <c r="I658" s="9">
        <f t="shared" si="232"/>
        <v>0</v>
      </c>
      <c r="J658" s="9">
        <f t="shared" si="233"/>
        <v>0</v>
      </c>
      <c r="K658" s="10"/>
    </row>
    <row r="659" spans="1:11">
      <c r="A659" s="8">
        <v>555</v>
      </c>
      <c r="B659" s="12" t="s">
        <v>2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0</v>
      </c>
      <c r="K659" s="10"/>
    </row>
    <row r="660" spans="1:11">
      <c r="A660" s="8">
        <v>556</v>
      </c>
      <c r="B660" s="10" t="s">
        <v>29</v>
      </c>
      <c r="C660" s="7">
        <f t="shared" si="146"/>
        <v>0</v>
      </c>
      <c r="D660" s="7">
        <f t="shared" si="153"/>
        <v>0</v>
      </c>
      <c r="E660" s="7">
        <f t="shared" si="154"/>
        <v>0</v>
      </c>
      <c r="F660" s="7">
        <f t="shared" si="229"/>
        <v>0</v>
      </c>
      <c r="G660" s="7">
        <f t="shared" si="230"/>
        <v>0</v>
      </c>
      <c r="H660" s="7">
        <f t="shared" si="231"/>
        <v>0</v>
      </c>
      <c r="I660" s="7">
        <f t="shared" si="232"/>
        <v>0</v>
      </c>
      <c r="J660" s="7">
        <f t="shared" si="233"/>
        <v>0</v>
      </c>
      <c r="K660" s="10"/>
    </row>
    <row r="661" spans="1:11">
      <c r="A661" s="8">
        <v>557</v>
      </c>
      <c r="B661" s="10" t="s">
        <v>189</v>
      </c>
      <c r="C661" s="7">
        <f t="shared" si="146"/>
        <v>0</v>
      </c>
      <c r="D661" s="7">
        <f t="shared" si="153"/>
        <v>0</v>
      </c>
      <c r="E661" s="7">
        <f t="shared" si="154"/>
        <v>0</v>
      </c>
      <c r="F661" s="7">
        <f t="shared" si="229"/>
        <v>0</v>
      </c>
      <c r="G661" s="7">
        <f t="shared" si="230"/>
        <v>0</v>
      </c>
      <c r="H661" s="7">
        <f t="shared" si="231"/>
        <v>0</v>
      </c>
      <c r="I661" s="7">
        <f t="shared" si="232"/>
        <v>0</v>
      </c>
      <c r="J661" s="7">
        <f t="shared" si="233"/>
        <v>0</v>
      </c>
      <c r="K661" s="10"/>
    </row>
    <row r="662" spans="1:11">
      <c r="A662" s="8">
        <v>558</v>
      </c>
      <c r="B662" s="10" t="s">
        <v>5</v>
      </c>
      <c r="C662" s="7">
        <f t="shared" si="146"/>
        <v>0</v>
      </c>
      <c r="D662" s="7">
        <f t="shared" si="153"/>
        <v>0</v>
      </c>
      <c r="E662" s="7">
        <f t="shared" si="154"/>
        <v>0</v>
      </c>
      <c r="F662" s="7">
        <f t="shared" si="229"/>
        <v>0</v>
      </c>
      <c r="G662" s="7">
        <f t="shared" si="230"/>
        <v>0</v>
      </c>
      <c r="H662" s="7">
        <f t="shared" si="231"/>
        <v>0</v>
      </c>
      <c r="I662" s="7">
        <f t="shared" si="232"/>
        <v>0</v>
      </c>
      <c r="J662" s="7">
        <f t="shared" si="233"/>
        <v>0</v>
      </c>
      <c r="K662" s="10"/>
    </row>
    <row r="663" spans="1:11" ht="17.25" customHeight="1">
      <c r="A663" s="8">
        <v>559</v>
      </c>
      <c r="B663" s="63" t="s">
        <v>288</v>
      </c>
      <c r="C663" s="64"/>
      <c r="D663" s="64"/>
      <c r="E663" s="64"/>
      <c r="F663" s="64"/>
      <c r="G663" s="64"/>
      <c r="H663" s="64"/>
      <c r="I663" s="64"/>
      <c r="J663" s="64"/>
      <c r="K663" s="65"/>
    </row>
    <row r="664" spans="1:11">
      <c r="A664" s="8">
        <v>560</v>
      </c>
      <c r="B664" s="43" t="s">
        <v>80</v>
      </c>
      <c r="C664" s="9">
        <f>D664+E664+F664+G664+H664+I664+J664</f>
        <v>162959.80000000002</v>
      </c>
      <c r="D664" s="9">
        <f>D666+D667+D668</f>
        <v>31170.399999999998</v>
      </c>
      <c r="E664" s="9">
        <f>E666+E667+E668</f>
        <v>39596.800000000003</v>
      </c>
      <c r="F664" s="9">
        <f>F666+F667+F668</f>
        <v>18388</v>
      </c>
      <c r="G664" s="9">
        <f t="shared" ref="G664:J664" si="234">G666+G667+G668</f>
        <v>19248</v>
      </c>
      <c r="H664" s="9">
        <f t="shared" si="234"/>
        <v>16892</v>
      </c>
      <c r="I664" s="9">
        <f t="shared" si="234"/>
        <v>16892</v>
      </c>
      <c r="J664" s="9">
        <f t="shared" si="234"/>
        <v>20772.599999999999</v>
      </c>
      <c r="K664" s="10"/>
    </row>
    <row r="665" spans="1:11">
      <c r="A665" s="8">
        <v>561</v>
      </c>
      <c r="B665" s="43" t="s">
        <v>2</v>
      </c>
      <c r="C665" s="7">
        <f t="shared" ref="C665" si="235">D665+E665+F665+G665+H665+I665+J665</f>
        <v>0</v>
      </c>
      <c r="D665" s="7">
        <f t="shared" ref="D665" si="236">E665+F665+G665+H665+I665+J665+K665</f>
        <v>0</v>
      </c>
      <c r="E665" s="7">
        <f t="shared" ref="E665" si="237">F665+G665+H665+I665+J665+K665+L665</f>
        <v>0</v>
      </c>
      <c r="F665" s="7">
        <f t="shared" ref="F665" si="238">G665+H665+I665+J665+K665+L665+M665</f>
        <v>0</v>
      </c>
      <c r="G665" s="7">
        <f t="shared" ref="G665" si="239">H665+I665+J665+K665+L665+M665+N665</f>
        <v>0</v>
      </c>
      <c r="H665" s="7">
        <f t="shared" ref="H665" si="240">I665+J665+K665+L665+M665+N665+O665</f>
        <v>0</v>
      </c>
      <c r="I665" s="7">
        <f t="shared" ref="I665" si="241">J665+K665+L665+M665+N665+O665+P665</f>
        <v>0</v>
      </c>
      <c r="J665" s="7">
        <f t="shared" ref="J665" si="242">K665+L665+M665+N665+O665+P665+Q665</f>
        <v>0</v>
      </c>
      <c r="K665" s="10"/>
    </row>
    <row r="666" spans="1:11">
      <c r="A666" s="8">
        <v>562</v>
      </c>
      <c r="B666" s="10" t="s">
        <v>3</v>
      </c>
      <c r="C666" s="7">
        <f t="shared" ref="C666:C668" si="243">D666+E666+F666+G666+H666+I666+J666</f>
        <v>2965.4</v>
      </c>
      <c r="D666" s="7">
        <f>D672</f>
        <v>2965.4</v>
      </c>
      <c r="E666" s="7">
        <f t="shared" ref="D666:F668" si="244">F666+G666+H666+I666+J666+K666+L666</f>
        <v>0</v>
      </c>
      <c r="F666" s="7">
        <f t="shared" si="244"/>
        <v>0</v>
      </c>
      <c r="G666" s="7">
        <f t="shared" ref="G666" si="245">H666+I666+J666+K666+L666+M666+N666</f>
        <v>0</v>
      </c>
      <c r="H666" s="7">
        <f t="shared" ref="H666" si="246">I666+J666+K666+L666+M666+N666+O666</f>
        <v>0</v>
      </c>
      <c r="I666" s="7">
        <f t="shared" ref="I666" si="247">J666+K666+L666+M666+N666+O666+P666</f>
        <v>0</v>
      </c>
      <c r="J666" s="7">
        <f t="shared" ref="J666" si="248">K666+L666+M666+N666+O666+P666+Q666</f>
        <v>0</v>
      </c>
      <c r="K666" s="10"/>
    </row>
    <row r="667" spans="1:11">
      <c r="A667" s="8">
        <v>563</v>
      </c>
      <c r="B667" s="10" t="s">
        <v>4</v>
      </c>
      <c r="C667" s="7">
        <f t="shared" ref="C667:J667" si="249">C673+C755</f>
        <v>159994.4</v>
      </c>
      <c r="D667" s="7">
        <f>D673+D755</f>
        <v>28204.999999999996</v>
      </c>
      <c r="E667" s="7">
        <f t="shared" si="249"/>
        <v>39596.800000000003</v>
      </c>
      <c r="F667" s="7">
        <f t="shared" si="249"/>
        <v>18388</v>
      </c>
      <c r="G667" s="7">
        <f t="shared" si="249"/>
        <v>19248</v>
      </c>
      <c r="H667" s="7">
        <f t="shared" si="249"/>
        <v>16892</v>
      </c>
      <c r="I667" s="7">
        <f t="shared" si="249"/>
        <v>16892</v>
      </c>
      <c r="J667" s="7">
        <f t="shared" si="249"/>
        <v>20772.599999999999</v>
      </c>
      <c r="K667" s="10"/>
    </row>
    <row r="668" spans="1:11">
      <c r="A668" s="8">
        <v>564</v>
      </c>
      <c r="B668" s="10" t="s">
        <v>5</v>
      </c>
      <c r="C668" s="7">
        <f t="shared" si="243"/>
        <v>0</v>
      </c>
      <c r="D668" s="7">
        <f t="shared" si="244"/>
        <v>0</v>
      </c>
      <c r="E668" s="7">
        <f t="shared" si="244"/>
        <v>0</v>
      </c>
      <c r="F668" s="7">
        <f t="shared" si="244"/>
        <v>0</v>
      </c>
      <c r="G668" s="7">
        <f t="shared" ref="G668" si="250">H668+I668+J668+K668+L668+M668+N668</f>
        <v>0</v>
      </c>
      <c r="H668" s="7">
        <f t="shared" ref="H668" si="251">I668+J668+K668+L668+M668+N668+O668</f>
        <v>0</v>
      </c>
      <c r="I668" s="7">
        <f t="shared" ref="I668" si="252">J668+K668+L668+M668+N668+O668+P668</f>
        <v>0</v>
      </c>
      <c r="J668" s="7">
        <f t="shared" ref="J668" si="253">K668+L668+M668+N668+O668+P668+Q668</f>
        <v>0</v>
      </c>
      <c r="K668" s="10"/>
    </row>
    <row r="669" spans="1:11">
      <c r="A669" s="8">
        <v>565</v>
      </c>
      <c r="B669" s="10" t="s">
        <v>8</v>
      </c>
      <c r="C669" s="7"/>
      <c r="D669" s="7"/>
      <c r="E669" s="7"/>
      <c r="F669" s="7"/>
      <c r="G669" s="7"/>
      <c r="H669" s="7"/>
      <c r="I669" s="7"/>
      <c r="J669" s="7"/>
      <c r="K669" s="10"/>
    </row>
    <row r="670" spans="1:11" ht="25.5">
      <c r="A670" s="8">
        <v>566</v>
      </c>
      <c r="B670" s="41" t="s">
        <v>78</v>
      </c>
      <c r="C670" s="9">
        <f>D670+E670+F670+G670+H670+I670+J670</f>
        <v>51579.200000000004</v>
      </c>
      <c r="D670" s="9">
        <f>D672+D673+D674</f>
        <v>13537.699999999999</v>
      </c>
      <c r="E670" s="9">
        <f>E672+E673+E674</f>
        <v>22150.3</v>
      </c>
      <c r="F670" s="9">
        <f>F671+F672+F673+F674</f>
        <v>6258.5</v>
      </c>
      <c r="G670" s="9">
        <f>G671+G672+G673+G674</f>
        <v>4836</v>
      </c>
      <c r="H670" s="9">
        <f>H671+H672+H673+H674</f>
        <v>3743.3</v>
      </c>
      <c r="I670" s="9">
        <f>I671+I672+I673+I674</f>
        <v>1053.4000000000001</v>
      </c>
      <c r="J670" s="9">
        <f>J671+J672+J673+J674</f>
        <v>0</v>
      </c>
      <c r="K670" s="10"/>
    </row>
    <row r="671" spans="1:11">
      <c r="A671" s="8">
        <v>567</v>
      </c>
      <c r="B671" s="41" t="s">
        <v>2</v>
      </c>
      <c r="C671" s="7">
        <f t="shared" ref="C671" si="254">D671+E671+F671+G671+H671+I671+J671</f>
        <v>0</v>
      </c>
      <c r="D671" s="7">
        <f t="shared" ref="D671" si="255">E671+F671+G671+H671+I671+J671+K671</f>
        <v>0</v>
      </c>
      <c r="E671" s="7">
        <f t="shared" ref="E671" si="256">F671+G671+H671+I671+J671+K671+L671</f>
        <v>0</v>
      </c>
      <c r="F671" s="7">
        <f t="shared" ref="F671" si="257">G671+H671+I671+J671+K671+L671+M671</f>
        <v>0</v>
      </c>
      <c r="G671" s="7">
        <f t="shared" ref="G671" si="258">H671+I671+J671+K671+L671+M671+N671</f>
        <v>0</v>
      </c>
      <c r="H671" s="7">
        <f t="shared" ref="H671" si="259">I671+J671+K671+L671+M671+N671+O671</f>
        <v>0</v>
      </c>
      <c r="I671" s="7">
        <f t="shared" ref="I671" si="260">J671+K671+L671+M671+N671+O671+P671</f>
        <v>0</v>
      </c>
      <c r="J671" s="7">
        <f t="shared" ref="J671" si="261">K671+L671+M671+N671+O671+P671+Q671</f>
        <v>0</v>
      </c>
      <c r="K671" s="10"/>
    </row>
    <row r="672" spans="1:11">
      <c r="A672" s="8">
        <v>568</v>
      </c>
      <c r="B672" s="10" t="s">
        <v>3</v>
      </c>
      <c r="C672" s="7">
        <f t="shared" ref="C672:C674" si="262">D672+E672+F672+G672+H672+I672+J672</f>
        <v>2965.4</v>
      </c>
      <c r="D672" s="7">
        <f>D684</f>
        <v>2965.4</v>
      </c>
      <c r="E672" s="7">
        <f t="shared" ref="D672:F674" si="263">F672+G672+H672+I672+J672+K672+L672</f>
        <v>0</v>
      </c>
      <c r="F672" s="7">
        <f t="shared" si="263"/>
        <v>0</v>
      </c>
      <c r="G672" s="7">
        <f t="shared" ref="G672" si="264">H672+I672+J672+K672+L672+M672+N672</f>
        <v>0</v>
      </c>
      <c r="H672" s="7">
        <f t="shared" ref="H672" si="265">I672+J672+K672+L672+M672+N672+O672</f>
        <v>0</v>
      </c>
      <c r="I672" s="7">
        <f t="shared" ref="I672" si="266">J672+K672+L672+M672+N672+O672+P672</f>
        <v>0</v>
      </c>
      <c r="J672" s="7">
        <f t="shared" ref="J672" si="267">K672+L672+M672+N672+O672+P672+Q672</f>
        <v>0</v>
      </c>
      <c r="K672" s="10"/>
    </row>
    <row r="673" spans="1:11">
      <c r="A673" s="8">
        <v>569</v>
      </c>
      <c r="B673" s="10" t="s">
        <v>4</v>
      </c>
      <c r="C673" s="7">
        <f>D673+E673+F673+G673+H673+I673+J673</f>
        <v>48613.8</v>
      </c>
      <c r="D673" s="7">
        <f>D685+D729</f>
        <v>10572.3</v>
      </c>
      <c r="E673" s="7">
        <f t="shared" ref="E673:J673" si="268">E685+E729</f>
        <v>22150.3</v>
      </c>
      <c r="F673" s="7">
        <f t="shared" si="268"/>
        <v>6258.5</v>
      </c>
      <c r="G673" s="7">
        <f t="shared" si="268"/>
        <v>4836</v>
      </c>
      <c r="H673" s="7">
        <f t="shared" si="268"/>
        <v>3743.3</v>
      </c>
      <c r="I673" s="7">
        <f t="shared" si="268"/>
        <v>1053.4000000000001</v>
      </c>
      <c r="J673" s="7">
        <f t="shared" si="268"/>
        <v>0</v>
      </c>
      <c r="K673" s="10"/>
    </row>
    <row r="674" spans="1:11">
      <c r="A674" s="8">
        <v>570</v>
      </c>
      <c r="B674" s="10" t="s">
        <v>5</v>
      </c>
      <c r="C674" s="7">
        <f t="shared" si="262"/>
        <v>0</v>
      </c>
      <c r="D674" s="7">
        <f t="shared" si="263"/>
        <v>0</v>
      </c>
      <c r="E674" s="7">
        <f t="shared" si="263"/>
        <v>0</v>
      </c>
      <c r="F674" s="7">
        <f t="shared" si="263"/>
        <v>0</v>
      </c>
      <c r="G674" s="7">
        <f t="shared" ref="G674" si="269">H674+I674+J674+K674+L674+M674+N674</f>
        <v>0</v>
      </c>
      <c r="H674" s="7">
        <f t="shared" ref="H674" si="270">I674+J674+K674+L674+M674+N674+O674</f>
        <v>0</v>
      </c>
      <c r="I674" s="7">
        <f t="shared" ref="I674" si="271">J674+K674+L674+M674+N674+O674+P674</f>
        <v>0</v>
      </c>
      <c r="J674" s="7">
        <f t="shared" ref="J674" si="272">K674+L674+M674+N674+O674+P674+Q674</f>
        <v>0</v>
      </c>
      <c r="K674" s="10"/>
    </row>
    <row r="675" spans="1:11" ht="25.5">
      <c r="A675" s="8">
        <v>571</v>
      </c>
      <c r="B675" s="10" t="s">
        <v>9</v>
      </c>
      <c r="C675" s="7"/>
      <c r="D675" s="7"/>
      <c r="E675" s="7"/>
      <c r="F675" s="7"/>
      <c r="G675" s="7"/>
      <c r="H675" s="7"/>
      <c r="I675" s="7"/>
      <c r="J675" s="7"/>
      <c r="K675" s="10"/>
    </row>
    <row r="676" spans="1:11" ht="25.5">
      <c r="A676" s="8">
        <v>572</v>
      </c>
      <c r="B676" s="41" t="s">
        <v>81</v>
      </c>
      <c r="C676" s="9">
        <f>D676+E676+F676+G676+H676+I676+J676</f>
        <v>0</v>
      </c>
      <c r="D676" s="9">
        <f t="shared" ref="D676:F680" si="273">E676+F676+G676+H676+I676+J676+K676</f>
        <v>0</v>
      </c>
      <c r="E676" s="9">
        <f t="shared" si="273"/>
        <v>0</v>
      </c>
      <c r="F676" s="9">
        <f t="shared" si="273"/>
        <v>0</v>
      </c>
      <c r="G676" s="9">
        <f t="shared" ref="G676:G680" si="274">H676+I676+J676+K676+L676+M676+N676</f>
        <v>0</v>
      </c>
      <c r="H676" s="9">
        <f t="shared" ref="H676:H680" si="275">I676+J676+K676+L676+M676+N676+O676</f>
        <v>0</v>
      </c>
      <c r="I676" s="9">
        <f t="shared" ref="I676:I680" si="276">J676+K676+L676+M676+N676+O676+P676</f>
        <v>0</v>
      </c>
      <c r="J676" s="9">
        <f t="shared" ref="J676:J680" si="277">K676+L676+M676+N676+O676+P676+Q676</f>
        <v>0</v>
      </c>
      <c r="K676" s="10"/>
    </row>
    <row r="677" spans="1:11">
      <c r="A677" s="8">
        <v>573</v>
      </c>
      <c r="B677" s="41" t="s">
        <v>2</v>
      </c>
      <c r="C677" s="7">
        <f t="shared" ref="C677" si="278">D677+E677+F677+G677+H677+I677+J677</f>
        <v>0</v>
      </c>
      <c r="D677" s="7">
        <f t="shared" si="273"/>
        <v>0</v>
      </c>
      <c r="E677" s="7">
        <f t="shared" si="273"/>
        <v>0</v>
      </c>
      <c r="F677" s="7">
        <f t="shared" si="273"/>
        <v>0</v>
      </c>
      <c r="G677" s="7">
        <f t="shared" si="274"/>
        <v>0</v>
      </c>
      <c r="H677" s="7">
        <f t="shared" si="275"/>
        <v>0</v>
      </c>
      <c r="I677" s="7">
        <f t="shared" si="276"/>
        <v>0</v>
      </c>
      <c r="J677" s="7">
        <f t="shared" si="277"/>
        <v>0</v>
      </c>
      <c r="K677" s="10"/>
    </row>
    <row r="678" spans="1:11">
      <c r="A678" s="8">
        <v>574</v>
      </c>
      <c r="B678" s="10" t="s">
        <v>3</v>
      </c>
      <c r="C678" s="7">
        <f t="shared" ref="C678:C680" si="279">D678+E678+F678+G678+H678+I678+J678</f>
        <v>0</v>
      </c>
      <c r="D678" s="7">
        <f t="shared" si="273"/>
        <v>0</v>
      </c>
      <c r="E678" s="7">
        <f t="shared" si="273"/>
        <v>0</v>
      </c>
      <c r="F678" s="7">
        <f t="shared" si="273"/>
        <v>0</v>
      </c>
      <c r="G678" s="7">
        <f t="shared" si="274"/>
        <v>0</v>
      </c>
      <c r="H678" s="7">
        <f t="shared" si="275"/>
        <v>0</v>
      </c>
      <c r="I678" s="7">
        <f t="shared" si="276"/>
        <v>0</v>
      </c>
      <c r="J678" s="7">
        <f t="shared" si="277"/>
        <v>0</v>
      </c>
      <c r="K678" s="10"/>
    </row>
    <row r="679" spans="1:11">
      <c r="A679" s="8">
        <v>575</v>
      </c>
      <c r="B679" s="10" t="s">
        <v>4</v>
      </c>
      <c r="C679" s="7">
        <f t="shared" si="279"/>
        <v>0</v>
      </c>
      <c r="D679" s="7">
        <f t="shared" si="273"/>
        <v>0</v>
      </c>
      <c r="E679" s="7">
        <f t="shared" si="273"/>
        <v>0</v>
      </c>
      <c r="F679" s="7">
        <f t="shared" si="273"/>
        <v>0</v>
      </c>
      <c r="G679" s="7">
        <f t="shared" si="274"/>
        <v>0</v>
      </c>
      <c r="H679" s="7">
        <f t="shared" si="275"/>
        <v>0</v>
      </c>
      <c r="I679" s="7">
        <f t="shared" si="276"/>
        <v>0</v>
      </c>
      <c r="J679" s="7">
        <f t="shared" si="277"/>
        <v>0</v>
      </c>
      <c r="K679" s="10"/>
    </row>
    <row r="680" spans="1:11">
      <c r="A680" s="8">
        <v>576</v>
      </c>
      <c r="B680" s="10" t="s">
        <v>5</v>
      </c>
      <c r="C680" s="7">
        <f t="shared" si="279"/>
        <v>0</v>
      </c>
      <c r="D680" s="7">
        <f t="shared" si="273"/>
        <v>0</v>
      </c>
      <c r="E680" s="7">
        <f t="shared" si="273"/>
        <v>0</v>
      </c>
      <c r="F680" s="7">
        <f t="shared" si="273"/>
        <v>0</v>
      </c>
      <c r="G680" s="7">
        <f t="shared" si="274"/>
        <v>0</v>
      </c>
      <c r="H680" s="7">
        <f t="shared" si="275"/>
        <v>0</v>
      </c>
      <c r="I680" s="7">
        <f t="shared" si="276"/>
        <v>0</v>
      </c>
      <c r="J680" s="7">
        <f t="shared" si="277"/>
        <v>0</v>
      </c>
      <c r="K680" s="10"/>
    </row>
    <row r="681" spans="1:11">
      <c r="A681" s="8">
        <v>577</v>
      </c>
      <c r="B681" s="10" t="s">
        <v>10</v>
      </c>
      <c r="C681" s="9"/>
      <c r="D681" s="7"/>
      <c r="E681" s="7"/>
      <c r="F681" s="7"/>
      <c r="G681" s="7"/>
      <c r="H681" s="7"/>
      <c r="I681" s="7"/>
      <c r="J681" s="7"/>
      <c r="K681" s="10"/>
    </row>
    <row r="682" spans="1:11" ht="54">
      <c r="A682" s="8">
        <v>578</v>
      </c>
      <c r="B682" s="12" t="s">
        <v>302</v>
      </c>
      <c r="C682" s="9">
        <f>D682+E682+F682+G682+H682+I682+J682</f>
        <v>49162.5</v>
      </c>
      <c r="D682" s="9">
        <f>D684+D685+D686</f>
        <v>13437.699999999999</v>
      </c>
      <c r="E682" s="9">
        <f>E684+E685+E686</f>
        <v>22150.3</v>
      </c>
      <c r="F682" s="9">
        <f>F684+F685+F686</f>
        <v>6258.5</v>
      </c>
      <c r="G682" s="9">
        <f t="shared" ref="G682:J682" si="280">G684+G685+G686</f>
        <v>4836</v>
      </c>
      <c r="H682" s="9">
        <f t="shared" si="280"/>
        <v>2480</v>
      </c>
      <c r="I682" s="9">
        <f t="shared" si="280"/>
        <v>0</v>
      </c>
      <c r="J682" s="9">
        <f t="shared" si="280"/>
        <v>0</v>
      </c>
      <c r="K682" s="10">
        <v>61.63</v>
      </c>
    </row>
    <row r="683" spans="1:11">
      <c r="A683" s="8">
        <v>579</v>
      </c>
      <c r="B683" s="10" t="s">
        <v>2</v>
      </c>
      <c r="C683" s="7">
        <f t="shared" ref="C683" si="281">D683+E683+F683+G683+H683+I683+J683</f>
        <v>0</v>
      </c>
      <c r="D683" s="7">
        <f t="shared" ref="D683" si="282">E683+F683+G683+H683+I683+J683+K683</f>
        <v>0</v>
      </c>
      <c r="E683" s="7">
        <f t="shared" ref="E683" si="283">F683+G683+H683+I683+J683+K683+L683</f>
        <v>0</v>
      </c>
      <c r="F683" s="7">
        <f t="shared" ref="F683" si="284">G683+H683+I683+J683+K683+L683+M683</f>
        <v>0</v>
      </c>
      <c r="G683" s="7">
        <f t="shared" ref="G683" si="285">H683+I683+J683+K683+L683+M683+N683</f>
        <v>0</v>
      </c>
      <c r="H683" s="7">
        <f t="shared" ref="H683" si="286">I683+J683+K683+L683+M683+N683+O683</f>
        <v>0</v>
      </c>
      <c r="I683" s="7">
        <f t="shared" ref="I683" si="287">J683+K683+L683+M683+N683+O683+P683</f>
        <v>0</v>
      </c>
      <c r="J683" s="7">
        <f t="shared" ref="J683" si="288">K683+L683+M683+N683+O683+P683+Q683</f>
        <v>0</v>
      </c>
      <c r="K683" s="10"/>
    </row>
    <row r="684" spans="1:11">
      <c r="A684" s="8">
        <v>580</v>
      </c>
      <c r="B684" s="10" t="s">
        <v>3</v>
      </c>
      <c r="C684" s="7">
        <f t="shared" ref="C684:C727" si="289">D684+E684+F684+G684+H684+I684+J684</f>
        <v>2965.4</v>
      </c>
      <c r="D684" s="7">
        <f>D689</f>
        <v>2965.4</v>
      </c>
      <c r="E684" s="7">
        <f t="shared" ref="D684:F701" si="290">F684+G684+H684+I684+J684+K684+L684</f>
        <v>0</v>
      </c>
      <c r="F684" s="7">
        <f t="shared" si="290"/>
        <v>0</v>
      </c>
      <c r="G684" s="7">
        <f t="shared" ref="G684" si="291">H684+I684+J684+K684+L684+M684+N684</f>
        <v>0</v>
      </c>
      <c r="H684" s="7">
        <f t="shared" ref="H684" si="292">I684+J684+K684+L684+M684+N684+O684</f>
        <v>0</v>
      </c>
      <c r="I684" s="7">
        <f t="shared" ref="I684" si="293">J684+K684+L684+M684+N684+O684+P684</f>
        <v>0</v>
      </c>
      <c r="J684" s="7">
        <f t="shared" ref="J684" si="294">K684+L684+M684+N684+O684+P684+Q684</f>
        <v>0</v>
      </c>
      <c r="K684" s="10"/>
    </row>
    <row r="685" spans="1:11">
      <c r="A685" s="8">
        <v>581</v>
      </c>
      <c r="B685" s="10" t="s">
        <v>4</v>
      </c>
      <c r="C685" s="7">
        <f t="shared" si="289"/>
        <v>46197.1</v>
      </c>
      <c r="D685" s="7">
        <f>D690+D695+D700+D705+D710+D715+D720</f>
        <v>10472.299999999999</v>
      </c>
      <c r="E685" s="7">
        <f>E690+E695+E700+E705+E715+E724</f>
        <v>22150.3</v>
      </c>
      <c r="F685" s="7">
        <f>F690+F695+F700+F705+F710+F715</f>
        <v>6258.5</v>
      </c>
      <c r="G685" s="7">
        <f>G690+G695+G700+G705+G710+G715</f>
        <v>4836</v>
      </c>
      <c r="H685" s="7">
        <f>H690+H695+H700+H705+H710+H715</f>
        <v>2480</v>
      </c>
      <c r="I685" s="7">
        <f>I690+I695+I700+I705+I710+I715</f>
        <v>0</v>
      </c>
      <c r="J685" s="7">
        <f>J690+J695+J700+J705+J710+J715</f>
        <v>0</v>
      </c>
      <c r="K685" s="10"/>
    </row>
    <row r="686" spans="1:11">
      <c r="A686" s="8">
        <v>582</v>
      </c>
      <c r="B686" s="10" t="s">
        <v>5</v>
      </c>
      <c r="C686" s="7">
        <f t="shared" si="289"/>
        <v>0</v>
      </c>
      <c r="D686" s="7">
        <f t="shared" si="290"/>
        <v>0</v>
      </c>
      <c r="E686" s="7">
        <f t="shared" si="290"/>
        <v>0</v>
      </c>
      <c r="F686" s="7">
        <f t="shared" si="290"/>
        <v>0</v>
      </c>
      <c r="G686" s="7">
        <f t="shared" ref="G686:G715" si="295">H686+I686+J686+K686+L686+M686+N686</f>
        <v>0</v>
      </c>
      <c r="H686" s="7">
        <f t="shared" ref="H686:H715" si="296">I686+J686+K686+L686+M686+N686+O686</f>
        <v>0</v>
      </c>
      <c r="I686" s="7">
        <f t="shared" ref="I686:I715" si="297">J686+K686+L686+M686+N686+O686+P686</f>
        <v>0</v>
      </c>
      <c r="J686" s="7">
        <f t="shared" ref="J686:J715" si="298">K686+L686+M686+N686+O686+P686+Q686</f>
        <v>0</v>
      </c>
      <c r="K686" s="10"/>
    </row>
    <row r="687" spans="1:11" ht="38.25">
      <c r="A687" s="8">
        <v>583</v>
      </c>
      <c r="B687" s="13" t="s">
        <v>35</v>
      </c>
      <c r="C687" s="9">
        <f t="shared" si="289"/>
        <v>3015.7000000000003</v>
      </c>
      <c r="D687" s="9">
        <f>D688+D689+D690+D691</f>
        <v>3015.7000000000003</v>
      </c>
      <c r="E687" s="9">
        <f t="shared" si="290"/>
        <v>0</v>
      </c>
      <c r="F687" s="9">
        <f t="shared" si="290"/>
        <v>0</v>
      </c>
      <c r="G687" s="9">
        <f t="shared" si="295"/>
        <v>0</v>
      </c>
      <c r="H687" s="9">
        <f t="shared" si="296"/>
        <v>0</v>
      </c>
      <c r="I687" s="9">
        <f t="shared" si="297"/>
        <v>0</v>
      </c>
      <c r="J687" s="9">
        <f t="shared" si="298"/>
        <v>0</v>
      </c>
      <c r="K687" s="10"/>
    </row>
    <row r="688" spans="1:11">
      <c r="A688" s="8">
        <v>584</v>
      </c>
      <c r="B688" s="13" t="s">
        <v>2</v>
      </c>
      <c r="C688" s="7">
        <f t="shared" si="289"/>
        <v>0</v>
      </c>
      <c r="D688" s="7">
        <f t="shared" si="290"/>
        <v>0</v>
      </c>
      <c r="E688" s="7">
        <f t="shared" si="290"/>
        <v>0</v>
      </c>
      <c r="F688" s="7">
        <f t="shared" si="290"/>
        <v>0</v>
      </c>
      <c r="G688" s="7">
        <f t="shared" si="295"/>
        <v>0</v>
      </c>
      <c r="H688" s="7">
        <f t="shared" si="296"/>
        <v>0</v>
      </c>
      <c r="I688" s="7">
        <f t="shared" si="297"/>
        <v>0</v>
      </c>
      <c r="J688" s="7">
        <f t="shared" si="298"/>
        <v>0</v>
      </c>
      <c r="K688" s="10"/>
    </row>
    <row r="689" spans="1:11">
      <c r="A689" s="8">
        <v>585</v>
      </c>
      <c r="B689" s="10" t="s">
        <v>3</v>
      </c>
      <c r="C689" s="7">
        <f t="shared" si="289"/>
        <v>2965.4</v>
      </c>
      <c r="D689" s="7">
        <v>2965.4</v>
      </c>
      <c r="E689" s="7">
        <f t="shared" si="290"/>
        <v>0</v>
      </c>
      <c r="F689" s="7">
        <f t="shared" si="290"/>
        <v>0</v>
      </c>
      <c r="G689" s="7">
        <f t="shared" si="295"/>
        <v>0</v>
      </c>
      <c r="H689" s="7">
        <f t="shared" si="296"/>
        <v>0</v>
      </c>
      <c r="I689" s="7">
        <f t="shared" si="297"/>
        <v>0</v>
      </c>
      <c r="J689" s="7">
        <f t="shared" si="298"/>
        <v>0</v>
      </c>
      <c r="K689" s="10"/>
    </row>
    <row r="690" spans="1:11">
      <c r="A690" s="8">
        <v>586</v>
      </c>
      <c r="B690" s="10" t="s">
        <v>4</v>
      </c>
      <c r="C690" s="7">
        <v>0</v>
      </c>
      <c r="D690" s="7">
        <v>50.3</v>
      </c>
      <c r="E690" s="7">
        <f t="shared" si="290"/>
        <v>0</v>
      </c>
      <c r="F690" s="7">
        <f t="shared" si="290"/>
        <v>0</v>
      </c>
      <c r="G690" s="7">
        <f t="shared" si="295"/>
        <v>0</v>
      </c>
      <c r="H690" s="7">
        <f t="shared" si="296"/>
        <v>0</v>
      </c>
      <c r="I690" s="7">
        <f t="shared" si="297"/>
        <v>0</v>
      </c>
      <c r="J690" s="7">
        <f t="shared" si="298"/>
        <v>0</v>
      </c>
      <c r="K690" s="10"/>
    </row>
    <row r="691" spans="1:11">
      <c r="A691" s="8">
        <v>587</v>
      </c>
      <c r="B691" s="10" t="s">
        <v>5</v>
      </c>
      <c r="C691" s="7">
        <f t="shared" si="289"/>
        <v>0</v>
      </c>
      <c r="D691" s="7">
        <f t="shared" si="290"/>
        <v>0</v>
      </c>
      <c r="E691" s="7">
        <f t="shared" si="290"/>
        <v>0</v>
      </c>
      <c r="F691" s="7">
        <f t="shared" si="290"/>
        <v>0</v>
      </c>
      <c r="G691" s="7">
        <f t="shared" si="295"/>
        <v>0</v>
      </c>
      <c r="H691" s="7">
        <f t="shared" si="296"/>
        <v>0</v>
      </c>
      <c r="I691" s="7">
        <f t="shared" si="297"/>
        <v>0</v>
      </c>
      <c r="J691" s="7">
        <f t="shared" si="298"/>
        <v>0</v>
      </c>
      <c r="K691" s="10"/>
    </row>
    <row r="692" spans="1:11" ht="38.25">
      <c r="A692" s="8">
        <v>588</v>
      </c>
      <c r="B692" s="13" t="s">
        <v>305</v>
      </c>
      <c r="C692" s="9">
        <f t="shared" si="289"/>
        <v>10235</v>
      </c>
      <c r="D692" s="9">
        <f>D694+D695+D696</f>
        <v>10235</v>
      </c>
      <c r="E692" s="9">
        <f>E694+E695+E696</f>
        <v>0</v>
      </c>
      <c r="F692" s="9">
        <f t="shared" si="290"/>
        <v>0</v>
      </c>
      <c r="G692" s="9">
        <f t="shared" si="295"/>
        <v>0</v>
      </c>
      <c r="H692" s="9">
        <f t="shared" si="296"/>
        <v>0</v>
      </c>
      <c r="I692" s="9">
        <f t="shared" si="297"/>
        <v>0</v>
      </c>
      <c r="J692" s="9">
        <f t="shared" si="298"/>
        <v>0</v>
      </c>
      <c r="K692" s="10"/>
    </row>
    <row r="693" spans="1:11">
      <c r="A693" s="8">
        <v>589</v>
      </c>
      <c r="B693" s="10" t="s">
        <v>2</v>
      </c>
      <c r="C693" s="7">
        <f t="shared" si="289"/>
        <v>0</v>
      </c>
      <c r="D693" s="7">
        <f t="shared" ref="D693" si="299">E693+F693+G693+H693+I693+J693+K693</f>
        <v>0</v>
      </c>
      <c r="E693" s="7">
        <f t="shared" ref="E693" si="300">F693+G693+H693+I693+J693+K693+L693</f>
        <v>0</v>
      </c>
      <c r="F693" s="7">
        <f t="shared" si="290"/>
        <v>0</v>
      </c>
      <c r="G693" s="7">
        <f t="shared" si="295"/>
        <v>0</v>
      </c>
      <c r="H693" s="7">
        <f t="shared" si="296"/>
        <v>0</v>
      </c>
      <c r="I693" s="7">
        <f t="shared" si="297"/>
        <v>0</v>
      </c>
      <c r="J693" s="7">
        <f t="shared" si="298"/>
        <v>0</v>
      </c>
      <c r="K693" s="10"/>
    </row>
    <row r="694" spans="1:11">
      <c r="A694" s="8">
        <v>590</v>
      </c>
      <c r="B694" s="10" t="s">
        <v>3</v>
      </c>
      <c r="C694" s="7">
        <f t="shared" si="289"/>
        <v>0</v>
      </c>
      <c r="D694" s="7">
        <f t="shared" si="290"/>
        <v>0</v>
      </c>
      <c r="E694" s="7">
        <f t="shared" si="290"/>
        <v>0</v>
      </c>
      <c r="F694" s="7">
        <f t="shared" si="290"/>
        <v>0</v>
      </c>
      <c r="G694" s="7">
        <f t="shared" si="295"/>
        <v>0</v>
      </c>
      <c r="H694" s="7">
        <f t="shared" si="296"/>
        <v>0</v>
      </c>
      <c r="I694" s="7">
        <f t="shared" si="297"/>
        <v>0</v>
      </c>
      <c r="J694" s="7">
        <f t="shared" si="298"/>
        <v>0</v>
      </c>
      <c r="K694" s="10"/>
    </row>
    <row r="695" spans="1:11">
      <c r="A695" s="8">
        <v>591</v>
      </c>
      <c r="B695" s="10" t="s">
        <v>4</v>
      </c>
      <c r="C695" s="7">
        <f t="shared" si="289"/>
        <v>10235</v>
      </c>
      <c r="D695" s="7">
        <f>11000-645-20-100</f>
        <v>10235</v>
      </c>
      <c r="E695" s="7">
        <v>0</v>
      </c>
      <c r="F695" s="7">
        <f t="shared" si="290"/>
        <v>0</v>
      </c>
      <c r="G695" s="7">
        <f t="shared" si="295"/>
        <v>0</v>
      </c>
      <c r="H695" s="7">
        <f t="shared" si="296"/>
        <v>0</v>
      </c>
      <c r="I695" s="7">
        <f t="shared" si="297"/>
        <v>0</v>
      </c>
      <c r="J695" s="7">
        <f t="shared" si="298"/>
        <v>0</v>
      </c>
      <c r="K695" s="10"/>
    </row>
    <row r="696" spans="1:11">
      <c r="A696" s="8">
        <v>592</v>
      </c>
      <c r="B696" s="10" t="s">
        <v>5</v>
      </c>
      <c r="C696" s="7">
        <f t="shared" si="289"/>
        <v>0</v>
      </c>
      <c r="D696" s="7">
        <f>E696+F696+G696+H696+I696+J696+K696</f>
        <v>0</v>
      </c>
      <c r="E696" s="7">
        <f t="shared" si="290"/>
        <v>0</v>
      </c>
      <c r="F696" s="7">
        <f t="shared" si="290"/>
        <v>0</v>
      </c>
      <c r="G696" s="7">
        <f t="shared" si="295"/>
        <v>0</v>
      </c>
      <c r="H696" s="7">
        <f t="shared" si="296"/>
        <v>0</v>
      </c>
      <c r="I696" s="7">
        <f t="shared" si="297"/>
        <v>0</v>
      </c>
      <c r="J696" s="7">
        <f t="shared" si="298"/>
        <v>0</v>
      </c>
      <c r="K696" s="10"/>
    </row>
    <row r="697" spans="1:11" ht="25.5">
      <c r="A697" s="8">
        <v>593</v>
      </c>
      <c r="B697" s="13" t="s">
        <v>36</v>
      </c>
      <c r="C697" s="9">
        <f>D697+E697+F697+G697+H697+I697+J697</f>
        <v>0</v>
      </c>
      <c r="D697" s="9">
        <f>D699+D700+D701</f>
        <v>0</v>
      </c>
      <c r="E697" s="9">
        <f>E699+E700+E701</f>
        <v>0</v>
      </c>
      <c r="F697" s="9">
        <f t="shared" si="290"/>
        <v>0</v>
      </c>
      <c r="G697" s="9">
        <f t="shared" si="295"/>
        <v>0</v>
      </c>
      <c r="H697" s="9">
        <f t="shared" si="296"/>
        <v>0</v>
      </c>
      <c r="I697" s="9">
        <f t="shared" si="297"/>
        <v>0</v>
      </c>
      <c r="J697" s="9">
        <f t="shared" si="298"/>
        <v>0</v>
      </c>
      <c r="K697" s="10"/>
    </row>
    <row r="698" spans="1:11">
      <c r="A698" s="8">
        <v>594</v>
      </c>
      <c r="B698" s="13" t="s">
        <v>2</v>
      </c>
      <c r="C698" s="7">
        <f t="shared" si="289"/>
        <v>0</v>
      </c>
      <c r="D698" s="7">
        <f t="shared" ref="D698" si="301">E698+F698+G698+H698+I698+J698+K698</f>
        <v>0</v>
      </c>
      <c r="E698" s="7">
        <f t="shared" ref="E698" si="302">F698+G698+H698+I698+J698+K698+L698</f>
        <v>0</v>
      </c>
      <c r="F698" s="7">
        <f t="shared" si="290"/>
        <v>0</v>
      </c>
      <c r="G698" s="7">
        <f t="shared" si="295"/>
        <v>0</v>
      </c>
      <c r="H698" s="7">
        <f t="shared" si="296"/>
        <v>0</v>
      </c>
      <c r="I698" s="7">
        <f t="shared" si="297"/>
        <v>0</v>
      </c>
      <c r="J698" s="7">
        <f t="shared" si="298"/>
        <v>0</v>
      </c>
      <c r="K698" s="10"/>
    </row>
    <row r="699" spans="1:11">
      <c r="A699" s="8">
        <v>595</v>
      </c>
      <c r="B699" s="10" t="s">
        <v>3</v>
      </c>
      <c r="C699" s="7">
        <f t="shared" si="289"/>
        <v>0</v>
      </c>
      <c r="D699" s="7">
        <f t="shared" si="290"/>
        <v>0</v>
      </c>
      <c r="E699" s="7">
        <f t="shared" si="290"/>
        <v>0</v>
      </c>
      <c r="F699" s="7">
        <f t="shared" si="290"/>
        <v>0</v>
      </c>
      <c r="G699" s="7">
        <f t="shared" si="295"/>
        <v>0</v>
      </c>
      <c r="H699" s="7">
        <f t="shared" si="296"/>
        <v>0</v>
      </c>
      <c r="I699" s="7">
        <f t="shared" si="297"/>
        <v>0</v>
      </c>
      <c r="J699" s="7">
        <f t="shared" si="298"/>
        <v>0</v>
      </c>
      <c r="K699" s="10"/>
    </row>
    <row r="700" spans="1:11">
      <c r="A700" s="8">
        <v>596</v>
      </c>
      <c r="B700" s="10" t="s">
        <v>4</v>
      </c>
      <c r="C700" s="7">
        <f t="shared" si="289"/>
        <v>0</v>
      </c>
      <c r="D700" s="7">
        <v>0</v>
      </c>
      <c r="E700" s="7">
        <v>0</v>
      </c>
      <c r="F700" s="7">
        <f t="shared" si="290"/>
        <v>0</v>
      </c>
      <c r="G700" s="7">
        <f t="shared" si="295"/>
        <v>0</v>
      </c>
      <c r="H700" s="7">
        <f t="shared" si="296"/>
        <v>0</v>
      </c>
      <c r="I700" s="7">
        <f t="shared" si="297"/>
        <v>0</v>
      </c>
      <c r="J700" s="7">
        <f t="shared" si="298"/>
        <v>0</v>
      </c>
      <c r="K700" s="10"/>
    </row>
    <row r="701" spans="1:11">
      <c r="A701" s="8">
        <v>597</v>
      </c>
      <c r="B701" s="10" t="s">
        <v>5</v>
      </c>
      <c r="C701" s="7">
        <f t="shared" si="289"/>
        <v>0</v>
      </c>
      <c r="D701" s="7">
        <f t="shared" si="290"/>
        <v>0</v>
      </c>
      <c r="E701" s="7">
        <f t="shared" si="290"/>
        <v>0</v>
      </c>
      <c r="F701" s="7">
        <f t="shared" si="290"/>
        <v>0</v>
      </c>
      <c r="G701" s="7">
        <f t="shared" si="295"/>
        <v>0</v>
      </c>
      <c r="H701" s="7">
        <f t="shared" si="296"/>
        <v>0</v>
      </c>
      <c r="I701" s="7">
        <f t="shared" si="297"/>
        <v>0</v>
      </c>
      <c r="J701" s="7">
        <f t="shared" si="298"/>
        <v>0</v>
      </c>
      <c r="K701" s="10"/>
    </row>
    <row r="702" spans="1:11" ht="38.25">
      <c r="A702" s="8">
        <v>598</v>
      </c>
      <c r="B702" s="13" t="s">
        <v>37</v>
      </c>
      <c r="C702" s="7">
        <f t="shared" si="289"/>
        <v>7316</v>
      </c>
      <c r="D702" s="7">
        <v>0</v>
      </c>
      <c r="E702" s="7">
        <f>E704+E705+E706</f>
        <v>0</v>
      </c>
      <c r="F702" s="7">
        <v>0</v>
      </c>
      <c r="G702" s="7">
        <f>G704+G705+G706</f>
        <v>4836</v>
      </c>
      <c r="H702" s="7">
        <f>H704+H705+H706</f>
        <v>2480</v>
      </c>
      <c r="I702" s="7">
        <f t="shared" si="297"/>
        <v>0</v>
      </c>
      <c r="J702" s="7">
        <f t="shared" si="298"/>
        <v>0</v>
      </c>
      <c r="K702" s="10"/>
    </row>
    <row r="703" spans="1:11">
      <c r="A703" s="8">
        <v>599</v>
      </c>
      <c r="B703" s="13" t="s">
        <v>2</v>
      </c>
      <c r="C703" s="7">
        <f t="shared" si="289"/>
        <v>0</v>
      </c>
      <c r="D703" s="7">
        <f t="shared" ref="D703" si="303">E703+F703+G703+H703+I703+J703+K703</f>
        <v>0</v>
      </c>
      <c r="E703" s="7">
        <f t="shared" ref="E703" si="304">F703+G703+H703+I703+J703+K703+L703</f>
        <v>0</v>
      </c>
      <c r="F703" s="7">
        <f t="shared" ref="F703" si="305">G703+H703+I703+J703+K703+L703+M703</f>
        <v>0</v>
      </c>
      <c r="G703" s="7">
        <f t="shared" ref="G703" si="306">H703+I703+J703+K703+L703+M703+N703</f>
        <v>0</v>
      </c>
      <c r="H703" s="7">
        <f t="shared" ref="H703" si="307">I703+J703+K703+L703+M703+N703+O703</f>
        <v>0</v>
      </c>
      <c r="I703" s="7">
        <f t="shared" si="297"/>
        <v>0</v>
      </c>
      <c r="J703" s="7">
        <f t="shared" si="298"/>
        <v>0</v>
      </c>
      <c r="K703" s="10"/>
    </row>
    <row r="704" spans="1:11">
      <c r="A704" s="8">
        <v>600</v>
      </c>
      <c r="B704" s="10" t="s">
        <v>3</v>
      </c>
      <c r="C704" s="7">
        <f t="shared" si="289"/>
        <v>0</v>
      </c>
      <c r="D704" s="7">
        <f t="shared" ref="D704:D713" si="308">E704+F704+G704+H704+I704+J704+K704</f>
        <v>0</v>
      </c>
      <c r="E704" s="7">
        <f t="shared" ref="E704:E715" si="309">F704+G704+H704+I704+J704+K704+L704</f>
        <v>0</v>
      </c>
      <c r="F704" s="7">
        <f t="shared" ref="F704:F715" si="310">G704+H704+I704+J704+K704+L704+M704</f>
        <v>0</v>
      </c>
      <c r="G704" s="7">
        <f t="shared" si="295"/>
        <v>0</v>
      </c>
      <c r="H704" s="7">
        <f t="shared" si="296"/>
        <v>0</v>
      </c>
      <c r="I704" s="7">
        <f t="shared" si="297"/>
        <v>0</v>
      </c>
      <c r="J704" s="7">
        <f t="shared" si="298"/>
        <v>0</v>
      </c>
      <c r="K704" s="10"/>
    </row>
    <row r="705" spans="1:11">
      <c r="A705" s="8">
        <v>601</v>
      </c>
      <c r="B705" s="10" t="s">
        <v>4</v>
      </c>
      <c r="C705" s="7">
        <f t="shared" si="289"/>
        <v>7316</v>
      </c>
      <c r="D705" s="7">
        <v>0</v>
      </c>
      <c r="E705" s="7">
        <v>0</v>
      </c>
      <c r="F705" s="7">
        <v>0</v>
      </c>
      <c r="G705" s="7">
        <v>4836</v>
      </c>
      <c r="H705" s="7">
        <v>2480</v>
      </c>
      <c r="I705" s="7">
        <f t="shared" si="297"/>
        <v>0</v>
      </c>
      <c r="J705" s="7">
        <f t="shared" si="298"/>
        <v>0</v>
      </c>
      <c r="K705" s="10"/>
    </row>
    <row r="706" spans="1:11">
      <c r="A706" s="8">
        <v>602</v>
      </c>
      <c r="B706" s="10" t="s">
        <v>5</v>
      </c>
      <c r="C706" s="7">
        <f t="shared" si="289"/>
        <v>0</v>
      </c>
      <c r="D706" s="7">
        <f t="shared" si="308"/>
        <v>0</v>
      </c>
      <c r="E706" s="7">
        <f t="shared" si="309"/>
        <v>0</v>
      </c>
      <c r="F706" s="7">
        <f t="shared" si="310"/>
        <v>0</v>
      </c>
      <c r="G706" s="7">
        <f t="shared" si="295"/>
        <v>0</v>
      </c>
      <c r="H706" s="7">
        <f t="shared" si="296"/>
        <v>0</v>
      </c>
      <c r="I706" s="7">
        <f t="shared" si="297"/>
        <v>0</v>
      </c>
      <c r="J706" s="7">
        <f t="shared" si="298"/>
        <v>0</v>
      </c>
      <c r="K706" s="10"/>
    </row>
    <row r="707" spans="1:11" ht="27" customHeight="1">
      <c r="A707" s="8">
        <v>603</v>
      </c>
      <c r="B707" s="13" t="s">
        <v>38</v>
      </c>
      <c r="C707" s="7">
        <f>D707+E707+F707+G707+H707+I707+J707</f>
        <v>6258.5</v>
      </c>
      <c r="D707" s="7">
        <v>0</v>
      </c>
      <c r="E707" s="7">
        <v>0</v>
      </c>
      <c r="F707" s="7">
        <f>F709+F710+F711</f>
        <v>6258.5</v>
      </c>
      <c r="G707" s="7">
        <f t="shared" si="295"/>
        <v>0</v>
      </c>
      <c r="H707" s="7">
        <f t="shared" si="296"/>
        <v>0</v>
      </c>
      <c r="I707" s="7">
        <f t="shared" si="297"/>
        <v>0</v>
      </c>
      <c r="J707" s="7">
        <f t="shared" si="298"/>
        <v>0</v>
      </c>
      <c r="K707" s="10"/>
    </row>
    <row r="708" spans="1:11" ht="12.75" customHeight="1">
      <c r="A708" s="8">
        <v>604</v>
      </c>
      <c r="B708" s="13" t="s">
        <v>2</v>
      </c>
      <c r="C708" s="7">
        <f t="shared" ref="C708" si="311">D708+E708+F708+G708+H708+I708+J708</f>
        <v>0</v>
      </c>
      <c r="D708" s="7">
        <f t="shared" ref="D708" si="312">E708+F708+G708+H708+I708+J708+K708</f>
        <v>0</v>
      </c>
      <c r="E708" s="7">
        <f t="shared" ref="E708" si="313">F708+G708+H708+I708+J708+K708+L708</f>
        <v>0</v>
      </c>
      <c r="F708" s="7">
        <f t="shared" ref="F708" si="314">G708+H708+I708+J708+K708+L708+M708</f>
        <v>0</v>
      </c>
      <c r="G708" s="7">
        <f t="shared" si="295"/>
        <v>0</v>
      </c>
      <c r="H708" s="7">
        <f t="shared" si="296"/>
        <v>0</v>
      </c>
      <c r="I708" s="7">
        <f t="shared" si="297"/>
        <v>0</v>
      </c>
      <c r="J708" s="7">
        <f t="shared" si="298"/>
        <v>0</v>
      </c>
      <c r="K708" s="10"/>
    </row>
    <row r="709" spans="1:11">
      <c r="A709" s="8">
        <v>605</v>
      </c>
      <c r="B709" s="10" t="s">
        <v>3</v>
      </c>
      <c r="C709" s="7">
        <f t="shared" si="289"/>
        <v>0</v>
      </c>
      <c r="D709" s="7">
        <f t="shared" si="308"/>
        <v>0</v>
      </c>
      <c r="E709" s="7">
        <f t="shared" si="309"/>
        <v>0</v>
      </c>
      <c r="F709" s="7">
        <f t="shared" si="310"/>
        <v>0</v>
      </c>
      <c r="G709" s="7">
        <f t="shared" si="295"/>
        <v>0</v>
      </c>
      <c r="H709" s="7">
        <f t="shared" si="296"/>
        <v>0</v>
      </c>
      <c r="I709" s="7">
        <f t="shared" si="297"/>
        <v>0</v>
      </c>
      <c r="J709" s="7">
        <f t="shared" si="298"/>
        <v>0</v>
      </c>
      <c r="K709" s="10"/>
    </row>
    <row r="710" spans="1:11">
      <c r="A710" s="8">
        <v>606</v>
      </c>
      <c r="B710" s="10" t="s">
        <v>4</v>
      </c>
      <c r="C710" s="7">
        <f t="shared" si="289"/>
        <v>6258.5</v>
      </c>
      <c r="D710" s="7">
        <v>0</v>
      </c>
      <c r="E710" s="7">
        <v>0</v>
      </c>
      <c r="F710" s="7">
        <v>6258.5</v>
      </c>
      <c r="G710" s="7">
        <f t="shared" si="295"/>
        <v>0</v>
      </c>
      <c r="H710" s="7">
        <f t="shared" si="296"/>
        <v>0</v>
      </c>
      <c r="I710" s="7">
        <f t="shared" si="297"/>
        <v>0</v>
      </c>
      <c r="J710" s="7">
        <f t="shared" si="298"/>
        <v>0</v>
      </c>
      <c r="K710" s="10"/>
    </row>
    <row r="711" spans="1:11">
      <c r="A711" s="8">
        <v>607</v>
      </c>
      <c r="B711" s="10" t="s">
        <v>5</v>
      </c>
      <c r="C711" s="7">
        <f t="shared" si="289"/>
        <v>0</v>
      </c>
      <c r="D711" s="7">
        <f t="shared" si="308"/>
        <v>0</v>
      </c>
      <c r="E711" s="7">
        <f t="shared" si="309"/>
        <v>0</v>
      </c>
      <c r="F711" s="7">
        <f t="shared" si="310"/>
        <v>0</v>
      </c>
      <c r="G711" s="7">
        <f t="shared" si="295"/>
        <v>0</v>
      </c>
      <c r="H711" s="7">
        <f t="shared" si="296"/>
        <v>0</v>
      </c>
      <c r="I711" s="7">
        <f t="shared" si="297"/>
        <v>0</v>
      </c>
      <c r="J711" s="7">
        <f t="shared" si="298"/>
        <v>0</v>
      </c>
      <c r="K711" s="10"/>
    </row>
    <row r="712" spans="1:11" ht="51">
      <c r="A712" s="8">
        <v>608</v>
      </c>
      <c r="B712" s="13" t="s">
        <v>207</v>
      </c>
      <c r="C712" s="7">
        <f t="shared" si="289"/>
        <v>167</v>
      </c>
      <c r="D712" s="7">
        <f>D713+D714+D715+D716</f>
        <v>167</v>
      </c>
      <c r="E712" s="7">
        <f t="shared" si="309"/>
        <v>0</v>
      </c>
      <c r="F712" s="7">
        <f t="shared" si="310"/>
        <v>0</v>
      </c>
      <c r="G712" s="7">
        <f t="shared" si="295"/>
        <v>0</v>
      </c>
      <c r="H712" s="7">
        <f t="shared" si="296"/>
        <v>0</v>
      </c>
      <c r="I712" s="7">
        <f t="shared" si="297"/>
        <v>0</v>
      </c>
      <c r="J712" s="7">
        <f t="shared" si="298"/>
        <v>0</v>
      </c>
      <c r="K712" s="10"/>
    </row>
    <row r="713" spans="1:11">
      <c r="A713" s="8">
        <v>609</v>
      </c>
      <c r="B713" s="13" t="s">
        <v>2</v>
      </c>
      <c r="C713" s="7">
        <f t="shared" si="289"/>
        <v>0</v>
      </c>
      <c r="D713" s="7">
        <f t="shared" si="308"/>
        <v>0</v>
      </c>
      <c r="E713" s="7">
        <f t="shared" si="309"/>
        <v>0</v>
      </c>
      <c r="F713" s="7">
        <f t="shared" si="310"/>
        <v>0</v>
      </c>
      <c r="G713" s="7">
        <f t="shared" si="295"/>
        <v>0</v>
      </c>
      <c r="H713" s="7">
        <f t="shared" si="296"/>
        <v>0</v>
      </c>
      <c r="I713" s="7">
        <f t="shared" si="297"/>
        <v>0</v>
      </c>
      <c r="J713" s="7">
        <f t="shared" si="298"/>
        <v>0</v>
      </c>
      <c r="K713" s="10"/>
    </row>
    <row r="714" spans="1:11">
      <c r="A714" s="8">
        <v>610</v>
      </c>
      <c r="B714" s="10" t="s">
        <v>3</v>
      </c>
      <c r="C714" s="7">
        <f t="shared" si="289"/>
        <v>0</v>
      </c>
      <c r="D714" s="7">
        <v>0</v>
      </c>
      <c r="E714" s="7">
        <f t="shared" si="309"/>
        <v>0</v>
      </c>
      <c r="F714" s="7">
        <f t="shared" si="310"/>
        <v>0</v>
      </c>
      <c r="G714" s="7">
        <f t="shared" si="295"/>
        <v>0</v>
      </c>
      <c r="H714" s="7">
        <f t="shared" si="296"/>
        <v>0</v>
      </c>
      <c r="I714" s="7">
        <f t="shared" si="297"/>
        <v>0</v>
      </c>
      <c r="J714" s="7">
        <f t="shared" si="298"/>
        <v>0</v>
      </c>
      <c r="K714" s="10"/>
    </row>
    <row r="715" spans="1:11">
      <c r="A715" s="8">
        <v>611</v>
      </c>
      <c r="B715" s="10" t="s">
        <v>4</v>
      </c>
      <c r="C715" s="7">
        <f t="shared" si="289"/>
        <v>167</v>
      </c>
      <c r="D715" s="7">
        <v>167</v>
      </c>
      <c r="E715" s="7">
        <f t="shared" si="309"/>
        <v>0</v>
      </c>
      <c r="F715" s="7">
        <f t="shared" si="310"/>
        <v>0</v>
      </c>
      <c r="G715" s="7">
        <f t="shared" si="295"/>
        <v>0</v>
      </c>
      <c r="H715" s="7">
        <f t="shared" si="296"/>
        <v>0</v>
      </c>
      <c r="I715" s="7">
        <f t="shared" si="297"/>
        <v>0</v>
      </c>
      <c r="J715" s="7">
        <f t="shared" si="298"/>
        <v>0</v>
      </c>
      <c r="K715" s="10"/>
    </row>
    <row r="716" spans="1:11">
      <c r="A716" s="8">
        <v>612</v>
      </c>
      <c r="B716" s="10" t="s">
        <v>23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10"/>
    </row>
    <row r="717" spans="1:11" ht="38.25">
      <c r="A717" s="8"/>
      <c r="B717" s="13" t="s">
        <v>335</v>
      </c>
      <c r="C717" s="7">
        <v>0</v>
      </c>
      <c r="D717" s="7">
        <f>D718+D719+D720+D725</f>
        <v>20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10"/>
    </row>
    <row r="718" spans="1:11">
      <c r="A718" s="8"/>
      <c r="B718" s="10" t="s">
        <v>2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60">
        <v>0</v>
      </c>
      <c r="K718" s="10"/>
    </row>
    <row r="719" spans="1:11">
      <c r="A719" s="8"/>
      <c r="B719" s="10" t="s">
        <v>328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10"/>
    </row>
    <row r="720" spans="1:11">
      <c r="A720" s="8"/>
      <c r="B720" s="10" t="s">
        <v>50</v>
      </c>
      <c r="C720" s="7">
        <v>0</v>
      </c>
      <c r="D720" s="7">
        <v>20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10"/>
    </row>
    <row r="721" spans="1:11" ht="38.25">
      <c r="A721" s="8"/>
      <c r="B721" s="13" t="s">
        <v>359</v>
      </c>
      <c r="C721" s="7">
        <f>D721+E721+F721+G721+H721+I721+J721</f>
        <v>22150.3</v>
      </c>
      <c r="D721" s="7">
        <v>0</v>
      </c>
      <c r="E721" s="7">
        <f>E722+E723+E724+E725</f>
        <v>22150.3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10"/>
    </row>
    <row r="722" spans="1:11">
      <c r="A722" s="8"/>
      <c r="B722" s="10" t="s">
        <v>2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10"/>
    </row>
    <row r="723" spans="1:11">
      <c r="A723" s="8"/>
      <c r="B723" s="10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10"/>
    </row>
    <row r="724" spans="1:11">
      <c r="A724" s="8"/>
      <c r="B724" s="10" t="s">
        <v>30</v>
      </c>
      <c r="C724" s="7">
        <f>D724+E724+F724+G724+H724+I724+J724</f>
        <v>22150.3</v>
      </c>
      <c r="D724" s="7">
        <v>0</v>
      </c>
      <c r="E724" s="7">
        <v>22150.3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10"/>
    </row>
    <row r="725" spans="1:11">
      <c r="A725" s="8"/>
      <c r="B725" s="10" t="s">
        <v>329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10"/>
    </row>
    <row r="726" spans="1:11" ht="27">
      <c r="A726" s="8">
        <v>613</v>
      </c>
      <c r="B726" s="12" t="s">
        <v>301</v>
      </c>
      <c r="C726" s="9">
        <f t="shared" si="289"/>
        <v>2416.6999999999998</v>
      </c>
      <c r="D726" s="9">
        <f>D728+D729+D730</f>
        <v>100</v>
      </c>
      <c r="E726" s="9">
        <f>E728+E729+E730</f>
        <v>0</v>
      </c>
      <c r="F726" s="9">
        <f>F728+F729+F730</f>
        <v>0</v>
      </c>
      <c r="G726" s="9">
        <f t="shared" ref="G726:J726" si="315">G728+G729+G730</f>
        <v>0</v>
      </c>
      <c r="H726" s="9">
        <f t="shared" si="315"/>
        <v>1263.3</v>
      </c>
      <c r="I726" s="9">
        <f t="shared" si="315"/>
        <v>1053.4000000000001</v>
      </c>
      <c r="J726" s="9">
        <f t="shared" si="315"/>
        <v>0</v>
      </c>
      <c r="K726" s="10"/>
    </row>
    <row r="727" spans="1:11">
      <c r="A727" s="8">
        <v>614</v>
      </c>
      <c r="B727" s="12" t="s">
        <v>2</v>
      </c>
      <c r="C727" s="7">
        <f t="shared" si="289"/>
        <v>0</v>
      </c>
      <c r="D727" s="7">
        <f t="shared" ref="D727" si="316">E727+F727+G727+H727+I727+J727+K727</f>
        <v>0</v>
      </c>
      <c r="E727" s="7">
        <f t="shared" ref="E727" si="317">F727+G727+H727+I727+J727+K727+L727</f>
        <v>0</v>
      </c>
      <c r="F727" s="7">
        <f t="shared" ref="F727" si="318">G727+H727+I727+J727+K727+L727+M727</f>
        <v>0</v>
      </c>
      <c r="G727" s="7">
        <f t="shared" ref="G727" si="319">H727+I727+J727+K727+L727+M727+N727</f>
        <v>0</v>
      </c>
      <c r="H727" s="7">
        <f t="shared" ref="H727" si="320">I727+J727+K727+L727+M727+N727+O727</f>
        <v>0</v>
      </c>
      <c r="I727" s="7">
        <f t="shared" ref="I727" si="321">J727+K727+L727+M727+N727+O727+P727</f>
        <v>0</v>
      </c>
      <c r="J727" s="7">
        <f t="shared" ref="J727" si="322">K727+L727+M727+N727+O727+P727+Q727</f>
        <v>0</v>
      </c>
      <c r="K727" s="10"/>
    </row>
    <row r="728" spans="1:11">
      <c r="A728" s="8">
        <v>615</v>
      </c>
      <c r="B728" s="10" t="s">
        <v>3</v>
      </c>
      <c r="C728" s="7">
        <f t="shared" ref="C728:C732" si="323">D728+E728+F728+G728+H728+I728+J728</f>
        <v>0</v>
      </c>
      <c r="D728" s="7">
        <f t="shared" ref="D728" si="324">E728+F728+G728+H728+I728+J728+K728</f>
        <v>0</v>
      </c>
      <c r="E728" s="7">
        <f t="shared" ref="E728" si="325">F728+G728+H728+I728+J728+K728+L728</f>
        <v>0</v>
      </c>
      <c r="F728" s="7">
        <f t="shared" ref="F728" si="326">G728+H728+I728+J728+K728+L728+M728</f>
        <v>0</v>
      </c>
      <c r="G728" s="7">
        <f t="shared" ref="G728" si="327">H728+I728+J728+K728+L728+M728+N728</f>
        <v>0</v>
      </c>
      <c r="H728" s="7">
        <f t="shared" ref="H728" si="328">I728+J728+K728+L728+M728+N728+O728</f>
        <v>0</v>
      </c>
      <c r="I728" s="7">
        <f t="shared" ref="I728" si="329">J728+K728+L728+M728+N728+O728+P728</f>
        <v>0</v>
      </c>
      <c r="J728" s="7">
        <f t="shared" ref="J728" si="330">K728+L728+M728+N728+O728+P728+Q728</f>
        <v>0</v>
      </c>
      <c r="K728" s="10"/>
    </row>
    <row r="729" spans="1:11">
      <c r="A729" s="8">
        <v>616</v>
      </c>
      <c r="B729" s="10" t="s">
        <v>4</v>
      </c>
      <c r="C729" s="7">
        <f t="shared" si="323"/>
        <v>2416.6999999999998</v>
      </c>
      <c r="D729" s="7">
        <f>D734+D739+D744+D749</f>
        <v>100</v>
      </c>
      <c r="E729" s="7">
        <f>E734+E739+E744+E749</f>
        <v>0</v>
      </c>
      <c r="F729" s="7">
        <f>F734+F739+F744</f>
        <v>0</v>
      </c>
      <c r="G729" s="7">
        <f>G734+G739+G744</f>
        <v>0</v>
      </c>
      <c r="H729" s="7">
        <f>H734+H739+H744+H749</f>
        <v>1263.3</v>
      </c>
      <c r="I729" s="7">
        <f>I734+I739+I744+I749</f>
        <v>1053.4000000000001</v>
      </c>
      <c r="J729" s="7">
        <f>J734+J739+J744</f>
        <v>0</v>
      </c>
      <c r="K729" s="10"/>
    </row>
    <row r="730" spans="1:11">
      <c r="A730" s="8">
        <v>617</v>
      </c>
      <c r="B730" s="10" t="s">
        <v>5</v>
      </c>
      <c r="C730" s="7">
        <f t="shared" si="323"/>
        <v>0</v>
      </c>
      <c r="D730" s="7">
        <f t="shared" ref="D730:D732" si="331">E730+F730+G730+H730+I730+J730+K730</f>
        <v>0</v>
      </c>
      <c r="E730" s="7">
        <f t="shared" ref="E730:E732" si="332">F730+G730+H730+I730+J730+K730+L730</f>
        <v>0</v>
      </c>
      <c r="F730" s="7">
        <f t="shared" ref="F730:F732" si="333">G730+H730+I730+J730+K730+L730+M730</f>
        <v>0</v>
      </c>
      <c r="G730" s="7">
        <f t="shared" ref="G730:G732" si="334">H730+I730+J730+K730+L730+M730+N730</f>
        <v>0</v>
      </c>
      <c r="H730" s="7">
        <f t="shared" ref="H730:H732" si="335">I730+J730+K730+L730+M730+N730+O730</f>
        <v>0</v>
      </c>
      <c r="I730" s="7">
        <f t="shared" ref="I730:I732" si="336">J730+K730+L730+M730+N730+O730+P730</f>
        <v>0</v>
      </c>
      <c r="J730" s="7">
        <f t="shared" ref="J730:J732" si="337">K730+L730+M730+N730+O730+P730+Q730</f>
        <v>0</v>
      </c>
      <c r="K730" s="10"/>
    </row>
    <row r="731" spans="1:11" ht="25.5">
      <c r="A731" s="8">
        <v>618</v>
      </c>
      <c r="B731" s="13" t="s">
        <v>229</v>
      </c>
      <c r="C731" s="7">
        <f t="shared" si="323"/>
        <v>0</v>
      </c>
      <c r="D731" s="7">
        <f t="shared" si="331"/>
        <v>0</v>
      </c>
      <c r="E731" s="7">
        <f t="shared" si="332"/>
        <v>0</v>
      </c>
      <c r="F731" s="7">
        <f t="shared" si="333"/>
        <v>0</v>
      </c>
      <c r="G731" s="7">
        <f t="shared" si="334"/>
        <v>0</v>
      </c>
      <c r="H731" s="7">
        <f t="shared" si="335"/>
        <v>0</v>
      </c>
      <c r="I731" s="7">
        <f t="shared" si="336"/>
        <v>0</v>
      </c>
      <c r="J731" s="7">
        <f t="shared" si="337"/>
        <v>0</v>
      </c>
      <c r="K731" s="10"/>
    </row>
    <row r="732" spans="1:11">
      <c r="A732" s="8">
        <v>619</v>
      </c>
      <c r="B732" s="13" t="s">
        <v>2</v>
      </c>
      <c r="C732" s="7">
        <f t="shared" si="323"/>
        <v>0</v>
      </c>
      <c r="D732" s="7">
        <f t="shared" si="331"/>
        <v>0</v>
      </c>
      <c r="E732" s="7">
        <f t="shared" si="332"/>
        <v>0</v>
      </c>
      <c r="F732" s="7">
        <f t="shared" si="333"/>
        <v>0</v>
      </c>
      <c r="G732" s="7">
        <f t="shared" si="334"/>
        <v>0</v>
      </c>
      <c r="H732" s="7">
        <f t="shared" si="335"/>
        <v>0</v>
      </c>
      <c r="I732" s="7">
        <f t="shared" si="336"/>
        <v>0</v>
      </c>
      <c r="J732" s="7">
        <f t="shared" si="337"/>
        <v>0</v>
      </c>
      <c r="K732" s="10"/>
    </row>
    <row r="733" spans="1:11">
      <c r="A733" s="8">
        <v>620</v>
      </c>
      <c r="B733" s="10" t="s">
        <v>3</v>
      </c>
      <c r="C733" s="7">
        <f t="shared" ref="C733:C737" si="338">D733+E733+F733+G733+H733+I733+J733</f>
        <v>0</v>
      </c>
      <c r="D733" s="7">
        <f t="shared" ref="D733:D737" si="339">E733+F733+G733+H733+I733+J733+K733</f>
        <v>0</v>
      </c>
      <c r="E733" s="7">
        <f t="shared" ref="E733:E737" si="340">F733+G733+H733+I733+J733+K733+L733</f>
        <v>0</v>
      </c>
      <c r="F733" s="7">
        <f t="shared" ref="F733:F737" si="341">G733+H733+I733+J733+K733+L733+M733</f>
        <v>0</v>
      </c>
      <c r="G733" s="7">
        <f t="shared" ref="G733:G737" si="342">H733+I733+J733+K733+L733+M733+N733</f>
        <v>0</v>
      </c>
      <c r="H733" s="7">
        <f t="shared" ref="H733:H737" si="343">I733+J733+K733+L733+M733+N733+O733</f>
        <v>0</v>
      </c>
      <c r="I733" s="7">
        <f t="shared" ref="I733:I737" si="344">J733+K733+L733+M733+N733+O733+P733</f>
        <v>0</v>
      </c>
      <c r="J733" s="7">
        <f t="shared" ref="J733:J737" si="345">K733+L733+M733+N733+O733+P733+Q733</f>
        <v>0</v>
      </c>
      <c r="K733" s="10"/>
    </row>
    <row r="734" spans="1:11">
      <c r="A734" s="8">
        <v>621</v>
      </c>
      <c r="B734" s="10" t="s">
        <v>4</v>
      </c>
      <c r="C734" s="7">
        <f t="shared" si="338"/>
        <v>0</v>
      </c>
      <c r="D734" s="7">
        <f t="shared" si="339"/>
        <v>0</v>
      </c>
      <c r="E734" s="7">
        <f t="shared" si="340"/>
        <v>0</v>
      </c>
      <c r="F734" s="7">
        <f t="shared" si="341"/>
        <v>0</v>
      </c>
      <c r="G734" s="7">
        <f t="shared" si="342"/>
        <v>0</v>
      </c>
      <c r="H734" s="7">
        <f t="shared" si="343"/>
        <v>0</v>
      </c>
      <c r="I734" s="7">
        <f t="shared" si="344"/>
        <v>0</v>
      </c>
      <c r="J734" s="7">
        <f t="shared" si="345"/>
        <v>0</v>
      </c>
      <c r="K734" s="10"/>
    </row>
    <row r="735" spans="1:11">
      <c r="A735" s="8">
        <v>622</v>
      </c>
      <c r="B735" s="10" t="s">
        <v>5</v>
      </c>
      <c r="C735" s="7">
        <f t="shared" si="338"/>
        <v>0</v>
      </c>
      <c r="D735" s="7">
        <f t="shared" si="339"/>
        <v>0</v>
      </c>
      <c r="E735" s="7">
        <f t="shared" si="340"/>
        <v>0</v>
      </c>
      <c r="F735" s="7">
        <f t="shared" si="341"/>
        <v>0</v>
      </c>
      <c r="G735" s="7">
        <f t="shared" si="342"/>
        <v>0</v>
      </c>
      <c r="H735" s="7">
        <f t="shared" si="343"/>
        <v>0</v>
      </c>
      <c r="I735" s="7">
        <f t="shared" si="344"/>
        <v>0</v>
      </c>
      <c r="J735" s="7">
        <f t="shared" si="345"/>
        <v>0</v>
      </c>
      <c r="K735" s="10"/>
    </row>
    <row r="736" spans="1:11" ht="51">
      <c r="A736" s="8">
        <v>623</v>
      </c>
      <c r="B736" s="13" t="s">
        <v>246</v>
      </c>
      <c r="C736" s="7">
        <f t="shared" si="338"/>
        <v>100</v>
      </c>
      <c r="D736" s="7">
        <f>D737+D738+D739+D740</f>
        <v>100</v>
      </c>
      <c r="E736" s="7">
        <f t="shared" si="340"/>
        <v>0</v>
      </c>
      <c r="F736" s="7">
        <f t="shared" si="341"/>
        <v>0</v>
      </c>
      <c r="G736" s="7">
        <f t="shared" si="342"/>
        <v>0</v>
      </c>
      <c r="H736" s="7">
        <f t="shared" si="343"/>
        <v>0</v>
      </c>
      <c r="I736" s="7">
        <f t="shared" si="344"/>
        <v>0</v>
      </c>
      <c r="J736" s="7">
        <f t="shared" si="345"/>
        <v>0</v>
      </c>
      <c r="K736" s="10"/>
    </row>
    <row r="737" spans="1:11">
      <c r="A737" s="8">
        <v>624</v>
      </c>
      <c r="B737" s="13" t="s">
        <v>2</v>
      </c>
      <c r="C737" s="7">
        <f t="shared" si="338"/>
        <v>0</v>
      </c>
      <c r="D737" s="7">
        <f t="shared" si="339"/>
        <v>0</v>
      </c>
      <c r="E737" s="7">
        <f t="shared" si="340"/>
        <v>0</v>
      </c>
      <c r="F737" s="7">
        <f t="shared" si="341"/>
        <v>0</v>
      </c>
      <c r="G737" s="7">
        <f t="shared" si="342"/>
        <v>0</v>
      </c>
      <c r="H737" s="7">
        <f t="shared" si="343"/>
        <v>0</v>
      </c>
      <c r="I737" s="7">
        <f t="shared" si="344"/>
        <v>0</v>
      </c>
      <c r="J737" s="7">
        <f t="shared" si="345"/>
        <v>0</v>
      </c>
      <c r="K737" s="10"/>
    </row>
    <row r="738" spans="1:11">
      <c r="A738" s="8">
        <v>625</v>
      </c>
      <c r="B738" s="10" t="s">
        <v>3</v>
      </c>
      <c r="C738" s="7">
        <f t="shared" ref="C738:C742" si="346">D738+E738+F738+G738+H738+I738+J738</f>
        <v>0</v>
      </c>
      <c r="D738" s="7">
        <f t="shared" ref="D738:D742" si="347">E738+F738+G738+H738+I738+J738+K738</f>
        <v>0</v>
      </c>
      <c r="E738" s="7">
        <f t="shared" ref="E738:E742" si="348">F738+G738+H738+I738+J738+K738+L738</f>
        <v>0</v>
      </c>
      <c r="F738" s="7">
        <f t="shared" ref="F738:F742" si="349">G738+H738+I738+J738+K738+L738+M738</f>
        <v>0</v>
      </c>
      <c r="G738" s="7">
        <f t="shared" ref="G738:G742" si="350">H738+I738+J738+K738+L738+M738+N738</f>
        <v>0</v>
      </c>
      <c r="H738" s="7">
        <f t="shared" ref="H738:H742" si="351">I738+J738+K738+L738+M738+N738+O738</f>
        <v>0</v>
      </c>
      <c r="I738" s="7">
        <f t="shared" ref="I738:I742" si="352">J738+K738+L738+M738+N738+O738+P738</f>
        <v>0</v>
      </c>
      <c r="J738" s="7">
        <f t="shared" ref="J738:J742" si="353">K738+L738+M738+N738+O738+P738+Q738</f>
        <v>0</v>
      </c>
      <c r="K738" s="10"/>
    </row>
    <row r="739" spans="1:11">
      <c r="A739" s="8">
        <v>626</v>
      </c>
      <c r="B739" s="10" t="s">
        <v>4</v>
      </c>
      <c r="C739" s="7">
        <f t="shared" si="346"/>
        <v>100</v>
      </c>
      <c r="D739" s="7">
        <v>100</v>
      </c>
      <c r="E739" s="7">
        <f t="shared" si="348"/>
        <v>0</v>
      </c>
      <c r="F739" s="7">
        <f t="shared" si="349"/>
        <v>0</v>
      </c>
      <c r="G739" s="7">
        <f t="shared" si="350"/>
        <v>0</v>
      </c>
      <c r="H739" s="7">
        <f t="shared" si="351"/>
        <v>0</v>
      </c>
      <c r="I739" s="7">
        <f t="shared" si="352"/>
        <v>0</v>
      </c>
      <c r="J739" s="7">
        <f t="shared" si="353"/>
        <v>0</v>
      </c>
      <c r="K739" s="10"/>
    </row>
    <row r="740" spans="1:11">
      <c r="A740" s="8">
        <v>627</v>
      </c>
      <c r="B740" s="10" t="s">
        <v>5</v>
      </c>
      <c r="C740" s="7">
        <f t="shared" si="346"/>
        <v>0</v>
      </c>
      <c r="D740" s="7">
        <f t="shared" si="347"/>
        <v>0</v>
      </c>
      <c r="E740" s="7">
        <f t="shared" si="348"/>
        <v>0</v>
      </c>
      <c r="F740" s="7">
        <f t="shared" si="349"/>
        <v>0</v>
      </c>
      <c r="G740" s="7">
        <f t="shared" si="350"/>
        <v>0</v>
      </c>
      <c r="H740" s="7">
        <f t="shared" si="351"/>
        <v>0</v>
      </c>
      <c r="I740" s="7">
        <f t="shared" si="352"/>
        <v>0</v>
      </c>
      <c r="J740" s="7">
        <f t="shared" si="353"/>
        <v>0</v>
      </c>
      <c r="K740" s="10"/>
    </row>
    <row r="741" spans="1:11" ht="38.25">
      <c r="A741" s="8">
        <v>628</v>
      </c>
      <c r="B741" s="13" t="s">
        <v>247</v>
      </c>
      <c r="C741" s="7">
        <f t="shared" si="346"/>
        <v>0</v>
      </c>
      <c r="D741" s="7">
        <f t="shared" si="347"/>
        <v>0</v>
      </c>
      <c r="E741" s="7">
        <f t="shared" si="348"/>
        <v>0</v>
      </c>
      <c r="F741" s="7">
        <f t="shared" si="349"/>
        <v>0</v>
      </c>
      <c r="G741" s="7">
        <f t="shared" si="350"/>
        <v>0</v>
      </c>
      <c r="H741" s="7">
        <f t="shared" si="351"/>
        <v>0</v>
      </c>
      <c r="I741" s="7">
        <f t="shared" si="352"/>
        <v>0</v>
      </c>
      <c r="J741" s="7">
        <f t="shared" si="353"/>
        <v>0</v>
      </c>
      <c r="K741" s="10"/>
    </row>
    <row r="742" spans="1:11">
      <c r="A742" s="8">
        <v>629</v>
      </c>
      <c r="B742" s="13" t="s">
        <v>2</v>
      </c>
      <c r="C742" s="7">
        <f t="shared" si="346"/>
        <v>0</v>
      </c>
      <c r="D742" s="7">
        <f t="shared" si="347"/>
        <v>0</v>
      </c>
      <c r="E742" s="7">
        <f t="shared" si="348"/>
        <v>0</v>
      </c>
      <c r="F742" s="7">
        <f t="shared" si="349"/>
        <v>0</v>
      </c>
      <c r="G742" s="7">
        <f t="shared" si="350"/>
        <v>0</v>
      </c>
      <c r="H742" s="7">
        <f t="shared" si="351"/>
        <v>0</v>
      </c>
      <c r="I742" s="7">
        <f t="shared" si="352"/>
        <v>0</v>
      </c>
      <c r="J742" s="7">
        <f t="shared" si="353"/>
        <v>0</v>
      </c>
      <c r="K742" s="10"/>
    </row>
    <row r="743" spans="1:11">
      <c r="A743" s="8">
        <v>630</v>
      </c>
      <c r="B743" s="10" t="s">
        <v>3</v>
      </c>
      <c r="C743" s="7">
        <f t="shared" ref="C743:C747" si="354">D743+E743+F743+G743+H743+I743+J743</f>
        <v>0</v>
      </c>
      <c r="D743" s="7">
        <f t="shared" ref="D743:D745" si="355">E743+F743+G743+H743+I743+J743+K743</f>
        <v>0</v>
      </c>
      <c r="E743" s="7">
        <f t="shared" ref="E743:E745" si="356">F743+G743+H743+I743+J743+K743+L743</f>
        <v>0</v>
      </c>
      <c r="F743" s="7">
        <f t="shared" ref="F743:F745" si="357">G743+H743+I743+J743+K743+L743+M743</f>
        <v>0</v>
      </c>
      <c r="G743" s="7">
        <f t="shared" ref="G743:G745" si="358">H743+I743+J743+K743+L743+M743+N743</f>
        <v>0</v>
      </c>
      <c r="H743" s="7">
        <f t="shared" ref="H743:H745" si="359">I743+J743+K743+L743+M743+N743+O743</f>
        <v>0</v>
      </c>
      <c r="I743" s="7">
        <f t="shared" ref="I743:I745" si="360">J743+K743+L743+M743+N743+O743+P743</f>
        <v>0</v>
      </c>
      <c r="J743" s="7">
        <f t="shared" ref="J743:J747" si="361">K743+L743+M743+N743+O743+P743+Q743</f>
        <v>0</v>
      </c>
      <c r="K743" s="10"/>
    </row>
    <row r="744" spans="1:11">
      <c r="A744" s="8">
        <v>631</v>
      </c>
      <c r="B744" s="10" t="s">
        <v>4</v>
      </c>
      <c r="C744" s="7">
        <f t="shared" si="354"/>
        <v>0</v>
      </c>
      <c r="D744" s="7">
        <f t="shared" si="355"/>
        <v>0</v>
      </c>
      <c r="E744" s="7">
        <f t="shared" si="356"/>
        <v>0</v>
      </c>
      <c r="F744" s="7">
        <f t="shared" si="357"/>
        <v>0</v>
      </c>
      <c r="G744" s="7">
        <f t="shared" si="358"/>
        <v>0</v>
      </c>
      <c r="H744" s="7">
        <f t="shared" si="359"/>
        <v>0</v>
      </c>
      <c r="I744" s="7">
        <f t="shared" si="360"/>
        <v>0</v>
      </c>
      <c r="J744" s="7">
        <f t="shared" si="361"/>
        <v>0</v>
      </c>
      <c r="K744" s="10"/>
    </row>
    <row r="745" spans="1:11">
      <c r="A745" s="8">
        <v>632</v>
      </c>
      <c r="B745" s="10" t="s">
        <v>5</v>
      </c>
      <c r="C745" s="7">
        <f t="shared" si="354"/>
        <v>0</v>
      </c>
      <c r="D745" s="7">
        <f t="shared" si="355"/>
        <v>0</v>
      </c>
      <c r="E745" s="7">
        <f t="shared" si="356"/>
        <v>0</v>
      </c>
      <c r="F745" s="7">
        <f t="shared" si="357"/>
        <v>0</v>
      </c>
      <c r="G745" s="7">
        <f t="shared" si="358"/>
        <v>0</v>
      </c>
      <c r="H745" s="7">
        <f t="shared" si="359"/>
        <v>0</v>
      </c>
      <c r="I745" s="7">
        <f t="shared" si="360"/>
        <v>0</v>
      </c>
      <c r="J745" s="7">
        <f t="shared" si="361"/>
        <v>0</v>
      </c>
      <c r="K745" s="10"/>
    </row>
    <row r="746" spans="1:11" ht="51">
      <c r="A746" s="8">
        <v>633</v>
      </c>
      <c r="B746" s="13" t="s">
        <v>266</v>
      </c>
      <c r="C746" s="7">
        <f t="shared" si="354"/>
        <v>2316.6999999999998</v>
      </c>
      <c r="D746" s="7">
        <v>0</v>
      </c>
      <c r="E746" s="7">
        <v>0</v>
      </c>
      <c r="F746" s="7">
        <v>0</v>
      </c>
      <c r="G746" s="7">
        <v>0</v>
      </c>
      <c r="H746" s="7">
        <f>H748+H749+H750</f>
        <v>1263.3</v>
      </c>
      <c r="I746" s="7">
        <f>I748+I749+I750</f>
        <v>1053.4000000000001</v>
      </c>
      <c r="J746" s="7">
        <f t="shared" si="361"/>
        <v>0</v>
      </c>
      <c r="K746" s="10"/>
    </row>
    <row r="747" spans="1:11">
      <c r="A747" s="8">
        <v>634</v>
      </c>
      <c r="B747" s="13" t="s">
        <v>2</v>
      </c>
      <c r="C747" s="7">
        <f t="shared" si="354"/>
        <v>0</v>
      </c>
      <c r="D747" s="7">
        <f t="shared" ref="D747" si="362">E747+F747+G747+H747+I747+J747+K747</f>
        <v>0</v>
      </c>
      <c r="E747" s="7">
        <f t="shared" ref="E747" si="363">F747+G747+H747+I747+J747+K747+L747</f>
        <v>0</v>
      </c>
      <c r="F747" s="7">
        <f t="shared" ref="F747" si="364">G747+H747+I747+J747+K747+L747+M747</f>
        <v>0</v>
      </c>
      <c r="G747" s="7">
        <f t="shared" ref="G747" si="365">H747+I747+J747+K747+L747+M747+N747</f>
        <v>0</v>
      </c>
      <c r="H747" s="7">
        <f t="shared" ref="H747" si="366">I747+J747+K747+L747+M747+N747+O747</f>
        <v>0</v>
      </c>
      <c r="I747" s="7">
        <f t="shared" ref="I747" si="367">J747+K747+L747+M747+N747+O747+P747</f>
        <v>0</v>
      </c>
      <c r="J747" s="7">
        <f t="shared" si="361"/>
        <v>0</v>
      </c>
      <c r="K747" s="10"/>
    </row>
    <row r="748" spans="1:11">
      <c r="A748" s="8">
        <v>635</v>
      </c>
      <c r="B748" s="10" t="s">
        <v>29</v>
      </c>
      <c r="C748" s="7">
        <f t="shared" ref="C748:C750" si="368">D748+E748+F748+G748+H748+I748+J748</f>
        <v>0</v>
      </c>
      <c r="D748" s="7">
        <f t="shared" ref="D748" si="369">E748+F748+G748+H748+I748+J748+K748</f>
        <v>0</v>
      </c>
      <c r="E748" s="7">
        <f t="shared" ref="E748" si="370">F748+G748+H748+I748+J748+K748+L748</f>
        <v>0</v>
      </c>
      <c r="F748" s="7">
        <f t="shared" ref="F748" si="371">G748+H748+I748+J748+K748+L748+M748</f>
        <v>0</v>
      </c>
      <c r="G748" s="7">
        <f t="shared" ref="G748" si="372">H748+I748+J748+K748+L748+M748+N748</f>
        <v>0</v>
      </c>
      <c r="H748" s="7">
        <f t="shared" ref="H748" si="373">I748+J748+K748+L748+M748+N748+O748</f>
        <v>0</v>
      </c>
      <c r="I748" s="7">
        <f t="shared" ref="I748" si="374">J748+K748+L748+M748+N748+O748+P748</f>
        <v>0</v>
      </c>
      <c r="J748" s="7">
        <f t="shared" ref="J748:J750" si="375">K748+L748+M748+N748+O748+P748+Q748</f>
        <v>0</v>
      </c>
      <c r="K748" s="10"/>
    </row>
    <row r="749" spans="1:11">
      <c r="A749" s="8">
        <v>636</v>
      </c>
      <c r="B749" s="10" t="s">
        <v>30</v>
      </c>
      <c r="C749" s="7">
        <f t="shared" si="368"/>
        <v>2316.6999999999998</v>
      </c>
      <c r="D749" s="7">
        <v>0</v>
      </c>
      <c r="E749" s="7">
        <v>0</v>
      </c>
      <c r="F749" s="7">
        <v>0</v>
      </c>
      <c r="G749" s="7">
        <v>0</v>
      </c>
      <c r="H749" s="7">
        <v>1263.3</v>
      </c>
      <c r="I749" s="7">
        <v>1053.4000000000001</v>
      </c>
      <c r="J749" s="7">
        <f t="shared" si="375"/>
        <v>0</v>
      </c>
      <c r="K749" s="10"/>
    </row>
    <row r="750" spans="1:11">
      <c r="A750" s="8">
        <v>637</v>
      </c>
      <c r="B750" s="10" t="s">
        <v>23</v>
      </c>
      <c r="C750" s="7">
        <f t="shared" si="368"/>
        <v>0</v>
      </c>
      <c r="D750" s="7">
        <f t="shared" ref="D750" si="376">E750+F750+G750+H750+I750+J750+K750</f>
        <v>0</v>
      </c>
      <c r="E750" s="7">
        <f t="shared" ref="E750" si="377">F750+G750+H750+I750+J750+K750+L750</f>
        <v>0</v>
      </c>
      <c r="F750" s="7">
        <f t="shared" ref="F750" si="378">G750+H750+I750+J750+K750+L750+M750</f>
        <v>0</v>
      </c>
      <c r="G750" s="7">
        <f t="shared" ref="G750" si="379">H750+I750+J750+K750+L750+M750+N750</f>
        <v>0</v>
      </c>
      <c r="H750" s="7">
        <f t="shared" ref="H750" si="380">I750+J750+K750+L750+M750+N750+O750</f>
        <v>0</v>
      </c>
      <c r="I750" s="7">
        <f t="shared" ref="I750" si="381">J750+K750+L750+M750+N750+O750+P750</f>
        <v>0</v>
      </c>
      <c r="J750" s="7">
        <f t="shared" si="375"/>
        <v>0</v>
      </c>
      <c r="K750" s="10"/>
    </row>
    <row r="751" spans="1:11">
      <c r="A751" s="8">
        <v>638</v>
      </c>
      <c r="B751" s="10" t="s">
        <v>15</v>
      </c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25.5">
      <c r="A752" s="8">
        <v>639</v>
      </c>
      <c r="B752" s="40" t="s">
        <v>82</v>
      </c>
      <c r="C752" s="7">
        <f t="shared" ref="C752:J752" si="382">C753+C754+C755+C756</f>
        <v>111380.59999999999</v>
      </c>
      <c r="D752" s="7">
        <f t="shared" si="382"/>
        <v>17632.699999999997</v>
      </c>
      <c r="E752" s="7">
        <f t="shared" si="382"/>
        <v>17446.5</v>
      </c>
      <c r="F752" s="7">
        <f t="shared" si="382"/>
        <v>12129.5</v>
      </c>
      <c r="G752" s="7">
        <f t="shared" si="382"/>
        <v>14412</v>
      </c>
      <c r="H752" s="7">
        <f t="shared" si="382"/>
        <v>13148.7</v>
      </c>
      <c r="I752" s="7">
        <f t="shared" si="382"/>
        <v>15838.6</v>
      </c>
      <c r="J752" s="7">
        <f t="shared" si="382"/>
        <v>20772.599999999999</v>
      </c>
      <c r="K752" s="10"/>
    </row>
    <row r="753" spans="1:11">
      <c r="A753" s="8">
        <v>640</v>
      </c>
      <c r="B753" s="41" t="s">
        <v>2</v>
      </c>
      <c r="C753" s="7">
        <f t="shared" ref="C753" si="383">D753+E753+F753+G753+H753+I753+J753</f>
        <v>0</v>
      </c>
      <c r="D753" s="7">
        <f t="shared" ref="D753" si="384">E753+F753+G753+H753+I753+J753+K753</f>
        <v>0</v>
      </c>
      <c r="E753" s="7">
        <f t="shared" ref="E753" si="385">F753+G753+H753+I753+J753+K753+L753</f>
        <v>0</v>
      </c>
      <c r="F753" s="7">
        <f t="shared" ref="F753" si="386">G753+H753+I753+J753+K753+L753+M753</f>
        <v>0</v>
      </c>
      <c r="G753" s="7">
        <f t="shared" ref="G753" si="387">H753+I753+J753+K753+L753+M753+N753</f>
        <v>0</v>
      </c>
      <c r="H753" s="7">
        <f t="shared" ref="H753" si="388">I753+J753+K753+L753+M753+N753+O753</f>
        <v>0</v>
      </c>
      <c r="I753" s="7">
        <f t="shared" ref="I753" si="389">J753+K753+L753+M753+N753+O753+P753</f>
        <v>0</v>
      </c>
      <c r="J753" s="7">
        <f t="shared" ref="J753" si="390">K753+L753+M753+N753+O753+P753+Q753</f>
        <v>0</v>
      </c>
      <c r="K753" s="10"/>
    </row>
    <row r="754" spans="1:11">
      <c r="A754" s="8">
        <v>641</v>
      </c>
      <c r="B754" s="10" t="s">
        <v>3</v>
      </c>
      <c r="C754" s="7">
        <f t="shared" ref="C754:C756" si="391">D754+E754+F754+G754+H754+I754+J754</f>
        <v>0</v>
      </c>
      <c r="D754" s="7">
        <f t="shared" ref="D754" si="392">E754+F754+G754+H754+I754+J754+K754</f>
        <v>0</v>
      </c>
      <c r="E754" s="7">
        <f t="shared" ref="E754" si="393">F754+G754+H754+I754+J754+K754+L754</f>
        <v>0</v>
      </c>
      <c r="F754" s="7">
        <f t="shared" ref="F754" si="394">G754+H754+I754+J754+K754+L754+M754</f>
        <v>0</v>
      </c>
      <c r="G754" s="7">
        <f t="shared" ref="G754" si="395">H754+I754+J754+K754+L754+M754+N754</f>
        <v>0</v>
      </c>
      <c r="H754" s="7">
        <f t="shared" ref="H754" si="396">I754+J754+K754+L754+M754+N754+O754</f>
        <v>0</v>
      </c>
      <c r="I754" s="7">
        <f t="shared" ref="I754" si="397">J754+K754+L754+M754+N754+O754+P754</f>
        <v>0</v>
      </c>
      <c r="J754" s="7">
        <f t="shared" ref="J754" si="398">K754+L754+M754+N754+O754+P754+Q754</f>
        <v>0</v>
      </c>
      <c r="K754" s="10"/>
    </row>
    <row r="755" spans="1:11">
      <c r="A755" s="8">
        <v>642</v>
      </c>
      <c r="B755" s="10" t="s">
        <v>4</v>
      </c>
      <c r="C755" s="7">
        <f t="shared" ref="C755:J755" si="399">C760+C800</f>
        <v>111380.59999999999</v>
      </c>
      <c r="D755" s="7">
        <f>D760+D800</f>
        <v>17632.699999999997</v>
      </c>
      <c r="E755" s="7">
        <f>E760+E800</f>
        <v>17446.5</v>
      </c>
      <c r="F755" s="7">
        <f>F760+F800</f>
        <v>12129.5</v>
      </c>
      <c r="G755" s="7">
        <f>G760+G800</f>
        <v>14412</v>
      </c>
      <c r="H755" s="7">
        <f t="shared" si="399"/>
        <v>13148.7</v>
      </c>
      <c r="I755" s="7">
        <f>I760+I800</f>
        <v>15838.6</v>
      </c>
      <c r="J755" s="7">
        <f t="shared" si="399"/>
        <v>20772.599999999999</v>
      </c>
      <c r="K755" s="10"/>
    </row>
    <row r="756" spans="1:11">
      <c r="A756" s="8">
        <v>643</v>
      </c>
      <c r="B756" s="10" t="s">
        <v>23</v>
      </c>
      <c r="C756" s="7">
        <f t="shared" si="391"/>
        <v>0</v>
      </c>
      <c r="D756" s="7">
        <f t="shared" ref="D756" si="400">E756+F756+G756+H756+I756+J756+K756</f>
        <v>0</v>
      </c>
      <c r="E756" s="7">
        <f t="shared" ref="E756" si="401">F756+G756+H756+I756+J756+K756+L756</f>
        <v>0</v>
      </c>
      <c r="F756" s="7">
        <f t="shared" ref="F756" si="402">G756+H756+I756+J756+K756+L756+M756</f>
        <v>0</v>
      </c>
      <c r="G756" s="7">
        <f t="shared" ref="G756" si="403">H756+I756+J756+K756+L756+M756+N756</f>
        <v>0</v>
      </c>
      <c r="H756" s="7">
        <f t="shared" ref="H756" si="404">I756+J756+K756+L756+M756+N756+O756</f>
        <v>0</v>
      </c>
      <c r="I756" s="7">
        <f t="shared" ref="I756" si="405">J756+K756+L756+M756+N756+O756+P756</f>
        <v>0</v>
      </c>
      <c r="J756" s="7">
        <f t="shared" ref="J756" si="406">K756+L756+M756+N756+O756+P756+Q756</f>
        <v>0</v>
      </c>
      <c r="K756" s="10"/>
    </row>
    <row r="757" spans="1:11" ht="40.5">
      <c r="A757" s="8">
        <v>644</v>
      </c>
      <c r="B757" s="12" t="s">
        <v>300</v>
      </c>
      <c r="C757" s="9">
        <f t="shared" ref="C757:C828" si="407">D757+E757+F757+G757+H757+I757+J757</f>
        <v>88049.2</v>
      </c>
      <c r="D757" s="9">
        <f>D759+D760+D761</f>
        <v>16200.699999999999</v>
      </c>
      <c r="E757" s="9">
        <f>E759+E760+E761</f>
        <v>13656.5</v>
      </c>
      <c r="F757" s="9">
        <f>F759+F760+F761</f>
        <v>9300</v>
      </c>
      <c r="G757" s="9">
        <f t="shared" ref="G757:J757" si="408">G759+G760+G761</f>
        <v>9800</v>
      </c>
      <c r="H757" s="9">
        <f t="shared" si="408"/>
        <v>9800</v>
      </c>
      <c r="I757" s="9">
        <f t="shared" si="408"/>
        <v>12400</v>
      </c>
      <c r="J757" s="9">
        <f t="shared" si="408"/>
        <v>16892</v>
      </c>
      <c r="K757" s="10">
        <v>61.63</v>
      </c>
    </row>
    <row r="758" spans="1:11">
      <c r="A758" s="8">
        <v>645</v>
      </c>
      <c r="B758" s="10" t="s">
        <v>2</v>
      </c>
      <c r="C758" s="7">
        <f t="shared" si="407"/>
        <v>0</v>
      </c>
      <c r="D758" s="7">
        <f t="shared" ref="D758" si="409">E758+F758+G758+H758+I758+J758+K758</f>
        <v>0</v>
      </c>
      <c r="E758" s="7">
        <f t="shared" ref="E758" si="410">F758+G758+H758+I758+J758+K758+L758</f>
        <v>0</v>
      </c>
      <c r="F758" s="7">
        <f t="shared" ref="F758" si="411">G758+H758+I758+J758+K758+L758+M758</f>
        <v>0</v>
      </c>
      <c r="G758" s="7">
        <f t="shared" ref="G758" si="412">H758+I758+J758+K758+L758+M758+N758</f>
        <v>0</v>
      </c>
      <c r="H758" s="7">
        <f t="shared" ref="H758" si="413">I758+J758+K758+L758+M758+N758+O758</f>
        <v>0</v>
      </c>
      <c r="I758" s="7">
        <f t="shared" ref="I758" si="414">J758+K758+L758+M758+N758+O758+P758</f>
        <v>0</v>
      </c>
      <c r="J758" s="7">
        <f t="shared" ref="J758" si="415">K758+L758+M758+N758+O758+P758+Q758</f>
        <v>0</v>
      </c>
      <c r="K758" s="10"/>
    </row>
    <row r="759" spans="1:11">
      <c r="A759" s="8">
        <v>646</v>
      </c>
      <c r="B759" s="10" t="s">
        <v>3</v>
      </c>
      <c r="C759" s="7">
        <f t="shared" si="407"/>
        <v>0</v>
      </c>
      <c r="D759" s="7">
        <f t="shared" ref="D759:F771" si="416">E759+F759+G759+H759+I759+J759+K759</f>
        <v>0</v>
      </c>
      <c r="E759" s="7">
        <f t="shared" si="416"/>
        <v>0</v>
      </c>
      <c r="F759" s="7">
        <f t="shared" si="416"/>
        <v>0</v>
      </c>
      <c r="G759" s="7">
        <f t="shared" ref="G759" si="417">H759+I759+J759+K759+L759+M759+N759</f>
        <v>0</v>
      </c>
      <c r="H759" s="7">
        <f t="shared" ref="H759" si="418">I759+J759+K759+L759+M759+N759+O759</f>
        <v>0</v>
      </c>
      <c r="I759" s="7">
        <f t="shared" ref="I759" si="419">J759+K759+L759+M759+N759+O759+P759</f>
        <v>0</v>
      </c>
      <c r="J759" s="7">
        <f t="shared" ref="J759" si="420">K759+L759+M759+N759+O759+P759+Q759</f>
        <v>0</v>
      </c>
      <c r="K759" s="10"/>
    </row>
    <row r="760" spans="1:11">
      <c r="A760" s="8">
        <v>647</v>
      </c>
      <c r="B760" s="10" t="s">
        <v>4</v>
      </c>
      <c r="C760" s="7">
        <f t="shared" si="407"/>
        <v>88049.2</v>
      </c>
      <c r="D760" s="7">
        <f>D765+D770+D775+D780+D785+D789+D794</f>
        <v>16200.699999999999</v>
      </c>
      <c r="E760" s="7">
        <f t="shared" ref="E760:J760" si="421">E765+E770+E775+E780+E785+E789</f>
        <v>13656.5</v>
      </c>
      <c r="F760" s="7">
        <f t="shared" si="421"/>
        <v>9300</v>
      </c>
      <c r="G760" s="7">
        <f t="shared" si="421"/>
        <v>9800</v>
      </c>
      <c r="H760" s="7">
        <f t="shared" si="421"/>
        <v>9800</v>
      </c>
      <c r="I760" s="7">
        <f t="shared" si="421"/>
        <v>12400</v>
      </c>
      <c r="J760" s="7">
        <f t="shared" si="421"/>
        <v>16892</v>
      </c>
      <c r="K760" s="10"/>
    </row>
    <row r="761" spans="1:11">
      <c r="A761" s="8">
        <v>648</v>
      </c>
      <c r="B761" s="10" t="s">
        <v>5</v>
      </c>
      <c r="C761" s="7">
        <f t="shared" si="407"/>
        <v>0</v>
      </c>
      <c r="D761" s="7">
        <f t="shared" si="416"/>
        <v>0</v>
      </c>
      <c r="E761" s="7">
        <f t="shared" si="416"/>
        <v>0</v>
      </c>
      <c r="F761" s="7">
        <f t="shared" si="416"/>
        <v>0</v>
      </c>
      <c r="G761" s="7">
        <f t="shared" ref="G761:G781" si="422">H761+I761+J761+K761+L761+M761+N761</f>
        <v>0</v>
      </c>
      <c r="H761" s="7">
        <f t="shared" ref="H761:H781" si="423">I761+J761+K761+L761+M761+N761+O761</f>
        <v>0</v>
      </c>
      <c r="I761" s="7">
        <f t="shared" ref="I761:I781" si="424">J761+K761+L761+M761+N761+O761+P761</f>
        <v>0</v>
      </c>
      <c r="J761" s="7">
        <f t="shared" ref="J761:J781" si="425">K761+L761+M761+N761+O761+P761+Q761</f>
        <v>0</v>
      </c>
      <c r="K761" s="10"/>
    </row>
    <row r="762" spans="1:11">
      <c r="A762" s="8">
        <v>649</v>
      </c>
      <c r="B762" s="13" t="s">
        <v>230</v>
      </c>
      <c r="C762" s="7">
        <f t="shared" si="407"/>
        <v>9035.9</v>
      </c>
      <c r="D762" s="7">
        <f>D764+D765+D766</f>
        <v>1933.9</v>
      </c>
      <c r="E762" s="7">
        <f>E763+E764+E765+E766</f>
        <v>1102</v>
      </c>
      <c r="F762" s="7">
        <f>F764+F765+F766</f>
        <v>1000</v>
      </c>
      <c r="G762" s="7">
        <f>G764+G765+G766</f>
        <v>1000</v>
      </c>
      <c r="H762" s="7">
        <f>H764+H765+H766</f>
        <v>1000</v>
      </c>
      <c r="I762" s="7">
        <f>I764+I765+I766</f>
        <v>1000</v>
      </c>
      <c r="J762" s="7">
        <f>J764+J765+J766</f>
        <v>2000</v>
      </c>
      <c r="K762" s="10"/>
    </row>
    <row r="763" spans="1:11">
      <c r="A763" s="8">
        <v>650</v>
      </c>
      <c r="B763" s="13" t="s">
        <v>2</v>
      </c>
      <c r="C763" s="7">
        <f t="shared" si="407"/>
        <v>0</v>
      </c>
      <c r="D763" s="7">
        <f t="shared" ref="D763" si="426">E763+F763+G763+H763+I763+J763+K763</f>
        <v>0</v>
      </c>
      <c r="E763" s="7">
        <f t="shared" ref="E763" si="427">F763+G763+H763+I763+J763+K763+L763</f>
        <v>0</v>
      </c>
      <c r="F763" s="7">
        <f t="shared" ref="F763" si="428">G763+H763+I763+J763+K763+L763+M763</f>
        <v>0</v>
      </c>
      <c r="G763" s="7">
        <f t="shared" ref="G763" si="429">H763+I763+J763+K763+L763+M763+N763</f>
        <v>0</v>
      </c>
      <c r="H763" s="7">
        <f t="shared" ref="H763" si="430">I763+J763+K763+L763+M763+N763+O763</f>
        <v>0</v>
      </c>
      <c r="I763" s="7">
        <f t="shared" ref="I763" si="431">J763+K763+L763+M763+N763+O763+P763</f>
        <v>0</v>
      </c>
      <c r="J763" s="7">
        <f t="shared" ref="J763" si="432">K763+L763+M763+N763+O763+P763+Q763</f>
        <v>0</v>
      </c>
      <c r="K763" s="10"/>
    </row>
    <row r="764" spans="1:11">
      <c r="A764" s="8">
        <v>651</v>
      </c>
      <c r="B764" s="10" t="s">
        <v>3</v>
      </c>
      <c r="C764" s="7">
        <f t="shared" si="407"/>
        <v>0</v>
      </c>
      <c r="D764" s="7">
        <f t="shared" si="416"/>
        <v>0</v>
      </c>
      <c r="E764" s="7">
        <f t="shared" si="416"/>
        <v>0</v>
      </c>
      <c r="F764" s="7">
        <f t="shared" si="416"/>
        <v>0</v>
      </c>
      <c r="G764" s="7">
        <f t="shared" si="422"/>
        <v>0</v>
      </c>
      <c r="H764" s="7">
        <f t="shared" si="423"/>
        <v>0</v>
      </c>
      <c r="I764" s="7">
        <f t="shared" si="424"/>
        <v>0</v>
      </c>
      <c r="J764" s="7">
        <f t="shared" si="425"/>
        <v>0</v>
      </c>
      <c r="K764" s="10"/>
    </row>
    <row r="765" spans="1:11">
      <c r="A765" s="8">
        <v>652</v>
      </c>
      <c r="B765" s="10" t="s">
        <v>4</v>
      </c>
      <c r="C765" s="7">
        <f t="shared" si="407"/>
        <v>9035.9</v>
      </c>
      <c r="D765" s="7">
        <f>1500+433.9</f>
        <v>1933.9</v>
      </c>
      <c r="E765" s="7">
        <v>1102</v>
      </c>
      <c r="F765" s="7">
        <v>1000</v>
      </c>
      <c r="G765" s="7">
        <v>1000</v>
      </c>
      <c r="H765" s="7">
        <v>1000</v>
      </c>
      <c r="I765" s="7">
        <v>1000</v>
      </c>
      <c r="J765" s="7">
        <v>2000</v>
      </c>
      <c r="K765" s="10"/>
    </row>
    <row r="766" spans="1:11">
      <c r="A766" s="8">
        <v>653</v>
      </c>
      <c r="B766" s="10" t="s">
        <v>5</v>
      </c>
      <c r="C766" s="7">
        <f t="shared" si="407"/>
        <v>0</v>
      </c>
      <c r="D766" s="7">
        <f t="shared" si="416"/>
        <v>0</v>
      </c>
      <c r="E766" s="7">
        <f t="shared" si="416"/>
        <v>0</v>
      </c>
      <c r="F766" s="7">
        <f t="shared" si="416"/>
        <v>0</v>
      </c>
      <c r="G766" s="7">
        <f t="shared" si="422"/>
        <v>0</v>
      </c>
      <c r="H766" s="7">
        <f t="shared" si="423"/>
        <v>0</v>
      </c>
      <c r="I766" s="7">
        <f t="shared" si="424"/>
        <v>0</v>
      </c>
      <c r="J766" s="7">
        <f t="shared" si="425"/>
        <v>0</v>
      </c>
      <c r="K766" s="10"/>
    </row>
    <row r="767" spans="1:11" ht="25.5">
      <c r="A767" s="8">
        <v>654</v>
      </c>
      <c r="B767" s="13" t="s">
        <v>334</v>
      </c>
      <c r="C767" s="7">
        <f t="shared" si="407"/>
        <v>1049.5</v>
      </c>
      <c r="D767" s="7">
        <f>D769+D770+D771</f>
        <v>300</v>
      </c>
      <c r="E767" s="7">
        <f>E768+E769+E770+E771</f>
        <v>49.5</v>
      </c>
      <c r="F767" s="7">
        <f>F769+F770+F771</f>
        <v>100</v>
      </c>
      <c r="G767" s="7">
        <f>G768+G769+G770+G771</f>
        <v>100</v>
      </c>
      <c r="H767" s="7">
        <f>H768+H769+H770+H771</f>
        <v>100</v>
      </c>
      <c r="I767" s="7">
        <v>200</v>
      </c>
      <c r="J767" s="7">
        <v>200</v>
      </c>
      <c r="K767" s="10"/>
    </row>
    <row r="768" spans="1:11">
      <c r="A768" s="8">
        <v>655</v>
      </c>
      <c r="B768" s="13" t="s">
        <v>2</v>
      </c>
      <c r="C768" s="7">
        <f t="shared" si="407"/>
        <v>0</v>
      </c>
      <c r="D768" s="7">
        <f t="shared" ref="D768" si="433">E768+F768+G768+H768+I768+J768+K768</f>
        <v>0</v>
      </c>
      <c r="E768" s="7">
        <f t="shared" ref="E768" si="434">F768+G768+H768+I768+J768+K768+L768</f>
        <v>0</v>
      </c>
      <c r="F768" s="7">
        <f t="shared" ref="F768" si="435">G768+H768+I768+J768+K768+L768+M768</f>
        <v>0</v>
      </c>
      <c r="G768" s="7">
        <f t="shared" ref="G768" si="436">H768+I768+J768+K768+L768+M768+N768</f>
        <v>0</v>
      </c>
      <c r="H768" s="7">
        <f t="shared" ref="H768" si="437">I768+J768+K768+L768+M768+N768+O768</f>
        <v>0</v>
      </c>
      <c r="I768" s="7">
        <f t="shared" ref="I768" si="438">J768+K768+L768+M768+N768+O768+P768</f>
        <v>0</v>
      </c>
      <c r="J768" s="7">
        <f t="shared" ref="J768" si="439">K768+L768+M768+N768+O768+P768+Q768</f>
        <v>0</v>
      </c>
      <c r="K768" s="10"/>
    </row>
    <row r="769" spans="1:11">
      <c r="A769" s="8">
        <v>656</v>
      </c>
      <c r="B769" s="10" t="s">
        <v>3</v>
      </c>
      <c r="C769" s="7">
        <f t="shared" si="407"/>
        <v>0</v>
      </c>
      <c r="D769" s="7">
        <f t="shared" si="416"/>
        <v>0</v>
      </c>
      <c r="E769" s="7">
        <v>0</v>
      </c>
      <c r="F769" s="7">
        <f t="shared" si="416"/>
        <v>0</v>
      </c>
      <c r="G769" s="7">
        <f t="shared" si="422"/>
        <v>0</v>
      </c>
      <c r="H769" s="7">
        <f t="shared" si="423"/>
        <v>0</v>
      </c>
      <c r="I769" s="7">
        <f t="shared" si="424"/>
        <v>0</v>
      </c>
      <c r="J769" s="7">
        <f t="shared" si="425"/>
        <v>0</v>
      </c>
      <c r="K769" s="10"/>
    </row>
    <row r="770" spans="1:11">
      <c r="A770" s="8">
        <v>657</v>
      </c>
      <c r="B770" s="10" t="s">
        <v>4</v>
      </c>
      <c r="C770" s="7">
        <f t="shared" si="407"/>
        <v>849.5</v>
      </c>
      <c r="D770" s="7">
        <f>100+100+100</f>
        <v>300</v>
      </c>
      <c r="E770" s="7">
        <v>49.5</v>
      </c>
      <c r="F770" s="7">
        <v>100</v>
      </c>
      <c r="G770" s="7">
        <v>100</v>
      </c>
      <c r="H770" s="7">
        <v>100</v>
      </c>
      <c r="I770" s="7">
        <v>100</v>
      </c>
      <c r="J770" s="7">
        <v>100</v>
      </c>
      <c r="K770" s="10"/>
    </row>
    <row r="771" spans="1:11">
      <c r="A771" s="8">
        <v>658</v>
      </c>
      <c r="B771" s="10" t="s">
        <v>5</v>
      </c>
      <c r="C771" s="7">
        <f t="shared" si="407"/>
        <v>0</v>
      </c>
      <c r="D771" s="7">
        <f t="shared" si="416"/>
        <v>0</v>
      </c>
      <c r="E771" s="7">
        <f t="shared" si="416"/>
        <v>0</v>
      </c>
      <c r="F771" s="7">
        <f t="shared" si="416"/>
        <v>0</v>
      </c>
      <c r="G771" s="7">
        <f t="shared" si="422"/>
        <v>0</v>
      </c>
      <c r="H771" s="7">
        <f t="shared" si="423"/>
        <v>0</v>
      </c>
      <c r="I771" s="7">
        <f t="shared" si="424"/>
        <v>0</v>
      </c>
      <c r="J771" s="7">
        <f t="shared" si="425"/>
        <v>0</v>
      </c>
      <c r="K771" s="10"/>
    </row>
    <row r="772" spans="1:11" ht="38.25">
      <c r="A772" s="8">
        <v>659</v>
      </c>
      <c r="B772" s="47" t="s">
        <v>267</v>
      </c>
      <c r="C772" s="7">
        <f t="shared" si="407"/>
        <v>22028.6</v>
      </c>
      <c r="D772" s="7">
        <f>D773+D774+D775+D776</f>
        <v>3342.2999999999997</v>
      </c>
      <c r="E772" s="7">
        <f>E773+E774+E775+E776</f>
        <v>2400</v>
      </c>
      <c r="F772" s="7">
        <f>F774+F775+F776</f>
        <v>2400</v>
      </c>
      <c r="G772" s="7">
        <f>G774+G775+G776</f>
        <v>2400</v>
      </c>
      <c r="H772" s="7">
        <f>H774+H775+H776</f>
        <v>2500</v>
      </c>
      <c r="I772" s="7">
        <f>I773+I774+I775+I776</f>
        <v>3500</v>
      </c>
      <c r="J772" s="7">
        <f>J773+J774+J775+J776</f>
        <v>5486.3</v>
      </c>
      <c r="K772" s="10"/>
    </row>
    <row r="773" spans="1:11">
      <c r="A773" s="8">
        <v>660</v>
      </c>
      <c r="B773" s="47" t="s">
        <v>2</v>
      </c>
      <c r="C773" s="7">
        <f t="shared" si="407"/>
        <v>0</v>
      </c>
      <c r="D773" s="7">
        <f t="shared" ref="D773" si="440">E773+F773+G773+H773+I773+J773+K773</f>
        <v>0</v>
      </c>
      <c r="E773" s="7">
        <f t="shared" ref="E773" si="441">F773+G773+H773+I773+J773+K773+L773</f>
        <v>0</v>
      </c>
      <c r="F773" s="7">
        <f t="shared" ref="F773" si="442">G773+H773+I773+J773+K773+L773+M773</f>
        <v>0</v>
      </c>
      <c r="G773" s="7">
        <f t="shared" ref="G773" si="443">H773+I773+J773+K773+L773+M773+N773</f>
        <v>0</v>
      </c>
      <c r="H773" s="7">
        <f t="shared" ref="H773" si="444">I773+J773+K773+L773+M773+N773+O773</f>
        <v>0</v>
      </c>
      <c r="I773" s="7">
        <f t="shared" ref="I773" si="445">J773+K773+L773+M773+N773+O773+P773</f>
        <v>0</v>
      </c>
      <c r="J773" s="7">
        <f t="shared" ref="J773" si="446">K773+L773+M773+N773+O773+P773+Q773</f>
        <v>0</v>
      </c>
      <c r="K773" s="10"/>
    </row>
    <row r="774" spans="1:11">
      <c r="A774" s="8">
        <v>661</v>
      </c>
      <c r="B774" s="10" t="s">
        <v>3</v>
      </c>
      <c r="C774" s="7">
        <f t="shared" si="407"/>
        <v>0</v>
      </c>
      <c r="D774" s="7">
        <f t="shared" ref="D774:D839" si="447">E774+F774+G774+H774+I774+J774+K774</f>
        <v>0</v>
      </c>
      <c r="E774" s="7">
        <f t="shared" ref="E774:E839" si="448">F774+G774+H774+I774+J774+K774+L774</f>
        <v>0</v>
      </c>
      <c r="F774" s="7">
        <f t="shared" ref="F774:F839" si="449">G774+H774+I774+J774+K774+L774+M774</f>
        <v>0</v>
      </c>
      <c r="G774" s="7">
        <f t="shared" si="422"/>
        <v>0</v>
      </c>
      <c r="H774" s="7">
        <f t="shared" si="423"/>
        <v>0</v>
      </c>
      <c r="I774" s="7">
        <f t="shared" si="424"/>
        <v>0</v>
      </c>
      <c r="J774" s="7">
        <f t="shared" si="425"/>
        <v>0</v>
      </c>
      <c r="K774" s="10"/>
    </row>
    <row r="775" spans="1:11">
      <c r="A775" s="8">
        <v>662</v>
      </c>
      <c r="B775" s="10" t="s">
        <v>4</v>
      </c>
      <c r="C775" s="7">
        <f t="shared" si="407"/>
        <v>22028.6</v>
      </c>
      <c r="D775" s="7">
        <f>3000+949.7-100-73.5-433.9</f>
        <v>3342.2999999999997</v>
      </c>
      <c r="E775" s="7">
        <v>2400</v>
      </c>
      <c r="F775" s="7">
        <v>2400</v>
      </c>
      <c r="G775" s="7">
        <v>2400</v>
      </c>
      <c r="H775" s="7">
        <v>2500</v>
      </c>
      <c r="I775" s="7">
        <v>3500</v>
      </c>
      <c r="J775" s="7">
        <v>5486.3</v>
      </c>
      <c r="K775" s="10"/>
    </row>
    <row r="776" spans="1:11">
      <c r="A776" s="8">
        <v>663</v>
      </c>
      <c r="B776" s="10" t="s">
        <v>5</v>
      </c>
      <c r="C776" s="7">
        <f t="shared" si="407"/>
        <v>0</v>
      </c>
      <c r="D776" s="7">
        <f t="shared" si="447"/>
        <v>0</v>
      </c>
      <c r="E776" s="7">
        <f t="shared" si="448"/>
        <v>0</v>
      </c>
      <c r="F776" s="7">
        <f t="shared" si="449"/>
        <v>0</v>
      </c>
      <c r="G776" s="7">
        <f t="shared" si="422"/>
        <v>0</v>
      </c>
      <c r="H776" s="7">
        <f t="shared" si="423"/>
        <v>0</v>
      </c>
      <c r="I776" s="7">
        <f t="shared" si="424"/>
        <v>0</v>
      </c>
      <c r="J776" s="7">
        <f t="shared" si="425"/>
        <v>0</v>
      </c>
      <c r="K776" s="10"/>
    </row>
    <row r="777" spans="1:11" ht="39" customHeight="1">
      <c r="A777" s="8">
        <v>664</v>
      </c>
      <c r="B777" s="13" t="s">
        <v>268</v>
      </c>
      <c r="C777" s="7">
        <f t="shared" si="407"/>
        <v>21815</v>
      </c>
      <c r="D777" s="7">
        <f>D778+D779+D780+D781</f>
        <v>3004.3</v>
      </c>
      <c r="E777" s="7">
        <f>E778+E779+E780+E781</f>
        <v>4905</v>
      </c>
      <c r="F777" s="7">
        <f>F779+F780+F781</f>
        <v>2300</v>
      </c>
      <c r="G777" s="7">
        <f>G779+G780+G781</f>
        <v>2400</v>
      </c>
      <c r="H777" s="7">
        <f>H779+H780+H781</f>
        <v>2500</v>
      </c>
      <c r="I777" s="7">
        <f>I778+I779+I780+I781</f>
        <v>2600</v>
      </c>
      <c r="J777" s="7">
        <f>J779+J780+J781</f>
        <v>4105.7</v>
      </c>
      <c r="K777" s="10"/>
    </row>
    <row r="778" spans="1:11" ht="15" customHeight="1">
      <c r="A778" s="8">
        <v>665</v>
      </c>
      <c r="B778" s="13" t="s">
        <v>2</v>
      </c>
      <c r="C778" s="7">
        <f t="shared" si="407"/>
        <v>0</v>
      </c>
      <c r="D778" s="7">
        <f t="shared" ref="D778" si="450">E778+F778+G778+H778+I778+J778+K778</f>
        <v>0</v>
      </c>
      <c r="E778" s="7">
        <f t="shared" ref="E778" si="451">F778+G778+H778+I778+J778+K778+L778</f>
        <v>0</v>
      </c>
      <c r="F778" s="7">
        <f t="shared" ref="F778" si="452">G778+H778+I778+J778+K778+L778+M778</f>
        <v>0</v>
      </c>
      <c r="G778" s="7">
        <f t="shared" ref="G778" si="453">H778+I778+J778+K778+L778+M778+N778</f>
        <v>0</v>
      </c>
      <c r="H778" s="7">
        <f t="shared" ref="H778" si="454">I778+J778+K778+L778+M778+N778+O778</f>
        <v>0</v>
      </c>
      <c r="I778" s="7">
        <f t="shared" ref="I778" si="455">J778+K778+L778+M778+N778+O778+P778</f>
        <v>0</v>
      </c>
      <c r="J778" s="7">
        <f t="shared" ref="J778" si="456">K778+L778+M778+N778+O778+P778+Q778</f>
        <v>0</v>
      </c>
      <c r="K778" s="10"/>
    </row>
    <row r="779" spans="1:11">
      <c r="A779" s="8">
        <v>666</v>
      </c>
      <c r="B779" s="10" t="s">
        <v>3</v>
      </c>
      <c r="C779" s="7">
        <f t="shared" si="407"/>
        <v>0</v>
      </c>
      <c r="D779" s="7">
        <f t="shared" si="447"/>
        <v>0</v>
      </c>
      <c r="E779" s="7">
        <f t="shared" si="448"/>
        <v>0</v>
      </c>
      <c r="F779" s="7">
        <f t="shared" si="449"/>
        <v>0</v>
      </c>
      <c r="G779" s="7">
        <f t="shared" si="422"/>
        <v>0</v>
      </c>
      <c r="H779" s="7">
        <f t="shared" si="423"/>
        <v>0</v>
      </c>
      <c r="I779" s="7">
        <f t="shared" si="424"/>
        <v>0</v>
      </c>
      <c r="J779" s="7">
        <f t="shared" si="425"/>
        <v>0</v>
      </c>
      <c r="K779" s="10"/>
    </row>
    <row r="780" spans="1:11">
      <c r="A780" s="8">
        <v>667</v>
      </c>
      <c r="B780" s="10" t="s">
        <v>4</v>
      </c>
      <c r="C780" s="7">
        <f t="shared" si="407"/>
        <v>21815</v>
      </c>
      <c r="D780" s="7">
        <f>3000-70+645-200-315-55.7</f>
        <v>3004.3</v>
      </c>
      <c r="E780" s="7">
        <v>4905</v>
      </c>
      <c r="F780" s="7">
        <v>2300</v>
      </c>
      <c r="G780" s="7">
        <v>2400</v>
      </c>
      <c r="H780" s="7">
        <v>2500</v>
      </c>
      <c r="I780" s="7">
        <v>2600</v>
      </c>
      <c r="J780" s="7">
        <v>4105.7</v>
      </c>
      <c r="K780" s="10"/>
    </row>
    <row r="781" spans="1:11">
      <c r="A781" s="8">
        <v>668</v>
      </c>
      <c r="B781" s="10" t="s">
        <v>5</v>
      </c>
      <c r="C781" s="7">
        <f t="shared" si="407"/>
        <v>0</v>
      </c>
      <c r="D781" s="7">
        <f t="shared" si="447"/>
        <v>0</v>
      </c>
      <c r="E781" s="7">
        <f t="shared" si="448"/>
        <v>0</v>
      </c>
      <c r="F781" s="7">
        <f t="shared" si="449"/>
        <v>0</v>
      </c>
      <c r="G781" s="7">
        <f t="shared" si="422"/>
        <v>0</v>
      </c>
      <c r="H781" s="7">
        <f t="shared" si="423"/>
        <v>0</v>
      </c>
      <c r="I781" s="7">
        <f t="shared" si="424"/>
        <v>0</v>
      </c>
      <c r="J781" s="7">
        <f t="shared" si="425"/>
        <v>0</v>
      </c>
      <c r="K781" s="10"/>
    </row>
    <row r="782" spans="1:11" ht="38.25">
      <c r="A782" s="8">
        <v>669</v>
      </c>
      <c r="B782" s="13" t="s">
        <v>228</v>
      </c>
      <c r="C782" s="7">
        <f t="shared" si="407"/>
        <v>1240.9000000000001</v>
      </c>
      <c r="D782" s="7">
        <f t="shared" ref="D782:J782" si="457">D784+D785+D788</f>
        <v>40.9</v>
      </c>
      <c r="E782" s="7">
        <f t="shared" si="457"/>
        <v>200</v>
      </c>
      <c r="F782" s="7">
        <f t="shared" si="457"/>
        <v>200</v>
      </c>
      <c r="G782" s="7">
        <f t="shared" si="457"/>
        <v>200</v>
      </c>
      <c r="H782" s="7">
        <f t="shared" si="457"/>
        <v>200</v>
      </c>
      <c r="I782" s="7">
        <f t="shared" si="457"/>
        <v>200</v>
      </c>
      <c r="J782" s="7">
        <f t="shared" si="457"/>
        <v>200</v>
      </c>
      <c r="K782" s="10"/>
    </row>
    <row r="783" spans="1:11">
      <c r="A783" s="8">
        <v>670</v>
      </c>
      <c r="B783" s="13" t="s">
        <v>2</v>
      </c>
      <c r="C783" s="7">
        <f t="shared" si="407"/>
        <v>0</v>
      </c>
      <c r="D783" s="7">
        <f t="shared" ref="D783" si="458">E783+F783+G783+H783+I783+J783+K783</f>
        <v>0</v>
      </c>
      <c r="E783" s="7">
        <f t="shared" ref="E783" si="459">F783+G783+H783+I783+J783+K783+L783</f>
        <v>0</v>
      </c>
      <c r="F783" s="7">
        <f t="shared" ref="F783" si="460">G783+H783+I783+J783+K783+L783+M783</f>
        <v>0</v>
      </c>
      <c r="G783" s="7">
        <f t="shared" ref="G783" si="461">H783+I783+J783+K783+L783+M783+N783</f>
        <v>0</v>
      </c>
      <c r="H783" s="7">
        <f t="shared" ref="H783" si="462">I783+J783+K783+L783+M783+N783+O783</f>
        <v>0</v>
      </c>
      <c r="I783" s="7">
        <f t="shared" ref="I783" si="463">J783+K783+L783+M783+N783+O783+P783</f>
        <v>0</v>
      </c>
      <c r="J783" s="7">
        <f t="shared" ref="J783" si="464">K783+L783+M783+N783+O783+P783+Q783</f>
        <v>0</v>
      </c>
      <c r="K783" s="10"/>
    </row>
    <row r="784" spans="1:11">
      <c r="A784" s="8">
        <v>671</v>
      </c>
      <c r="B784" s="10" t="s">
        <v>3</v>
      </c>
      <c r="C784" s="7">
        <f t="shared" ref="C784:C788" si="465">D784+E784+F784+G784+H784+I784+J784</f>
        <v>0</v>
      </c>
      <c r="D784" s="7">
        <f t="shared" ref="D784" si="466">E784+F784+G784+H784+I784+J784+K784</f>
        <v>0</v>
      </c>
      <c r="E784" s="7">
        <f t="shared" ref="E784" si="467">F784+G784+H784+I784+J784+K784+L784</f>
        <v>0</v>
      </c>
      <c r="F784" s="7">
        <f t="shared" ref="F784" si="468">G784+H784+I784+J784+K784+L784+M784</f>
        <v>0</v>
      </c>
      <c r="G784" s="7">
        <f t="shared" ref="G784" si="469">H784+I784+J784+K784+L784+M784+N784</f>
        <v>0</v>
      </c>
      <c r="H784" s="7">
        <f t="shared" ref="H784" si="470">I784+J784+K784+L784+M784+N784+O784</f>
        <v>0</v>
      </c>
      <c r="I784" s="7">
        <f t="shared" ref="I784" si="471">J784+K784+L784+M784+N784+O784+P784</f>
        <v>0</v>
      </c>
      <c r="J784" s="7">
        <f t="shared" ref="J784" si="472">K784+L784+M784+N784+O784+P784+Q784</f>
        <v>0</v>
      </c>
      <c r="K784" s="10"/>
    </row>
    <row r="785" spans="1:11">
      <c r="A785" s="8">
        <v>672</v>
      </c>
      <c r="B785" s="10" t="s">
        <v>4</v>
      </c>
      <c r="C785" s="7">
        <f t="shared" si="465"/>
        <v>1240.9000000000001</v>
      </c>
      <c r="D785" s="7">
        <v>40.9</v>
      </c>
      <c r="E785" s="7">
        <v>200</v>
      </c>
      <c r="F785" s="7">
        <v>200</v>
      </c>
      <c r="G785" s="7">
        <v>200</v>
      </c>
      <c r="H785" s="7">
        <v>200</v>
      </c>
      <c r="I785" s="7">
        <v>200</v>
      </c>
      <c r="J785" s="7">
        <v>200</v>
      </c>
      <c r="K785" s="10"/>
    </row>
    <row r="786" spans="1:11">
      <c r="A786" s="8">
        <v>673</v>
      </c>
      <c r="B786" s="10" t="s">
        <v>23</v>
      </c>
      <c r="C786" s="7"/>
      <c r="D786" s="7"/>
      <c r="E786" s="7"/>
      <c r="F786" s="7"/>
      <c r="G786" s="7"/>
      <c r="H786" s="7"/>
      <c r="I786" s="7"/>
      <c r="J786" s="7"/>
      <c r="K786" s="10"/>
    </row>
    <row r="787" spans="1:11" ht="38.25">
      <c r="A787" s="8">
        <v>674</v>
      </c>
      <c r="B787" s="13" t="s">
        <v>299</v>
      </c>
      <c r="C787" s="7">
        <f>D787+E787+F787+G787+H787+I787+J787</f>
        <v>32494.3</v>
      </c>
      <c r="D787" s="7">
        <f>D788+D789+D790+D791</f>
        <v>6994.2999999999993</v>
      </c>
      <c r="E787" s="7">
        <f>E788+E789+E790+E791</f>
        <v>5000</v>
      </c>
      <c r="F787" s="7">
        <f>F788+F789+F790+F791</f>
        <v>3300</v>
      </c>
      <c r="G787" s="7">
        <f>G788+G789+G790+G791</f>
        <v>3700</v>
      </c>
      <c r="H787" s="7">
        <v>3500</v>
      </c>
      <c r="I787" s="7">
        <f>I788+I789+I790+I791</f>
        <v>5000</v>
      </c>
      <c r="J787" s="7">
        <f>J788+J789+J790+J791</f>
        <v>5000</v>
      </c>
      <c r="K787" s="10"/>
    </row>
    <row r="788" spans="1:11">
      <c r="A788" s="8">
        <v>675</v>
      </c>
      <c r="B788" s="10" t="s">
        <v>2</v>
      </c>
      <c r="C788" s="7">
        <f t="shared" si="465"/>
        <v>0</v>
      </c>
      <c r="D788" s="7">
        <f t="shared" ref="D788" si="473">E788+F788+G788+H788+I788+J788+K788</f>
        <v>0</v>
      </c>
      <c r="E788" s="7">
        <f t="shared" ref="E788" si="474">F788+G788+H788+I788+J788+K788+L788</f>
        <v>0</v>
      </c>
      <c r="F788" s="7">
        <f t="shared" ref="F788" si="475">G788+H788+I788+J788+K788+L788+M788</f>
        <v>0</v>
      </c>
      <c r="G788" s="7">
        <f t="shared" ref="G788" si="476">H788+I788+J788+K788+L788+M788+N788</f>
        <v>0</v>
      </c>
      <c r="H788" s="7">
        <f t="shared" ref="H788" si="477">I788+J788+K788+L788+M788+N788+O788</f>
        <v>0</v>
      </c>
      <c r="I788" s="7">
        <f t="shared" ref="I788" si="478">J788+K788+L788+M788+N788+O788+P788</f>
        <v>0</v>
      </c>
      <c r="J788" s="7">
        <f t="shared" ref="J788" si="479">K788+L788+M788+N788+O788+P788+Q788</f>
        <v>0</v>
      </c>
      <c r="K788" s="10"/>
    </row>
    <row r="789" spans="1:11">
      <c r="A789" s="8">
        <v>676</v>
      </c>
      <c r="B789" s="10" t="s">
        <v>227</v>
      </c>
      <c r="C789" s="7">
        <f>D789+E789+F789+G789+H789+I789+J789</f>
        <v>32494.3</v>
      </c>
      <c r="D789" s="7">
        <f>4000+531.7+73.5+933.4+55.7+1400</f>
        <v>6994.2999999999993</v>
      </c>
      <c r="E789" s="7">
        <v>5000</v>
      </c>
      <c r="F789" s="7">
        <v>3300</v>
      </c>
      <c r="G789" s="7">
        <v>3700</v>
      </c>
      <c r="H789" s="7">
        <v>3500</v>
      </c>
      <c r="I789" s="7">
        <v>5000</v>
      </c>
      <c r="J789" s="7">
        <v>5000</v>
      </c>
      <c r="K789" s="10"/>
    </row>
    <row r="790" spans="1:11">
      <c r="A790" s="8">
        <v>677</v>
      </c>
      <c r="B790" s="10" t="s">
        <v>29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10"/>
    </row>
    <row r="791" spans="1:11">
      <c r="A791" s="8">
        <v>678</v>
      </c>
      <c r="B791" s="10" t="s">
        <v>190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10"/>
    </row>
    <row r="792" spans="1:11" ht="38.25">
      <c r="A792" s="8">
        <v>679</v>
      </c>
      <c r="B792" s="59" t="s">
        <v>317</v>
      </c>
      <c r="C792" s="55">
        <f>D792+E792+F792+G792+H792+I792+J792</f>
        <v>585</v>
      </c>
      <c r="D792" s="55">
        <f>D793+D794+D795+D796</f>
        <v>585</v>
      </c>
      <c r="E792" s="55">
        <v>0</v>
      </c>
      <c r="F792" s="55">
        <v>0</v>
      </c>
      <c r="G792" s="55">
        <v>0</v>
      </c>
      <c r="H792" s="55">
        <v>0</v>
      </c>
      <c r="I792" s="55">
        <v>0</v>
      </c>
      <c r="J792" s="55">
        <v>0</v>
      </c>
      <c r="K792" s="54"/>
    </row>
    <row r="793" spans="1:11">
      <c r="A793" s="8">
        <v>680</v>
      </c>
      <c r="B793" s="10" t="s">
        <v>2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10"/>
    </row>
    <row r="794" spans="1:11">
      <c r="A794" s="8">
        <v>681</v>
      </c>
      <c r="B794" s="10" t="s">
        <v>227</v>
      </c>
      <c r="C794" s="7">
        <f>D794+E794+F794+G794+H794+I794+J794</f>
        <v>585</v>
      </c>
      <c r="D794" s="7">
        <f>70+200+315</f>
        <v>585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10"/>
    </row>
    <row r="795" spans="1:11">
      <c r="A795" s="8">
        <v>682</v>
      </c>
      <c r="B795" s="10" t="s">
        <v>29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10"/>
    </row>
    <row r="796" spans="1:11">
      <c r="A796" s="8">
        <v>683</v>
      </c>
      <c r="B796" s="10" t="s">
        <v>190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10"/>
    </row>
    <row r="797" spans="1:11" ht="27">
      <c r="A797" s="8">
        <v>684</v>
      </c>
      <c r="B797" s="12" t="s">
        <v>39</v>
      </c>
      <c r="C797" s="9">
        <f t="shared" si="407"/>
        <v>23331.399999999998</v>
      </c>
      <c r="D797" s="9">
        <f>D799+D800+D801</f>
        <v>1432</v>
      </c>
      <c r="E797" s="9">
        <f>E799+E800+E801</f>
        <v>3790</v>
      </c>
      <c r="F797" s="9">
        <f>F799+F800+F801</f>
        <v>2829.5</v>
      </c>
      <c r="G797" s="9">
        <f t="shared" ref="G797:J797" si="480">G799+G800+G801</f>
        <v>4612</v>
      </c>
      <c r="H797" s="9">
        <f t="shared" si="480"/>
        <v>3348.7</v>
      </c>
      <c r="I797" s="9">
        <f t="shared" si="480"/>
        <v>3438.6</v>
      </c>
      <c r="J797" s="9">
        <f t="shared" si="480"/>
        <v>3880.6</v>
      </c>
      <c r="K797" s="10">
        <v>62.63</v>
      </c>
    </row>
    <row r="798" spans="1:11">
      <c r="A798" s="8">
        <v>685</v>
      </c>
      <c r="B798" s="12" t="s">
        <v>2</v>
      </c>
      <c r="C798" s="7">
        <f t="shared" si="407"/>
        <v>0</v>
      </c>
      <c r="D798" s="7">
        <f t="shared" ref="D798" si="481">E798+F798+G798+H798+I798+J798+K798</f>
        <v>0</v>
      </c>
      <c r="E798" s="7">
        <f t="shared" ref="E798" si="482">F798+G798+H798+I798+J798+K798+L798</f>
        <v>0</v>
      </c>
      <c r="F798" s="7">
        <f t="shared" ref="F798" si="483">G798+H798+I798+J798+K798+L798+M798</f>
        <v>0</v>
      </c>
      <c r="G798" s="7">
        <f t="shared" ref="G798" si="484">H798+I798+J798+K798+L798+M798+N798</f>
        <v>0</v>
      </c>
      <c r="H798" s="7">
        <f t="shared" ref="H798" si="485">I798+J798+K798+L798+M798+N798+O798</f>
        <v>0</v>
      </c>
      <c r="I798" s="7">
        <f t="shared" ref="I798" si="486">J798+K798+L798+M798+N798+O798+P798</f>
        <v>0</v>
      </c>
      <c r="J798" s="7">
        <f t="shared" ref="J798" si="487">K798+L798+M798+N798+O798+P798+Q798</f>
        <v>0</v>
      </c>
      <c r="K798" s="10"/>
    </row>
    <row r="799" spans="1:11">
      <c r="A799" s="8">
        <v>686</v>
      </c>
      <c r="B799" s="10" t="s">
        <v>3</v>
      </c>
      <c r="C799" s="7">
        <f t="shared" si="407"/>
        <v>0</v>
      </c>
      <c r="D799" s="7">
        <f t="shared" si="447"/>
        <v>0</v>
      </c>
      <c r="E799" s="7">
        <f t="shared" si="448"/>
        <v>0</v>
      </c>
      <c r="F799" s="7">
        <f t="shared" si="449"/>
        <v>0</v>
      </c>
      <c r="G799" s="7">
        <f t="shared" ref="G799" si="488">H799+I799+J799+K799+L799+M799+N799</f>
        <v>0</v>
      </c>
      <c r="H799" s="7">
        <f t="shared" ref="H799" si="489">I799+J799+K799+L799+M799+N799+O799</f>
        <v>0</v>
      </c>
      <c r="I799" s="7">
        <f t="shared" ref="I799" si="490">J799+K799+L799+M799+N799+O799+P799</f>
        <v>0</v>
      </c>
      <c r="J799" s="7">
        <f t="shared" ref="J799" si="491">K799+L799+M799+N799+O799+P799+Q799</f>
        <v>0</v>
      </c>
      <c r="K799" s="10"/>
    </row>
    <row r="800" spans="1:11">
      <c r="A800" s="8">
        <v>687</v>
      </c>
      <c r="B800" s="10" t="s">
        <v>4</v>
      </c>
      <c r="C800" s="7">
        <f t="shared" si="407"/>
        <v>23331.399999999998</v>
      </c>
      <c r="D800" s="7">
        <f>D805+D810+D815+D820+D825+D830+D835+D840</f>
        <v>1432</v>
      </c>
      <c r="E800" s="7">
        <f>E805+E810+E815+E820+E825+E830+E835+E840</f>
        <v>3790</v>
      </c>
      <c r="F800" s="7">
        <f>F805+F810+F815+F820+F825+F830+F835+F840</f>
        <v>2829.5</v>
      </c>
      <c r="G800" s="7">
        <f>G805+G810+G815+G820+G825+G830+G835+G840</f>
        <v>4612</v>
      </c>
      <c r="H800" s="7">
        <f t="shared" ref="H800:J800" si="492">H805+H810+H815+H820+H825+H830+H835+H841</f>
        <v>3348.7</v>
      </c>
      <c r="I800" s="7">
        <f t="shared" si="492"/>
        <v>3438.6</v>
      </c>
      <c r="J800" s="7">
        <f t="shared" si="492"/>
        <v>3880.6</v>
      </c>
      <c r="K800" s="10"/>
    </row>
    <row r="801" spans="1:11">
      <c r="A801" s="8">
        <v>688</v>
      </c>
      <c r="B801" s="10" t="s">
        <v>5</v>
      </c>
      <c r="C801" s="7">
        <f t="shared" si="407"/>
        <v>0</v>
      </c>
      <c r="D801" s="7">
        <f t="shared" si="447"/>
        <v>0</v>
      </c>
      <c r="E801" s="7">
        <f t="shared" si="448"/>
        <v>0</v>
      </c>
      <c r="F801" s="7">
        <f t="shared" si="449"/>
        <v>0</v>
      </c>
      <c r="G801" s="7">
        <f t="shared" ref="G801:G839" si="493">H801+I801+J801+K801+L801+M801+N801</f>
        <v>0</v>
      </c>
      <c r="H801" s="7">
        <f t="shared" ref="H801:H841" si="494">I801+J801+K801+L801+M801+N801+O801</f>
        <v>0</v>
      </c>
      <c r="I801" s="7">
        <f t="shared" ref="I801:I841" si="495">J801+K801+L801+M801+N801+O801+P801</f>
        <v>0</v>
      </c>
      <c r="J801" s="7">
        <f t="shared" ref="J801:J841" si="496">K801+L801+M801+N801+O801+P801+Q801</f>
        <v>0</v>
      </c>
      <c r="K801" s="10"/>
    </row>
    <row r="802" spans="1:11" ht="51">
      <c r="A802" s="8">
        <v>689</v>
      </c>
      <c r="B802" s="13" t="s">
        <v>40</v>
      </c>
      <c r="C802" s="7">
        <f t="shared" si="407"/>
        <v>0</v>
      </c>
      <c r="D802" s="7">
        <f t="shared" si="447"/>
        <v>0</v>
      </c>
      <c r="E802" s="7">
        <f t="shared" si="448"/>
        <v>0</v>
      </c>
      <c r="F802" s="7">
        <f t="shared" si="449"/>
        <v>0</v>
      </c>
      <c r="G802" s="7">
        <f t="shared" si="493"/>
        <v>0</v>
      </c>
      <c r="H802" s="7">
        <f t="shared" si="494"/>
        <v>0</v>
      </c>
      <c r="I802" s="7">
        <f t="shared" si="495"/>
        <v>0</v>
      </c>
      <c r="J802" s="7">
        <f t="shared" si="496"/>
        <v>0</v>
      </c>
      <c r="K802" s="10"/>
    </row>
    <row r="803" spans="1:11">
      <c r="A803" s="8">
        <v>690</v>
      </c>
      <c r="B803" s="13" t="s">
        <v>2</v>
      </c>
      <c r="C803" s="7">
        <f t="shared" si="407"/>
        <v>0</v>
      </c>
      <c r="D803" s="7">
        <f t="shared" si="447"/>
        <v>0</v>
      </c>
      <c r="E803" s="7">
        <f t="shared" si="448"/>
        <v>0</v>
      </c>
      <c r="F803" s="7">
        <f t="shared" si="449"/>
        <v>0</v>
      </c>
      <c r="G803" s="7">
        <f t="shared" si="493"/>
        <v>0</v>
      </c>
      <c r="H803" s="7">
        <f t="shared" si="494"/>
        <v>0</v>
      </c>
      <c r="I803" s="7">
        <f t="shared" si="495"/>
        <v>0</v>
      </c>
      <c r="J803" s="7">
        <f t="shared" si="496"/>
        <v>0</v>
      </c>
      <c r="K803" s="10"/>
    </row>
    <row r="804" spans="1:11">
      <c r="A804" s="8">
        <v>691</v>
      </c>
      <c r="B804" s="10" t="s">
        <v>3</v>
      </c>
      <c r="C804" s="7">
        <f t="shared" si="407"/>
        <v>0</v>
      </c>
      <c r="D804" s="7">
        <f t="shared" si="447"/>
        <v>0</v>
      </c>
      <c r="E804" s="7">
        <f t="shared" si="448"/>
        <v>0</v>
      </c>
      <c r="F804" s="7">
        <f t="shared" si="449"/>
        <v>0</v>
      </c>
      <c r="G804" s="7">
        <f t="shared" si="493"/>
        <v>0</v>
      </c>
      <c r="H804" s="7">
        <f t="shared" si="494"/>
        <v>0</v>
      </c>
      <c r="I804" s="7">
        <f t="shared" si="495"/>
        <v>0</v>
      </c>
      <c r="J804" s="7">
        <f t="shared" si="496"/>
        <v>0</v>
      </c>
      <c r="K804" s="10"/>
    </row>
    <row r="805" spans="1:11">
      <c r="A805" s="8">
        <v>692</v>
      </c>
      <c r="B805" s="10" t="s">
        <v>4</v>
      </c>
      <c r="C805" s="7">
        <f t="shared" si="407"/>
        <v>0</v>
      </c>
      <c r="D805" s="7">
        <f t="shared" si="447"/>
        <v>0</v>
      </c>
      <c r="E805" s="7">
        <f t="shared" si="448"/>
        <v>0</v>
      </c>
      <c r="F805" s="7">
        <f t="shared" si="449"/>
        <v>0</v>
      </c>
      <c r="G805" s="7">
        <f t="shared" si="493"/>
        <v>0</v>
      </c>
      <c r="H805" s="7">
        <f t="shared" si="494"/>
        <v>0</v>
      </c>
      <c r="I805" s="7">
        <f t="shared" si="495"/>
        <v>0</v>
      </c>
      <c r="J805" s="7">
        <f t="shared" si="496"/>
        <v>0</v>
      </c>
      <c r="K805" s="10"/>
    </row>
    <row r="806" spans="1:11">
      <c r="A806" s="8">
        <v>693</v>
      </c>
      <c r="B806" s="10" t="s">
        <v>5</v>
      </c>
      <c r="C806" s="7">
        <f t="shared" si="407"/>
        <v>0</v>
      </c>
      <c r="D806" s="7">
        <f t="shared" si="447"/>
        <v>0</v>
      </c>
      <c r="E806" s="7">
        <f t="shared" si="448"/>
        <v>0</v>
      </c>
      <c r="F806" s="7">
        <f t="shared" si="449"/>
        <v>0</v>
      </c>
      <c r="G806" s="7">
        <f t="shared" si="493"/>
        <v>0</v>
      </c>
      <c r="H806" s="7">
        <f t="shared" si="494"/>
        <v>0</v>
      </c>
      <c r="I806" s="7">
        <f t="shared" si="495"/>
        <v>0</v>
      </c>
      <c r="J806" s="7">
        <f t="shared" si="496"/>
        <v>0</v>
      </c>
      <c r="K806" s="10"/>
    </row>
    <row r="807" spans="1:11" ht="51">
      <c r="A807" s="8">
        <v>694</v>
      </c>
      <c r="B807" s="13" t="s">
        <v>248</v>
      </c>
      <c r="C807" s="7">
        <f t="shared" si="407"/>
        <v>13179.7</v>
      </c>
      <c r="D807" s="7">
        <f>D808+D809+D810+D811</f>
        <v>1179.7</v>
      </c>
      <c r="E807" s="7">
        <f t="shared" ref="E807:J807" si="497">E809+E810+E811</f>
        <v>2000</v>
      </c>
      <c r="F807" s="7">
        <f t="shared" si="497"/>
        <v>2000</v>
      </c>
      <c r="G807" s="7">
        <f t="shared" si="497"/>
        <v>2000</v>
      </c>
      <c r="H807" s="7">
        <f t="shared" si="497"/>
        <v>2000</v>
      </c>
      <c r="I807" s="7">
        <f t="shared" si="497"/>
        <v>2000</v>
      </c>
      <c r="J807" s="7">
        <f t="shared" si="497"/>
        <v>2000</v>
      </c>
      <c r="K807" s="10"/>
    </row>
    <row r="808" spans="1:11">
      <c r="A808" s="8">
        <v>695</v>
      </c>
      <c r="B808" s="13" t="s">
        <v>2</v>
      </c>
      <c r="C808" s="7">
        <f t="shared" si="407"/>
        <v>0</v>
      </c>
      <c r="D808" s="7">
        <f t="shared" ref="D808" si="498">E808+F808+G808+H808+I808+J808+K808</f>
        <v>0</v>
      </c>
      <c r="E808" s="7">
        <f t="shared" ref="E808" si="499">F808+G808+H808+I808+J808+K808+L808</f>
        <v>0</v>
      </c>
      <c r="F808" s="7">
        <f t="shared" ref="F808" si="500">G808+H808+I808+J808+K808+L808+M808</f>
        <v>0</v>
      </c>
      <c r="G808" s="7">
        <f t="shared" ref="G808" si="501">H808+I808+J808+K808+L808+M808+N808</f>
        <v>0</v>
      </c>
      <c r="H808" s="7">
        <f t="shared" ref="H808" si="502">I808+J808+K808+L808+M808+N808+O808</f>
        <v>0</v>
      </c>
      <c r="I808" s="7">
        <f t="shared" ref="I808" si="503">J808+K808+L808+M808+N808+O808+P808</f>
        <v>0</v>
      </c>
      <c r="J808" s="7">
        <f t="shared" ref="J808" si="504">K808+L808+M808+N808+O808+P808+Q808</f>
        <v>0</v>
      </c>
      <c r="K808" s="10"/>
    </row>
    <row r="809" spans="1:11">
      <c r="A809" s="8">
        <v>696</v>
      </c>
      <c r="B809" s="10" t="s">
        <v>3</v>
      </c>
      <c r="C809" s="7">
        <f t="shared" si="407"/>
        <v>0</v>
      </c>
      <c r="D809" s="7">
        <f t="shared" si="447"/>
        <v>0</v>
      </c>
      <c r="E809" s="7">
        <f t="shared" si="448"/>
        <v>0</v>
      </c>
      <c r="F809" s="7">
        <f t="shared" si="449"/>
        <v>0</v>
      </c>
      <c r="G809" s="7">
        <f t="shared" si="493"/>
        <v>0</v>
      </c>
      <c r="H809" s="7">
        <f t="shared" si="494"/>
        <v>0</v>
      </c>
      <c r="I809" s="7">
        <f t="shared" si="495"/>
        <v>0</v>
      </c>
      <c r="J809" s="7">
        <f t="shared" si="496"/>
        <v>0</v>
      </c>
      <c r="K809" s="10"/>
    </row>
    <row r="810" spans="1:11">
      <c r="A810" s="8">
        <v>697</v>
      </c>
      <c r="B810" s="10" t="s">
        <v>4</v>
      </c>
      <c r="C810" s="7">
        <f t="shared" si="407"/>
        <v>13179.7</v>
      </c>
      <c r="D810" s="7">
        <f>1000-20.3+200</f>
        <v>1179.7</v>
      </c>
      <c r="E810" s="7">
        <v>2000</v>
      </c>
      <c r="F810" s="7">
        <v>2000</v>
      </c>
      <c r="G810" s="7">
        <v>2000</v>
      </c>
      <c r="H810" s="7">
        <v>2000</v>
      </c>
      <c r="I810" s="7">
        <v>2000</v>
      </c>
      <c r="J810" s="7">
        <v>2000</v>
      </c>
      <c r="K810" s="10"/>
    </row>
    <row r="811" spans="1:11">
      <c r="A811" s="8">
        <v>698</v>
      </c>
      <c r="B811" s="10" t="s">
        <v>5</v>
      </c>
      <c r="C811" s="7">
        <f t="shared" si="407"/>
        <v>0</v>
      </c>
      <c r="D811" s="7">
        <f t="shared" si="447"/>
        <v>0</v>
      </c>
      <c r="E811" s="7">
        <f t="shared" si="448"/>
        <v>0</v>
      </c>
      <c r="F811" s="7">
        <f t="shared" si="449"/>
        <v>0</v>
      </c>
      <c r="G811" s="7">
        <f t="shared" si="493"/>
        <v>0</v>
      </c>
      <c r="H811" s="7">
        <f t="shared" si="494"/>
        <v>0</v>
      </c>
      <c r="I811" s="7">
        <f t="shared" si="495"/>
        <v>0</v>
      </c>
      <c r="J811" s="7">
        <f t="shared" si="496"/>
        <v>0</v>
      </c>
      <c r="K811" s="10"/>
    </row>
    <row r="812" spans="1:11" ht="25.5">
      <c r="A812" s="8">
        <v>699</v>
      </c>
      <c r="B812" s="13" t="s">
        <v>41</v>
      </c>
      <c r="C812" s="7">
        <f t="shared" si="407"/>
        <v>0</v>
      </c>
      <c r="D812" s="7">
        <f t="shared" si="447"/>
        <v>0</v>
      </c>
      <c r="E812" s="7">
        <f t="shared" si="448"/>
        <v>0</v>
      </c>
      <c r="F812" s="7">
        <f t="shared" si="449"/>
        <v>0</v>
      </c>
      <c r="G812" s="7">
        <f t="shared" si="493"/>
        <v>0</v>
      </c>
      <c r="H812" s="7">
        <f t="shared" si="494"/>
        <v>0</v>
      </c>
      <c r="I812" s="7">
        <f t="shared" si="495"/>
        <v>0</v>
      </c>
      <c r="J812" s="7">
        <f t="shared" si="496"/>
        <v>0</v>
      </c>
      <c r="K812" s="10"/>
    </row>
    <row r="813" spans="1:11">
      <c r="A813" s="8">
        <v>700</v>
      </c>
      <c r="B813" s="13" t="s">
        <v>2</v>
      </c>
      <c r="C813" s="7">
        <f t="shared" si="407"/>
        <v>0</v>
      </c>
      <c r="D813" s="7">
        <f t="shared" si="447"/>
        <v>0</v>
      </c>
      <c r="E813" s="7">
        <f t="shared" si="448"/>
        <v>0</v>
      </c>
      <c r="F813" s="7">
        <f t="shared" si="449"/>
        <v>0</v>
      </c>
      <c r="G813" s="7">
        <f t="shared" si="493"/>
        <v>0</v>
      </c>
      <c r="H813" s="7">
        <f t="shared" si="494"/>
        <v>0</v>
      </c>
      <c r="I813" s="7">
        <f t="shared" si="495"/>
        <v>0</v>
      </c>
      <c r="J813" s="7">
        <f t="shared" si="496"/>
        <v>0</v>
      </c>
      <c r="K813" s="10"/>
    </row>
    <row r="814" spans="1:11">
      <c r="A814" s="8">
        <v>701</v>
      </c>
      <c r="B814" s="10" t="s">
        <v>3</v>
      </c>
      <c r="C814" s="7">
        <f t="shared" si="407"/>
        <v>0</v>
      </c>
      <c r="D814" s="7">
        <f t="shared" si="447"/>
        <v>0</v>
      </c>
      <c r="E814" s="7">
        <f t="shared" si="448"/>
        <v>0</v>
      </c>
      <c r="F814" s="7">
        <f t="shared" si="449"/>
        <v>0</v>
      </c>
      <c r="G814" s="7">
        <f t="shared" si="493"/>
        <v>0</v>
      </c>
      <c r="H814" s="7">
        <f t="shared" si="494"/>
        <v>0</v>
      </c>
      <c r="I814" s="7">
        <f t="shared" si="495"/>
        <v>0</v>
      </c>
      <c r="J814" s="7">
        <f t="shared" si="496"/>
        <v>0</v>
      </c>
      <c r="K814" s="10"/>
    </row>
    <row r="815" spans="1:11">
      <c r="A815" s="8">
        <v>702</v>
      </c>
      <c r="B815" s="10" t="s">
        <v>4</v>
      </c>
      <c r="C815" s="7">
        <f t="shared" si="407"/>
        <v>0</v>
      </c>
      <c r="D815" s="7">
        <f t="shared" si="447"/>
        <v>0</v>
      </c>
      <c r="E815" s="7">
        <f t="shared" si="448"/>
        <v>0</v>
      </c>
      <c r="F815" s="7">
        <f t="shared" si="449"/>
        <v>0</v>
      </c>
      <c r="G815" s="7">
        <f t="shared" si="493"/>
        <v>0</v>
      </c>
      <c r="H815" s="7">
        <f t="shared" si="494"/>
        <v>0</v>
      </c>
      <c r="I815" s="7">
        <f t="shared" si="495"/>
        <v>0</v>
      </c>
      <c r="J815" s="7">
        <f t="shared" si="496"/>
        <v>0</v>
      </c>
      <c r="K815" s="10"/>
    </row>
    <row r="816" spans="1:11">
      <c r="A816" s="8">
        <v>703</v>
      </c>
      <c r="B816" s="10" t="s">
        <v>5</v>
      </c>
      <c r="C816" s="7">
        <f t="shared" si="407"/>
        <v>0</v>
      </c>
      <c r="D816" s="7">
        <f t="shared" si="447"/>
        <v>0</v>
      </c>
      <c r="E816" s="7">
        <f t="shared" si="448"/>
        <v>0</v>
      </c>
      <c r="F816" s="7">
        <f t="shared" si="449"/>
        <v>0</v>
      </c>
      <c r="G816" s="7">
        <f t="shared" si="493"/>
        <v>0</v>
      </c>
      <c r="H816" s="7">
        <f t="shared" si="494"/>
        <v>0</v>
      </c>
      <c r="I816" s="7">
        <f t="shared" si="495"/>
        <v>0</v>
      </c>
      <c r="J816" s="7">
        <f t="shared" si="496"/>
        <v>0</v>
      </c>
      <c r="K816" s="10"/>
    </row>
    <row r="817" spans="1:11" ht="52.5" customHeight="1">
      <c r="A817" s="8">
        <v>704</v>
      </c>
      <c r="B817" s="13" t="s">
        <v>249</v>
      </c>
      <c r="C817" s="7">
        <f t="shared" si="407"/>
        <v>0</v>
      </c>
      <c r="D817" s="7">
        <f>D819+D820+D821</f>
        <v>0</v>
      </c>
      <c r="E817" s="7">
        <f t="shared" si="448"/>
        <v>0</v>
      </c>
      <c r="F817" s="7">
        <f t="shared" si="449"/>
        <v>0</v>
      </c>
      <c r="G817" s="7">
        <f t="shared" si="493"/>
        <v>0</v>
      </c>
      <c r="H817" s="7">
        <f t="shared" si="494"/>
        <v>0</v>
      </c>
      <c r="I817" s="7">
        <f t="shared" si="495"/>
        <v>0</v>
      </c>
      <c r="J817" s="7">
        <f t="shared" si="496"/>
        <v>0</v>
      </c>
      <c r="K817" s="10"/>
    </row>
    <row r="818" spans="1:11" ht="14.25" customHeight="1">
      <c r="A818" s="8">
        <v>705</v>
      </c>
      <c r="B818" s="13" t="s">
        <v>2</v>
      </c>
      <c r="C818" s="7">
        <f t="shared" si="407"/>
        <v>0</v>
      </c>
      <c r="D818" s="7">
        <f t="shared" ref="D818" si="505">E818+F818+G818+H818+I818+J818+K818</f>
        <v>0</v>
      </c>
      <c r="E818" s="7">
        <f t="shared" si="448"/>
        <v>0</v>
      </c>
      <c r="F818" s="7">
        <f t="shared" si="449"/>
        <v>0</v>
      </c>
      <c r="G818" s="7">
        <f t="shared" si="493"/>
        <v>0</v>
      </c>
      <c r="H818" s="7">
        <f t="shared" si="494"/>
        <v>0</v>
      </c>
      <c r="I818" s="7">
        <f t="shared" si="495"/>
        <v>0</v>
      </c>
      <c r="J818" s="7">
        <f t="shared" si="496"/>
        <v>0</v>
      </c>
      <c r="K818" s="10"/>
    </row>
    <row r="819" spans="1:11" hidden="1">
      <c r="A819" s="8">
        <v>706</v>
      </c>
      <c r="B819" s="10" t="s">
        <v>3</v>
      </c>
      <c r="C819" s="7">
        <f t="shared" si="407"/>
        <v>0</v>
      </c>
      <c r="D819" s="7">
        <f t="shared" si="447"/>
        <v>0</v>
      </c>
      <c r="E819" s="7">
        <f t="shared" si="448"/>
        <v>0</v>
      </c>
      <c r="F819" s="7">
        <f t="shared" si="449"/>
        <v>0</v>
      </c>
      <c r="G819" s="7">
        <f t="shared" si="493"/>
        <v>0</v>
      </c>
      <c r="H819" s="7">
        <f t="shared" si="494"/>
        <v>0</v>
      </c>
      <c r="I819" s="7">
        <f t="shared" si="495"/>
        <v>0</v>
      </c>
      <c r="J819" s="7">
        <f t="shared" si="496"/>
        <v>0</v>
      </c>
      <c r="K819" s="10"/>
    </row>
    <row r="820" spans="1:11" hidden="1">
      <c r="A820" s="8">
        <v>707</v>
      </c>
      <c r="B820" s="10" t="s">
        <v>4</v>
      </c>
      <c r="C820" s="7">
        <f t="shared" si="407"/>
        <v>0</v>
      </c>
      <c r="D820" s="7">
        <v>0</v>
      </c>
      <c r="E820" s="7">
        <f t="shared" si="448"/>
        <v>0</v>
      </c>
      <c r="F820" s="7">
        <f t="shared" si="449"/>
        <v>0</v>
      </c>
      <c r="G820" s="7">
        <f t="shared" si="493"/>
        <v>0</v>
      </c>
      <c r="H820" s="7">
        <f t="shared" si="494"/>
        <v>0</v>
      </c>
      <c r="I820" s="7">
        <f t="shared" si="495"/>
        <v>0</v>
      </c>
      <c r="J820" s="7">
        <f t="shared" si="496"/>
        <v>0</v>
      </c>
      <c r="K820" s="10"/>
    </row>
    <row r="821" spans="1:11">
      <c r="A821" s="8">
        <v>708</v>
      </c>
      <c r="B821" s="10" t="s">
        <v>5</v>
      </c>
      <c r="C821" s="7">
        <f t="shared" si="407"/>
        <v>0</v>
      </c>
      <c r="D821" s="7">
        <f t="shared" si="447"/>
        <v>0</v>
      </c>
      <c r="E821" s="7">
        <f t="shared" si="448"/>
        <v>0</v>
      </c>
      <c r="F821" s="7">
        <f t="shared" si="449"/>
        <v>0</v>
      </c>
      <c r="G821" s="7">
        <f t="shared" si="493"/>
        <v>0</v>
      </c>
      <c r="H821" s="7">
        <f t="shared" si="494"/>
        <v>0</v>
      </c>
      <c r="I821" s="7">
        <f t="shared" si="495"/>
        <v>0</v>
      </c>
      <c r="J821" s="7">
        <f t="shared" si="496"/>
        <v>0</v>
      </c>
      <c r="K821" s="10"/>
    </row>
    <row r="822" spans="1:11" ht="25.5">
      <c r="A822" s="8">
        <v>709</v>
      </c>
      <c r="B822" s="13" t="s">
        <v>42</v>
      </c>
      <c r="C822" s="7">
        <f t="shared" si="407"/>
        <v>0</v>
      </c>
      <c r="D822" s="7">
        <f t="shared" si="447"/>
        <v>0</v>
      </c>
      <c r="E822" s="7">
        <f t="shared" si="448"/>
        <v>0</v>
      </c>
      <c r="F822" s="7">
        <f t="shared" si="449"/>
        <v>0</v>
      </c>
      <c r="G822" s="7">
        <f t="shared" si="493"/>
        <v>0</v>
      </c>
      <c r="H822" s="7">
        <f t="shared" si="494"/>
        <v>0</v>
      </c>
      <c r="I822" s="7">
        <f t="shared" si="495"/>
        <v>0</v>
      </c>
      <c r="J822" s="7">
        <f t="shared" si="496"/>
        <v>0</v>
      </c>
      <c r="K822" s="10"/>
    </row>
    <row r="823" spans="1:11">
      <c r="A823" s="8">
        <v>710</v>
      </c>
      <c r="B823" s="13" t="s">
        <v>2</v>
      </c>
      <c r="C823" s="7">
        <f t="shared" si="407"/>
        <v>0</v>
      </c>
      <c r="D823" s="7">
        <f t="shared" si="447"/>
        <v>0</v>
      </c>
      <c r="E823" s="7">
        <f t="shared" si="448"/>
        <v>0</v>
      </c>
      <c r="F823" s="7">
        <f t="shared" si="449"/>
        <v>0</v>
      </c>
      <c r="G823" s="7">
        <f t="shared" si="493"/>
        <v>0</v>
      </c>
      <c r="H823" s="7">
        <f t="shared" si="494"/>
        <v>0</v>
      </c>
      <c r="I823" s="7">
        <f t="shared" si="495"/>
        <v>0</v>
      </c>
      <c r="J823" s="7">
        <f t="shared" si="496"/>
        <v>0</v>
      </c>
      <c r="K823" s="10"/>
    </row>
    <row r="824" spans="1:11">
      <c r="A824" s="8">
        <v>711</v>
      </c>
      <c r="B824" s="10" t="s">
        <v>3</v>
      </c>
      <c r="C824" s="7">
        <f t="shared" si="407"/>
        <v>0</v>
      </c>
      <c r="D824" s="7">
        <f t="shared" si="447"/>
        <v>0</v>
      </c>
      <c r="E824" s="7">
        <f t="shared" si="448"/>
        <v>0</v>
      </c>
      <c r="F824" s="7">
        <f t="shared" si="449"/>
        <v>0</v>
      </c>
      <c r="G824" s="7">
        <f t="shared" si="493"/>
        <v>0</v>
      </c>
      <c r="H824" s="7">
        <f t="shared" si="494"/>
        <v>0</v>
      </c>
      <c r="I824" s="7">
        <f t="shared" si="495"/>
        <v>0</v>
      </c>
      <c r="J824" s="7">
        <f t="shared" si="496"/>
        <v>0</v>
      </c>
      <c r="K824" s="10"/>
    </row>
    <row r="825" spans="1:11">
      <c r="A825" s="8">
        <v>712</v>
      </c>
      <c r="B825" s="10" t="s">
        <v>4</v>
      </c>
      <c r="C825" s="7">
        <f t="shared" si="407"/>
        <v>0</v>
      </c>
      <c r="D825" s="7">
        <f t="shared" si="447"/>
        <v>0</v>
      </c>
      <c r="E825" s="7">
        <f t="shared" si="448"/>
        <v>0</v>
      </c>
      <c r="F825" s="7">
        <f t="shared" si="449"/>
        <v>0</v>
      </c>
      <c r="G825" s="7">
        <f t="shared" si="493"/>
        <v>0</v>
      </c>
      <c r="H825" s="7">
        <f t="shared" si="494"/>
        <v>0</v>
      </c>
      <c r="I825" s="7">
        <f t="shared" si="495"/>
        <v>0</v>
      </c>
      <c r="J825" s="7">
        <f t="shared" si="496"/>
        <v>0</v>
      </c>
      <c r="K825" s="10"/>
    </row>
    <row r="826" spans="1:11">
      <c r="A826" s="8">
        <v>713</v>
      </c>
      <c r="B826" s="10" t="s">
        <v>5</v>
      </c>
      <c r="C826" s="7">
        <f t="shared" si="407"/>
        <v>0</v>
      </c>
      <c r="D826" s="7">
        <f t="shared" si="447"/>
        <v>0</v>
      </c>
      <c r="E826" s="7">
        <f t="shared" si="448"/>
        <v>0</v>
      </c>
      <c r="F826" s="7">
        <f t="shared" si="449"/>
        <v>0</v>
      </c>
      <c r="G826" s="7">
        <f t="shared" si="493"/>
        <v>0</v>
      </c>
      <c r="H826" s="7">
        <f t="shared" si="494"/>
        <v>0</v>
      </c>
      <c r="I826" s="7">
        <f t="shared" si="495"/>
        <v>0</v>
      </c>
      <c r="J826" s="7">
        <f t="shared" si="496"/>
        <v>0</v>
      </c>
      <c r="K826" s="10"/>
    </row>
    <row r="827" spans="1:11" ht="153">
      <c r="A827" s="8">
        <v>714</v>
      </c>
      <c r="B827" s="13" t="s">
        <v>43</v>
      </c>
      <c r="C827" s="7">
        <f t="shared" si="407"/>
        <v>2835.2</v>
      </c>
      <c r="D827" s="7">
        <f>D829+D830+D831</f>
        <v>100</v>
      </c>
      <c r="E827" s="7">
        <f>E829+E830+E831</f>
        <v>100</v>
      </c>
      <c r="F827" s="7">
        <f>F829+F830+F831</f>
        <v>105</v>
      </c>
      <c r="G827" s="7">
        <f>G829+G830+G831</f>
        <v>380.2</v>
      </c>
      <c r="H827" s="7">
        <v>550</v>
      </c>
      <c r="I827" s="7">
        <f>I829+I830+I831</f>
        <v>600</v>
      </c>
      <c r="J827" s="7">
        <f>J829+J830+J831</f>
        <v>1000</v>
      </c>
      <c r="K827" s="10"/>
    </row>
    <row r="828" spans="1:11">
      <c r="A828" s="8">
        <v>715</v>
      </c>
      <c r="B828" s="13" t="s">
        <v>2</v>
      </c>
      <c r="C828" s="7">
        <f t="shared" si="407"/>
        <v>0</v>
      </c>
      <c r="D828" s="7">
        <f t="shared" ref="D828" si="506">E828+F828+G828+H828+I828+J828+K828</f>
        <v>0</v>
      </c>
      <c r="E828" s="7">
        <f t="shared" ref="E828" si="507">F828+G828+H828+I828+J828+K828+L828</f>
        <v>0</v>
      </c>
      <c r="F828" s="7">
        <f t="shared" ref="F828" si="508">G828+H828+I828+J828+K828+L828+M828</f>
        <v>0</v>
      </c>
      <c r="G828" s="7">
        <f t="shared" ref="G828" si="509">H828+I828+J828+K828+L828+M828+N828</f>
        <v>0</v>
      </c>
      <c r="H828" s="7">
        <f t="shared" ref="H828" si="510">I828+J828+K828+L828+M828+N828+O828</f>
        <v>0</v>
      </c>
      <c r="I828" s="7">
        <f t="shared" ref="I828" si="511">J828+K828+L828+M828+N828+O828+P828</f>
        <v>0</v>
      </c>
      <c r="J828" s="7">
        <f t="shared" ref="J828" si="512">K828+L828+M828+N828+O828+P828+Q828</f>
        <v>0</v>
      </c>
      <c r="K828" s="10"/>
    </row>
    <row r="829" spans="1:11">
      <c r="A829" s="8">
        <v>716</v>
      </c>
      <c r="B829" s="10" t="s">
        <v>3</v>
      </c>
      <c r="C829" s="7">
        <f t="shared" ref="C829:C841" si="513">D829+E829+F829+G829+H829+I829+J829</f>
        <v>0</v>
      </c>
      <c r="D829" s="7">
        <f t="shared" si="447"/>
        <v>0</v>
      </c>
      <c r="E829" s="7">
        <f t="shared" si="448"/>
        <v>0</v>
      </c>
      <c r="F829" s="7">
        <f t="shared" si="449"/>
        <v>0</v>
      </c>
      <c r="G829" s="7">
        <f t="shared" si="493"/>
        <v>0</v>
      </c>
      <c r="H829" s="7">
        <f t="shared" si="494"/>
        <v>0</v>
      </c>
      <c r="I829" s="7">
        <f t="shared" si="495"/>
        <v>0</v>
      </c>
      <c r="J829" s="7">
        <f t="shared" si="496"/>
        <v>0</v>
      </c>
      <c r="K829" s="10"/>
    </row>
    <row r="830" spans="1:11">
      <c r="A830" s="8">
        <v>717</v>
      </c>
      <c r="B830" s="10" t="s">
        <v>4</v>
      </c>
      <c r="C830" s="7">
        <f t="shared" si="513"/>
        <v>2835.2</v>
      </c>
      <c r="D830" s="7">
        <v>100</v>
      </c>
      <c r="E830" s="7">
        <v>100</v>
      </c>
      <c r="F830" s="7">
        <v>105</v>
      </c>
      <c r="G830" s="7">
        <v>380.2</v>
      </c>
      <c r="H830" s="7">
        <v>550</v>
      </c>
      <c r="I830" s="7">
        <v>600</v>
      </c>
      <c r="J830" s="7">
        <v>1000</v>
      </c>
      <c r="K830" s="10"/>
    </row>
    <row r="831" spans="1:11">
      <c r="A831" s="8">
        <v>718</v>
      </c>
      <c r="B831" s="10" t="s">
        <v>5</v>
      </c>
      <c r="C831" s="7">
        <f t="shared" si="513"/>
        <v>0</v>
      </c>
      <c r="D831" s="7">
        <f t="shared" si="447"/>
        <v>0</v>
      </c>
      <c r="E831" s="7">
        <f t="shared" si="448"/>
        <v>0</v>
      </c>
      <c r="F831" s="7">
        <f t="shared" si="449"/>
        <v>0</v>
      </c>
      <c r="G831" s="7">
        <f t="shared" si="493"/>
        <v>0</v>
      </c>
      <c r="H831" s="7">
        <f t="shared" si="494"/>
        <v>0</v>
      </c>
      <c r="I831" s="7">
        <f t="shared" si="495"/>
        <v>0</v>
      </c>
      <c r="J831" s="7">
        <f t="shared" si="496"/>
        <v>0</v>
      </c>
      <c r="K831" s="10"/>
    </row>
    <row r="832" spans="1:11" ht="224.25" customHeight="1">
      <c r="A832" s="8">
        <v>719</v>
      </c>
      <c r="B832" s="13" t="s">
        <v>44</v>
      </c>
      <c r="C832" s="7">
        <f t="shared" si="513"/>
        <v>4693.0999999999995</v>
      </c>
      <c r="D832" s="7">
        <f t="shared" ref="D832:J832" si="514">D834+D835+D836</f>
        <v>0</v>
      </c>
      <c r="E832" s="7">
        <f t="shared" si="514"/>
        <v>690</v>
      </c>
      <c r="F832" s="7">
        <f t="shared" si="514"/>
        <v>724.5</v>
      </c>
      <c r="G832" s="7">
        <f t="shared" si="514"/>
        <v>760.7</v>
      </c>
      <c r="H832" s="7">
        <f t="shared" si="514"/>
        <v>798.7</v>
      </c>
      <c r="I832" s="7">
        <f t="shared" si="514"/>
        <v>838.6</v>
      </c>
      <c r="J832" s="7">
        <f t="shared" si="514"/>
        <v>880.6</v>
      </c>
      <c r="K832" s="10"/>
    </row>
    <row r="833" spans="1:11" ht="13.5" customHeight="1">
      <c r="A833" s="8">
        <v>720</v>
      </c>
      <c r="B833" s="13" t="s">
        <v>2</v>
      </c>
      <c r="C833" s="7">
        <f t="shared" si="513"/>
        <v>0</v>
      </c>
      <c r="D833" s="7">
        <f t="shared" ref="D833" si="515">E833+F833+G833+H833+I833+J833+K833</f>
        <v>0</v>
      </c>
      <c r="E833" s="7">
        <f t="shared" ref="E833" si="516">F833+G833+H833+I833+J833+K833+L833</f>
        <v>0</v>
      </c>
      <c r="F833" s="7">
        <f t="shared" ref="F833" si="517">G833+H833+I833+J833+K833+L833+M833</f>
        <v>0</v>
      </c>
      <c r="G833" s="7">
        <f t="shared" ref="G833" si="518">H833+I833+J833+K833+L833+M833+N833</f>
        <v>0</v>
      </c>
      <c r="H833" s="7">
        <f t="shared" ref="H833" si="519">I833+J833+K833+L833+M833+N833+O833</f>
        <v>0</v>
      </c>
      <c r="I833" s="7">
        <f t="shared" ref="I833" si="520">J833+K833+L833+M833+N833+O833+P833</f>
        <v>0</v>
      </c>
      <c r="J833" s="7">
        <f t="shared" ref="J833" si="521">K833+L833+M833+N833+O833+P833+Q833</f>
        <v>0</v>
      </c>
      <c r="K833" s="10"/>
    </row>
    <row r="834" spans="1:11">
      <c r="A834" s="8">
        <v>721</v>
      </c>
      <c r="B834" s="10" t="s">
        <v>3</v>
      </c>
      <c r="C834" s="7">
        <f t="shared" si="513"/>
        <v>0</v>
      </c>
      <c r="D834" s="7">
        <v>0</v>
      </c>
      <c r="E834" s="7">
        <f t="shared" si="448"/>
        <v>0</v>
      </c>
      <c r="F834" s="7">
        <f t="shared" si="449"/>
        <v>0</v>
      </c>
      <c r="G834" s="7">
        <f t="shared" si="493"/>
        <v>0</v>
      </c>
      <c r="H834" s="7">
        <f t="shared" si="494"/>
        <v>0</v>
      </c>
      <c r="I834" s="7">
        <f t="shared" si="495"/>
        <v>0</v>
      </c>
      <c r="J834" s="7">
        <f t="shared" si="496"/>
        <v>0</v>
      </c>
      <c r="K834" s="10"/>
    </row>
    <row r="835" spans="1:11">
      <c r="A835" s="8">
        <v>722</v>
      </c>
      <c r="B835" s="10" t="s">
        <v>4</v>
      </c>
      <c r="C835" s="7">
        <f t="shared" si="513"/>
        <v>4693.0999999999995</v>
      </c>
      <c r="D835" s="7">
        <v>0</v>
      </c>
      <c r="E835" s="7">
        <v>690</v>
      </c>
      <c r="F835" s="7">
        <v>724.5</v>
      </c>
      <c r="G835" s="7">
        <v>760.7</v>
      </c>
      <c r="H835" s="7">
        <v>798.7</v>
      </c>
      <c r="I835" s="7">
        <v>838.6</v>
      </c>
      <c r="J835" s="7">
        <v>880.6</v>
      </c>
      <c r="K835" s="10"/>
    </row>
    <row r="836" spans="1:11">
      <c r="A836" s="8">
        <v>723</v>
      </c>
      <c r="B836" s="10" t="s">
        <v>5</v>
      </c>
      <c r="C836" s="7">
        <f t="shared" si="513"/>
        <v>0</v>
      </c>
      <c r="D836" s="7">
        <f t="shared" si="447"/>
        <v>0</v>
      </c>
      <c r="E836" s="7">
        <f t="shared" si="448"/>
        <v>0</v>
      </c>
      <c r="F836" s="7">
        <f t="shared" si="449"/>
        <v>0</v>
      </c>
      <c r="G836" s="7">
        <f t="shared" si="493"/>
        <v>0</v>
      </c>
      <c r="H836" s="7">
        <f t="shared" si="494"/>
        <v>0</v>
      </c>
      <c r="I836" s="7">
        <f t="shared" si="495"/>
        <v>0</v>
      </c>
      <c r="J836" s="7">
        <f t="shared" si="496"/>
        <v>0</v>
      </c>
      <c r="K836" s="10"/>
    </row>
    <row r="837" spans="1:11" ht="25.5">
      <c r="A837" s="8">
        <v>724</v>
      </c>
      <c r="B837" s="13" t="s">
        <v>186</v>
      </c>
      <c r="C837" s="7">
        <f>C838+C839+C840+C841</f>
        <v>2623.3999999999996</v>
      </c>
      <c r="D837" s="7">
        <f t="shared" ref="D837:J837" si="522">D838+D839+D840+D841</f>
        <v>152.30000000000001</v>
      </c>
      <c r="E837" s="7">
        <f t="shared" si="522"/>
        <v>1000</v>
      </c>
      <c r="F837" s="7">
        <f t="shared" si="522"/>
        <v>0</v>
      </c>
      <c r="G837" s="7">
        <f t="shared" si="522"/>
        <v>1471.1</v>
      </c>
      <c r="H837" s="7">
        <f t="shared" si="522"/>
        <v>0</v>
      </c>
      <c r="I837" s="7">
        <f t="shared" si="522"/>
        <v>0</v>
      </c>
      <c r="J837" s="7">
        <f t="shared" si="522"/>
        <v>0</v>
      </c>
      <c r="K837" s="10"/>
    </row>
    <row r="838" spans="1:11">
      <c r="A838" s="8">
        <v>725</v>
      </c>
      <c r="B838" s="13" t="s">
        <v>2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10"/>
    </row>
    <row r="839" spans="1:11">
      <c r="A839" s="8">
        <v>726</v>
      </c>
      <c r="B839" s="10" t="s">
        <v>3</v>
      </c>
      <c r="C839" s="7">
        <f t="shared" si="513"/>
        <v>0</v>
      </c>
      <c r="D839" s="7">
        <f t="shared" si="447"/>
        <v>0</v>
      </c>
      <c r="E839" s="7">
        <f t="shared" si="448"/>
        <v>0</v>
      </c>
      <c r="F839" s="7">
        <f t="shared" si="449"/>
        <v>0</v>
      </c>
      <c r="G839" s="7">
        <f t="shared" si="493"/>
        <v>0</v>
      </c>
      <c r="H839" s="7">
        <f t="shared" si="494"/>
        <v>0</v>
      </c>
      <c r="I839" s="7">
        <f t="shared" si="495"/>
        <v>0</v>
      </c>
      <c r="J839" s="7">
        <f t="shared" si="496"/>
        <v>0</v>
      </c>
      <c r="K839" s="10"/>
    </row>
    <row r="840" spans="1:11">
      <c r="A840" s="8">
        <v>727</v>
      </c>
      <c r="B840" s="10" t="s">
        <v>30</v>
      </c>
      <c r="C840" s="7">
        <f>D840+E840+F840+G840+H840+I840+J840</f>
        <v>2623.3999999999996</v>
      </c>
      <c r="D840" s="7">
        <f>20.3+132</f>
        <v>152.30000000000001</v>
      </c>
      <c r="E840" s="7">
        <v>1000</v>
      </c>
      <c r="F840" s="7">
        <v>0</v>
      </c>
      <c r="G840" s="7">
        <v>1471.1</v>
      </c>
      <c r="H840" s="7">
        <v>0</v>
      </c>
      <c r="I840" s="7">
        <v>0</v>
      </c>
      <c r="J840" s="7">
        <v>0</v>
      </c>
      <c r="K840" s="10"/>
    </row>
    <row r="841" spans="1:11">
      <c r="A841" s="8">
        <v>728</v>
      </c>
      <c r="B841" s="10" t="s">
        <v>23</v>
      </c>
      <c r="C841" s="7">
        <f t="shared" si="513"/>
        <v>0</v>
      </c>
      <c r="D841" s="7">
        <v>0</v>
      </c>
      <c r="E841" s="7">
        <v>0</v>
      </c>
      <c r="F841" s="7">
        <v>0</v>
      </c>
      <c r="G841" s="7">
        <v>0</v>
      </c>
      <c r="H841" s="7">
        <f t="shared" si="494"/>
        <v>0</v>
      </c>
      <c r="I841" s="7">
        <f t="shared" si="495"/>
        <v>0</v>
      </c>
      <c r="J841" s="7">
        <f t="shared" si="496"/>
        <v>0</v>
      </c>
      <c r="K841" s="10"/>
    </row>
    <row r="842" spans="1:11" ht="15" customHeight="1">
      <c r="A842" s="8">
        <v>729</v>
      </c>
      <c r="B842" s="63" t="s">
        <v>287</v>
      </c>
      <c r="C842" s="64"/>
      <c r="D842" s="64"/>
      <c r="E842" s="64"/>
      <c r="F842" s="64"/>
      <c r="G842" s="64"/>
      <c r="H842" s="64"/>
      <c r="I842" s="64"/>
      <c r="J842" s="64"/>
      <c r="K842" s="65"/>
    </row>
    <row r="843" spans="1:11">
      <c r="A843" s="8">
        <v>730</v>
      </c>
      <c r="B843" s="43" t="s">
        <v>83</v>
      </c>
      <c r="C843" s="9">
        <f>D843+E843+F843+G843+H843+I843+J843</f>
        <v>24182.3</v>
      </c>
      <c r="D843" s="9">
        <f>D844+D845+D846+D847</f>
        <v>4064.3</v>
      </c>
      <c r="E843" s="9">
        <f>E844+E845+E846+E847</f>
        <v>8905</v>
      </c>
      <c r="F843" s="9">
        <f t="shared" ref="F843:J843" si="523">F844+F845+F846+F847</f>
        <v>6613</v>
      </c>
      <c r="G843" s="9">
        <f t="shared" si="523"/>
        <v>1000</v>
      </c>
      <c r="H843" s="9">
        <f t="shared" si="523"/>
        <v>1200</v>
      </c>
      <c r="I843" s="9">
        <f t="shared" si="523"/>
        <v>1200</v>
      </c>
      <c r="J843" s="9">
        <f t="shared" si="523"/>
        <v>1200</v>
      </c>
      <c r="K843" s="10"/>
    </row>
    <row r="844" spans="1:11">
      <c r="A844" s="8">
        <v>731</v>
      </c>
      <c r="B844" s="10" t="s">
        <v>2</v>
      </c>
      <c r="C844" s="7">
        <f t="shared" ref="C844:C847" si="524">D844+E844+F844+G844+H844+I844+J844</f>
        <v>0</v>
      </c>
      <c r="D844" s="7">
        <f t="shared" ref="D844:E847" si="525">E844+F844+G844+H844+I844+J844+K844</f>
        <v>0</v>
      </c>
      <c r="E844" s="7">
        <f t="shared" si="525"/>
        <v>0</v>
      </c>
      <c r="F844" s="7">
        <f t="shared" ref="F844:F845" si="526">G844+H844+I844+J844+K844+L844+M844</f>
        <v>0</v>
      </c>
      <c r="G844" s="7">
        <f t="shared" ref="G844:G845" si="527">H844+I844+J844+K844+L844+M844+N844</f>
        <v>0</v>
      </c>
      <c r="H844" s="7">
        <f t="shared" ref="H844:H845" si="528">I844+J844+K844+L844+M844+N844+O844</f>
        <v>0</v>
      </c>
      <c r="I844" s="7">
        <f t="shared" ref="I844:I845" si="529">J844+K844+L844+M844+N844+O844+P844</f>
        <v>0</v>
      </c>
      <c r="J844" s="7">
        <f t="shared" ref="J844:J845" si="530">K844+L844+M844+N844+O844+P844+Q844</f>
        <v>0</v>
      </c>
      <c r="K844" s="10"/>
    </row>
    <row r="845" spans="1:11">
      <c r="A845" s="8">
        <v>732</v>
      </c>
      <c r="B845" s="10" t="s">
        <v>3</v>
      </c>
      <c r="C845" s="7">
        <f t="shared" si="524"/>
        <v>0</v>
      </c>
      <c r="D845" s="7">
        <f t="shared" si="525"/>
        <v>0</v>
      </c>
      <c r="E845" s="7">
        <f t="shared" si="525"/>
        <v>0</v>
      </c>
      <c r="F845" s="7">
        <f t="shared" si="526"/>
        <v>0</v>
      </c>
      <c r="G845" s="7">
        <f t="shared" si="527"/>
        <v>0</v>
      </c>
      <c r="H845" s="7">
        <f t="shared" si="528"/>
        <v>0</v>
      </c>
      <c r="I845" s="7">
        <f t="shared" si="529"/>
        <v>0</v>
      </c>
      <c r="J845" s="7">
        <f t="shared" si="530"/>
        <v>0</v>
      </c>
      <c r="K845" s="10"/>
    </row>
    <row r="846" spans="1:11">
      <c r="A846" s="8">
        <v>733</v>
      </c>
      <c r="B846" s="10" t="s">
        <v>4</v>
      </c>
      <c r="C846" s="7">
        <f t="shared" si="524"/>
        <v>24182.3</v>
      </c>
      <c r="D846" s="7">
        <f>D852</f>
        <v>4064.3</v>
      </c>
      <c r="E846" s="7">
        <f>E852+E966</f>
        <v>8905</v>
      </c>
      <c r="F846" s="7">
        <f>F852+F966</f>
        <v>6613</v>
      </c>
      <c r="G846" s="7">
        <f>G852+G966</f>
        <v>1000</v>
      </c>
      <c r="H846" s="7">
        <f>H852+H966</f>
        <v>1200</v>
      </c>
      <c r="I846" s="7">
        <f>I852+I970</f>
        <v>1200</v>
      </c>
      <c r="J846" s="7">
        <f>J852+J966</f>
        <v>1200</v>
      </c>
      <c r="K846" s="10"/>
    </row>
    <row r="847" spans="1:11">
      <c r="A847" s="8">
        <v>734</v>
      </c>
      <c r="B847" s="10" t="s">
        <v>5</v>
      </c>
      <c r="C847" s="7">
        <f t="shared" si="524"/>
        <v>0</v>
      </c>
      <c r="D847" s="7">
        <f t="shared" si="525"/>
        <v>0</v>
      </c>
      <c r="E847" s="7">
        <f t="shared" si="525"/>
        <v>0</v>
      </c>
      <c r="F847" s="7">
        <f t="shared" ref="F847" si="531">G847+H847+I847+J847+K847+L847+M847</f>
        <v>0</v>
      </c>
      <c r="G847" s="7">
        <f t="shared" ref="G847" si="532">H847+I847+J847+K847+L847+M847+N847</f>
        <v>0</v>
      </c>
      <c r="H847" s="7">
        <f t="shared" ref="H847" si="533">I847+J847+K847+L847+M847+N847+O847</f>
        <v>0</v>
      </c>
      <c r="I847" s="7">
        <f t="shared" ref="I847" si="534">J847+K847+L847+M847+N847+O847+P847</f>
        <v>0</v>
      </c>
      <c r="J847" s="7">
        <f t="shared" ref="J847" si="535">K847+L847+M847+N847+O847+P847+Q847</f>
        <v>0</v>
      </c>
      <c r="K847" s="10"/>
    </row>
    <row r="848" spans="1:11">
      <c r="A848" s="8">
        <v>735</v>
      </c>
      <c r="B848" s="10" t="s">
        <v>8</v>
      </c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25.5">
      <c r="A849" s="8">
        <v>736</v>
      </c>
      <c r="B849" s="41" t="s">
        <v>78</v>
      </c>
      <c r="C849" s="7">
        <f>D849+E849+F849+G849+H849+I849+J849</f>
        <v>0</v>
      </c>
      <c r="D849" s="7">
        <f t="shared" ref="D849:E853" si="536">E849+F849+G849+H849+I849+J849+K849</f>
        <v>0</v>
      </c>
      <c r="E849" s="7">
        <f t="shared" si="536"/>
        <v>0</v>
      </c>
      <c r="F849" s="7">
        <f t="shared" ref="F849:F851" si="537">G849+H849+I849+J849+K849+L849+M849</f>
        <v>0</v>
      </c>
      <c r="G849" s="7">
        <f t="shared" ref="G849:G851" si="538">H849+I849+J849+K849+L849+M849+N849</f>
        <v>0</v>
      </c>
      <c r="H849" s="7">
        <f t="shared" ref="H849:H851" si="539">I849+J849+K849+L849+M849+N849+O849</f>
        <v>0</v>
      </c>
      <c r="I849" s="7">
        <f t="shared" ref="I849:I851" si="540">J849+K849+L849+M849+N849+O849+P849</f>
        <v>0</v>
      </c>
      <c r="J849" s="7">
        <f t="shared" ref="J849:J851" si="541">K849+L849+M849+N849+O849+P849+Q849</f>
        <v>0</v>
      </c>
      <c r="K849" s="10"/>
    </row>
    <row r="850" spans="1:11">
      <c r="A850" s="8">
        <v>737</v>
      </c>
      <c r="B850" s="10" t="s">
        <v>2</v>
      </c>
      <c r="C850" s="7">
        <f t="shared" ref="C850:C853" si="542">D850+E850+F850+G850+H850+I850+J850</f>
        <v>0</v>
      </c>
      <c r="D850" s="7">
        <f t="shared" si="536"/>
        <v>0</v>
      </c>
      <c r="E850" s="7">
        <f t="shared" si="536"/>
        <v>0</v>
      </c>
      <c r="F850" s="7">
        <f t="shared" si="537"/>
        <v>0</v>
      </c>
      <c r="G850" s="7">
        <f t="shared" si="538"/>
        <v>0</v>
      </c>
      <c r="H850" s="7">
        <f t="shared" si="539"/>
        <v>0</v>
      </c>
      <c r="I850" s="7">
        <f t="shared" si="540"/>
        <v>0</v>
      </c>
      <c r="J850" s="7">
        <f t="shared" si="541"/>
        <v>0</v>
      </c>
      <c r="K850" s="10"/>
    </row>
    <row r="851" spans="1:11">
      <c r="A851" s="8">
        <v>738</v>
      </c>
      <c r="B851" s="10" t="s">
        <v>3</v>
      </c>
      <c r="C851" s="7">
        <f t="shared" si="542"/>
        <v>0</v>
      </c>
      <c r="D851" s="7">
        <f t="shared" si="536"/>
        <v>0</v>
      </c>
      <c r="E851" s="7">
        <f t="shared" si="536"/>
        <v>0</v>
      </c>
      <c r="F851" s="7">
        <f t="shared" si="537"/>
        <v>0</v>
      </c>
      <c r="G851" s="7">
        <f t="shared" si="538"/>
        <v>0</v>
      </c>
      <c r="H851" s="7">
        <f t="shared" si="539"/>
        <v>0</v>
      </c>
      <c r="I851" s="7">
        <f t="shared" si="540"/>
        <v>0</v>
      </c>
      <c r="J851" s="7">
        <f t="shared" si="541"/>
        <v>0</v>
      </c>
      <c r="K851" s="10"/>
    </row>
    <row r="852" spans="1:11">
      <c r="A852" s="8">
        <v>739</v>
      </c>
      <c r="B852" s="10" t="s">
        <v>4</v>
      </c>
      <c r="C852" s="7">
        <f t="shared" si="542"/>
        <v>24182.3</v>
      </c>
      <c r="D852" s="7">
        <f>D873+D893+D946</f>
        <v>4064.3</v>
      </c>
      <c r="E852" s="7">
        <f>E863+E873+E893</f>
        <v>8905</v>
      </c>
      <c r="F852" s="7">
        <f t="shared" ref="F852:J852" si="543">F863+F873</f>
        <v>6613</v>
      </c>
      <c r="G852" s="7">
        <f t="shared" si="543"/>
        <v>1000</v>
      </c>
      <c r="H852" s="7">
        <f t="shared" si="543"/>
        <v>1200</v>
      </c>
      <c r="I852" s="7">
        <f t="shared" si="543"/>
        <v>1200</v>
      </c>
      <c r="J852" s="7">
        <f t="shared" si="543"/>
        <v>1200</v>
      </c>
      <c r="K852" s="10"/>
    </row>
    <row r="853" spans="1:11">
      <c r="A853" s="8">
        <v>740</v>
      </c>
      <c r="B853" s="10" t="s">
        <v>5</v>
      </c>
      <c r="C853" s="7">
        <f t="shared" si="542"/>
        <v>0</v>
      </c>
      <c r="D853" s="7">
        <f t="shared" si="536"/>
        <v>0</v>
      </c>
      <c r="E853" s="7">
        <f t="shared" si="536"/>
        <v>0</v>
      </c>
      <c r="F853" s="7">
        <f t="shared" ref="F853" si="544">G853+H853+I853+J853+K853+L853+M853</f>
        <v>0</v>
      </c>
      <c r="G853" s="7">
        <f t="shared" ref="G853" si="545">H853+I853+J853+K853+L853+M853+N853</f>
        <v>0</v>
      </c>
      <c r="H853" s="7">
        <f t="shared" ref="H853" si="546">I853+J853+K853+L853+M853+N853+O853</f>
        <v>0</v>
      </c>
      <c r="I853" s="7">
        <f t="shared" ref="I853" si="547">J853+K853+L853+M853+N853+O853+P853</f>
        <v>0</v>
      </c>
      <c r="J853" s="7">
        <f t="shared" ref="J853" si="548">K853+L853+M853+N853+O853+P853+Q853</f>
        <v>0</v>
      </c>
      <c r="K853" s="10"/>
    </row>
    <row r="854" spans="1:11" ht="25.5">
      <c r="A854" s="8">
        <v>741</v>
      </c>
      <c r="B854" s="10" t="s">
        <v>9</v>
      </c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25.5">
      <c r="A855" s="8">
        <v>742</v>
      </c>
      <c r="B855" s="41" t="s">
        <v>81</v>
      </c>
      <c r="C855" s="7">
        <f>D855+E855+F855+G855+H855+I855+J855</f>
        <v>0</v>
      </c>
      <c r="D855" s="7">
        <f t="shared" ref="D855:E858" si="549">E855+F855+G855+H855+I855+J855+K855</f>
        <v>0</v>
      </c>
      <c r="E855" s="7">
        <f t="shared" si="549"/>
        <v>0</v>
      </c>
      <c r="F855" s="7">
        <f t="shared" ref="F855:F858" si="550">G855+H855+I855+J855+K855+L855+M855</f>
        <v>0</v>
      </c>
      <c r="G855" s="7">
        <f t="shared" ref="G855:G858" si="551">H855+I855+J855+K855+L855+M855+N855</f>
        <v>0</v>
      </c>
      <c r="H855" s="7">
        <f t="shared" ref="H855:H858" si="552">I855+J855+K855+L855+M855+N855+O855</f>
        <v>0</v>
      </c>
      <c r="I855" s="7">
        <f t="shared" ref="I855:I858" si="553">J855+K855+L855+M855+N855+O855+P855</f>
        <v>0</v>
      </c>
      <c r="J855" s="7">
        <f t="shared" ref="J855:J858" si="554">K855+L855+M855+N855+O855+P855+Q855</f>
        <v>0</v>
      </c>
      <c r="K855" s="10"/>
    </row>
    <row r="856" spans="1:11">
      <c r="A856" s="8">
        <v>743</v>
      </c>
      <c r="B856" s="10" t="s">
        <v>3</v>
      </c>
      <c r="C856" s="7">
        <f t="shared" ref="C856:C858" si="555">D856+E856+F856+G856+H856+I856+J856</f>
        <v>0</v>
      </c>
      <c r="D856" s="7">
        <f t="shared" si="549"/>
        <v>0</v>
      </c>
      <c r="E856" s="7">
        <f t="shared" si="549"/>
        <v>0</v>
      </c>
      <c r="F856" s="7">
        <f t="shared" si="550"/>
        <v>0</v>
      </c>
      <c r="G856" s="7">
        <f t="shared" si="551"/>
        <v>0</v>
      </c>
      <c r="H856" s="7">
        <f t="shared" si="552"/>
        <v>0</v>
      </c>
      <c r="I856" s="7">
        <f t="shared" si="553"/>
        <v>0</v>
      </c>
      <c r="J856" s="7">
        <f t="shared" si="554"/>
        <v>0</v>
      </c>
      <c r="K856" s="10"/>
    </row>
    <row r="857" spans="1:11">
      <c r="A857" s="8">
        <v>744</v>
      </c>
      <c r="B857" s="10" t="s">
        <v>4</v>
      </c>
      <c r="C857" s="7">
        <f t="shared" si="555"/>
        <v>0</v>
      </c>
      <c r="D857" s="7">
        <f t="shared" si="549"/>
        <v>0</v>
      </c>
      <c r="E857" s="7">
        <f t="shared" si="549"/>
        <v>0</v>
      </c>
      <c r="F857" s="7">
        <f t="shared" si="550"/>
        <v>0</v>
      </c>
      <c r="G857" s="7">
        <f t="shared" si="551"/>
        <v>0</v>
      </c>
      <c r="H857" s="7">
        <f t="shared" si="552"/>
        <v>0</v>
      </c>
      <c r="I857" s="7">
        <f t="shared" si="553"/>
        <v>0</v>
      </c>
      <c r="J857" s="7">
        <f t="shared" si="554"/>
        <v>0</v>
      </c>
      <c r="K857" s="10"/>
    </row>
    <row r="858" spans="1:11">
      <c r="A858" s="8">
        <v>745</v>
      </c>
      <c r="B858" s="10" t="s">
        <v>5</v>
      </c>
      <c r="C858" s="7">
        <f t="shared" si="555"/>
        <v>0</v>
      </c>
      <c r="D858" s="7">
        <f t="shared" si="549"/>
        <v>0</v>
      </c>
      <c r="E858" s="7">
        <f t="shared" si="549"/>
        <v>0</v>
      </c>
      <c r="F858" s="7">
        <f t="shared" si="550"/>
        <v>0</v>
      </c>
      <c r="G858" s="7">
        <f t="shared" si="551"/>
        <v>0</v>
      </c>
      <c r="H858" s="7">
        <f t="shared" si="552"/>
        <v>0</v>
      </c>
      <c r="I858" s="7">
        <f t="shared" si="553"/>
        <v>0</v>
      </c>
      <c r="J858" s="7">
        <f t="shared" si="554"/>
        <v>0</v>
      </c>
      <c r="K858" s="10"/>
    </row>
    <row r="859" spans="1:11">
      <c r="A859" s="8">
        <v>746</v>
      </c>
      <c r="B859" s="41" t="s">
        <v>45</v>
      </c>
      <c r="C859" s="10"/>
      <c r="D859" s="41"/>
      <c r="E859" s="41"/>
      <c r="F859" s="41"/>
      <c r="G859" s="41"/>
      <c r="H859" s="41"/>
      <c r="I859" s="41"/>
      <c r="J859" s="41"/>
      <c r="K859" s="41"/>
    </row>
    <row r="860" spans="1:11" ht="28.5" customHeight="1">
      <c r="A860" s="8">
        <v>747</v>
      </c>
      <c r="B860" s="12" t="s">
        <v>46</v>
      </c>
      <c r="C860" s="5">
        <f>D860+E860+F860+G860+H860+I860+J860</f>
        <v>0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11">
        <v>70.72</v>
      </c>
    </row>
    <row r="861" spans="1:11">
      <c r="A861" s="8">
        <v>748</v>
      </c>
      <c r="B861" s="10" t="s">
        <v>2</v>
      </c>
      <c r="C861" s="6">
        <f t="shared" ref="C861:C953" si="556">D861+E861+F861+G861+H861+I861+J861</f>
        <v>0</v>
      </c>
      <c r="D861" s="6">
        <f t="shared" ref="D861:E877" si="557">E861+F861+G861+H861+I861+J861+K861</f>
        <v>0</v>
      </c>
      <c r="E861" s="6">
        <f t="shared" si="557"/>
        <v>0</v>
      </c>
      <c r="F861" s="6">
        <f t="shared" ref="F861:F869" si="558">G861+H861+I861+J861+K861+L861+M861</f>
        <v>0</v>
      </c>
      <c r="G861" s="6">
        <f t="shared" ref="G861:G869" si="559">H861+I861+J861+K861+L861+M861+N861</f>
        <v>0</v>
      </c>
      <c r="H861" s="6">
        <f t="shared" ref="H861:H869" si="560">I861+J861+K861+L861+M861+N861+O861</f>
        <v>0</v>
      </c>
      <c r="I861" s="6">
        <f t="shared" ref="I861:I869" si="561">J861+K861+L861+M861+N861+O861+P861</f>
        <v>0</v>
      </c>
      <c r="J861" s="6">
        <f t="shared" ref="J861:J869" si="562">K861+L861+M861+N861+O861+P861+Q861</f>
        <v>0</v>
      </c>
      <c r="K861" s="10"/>
    </row>
    <row r="862" spans="1:11">
      <c r="A862" s="8">
        <v>749</v>
      </c>
      <c r="B862" s="10" t="s">
        <v>3</v>
      </c>
      <c r="C862" s="6">
        <f t="shared" si="556"/>
        <v>0</v>
      </c>
      <c r="D862" s="6">
        <f t="shared" si="557"/>
        <v>0</v>
      </c>
      <c r="E862" s="6">
        <f t="shared" si="557"/>
        <v>0</v>
      </c>
      <c r="F862" s="6">
        <f t="shared" si="558"/>
        <v>0</v>
      </c>
      <c r="G862" s="6">
        <f t="shared" si="559"/>
        <v>0</v>
      </c>
      <c r="H862" s="6">
        <f t="shared" si="560"/>
        <v>0</v>
      </c>
      <c r="I862" s="6">
        <f t="shared" si="561"/>
        <v>0</v>
      </c>
      <c r="J862" s="6">
        <f t="shared" si="562"/>
        <v>0</v>
      </c>
      <c r="K862" s="10"/>
    </row>
    <row r="863" spans="1:11">
      <c r="A863" s="8">
        <v>750</v>
      </c>
      <c r="B863" s="10" t="s">
        <v>4</v>
      </c>
      <c r="C863" s="6">
        <f t="shared" si="556"/>
        <v>0</v>
      </c>
      <c r="D863" s="6">
        <f t="shared" si="557"/>
        <v>0</v>
      </c>
      <c r="E863" s="6">
        <f t="shared" si="557"/>
        <v>0</v>
      </c>
      <c r="F863" s="6">
        <f t="shared" si="558"/>
        <v>0</v>
      </c>
      <c r="G863" s="6">
        <f t="shared" si="559"/>
        <v>0</v>
      </c>
      <c r="H863" s="6">
        <f t="shared" si="560"/>
        <v>0</v>
      </c>
      <c r="I863" s="6">
        <f t="shared" si="561"/>
        <v>0</v>
      </c>
      <c r="J863" s="6">
        <f t="shared" si="562"/>
        <v>0</v>
      </c>
      <c r="K863" s="10"/>
    </row>
    <row r="864" spans="1:11">
      <c r="A864" s="8">
        <v>751</v>
      </c>
      <c r="B864" s="10" t="s">
        <v>5</v>
      </c>
      <c r="C864" s="6">
        <f t="shared" si="556"/>
        <v>0</v>
      </c>
      <c r="D864" s="6">
        <f t="shared" si="557"/>
        <v>0</v>
      </c>
      <c r="E864" s="6">
        <f t="shared" si="557"/>
        <v>0</v>
      </c>
      <c r="F864" s="6">
        <f t="shared" si="558"/>
        <v>0</v>
      </c>
      <c r="G864" s="6">
        <f t="shared" si="559"/>
        <v>0</v>
      </c>
      <c r="H864" s="6">
        <f t="shared" si="560"/>
        <v>0</v>
      </c>
      <c r="I864" s="6">
        <f t="shared" si="561"/>
        <v>0</v>
      </c>
      <c r="J864" s="6">
        <f t="shared" si="562"/>
        <v>0</v>
      </c>
      <c r="K864" s="10"/>
    </row>
    <row r="865" spans="1:11" ht="25.5">
      <c r="A865" s="8">
        <v>752</v>
      </c>
      <c r="B865" s="13" t="s">
        <v>208</v>
      </c>
      <c r="C865" s="6">
        <f t="shared" si="556"/>
        <v>0</v>
      </c>
      <c r="D865" s="6">
        <f t="shared" si="557"/>
        <v>0</v>
      </c>
      <c r="E865" s="6">
        <f t="shared" si="557"/>
        <v>0</v>
      </c>
      <c r="F865" s="6">
        <f t="shared" si="558"/>
        <v>0</v>
      </c>
      <c r="G865" s="6">
        <f t="shared" si="559"/>
        <v>0</v>
      </c>
      <c r="H865" s="6">
        <f t="shared" si="560"/>
        <v>0</v>
      </c>
      <c r="I865" s="6">
        <f t="shared" si="561"/>
        <v>0</v>
      </c>
      <c r="J865" s="6">
        <f t="shared" si="562"/>
        <v>0</v>
      </c>
      <c r="K865" s="10"/>
    </row>
    <row r="866" spans="1:11">
      <c r="A866" s="8">
        <v>753</v>
      </c>
      <c r="B866" s="13" t="s">
        <v>2</v>
      </c>
      <c r="C866" s="7">
        <f t="shared" si="556"/>
        <v>0</v>
      </c>
      <c r="D866" s="7">
        <f t="shared" si="557"/>
        <v>0</v>
      </c>
      <c r="E866" s="7">
        <f t="shared" si="557"/>
        <v>0</v>
      </c>
      <c r="F866" s="7">
        <f t="shared" si="558"/>
        <v>0</v>
      </c>
      <c r="G866" s="7">
        <f t="shared" si="559"/>
        <v>0</v>
      </c>
      <c r="H866" s="7">
        <f t="shared" si="560"/>
        <v>0</v>
      </c>
      <c r="I866" s="7">
        <f t="shared" si="561"/>
        <v>0</v>
      </c>
      <c r="J866" s="7">
        <f t="shared" si="562"/>
        <v>0</v>
      </c>
      <c r="K866" s="10"/>
    </row>
    <row r="867" spans="1:11">
      <c r="A867" s="8">
        <v>754</v>
      </c>
      <c r="B867" s="10" t="s">
        <v>3</v>
      </c>
      <c r="C867" s="6">
        <f t="shared" si="556"/>
        <v>0</v>
      </c>
      <c r="D867" s="6">
        <f t="shared" si="557"/>
        <v>0</v>
      </c>
      <c r="E867" s="6">
        <f t="shared" si="557"/>
        <v>0</v>
      </c>
      <c r="F867" s="6">
        <f t="shared" si="558"/>
        <v>0</v>
      </c>
      <c r="G867" s="6">
        <f t="shared" si="559"/>
        <v>0</v>
      </c>
      <c r="H867" s="6">
        <f t="shared" si="560"/>
        <v>0</v>
      </c>
      <c r="I867" s="6">
        <f t="shared" si="561"/>
        <v>0</v>
      </c>
      <c r="J867" s="6">
        <f t="shared" si="562"/>
        <v>0</v>
      </c>
      <c r="K867" s="10"/>
    </row>
    <row r="868" spans="1:11">
      <c r="A868" s="8">
        <v>755</v>
      </c>
      <c r="B868" s="10" t="s">
        <v>4</v>
      </c>
      <c r="C868" s="6">
        <f t="shared" si="556"/>
        <v>0</v>
      </c>
      <c r="D868" s="6">
        <f t="shared" si="557"/>
        <v>0</v>
      </c>
      <c r="E868" s="6">
        <f t="shared" si="557"/>
        <v>0</v>
      </c>
      <c r="F868" s="6">
        <f t="shared" si="558"/>
        <v>0</v>
      </c>
      <c r="G868" s="6">
        <f t="shared" si="559"/>
        <v>0</v>
      </c>
      <c r="H868" s="6">
        <f t="shared" si="560"/>
        <v>0</v>
      </c>
      <c r="I868" s="6">
        <f t="shared" si="561"/>
        <v>0</v>
      </c>
      <c r="J868" s="6">
        <f t="shared" si="562"/>
        <v>0</v>
      </c>
      <c r="K868" s="10"/>
    </row>
    <row r="869" spans="1:11">
      <c r="A869" s="8">
        <v>756</v>
      </c>
      <c r="B869" s="10" t="s">
        <v>23</v>
      </c>
      <c r="C869" s="6">
        <f t="shared" si="556"/>
        <v>0</v>
      </c>
      <c r="D869" s="6">
        <f t="shared" si="557"/>
        <v>0</v>
      </c>
      <c r="E869" s="6">
        <f t="shared" si="557"/>
        <v>0</v>
      </c>
      <c r="F869" s="6">
        <f t="shared" si="558"/>
        <v>0</v>
      </c>
      <c r="G869" s="6">
        <f t="shared" si="559"/>
        <v>0</v>
      </c>
      <c r="H869" s="6">
        <f t="shared" si="560"/>
        <v>0</v>
      </c>
      <c r="I869" s="6">
        <f t="shared" si="561"/>
        <v>0</v>
      </c>
      <c r="J869" s="6">
        <f t="shared" si="562"/>
        <v>0</v>
      </c>
      <c r="K869" s="10"/>
    </row>
    <row r="870" spans="1:11" ht="33.75" customHeight="1">
      <c r="A870" s="8">
        <v>757</v>
      </c>
      <c r="B870" s="12" t="s">
        <v>47</v>
      </c>
      <c r="C870" s="5">
        <f t="shared" si="556"/>
        <v>16213</v>
      </c>
      <c r="D870" s="5">
        <f>D872+D873+D874</f>
        <v>0</v>
      </c>
      <c r="E870" s="5">
        <f>E872+E873+E874</f>
        <v>5000</v>
      </c>
      <c r="F870" s="5">
        <f t="shared" ref="F870:J870" si="563">F872+F873+F874</f>
        <v>6613</v>
      </c>
      <c r="G870" s="5">
        <f t="shared" si="563"/>
        <v>1000</v>
      </c>
      <c r="H870" s="5">
        <f t="shared" si="563"/>
        <v>1200</v>
      </c>
      <c r="I870" s="5">
        <f t="shared" si="563"/>
        <v>1200</v>
      </c>
      <c r="J870" s="5">
        <f t="shared" si="563"/>
        <v>1200</v>
      </c>
      <c r="K870" s="11">
        <v>67.680000000000007</v>
      </c>
    </row>
    <row r="871" spans="1:11" ht="14.25" customHeight="1">
      <c r="A871" s="8">
        <v>758</v>
      </c>
      <c r="B871" s="10" t="s">
        <v>2</v>
      </c>
      <c r="C871" s="7">
        <f t="shared" si="556"/>
        <v>0</v>
      </c>
      <c r="D871" s="7">
        <f t="shared" ref="D871" si="564">E871+F871+G871+H871+I871+J871+K871</f>
        <v>0</v>
      </c>
      <c r="E871" s="7">
        <f t="shared" ref="E871" si="565">F871+G871+H871+I871+J871+K871+L871</f>
        <v>0</v>
      </c>
      <c r="F871" s="7">
        <f t="shared" ref="F871" si="566">G871+H871+I871+J871+K871+L871+M871</f>
        <v>0</v>
      </c>
      <c r="G871" s="7">
        <f t="shared" ref="G871" si="567">H871+I871+J871+K871+L871+M871+N871</f>
        <v>0</v>
      </c>
      <c r="H871" s="7">
        <f t="shared" ref="H871" si="568">I871+J871+K871+L871+M871+N871+O871</f>
        <v>0</v>
      </c>
      <c r="I871" s="7">
        <f t="shared" ref="I871" si="569">J871+K871+L871+M871+N871+O871+P871</f>
        <v>0</v>
      </c>
      <c r="J871" s="7">
        <f t="shared" ref="J871" si="570">K871+L871+M871+N871+O871+P871+Q871</f>
        <v>0</v>
      </c>
      <c r="K871" s="10"/>
    </row>
    <row r="872" spans="1:11">
      <c r="A872" s="8">
        <v>759</v>
      </c>
      <c r="B872" s="10" t="s">
        <v>3</v>
      </c>
      <c r="C872" s="6">
        <f t="shared" si="556"/>
        <v>0</v>
      </c>
      <c r="D872" s="6">
        <f t="shared" si="557"/>
        <v>0</v>
      </c>
      <c r="E872" s="6">
        <f t="shared" si="557"/>
        <v>0</v>
      </c>
      <c r="F872" s="6">
        <f t="shared" ref="F872" si="571">G872+H872+I872+J872+K872+L872+M872</f>
        <v>0</v>
      </c>
      <c r="G872" s="6">
        <f t="shared" ref="G872" si="572">H872+I872+J872+K872+L872+M872+N872</f>
        <v>0</v>
      </c>
      <c r="H872" s="6">
        <f t="shared" ref="H872" si="573">I872+J872+K872+L872+M872+N872+O872</f>
        <v>0</v>
      </c>
      <c r="I872" s="6">
        <f t="shared" ref="I872" si="574">J872+K872+L872+M872+N872+O872+P872</f>
        <v>0</v>
      </c>
      <c r="J872" s="6">
        <f t="shared" ref="J872" si="575">K872+L872+M872+N872+O872+P872+Q872</f>
        <v>0</v>
      </c>
      <c r="K872" s="10"/>
    </row>
    <row r="873" spans="1:11">
      <c r="A873" s="8">
        <v>760</v>
      </c>
      <c r="B873" s="10" t="s">
        <v>4</v>
      </c>
      <c r="C873" s="6">
        <f t="shared" si="556"/>
        <v>16213</v>
      </c>
      <c r="D873" s="6">
        <f>D878+D883+D888</f>
        <v>0</v>
      </c>
      <c r="E873" s="6">
        <f>E878+E883+E888</f>
        <v>5000</v>
      </c>
      <c r="F873" s="6">
        <v>6613</v>
      </c>
      <c r="G873" s="6">
        <f t="shared" ref="G873:J873" si="576">G878+G883+G888</f>
        <v>1000</v>
      </c>
      <c r="H873" s="6">
        <f t="shared" si="576"/>
        <v>1200</v>
      </c>
      <c r="I873" s="6">
        <f t="shared" si="576"/>
        <v>1200</v>
      </c>
      <c r="J873" s="6">
        <f t="shared" si="576"/>
        <v>1200</v>
      </c>
      <c r="K873" s="10"/>
    </row>
    <row r="874" spans="1:11">
      <c r="A874" s="8">
        <v>761</v>
      </c>
      <c r="B874" s="10" t="s">
        <v>5</v>
      </c>
      <c r="C874" s="6">
        <f t="shared" si="556"/>
        <v>0</v>
      </c>
      <c r="D874" s="6">
        <f t="shared" si="557"/>
        <v>0</v>
      </c>
      <c r="E874" s="6">
        <f t="shared" si="557"/>
        <v>0</v>
      </c>
      <c r="F874" s="6">
        <f t="shared" ref="F874" si="577">G874+H874+I874+J874+K874+L874+M874</f>
        <v>0</v>
      </c>
      <c r="G874" s="6">
        <f t="shared" ref="G874" si="578">H874+I874+J874+K874+L874+M874+N874</f>
        <v>0</v>
      </c>
      <c r="H874" s="6">
        <f t="shared" ref="H874" si="579">I874+J874+K874+L874+M874+N874+O874</f>
        <v>0</v>
      </c>
      <c r="I874" s="6">
        <f t="shared" ref="I874" si="580">J874+K874+L874+M874+N874+O874+P874</f>
        <v>0</v>
      </c>
      <c r="J874" s="6">
        <f t="shared" ref="J874" si="581">K874+L874+M874+N874+O874+P874+Q874</f>
        <v>0</v>
      </c>
      <c r="K874" s="10"/>
    </row>
    <row r="875" spans="1:11" ht="25.5">
      <c r="A875" s="8">
        <v>762</v>
      </c>
      <c r="B875" s="13" t="s">
        <v>250</v>
      </c>
      <c r="C875" s="6">
        <f t="shared" si="556"/>
        <v>4600</v>
      </c>
      <c r="D875" s="6">
        <f>D877+D878+D879</f>
        <v>0</v>
      </c>
      <c r="E875" s="6">
        <f>E877+E878+E879</f>
        <v>0</v>
      </c>
      <c r="F875" s="6">
        <f t="shared" ref="F875:J875" si="582">F877+F878+F879</f>
        <v>0</v>
      </c>
      <c r="G875" s="6">
        <f t="shared" si="582"/>
        <v>1000</v>
      </c>
      <c r="H875" s="6">
        <f t="shared" si="582"/>
        <v>1200</v>
      </c>
      <c r="I875" s="6">
        <f t="shared" si="582"/>
        <v>1200</v>
      </c>
      <c r="J875" s="6">
        <f t="shared" si="582"/>
        <v>1200</v>
      </c>
      <c r="K875" s="10"/>
    </row>
    <row r="876" spans="1:11">
      <c r="A876" s="8">
        <v>763</v>
      </c>
      <c r="B876" s="13" t="s">
        <v>2</v>
      </c>
      <c r="C876" s="6">
        <f t="shared" ref="C876" si="583">D876+E876+F876+G876+H876+I876+J876</f>
        <v>0</v>
      </c>
      <c r="D876" s="6">
        <f t="shared" ref="D876" si="584">E876+F876+G876+H876+I876+J876+K876</f>
        <v>0</v>
      </c>
      <c r="E876" s="6">
        <f t="shared" ref="E876" si="585">F876+G876+H876+I876+J876+K876+L876</f>
        <v>0</v>
      </c>
      <c r="F876" s="6">
        <f t="shared" ref="F876" si="586">G876+H876+I876+J876+K876+L876+M876</f>
        <v>0</v>
      </c>
      <c r="G876" s="6">
        <f t="shared" ref="G876" si="587">H876+I876+J876+K876+L876+M876+N876</f>
        <v>0</v>
      </c>
      <c r="H876" s="6">
        <f t="shared" ref="H876" si="588">I876+J876+K876+L876+M876+N876+O876</f>
        <v>0</v>
      </c>
      <c r="I876" s="6">
        <f t="shared" ref="I876" si="589">J876+K876+L876+M876+N876+O876+P876</f>
        <v>0</v>
      </c>
      <c r="J876" s="6">
        <f t="shared" ref="J876" si="590">K876+L876+M876+N876+O876+P876+Q876</f>
        <v>0</v>
      </c>
      <c r="K876" s="10"/>
    </row>
    <row r="877" spans="1:11">
      <c r="A877" s="8">
        <v>764</v>
      </c>
      <c r="B877" s="10" t="s">
        <v>3</v>
      </c>
      <c r="C877" s="6">
        <f t="shared" si="556"/>
        <v>0</v>
      </c>
      <c r="D877" s="6">
        <f t="shared" si="557"/>
        <v>0</v>
      </c>
      <c r="E877" s="6">
        <f t="shared" si="557"/>
        <v>0</v>
      </c>
      <c r="F877" s="6">
        <f t="shared" ref="F877" si="591">G877+H877+I877+J877+K877+L877+M877</f>
        <v>0</v>
      </c>
      <c r="G877" s="6">
        <f t="shared" ref="G877" si="592">H877+I877+J877+K877+L877+M877+N877</f>
        <v>0</v>
      </c>
      <c r="H877" s="6">
        <f t="shared" ref="H877" si="593">I877+J877+K877+L877+M877+N877+O877</f>
        <v>0</v>
      </c>
      <c r="I877" s="6">
        <f t="shared" ref="I877" si="594">J877+K877+L877+M877+N877+O877+P877</f>
        <v>0</v>
      </c>
      <c r="J877" s="6">
        <f t="shared" ref="J877" si="595">K877+L877+M877+N877+O877+P877+Q877</f>
        <v>0</v>
      </c>
      <c r="K877" s="10"/>
    </row>
    <row r="878" spans="1:11">
      <c r="A878" s="8">
        <v>765</v>
      </c>
      <c r="B878" s="10" t="s">
        <v>4</v>
      </c>
      <c r="C878" s="6">
        <f t="shared" si="556"/>
        <v>4600</v>
      </c>
      <c r="D878" s="6">
        <v>0</v>
      </c>
      <c r="E878" s="6">
        <v>0</v>
      </c>
      <c r="F878" s="6">
        <v>0</v>
      </c>
      <c r="G878" s="6">
        <v>1000</v>
      </c>
      <c r="H878" s="6">
        <v>1200</v>
      </c>
      <c r="I878" s="6">
        <v>1200</v>
      </c>
      <c r="J878" s="6">
        <v>1200</v>
      </c>
      <c r="K878" s="10"/>
    </row>
    <row r="879" spans="1:11">
      <c r="A879" s="8">
        <v>766</v>
      </c>
      <c r="B879" s="10" t="s">
        <v>23</v>
      </c>
      <c r="C879" s="6">
        <f t="shared" si="556"/>
        <v>0</v>
      </c>
      <c r="D879" s="6">
        <f t="shared" ref="D879:D950" si="596">E879+F879+G879+H879+I879+J879+K879</f>
        <v>0</v>
      </c>
      <c r="E879" s="6">
        <f t="shared" ref="E879:E957" si="597">F879+G879+H879+I879+J879+K879+L879</f>
        <v>0</v>
      </c>
      <c r="F879" s="6">
        <f t="shared" ref="F879:F889" si="598">G879+H879+I879+J879+K879+L879+M879</f>
        <v>0</v>
      </c>
      <c r="G879" s="6">
        <f t="shared" ref="G879:G889" si="599">H879+I879+J879+K879+L879+M879+N879</f>
        <v>0</v>
      </c>
      <c r="H879" s="6">
        <f t="shared" ref="H879:H889" si="600">I879+J879+K879+L879+M879+N879+O879</f>
        <v>0</v>
      </c>
      <c r="I879" s="6">
        <f t="shared" ref="I879:I889" si="601">J879+K879+L879+M879+N879+O879+P879</f>
        <v>0</v>
      </c>
      <c r="J879" s="6">
        <f t="shared" ref="J879:J889" si="602">K879+L879+M879+N879+O879+P879+Q879</f>
        <v>0</v>
      </c>
      <c r="K879" s="10"/>
    </row>
    <row r="880" spans="1:11" ht="38.25">
      <c r="A880" s="8">
        <v>767</v>
      </c>
      <c r="B880" s="13" t="s">
        <v>251</v>
      </c>
      <c r="C880" s="6">
        <f t="shared" si="556"/>
        <v>0</v>
      </c>
      <c r="D880" s="6">
        <f t="shared" si="596"/>
        <v>0</v>
      </c>
      <c r="E880" s="6">
        <f t="shared" si="597"/>
        <v>0</v>
      </c>
      <c r="F880" s="6">
        <f t="shared" si="598"/>
        <v>0</v>
      </c>
      <c r="G880" s="6">
        <f t="shared" si="599"/>
        <v>0</v>
      </c>
      <c r="H880" s="6">
        <f t="shared" si="600"/>
        <v>0</v>
      </c>
      <c r="I880" s="6">
        <f t="shared" si="601"/>
        <v>0</v>
      </c>
      <c r="J880" s="6">
        <f t="shared" si="602"/>
        <v>0</v>
      </c>
      <c r="K880" s="10"/>
    </row>
    <row r="881" spans="1:11">
      <c r="A881" s="8">
        <v>768</v>
      </c>
      <c r="B881" s="13" t="s">
        <v>2</v>
      </c>
      <c r="C881" s="6">
        <f t="shared" ref="C881" si="603">D881+E881+F881+G881+H881+I881+J881</f>
        <v>0</v>
      </c>
      <c r="D881" s="6">
        <f t="shared" si="596"/>
        <v>0</v>
      </c>
      <c r="E881" s="6">
        <f t="shared" si="597"/>
        <v>0</v>
      </c>
      <c r="F881" s="6">
        <f t="shared" si="598"/>
        <v>0</v>
      </c>
      <c r="G881" s="6">
        <f t="shared" si="599"/>
        <v>0</v>
      </c>
      <c r="H881" s="6">
        <f t="shared" si="600"/>
        <v>0</v>
      </c>
      <c r="I881" s="6">
        <f t="shared" si="601"/>
        <v>0</v>
      </c>
      <c r="J881" s="6">
        <f t="shared" si="602"/>
        <v>0</v>
      </c>
      <c r="K881" s="10"/>
    </row>
    <row r="882" spans="1:11">
      <c r="A882" s="8">
        <v>769</v>
      </c>
      <c r="B882" s="10" t="s">
        <v>3</v>
      </c>
      <c r="C882" s="6">
        <f t="shared" si="556"/>
        <v>0</v>
      </c>
      <c r="D882" s="6">
        <f t="shared" si="596"/>
        <v>0</v>
      </c>
      <c r="E882" s="6">
        <f t="shared" si="597"/>
        <v>0</v>
      </c>
      <c r="F882" s="6">
        <f t="shared" si="598"/>
        <v>0</v>
      </c>
      <c r="G882" s="6">
        <f t="shared" si="599"/>
        <v>0</v>
      </c>
      <c r="H882" s="6">
        <f t="shared" si="600"/>
        <v>0</v>
      </c>
      <c r="I882" s="6">
        <f t="shared" si="601"/>
        <v>0</v>
      </c>
      <c r="J882" s="6">
        <f t="shared" si="602"/>
        <v>0</v>
      </c>
      <c r="K882" s="10"/>
    </row>
    <row r="883" spans="1:11">
      <c r="A883" s="8">
        <v>770</v>
      </c>
      <c r="B883" s="10" t="s">
        <v>4</v>
      </c>
      <c r="C883" s="6">
        <f t="shared" si="556"/>
        <v>0</v>
      </c>
      <c r="D883" s="6">
        <f t="shared" si="596"/>
        <v>0</v>
      </c>
      <c r="E883" s="6">
        <f t="shared" si="597"/>
        <v>0</v>
      </c>
      <c r="F883" s="6">
        <f t="shared" si="598"/>
        <v>0</v>
      </c>
      <c r="G883" s="6">
        <f t="shared" si="599"/>
        <v>0</v>
      </c>
      <c r="H883" s="6">
        <f t="shared" si="600"/>
        <v>0</v>
      </c>
      <c r="I883" s="6">
        <f t="shared" si="601"/>
        <v>0</v>
      </c>
      <c r="J883" s="6">
        <f t="shared" si="602"/>
        <v>0</v>
      </c>
      <c r="K883" s="10"/>
    </row>
    <row r="884" spans="1:11">
      <c r="A884" s="8">
        <v>771</v>
      </c>
      <c r="B884" s="10" t="s">
        <v>23</v>
      </c>
      <c r="C884" s="6">
        <f t="shared" si="556"/>
        <v>0</v>
      </c>
      <c r="D884" s="6">
        <f t="shared" si="596"/>
        <v>0</v>
      </c>
      <c r="E884" s="6">
        <f t="shared" si="597"/>
        <v>0</v>
      </c>
      <c r="F884" s="6">
        <f t="shared" si="598"/>
        <v>0</v>
      </c>
      <c r="G884" s="6">
        <f t="shared" si="599"/>
        <v>0</v>
      </c>
      <c r="H884" s="6">
        <f t="shared" si="600"/>
        <v>0</v>
      </c>
      <c r="I884" s="6">
        <f t="shared" si="601"/>
        <v>0</v>
      </c>
      <c r="J884" s="6">
        <f t="shared" si="602"/>
        <v>0</v>
      </c>
      <c r="K884" s="10"/>
    </row>
    <row r="885" spans="1:11">
      <c r="A885" s="8">
        <v>772</v>
      </c>
      <c r="B885" s="13" t="s">
        <v>216</v>
      </c>
      <c r="C885" s="6">
        <f t="shared" si="556"/>
        <v>11613</v>
      </c>
      <c r="D885" s="6">
        <v>0</v>
      </c>
      <c r="E885" s="6">
        <f>E886+E887+E888+E889</f>
        <v>5000</v>
      </c>
      <c r="F885" s="6">
        <f>F886+F887+F888+F889</f>
        <v>6613</v>
      </c>
      <c r="G885" s="6">
        <f t="shared" si="599"/>
        <v>0</v>
      </c>
      <c r="H885" s="6">
        <f t="shared" si="600"/>
        <v>0</v>
      </c>
      <c r="I885" s="6">
        <f t="shared" si="601"/>
        <v>0</v>
      </c>
      <c r="J885" s="6">
        <f t="shared" si="602"/>
        <v>0</v>
      </c>
      <c r="K885" s="10"/>
    </row>
    <row r="886" spans="1:11">
      <c r="A886" s="8">
        <v>773</v>
      </c>
      <c r="B886" s="13" t="s">
        <v>2</v>
      </c>
      <c r="C886" s="6">
        <f t="shared" ref="C886" si="604">D886+E886+F886+G886+H886+I886+J886</f>
        <v>0</v>
      </c>
      <c r="D886" s="6">
        <f t="shared" si="596"/>
        <v>0</v>
      </c>
      <c r="E886" s="6">
        <f t="shared" si="597"/>
        <v>0</v>
      </c>
      <c r="F886" s="6">
        <f t="shared" si="598"/>
        <v>0</v>
      </c>
      <c r="G886" s="6">
        <f t="shared" si="599"/>
        <v>0</v>
      </c>
      <c r="H886" s="6">
        <f t="shared" si="600"/>
        <v>0</v>
      </c>
      <c r="I886" s="6">
        <f t="shared" si="601"/>
        <v>0</v>
      </c>
      <c r="J886" s="6">
        <f t="shared" si="602"/>
        <v>0</v>
      </c>
      <c r="K886" s="10"/>
    </row>
    <row r="887" spans="1:11">
      <c r="A887" s="8">
        <v>774</v>
      </c>
      <c r="B887" s="10" t="s">
        <v>3</v>
      </c>
      <c r="C887" s="6">
        <f t="shared" si="556"/>
        <v>0</v>
      </c>
      <c r="D887" s="6">
        <f t="shared" si="596"/>
        <v>0</v>
      </c>
      <c r="E887" s="6">
        <f t="shared" si="597"/>
        <v>0</v>
      </c>
      <c r="F887" s="6">
        <f t="shared" si="598"/>
        <v>0</v>
      </c>
      <c r="G887" s="6">
        <f t="shared" si="599"/>
        <v>0</v>
      </c>
      <c r="H887" s="6">
        <f t="shared" si="600"/>
        <v>0</v>
      </c>
      <c r="I887" s="6">
        <f t="shared" si="601"/>
        <v>0</v>
      </c>
      <c r="J887" s="6">
        <f t="shared" si="602"/>
        <v>0</v>
      </c>
      <c r="K887" s="10"/>
    </row>
    <row r="888" spans="1:11">
      <c r="A888" s="8">
        <v>775</v>
      </c>
      <c r="B888" s="10" t="s">
        <v>4</v>
      </c>
      <c r="C888" s="6">
        <f t="shared" si="556"/>
        <v>11613</v>
      </c>
      <c r="D888" s="6">
        <v>0</v>
      </c>
      <c r="E888" s="6">
        <v>5000</v>
      </c>
      <c r="F888" s="6">
        <v>6613</v>
      </c>
      <c r="G888" s="6">
        <f t="shared" si="599"/>
        <v>0</v>
      </c>
      <c r="H888" s="6">
        <f t="shared" si="600"/>
        <v>0</v>
      </c>
      <c r="I888" s="6">
        <f t="shared" si="601"/>
        <v>0</v>
      </c>
      <c r="J888" s="6">
        <f t="shared" si="602"/>
        <v>0</v>
      </c>
      <c r="K888" s="10"/>
    </row>
    <row r="889" spans="1:11">
      <c r="A889" s="8">
        <v>776</v>
      </c>
      <c r="B889" s="10" t="s">
        <v>23</v>
      </c>
      <c r="C889" s="6">
        <f t="shared" si="556"/>
        <v>0</v>
      </c>
      <c r="D889" s="6">
        <f t="shared" si="596"/>
        <v>0</v>
      </c>
      <c r="E889" s="6">
        <f t="shared" si="597"/>
        <v>0</v>
      </c>
      <c r="F889" s="6">
        <f t="shared" si="598"/>
        <v>0</v>
      </c>
      <c r="G889" s="6">
        <f t="shared" si="599"/>
        <v>0</v>
      </c>
      <c r="H889" s="6">
        <f t="shared" si="600"/>
        <v>0</v>
      </c>
      <c r="I889" s="6">
        <f t="shared" si="601"/>
        <v>0</v>
      </c>
      <c r="J889" s="6">
        <f t="shared" si="602"/>
        <v>0</v>
      </c>
      <c r="K889" s="10"/>
    </row>
    <row r="890" spans="1:11" ht="27">
      <c r="A890" s="8">
        <v>777</v>
      </c>
      <c r="B890" s="12" t="s">
        <v>48</v>
      </c>
      <c r="C890" s="5">
        <f t="shared" si="556"/>
        <v>4370.1000000000004</v>
      </c>
      <c r="D890" s="5">
        <f>D891+D892+D893+D894</f>
        <v>465.1</v>
      </c>
      <c r="E890" s="5">
        <f>E891+E892+E893+E894</f>
        <v>3905</v>
      </c>
      <c r="F890" s="5">
        <f t="shared" ref="F890:F957" si="605">G890+H890+I890+J890+K890+L890+M890</f>
        <v>0</v>
      </c>
      <c r="G890" s="5">
        <f t="shared" ref="G890:G957" si="606">H890+I890+J890+K890+L890+M890+N890</f>
        <v>0</v>
      </c>
      <c r="H890" s="5">
        <f t="shared" ref="H890:H957" si="607">I890+J890+K890+L890+M890+N890+O890</f>
        <v>0</v>
      </c>
      <c r="I890" s="5">
        <f t="shared" ref="I890:I957" si="608">J890+K890+L890+M890+N890+O890+P890</f>
        <v>0</v>
      </c>
      <c r="J890" s="5">
        <f t="shared" ref="J890:J957" si="609">K890+L890+M890+N890+O890+P890+Q890</f>
        <v>0</v>
      </c>
      <c r="K890" s="11"/>
    </row>
    <row r="891" spans="1:11">
      <c r="A891" s="8">
        <v>778</v>
      </c>
      <c r="B891" s="12" t="s">
        <v>2</v>
      </c>
      <c r="C891" s="6">
        <f t="shared" ref="C891" si="610">D891+E891+F891+G891+H891+I891+J891</f>
        <v>0</v>
      </c>
      <c r="D891" s="6">
        <f t="shared" si="596"/>
        <v>0</v>
      </c>
      <c r="E891" s="6">
        <f t="shared" si="597"/>
        <v>0</v>
      </c>
      <c r="F891" s="6">
        <f t="shared" si="605"/>
        <v>0</v>
      </c>
      <c r="G891" s="6">
        <f t="shared" si="606"/>
        <v>0</v>
      </c>
      <c r="H891" s="6">
        <f t="shared" si="607"/>
        <v>0</v>
      </c>
      <c r="I891" s="6">
        <f t="shared" si="608"/>
        <v>0</v>
      </c>
      <c r="J891" s="6">
        <f t="shared" si="609"/>
        <v>0</v>
      </c>
      <c r="K891" s="10"/>
    </row>
    <row r="892" spans="1:11">
      <c r="A892" s="8">
        <v>779</v>
      </c>
      <c r="B892" s="10" t="s">
        <v>3</v>
      </c>
      <c r="C892" s="6">
        <f t="shared" si="556"/>
        <v>0</v>
      </c>
      <c r="D892" s="6">
        <f t="shared" si="596"/>
        <v>0</v>
      </c>
      <c r="E892" s="6">
        <f t="shared" si="597"/>
        <v>0</v>
      </c>
      <c r="F892" s="6">
        <f t="shared" si="605"/>
        <v>0</v>
      </c>
      <c r="G892" s="6">
        <f t="shared" si="606"/>
        <v>0</v>
      </c>
      <c r="H892" s="6">
        <f t="shared" si="607"/>
        <v>0</v>
      </c>
      <c r="I892" s="6">
        <f t="shared" si="608"/>
        <v>0</v>
      </c>
      <c r="J892" s="6">
        <f t="shared" si="609"/>
        <v>0</v>
      </c>
      <c r="K892" s="10"/>
    </row>
    <row r="893" spans="1:11">
      <c r="A893" s="8">
        <v>780</v>
      </c>
      <c r="B893" s="10" t="s">
        <v>4</v>
      </c>
      <c r="C893" s="6">
        <f t="shared" si="556"/>
        <v>4370.1000000000004</v>
      </c>
      <c r="D893" s="6">
        <f>D898+D903+D908+D913+D918+D923+D928+D937+D933+D941</f>
        <v>465.1</v>
      </c>
      <c r="E893" s="6">
        <f>E898+E903+E908+E913+E918+E923+E928+E933+E937+E941</f>
        <v>3905</v>
      </c>
      <c r="F893" s="6">
        <f t="shared" si="605"/>
        <v>0</v>
      </c>
      <c r="G893" s="6">
        <f t="shared" si="606"/>
        <v>0</v>
      </c>
      <c r="H893" s="6">
        <f t="shared" si="607"/>
        <v>0</v>
      </c>
      <c r="I893" s="6">
        <f t="shared" si="608"/>
        <v>0</v>
      </c>
      <c r="J893" s="6">
        <f t="shared" si="609"/>
        <v>0</v>
      </c>
      <c r="K893" s="10"/>
    </row>
    <row r="894" spans="1:11">
      <c r="A894" s="8">
        <v>781</v>
      </c>
      <c r="B894" s="10" t="s">
        <v>5</v>
      </c>
      <c r="C894" s="6">
        <f t="shared" si="556"/>
        <v>0</v>
      </c>
      <c r="D894" s="6">
        <f t="shared" si="596"/>
        <v>0</v>
      </c>
      <c r="E894" s="6">
        <f t="shared" si="597"/>
        <v>0</v>
      </c>
      <c r="F894" s="6">
        <f t="shared" si="605"/>
        <v>0</v>
      </c>
      <c r="G894" s="6">
        <f t="shared" si="606"/>
        <v>0</v>
      </c>
      <c r="H894" s="6">
        <f t="shared" si="607"/>
        <v>0</v>
      </c>
      <c r="I894" s="6">
        <f t="shared" si="608"/>
        <v>0</v>
      </c>
      <c r="J894" s="6">
        <f t="shared" si="609"/>
        <v>0</v>
      </c>
      <c r="K894" s="10"/>
    </row>
    <row r="895" spans="1:11" ht="51">
      <c r="A895" s="8">
        <v>782</v>
      </c>
      <c r="B895" s="13" t="s">
        <v>252</v>
      </c>
      <c r="C895" s="6">
        <f t="shared" si="556"/>
        <v>0</v>
      </c>
      <c r="D895" s="6">
        <f t="shared" si="596"/>
        <v>0</v>
      </c>
      <c r="E895" s="6">
        <f t="shared" si="597"/>
        <v>0</v>
      </c>
      <c r="F895" s="6">
        <f t="shared" si="605"/>
        <v>0</v>
      </c>
      <c r="G895" s="6">
        <f t="shared" si="606"/>
        <v>0</v>
      </c>
      <c r="H895" s="6">
        <f t="shared" si="607"/>
        <v>0</v>
      </c>
      <c r="I895" s="6">
        <f t="shared" si="608"/>
        <v>0</v>
      </c>
      <c r="J895" s="6">
        <f t="shared" si="609"/>
        <v>0</v>
      </c>
      <c r="K895" s="10"/>
    </row>
    <row r="896" spans="1:11">
      <c r="A896" s="8">
        <v>783</v>
      </c>
      <c r="B896" s="13" t="s">
        <v>2</v>
      </c>
      <c r="C896" s="6">
        <f t="shared" ref="C896" si="611">D896+E896+F896+G896+H896+I896+J896</f>
        <v>0</v>
      </c>
      <c r="D896" s="6">
        <f t="shared" si="596"/>
        <v>0</v>
      </c>
      <c r="E896" s="6">
        <f t="shared" si="597"/>
        <v>0</v>
      </c>
      <c r="F896" s="6">
        <f t="shared" si="605"/>
        <v>0</v>
      </c>
      <c r="G896" s="6">
        <f t="shared" si="606"/>
        <v>0</v>
      </c>
      <c r="H896" s="6">
        <f t="shared" si="607"/>
        <v>0</v>
      </c>
      <c r="I896" s="6">
        <f t="shared" si="608"/>
        <v>0</v>
      </c>
      <c r="J896" s="6">
        <f t="shared" si="609"/>
        <v>0</v>
      </c>
      <c r="K896" s="10"/>
    </row>
    <row r="897" spans="1:11">
      <c r="A897" s="8">
        <v>784</v>
      </c>
      <c r="B897" s="10" t="s">
        <v>49</v>
      </c>
      <c r="C897" s="6">
        <f t="shared" si="556"/>
        <v>0</v>
      </c>
      <c r="D897" s="6">
        <f t="shared" si="596"/>
        <v>0</v>
      </c>
      <c r="E897" s="6">
        <f t="shared" si="597"/>
        <v>0</v>
      </c>
      <c r="F897" s="6">
        <f t="shared" si="605"/>
        <v>0</v>
      </c>
      <c r="G897" s="6">
        <f t="shared" si="606"/>
        <v>0</v>
      </c>
      <c r="H897" s="6">
        <f t="shared" si="607"/>
        <v>0</v>
      </c>
      <c r="I897" s="6">
        <f t="shared" si="608"/>
        <v>0</v>
      </c>
      <c r="J897" s="6">
        <f t="shared" si="609"/>
        <v>0</v>
      </c>
      <c r="K897" s="10"/>
    </row>
    <row r="898" spans="1:11">
      <c r="A898" s="8">
        <v>785</v>
      </c>
      <c r="B898" s="10" t="s">
        <v>50</v>
      </c>
      <c r="C898" s="6">
        <f t="shared" si="556"/>
        <v>0</v>
      </c>
      <c r="D898" s="6">
        <f t="shared" si="596"/>
        <v>0</v>
      </c>
      <c r="E898" s="6">
        <f t="shared" si="597"/>
        <v>0</v>
      </c>
      <c r="F898" s="6">
        <f t="shared" si="605"/>
        <v>0</v>
      </c>
      <c r="G898" s="6">
        <f t="shared" si="606"/>
        <v>0</v>
      </c>
      <c r="H898" s="6">
        <f t="shared" si="607"/>
        <v>0</v>
      </c>
      <c r="I898" s="6">
        <f t="shared" si="608"/>
        <v>0</v>
      </c>
      <c r="J898" s="6">
        <f t="shared" si="609"/>
        <v>0</v>
      </c>
      <c r="K898" s="10"/>
    </row>
    <row r="899" spans="1:11">
      <c r="A899" s="8">
        <v>786</v>
      </c>
      <c r="B899" s="10" t="s">
        <v>21</v>
      </c>
      <c r="C899" s="6">
        <f t="shared" si="556"/>
        <v>0</v>
      </c>
      <c r="D899" s="6">
        <f t="shared" si="596"/>
        <v>0</v>
      </c>
      <c r="E899" s="6">
        <f t="shared" si="597"/>
        <v>0</v>
      </c>
      <c r="F899" s="6">
        <f t="shared" si="605"/>
        <v>0</v>
      </c>
      <c r="G899" s="6">
        <f t="shared" si="606"/>
        <v>0</v>
      </c>
      <c r="H899" s="6">
        <f t="shared" si="607"/>
        <v>0</v>
      </c>
      <c r="I899" s="6">
        <f t="shared" si="608"/>
        <v>0</v>
      </c>
      <c r="J899" s="6">
        <f t="shared" si="609"/>
        <v>0</v>
      </c>
      <c r="K899" s="10"/>
    </row>
    <row r="900" spans="1:11" ht="38.25">
      <c r="A900" s="8">
        <v>787</v>
      </c>
      <c r="B900" s="13" t="s">
        <v>253</v>
      </c>
      <c r="C900" s="6">
        <f t="shared" si="556"/>
        <v>0</v>
      </c>
      <c r="D900" s="6">
        <f t="shared" si="596"/>
        <v>0</v>
      </c>
      <c r="E900" s="6">
        <f t="shared" si="597"/>
        <v>0</v>
      </c>
      <c r="F900" s="6">
        <f t="shared" si="605"/>
        <v>0</v>
      </c>
      <c r="G900" s="6">
        <f t="shared" si="606"/>
        <v>0</v>
      </c>
      <c r="H900" s="6">
        <f t="shared" si="607"/>
        <v>0</v>
      </c>
      <c r="I900" s="6">
        <f t="shared" si="608"/>
        <v>0</v>
      </c>
      <c r="J900" s="6">
        <f t="shared" si="609"/>
        <v>0</v>
      </c>
      <c r="K900" s="10"/>
    </row>
    <row r="901" spans="1:11">
      <c r="A901" s="8">
        <v>788</v>
      </c>
      <c r="B901" s="13" t="s">
        <v>2</v>
      </c>
      <c r="C901" s="6">
        <f t="shared" ref="C901" si="612">D901+E901+F901+G901+H901+I901+J901</f>
        <v>0</v>
      </c>
      <c r="D901" s="6">
        <f t="shared" si="596"/>
        <v>0</v>
      </c>
      <c r="E901" s="6">
        <f t="shared" si="597"/>
        <v>0</v>
      </c>
      <c r="F901" s="6">
        <f t="shared" si="605"/>
        <v>0</v>
      </c>
      <c r="G901" s="6">
        <f t="shared" si="606"/>
        <v>0</v>
      </c>
      <c r="H901" s="6">
        <f t="shared" si="607"/>
        <v>0</v>
      </c>
      <c r="I901" s="6">
        <f t="shared" si="608"/>
        <v>0</v>
      </c>
      <c r="J901" s="6">
        <f t="shared" si="609"/>
        <v>0</v>
      </c>
      <c r="K901" s="10"/>
    </row>
    <row r="902" spans="1:11">
      <c r="A902" s="8">
        <v>789</v>
      </c>
      <c r="B902" s="10" t="s">
        <v>49</v>
      </c>
      <c r="C902" s="6">
        <f t="shared" si="556"/>
        <v>0</v>
      </c>
      <c r="D902" s="6">
        <f t="shared" si="596"/>
        <v>0</v>
      </c>
      <c r="E902" s="6">
        <f t="shared" si="597"/>
        <v>0</v>
      </c>
      <c r="F902" s="6">
        <f t="shared" si="605"/>
        <v>0</v>
      </c>
      <c r="G902" s="6">
        <f t="shared" si="606"/>
        <v>0</v>
      </c>
      <c r="H902" s="6">
        <f t="shared" si="607"/>
        <v>0</v>
      </c>
      <c r="I902" s="6">
        <f t="shared" si="608"/>
        <v>0</v>
      </c>
      <c r="J902" s="6">
        <f t="shared" si="609"/>
        <v>0</v>
      </c>
      <c r="K902" s="10"/>
    </row>
    <row r="903" spans="1:11">
      <c r="A903" s="8">
        <v>790</v>
      </c>
      <c r="B903" s="10" t="s">
        <v>50</v>
      </c>
      <c r="C903" s="6">
        <f t="shared" si="556"/>
        <v>0</v>
      </c>
      <c r="D903" s="6">
        <f t="shared" si="596"/>
        <v>0</v>
      </c>
      <c r="E903" s="6">
        <f t="shared" si="597"/>
        <v>0</v>
      </c>
      <c r="F903" s="6">
        <f t="shared" si="605"/>
        <v>0</v>
      </c>
      <c r="G903" s="6">
        <f t="shared" si="606"/>
        <v>0</v>
      </c>
      <c r="H903" s="6">
        <f t="shared" si="607"/>
        <v>0</v>
      </c>
      <c r="I903" s="6">
        <f t="shared" si="608"/>
        <v>0</v>
      </c>
      <c r="J903" s="6">
        <f t="shared" si="609"/>
        <v>0</v>
      </c>
      <c r="K903" s="10"/>
    </row>
    <row r="904" spans="1:11">
      <c r="A904" s="8">
        <v>791</v>
      </c>
      <c r="B904" s="10" t="s">
        <v>21</v>
      </c>
      <c r="C904" s="6">
        <f t="shared" si="556"/>
        <v>0</v>
      </c>
      <c r="D904" s="6">
        <f t="shared" si="596"/>
        <v>0</v>
      </c>
      <c r="E904" s="6">
        <f t="shared" si="597"/>
        <v>0</v>
      </c>
      <c r="F904" s="6">
        <f t="shared" si="605"/>
        <v>0</v>
      </c>
      <c r="G904" s="6">
        <f t="shared" si="606"/>
        <v>0</v>
      </c>
      <c r="H904" s="6">
        <f t="shared" si="607"/>
        <v>0</v>
      </c>
      <c r="I904" s="6">
        <f t="shared" si="608"/>
        <v>0</v>
      </c>
      <c r="J904" s="6">
        <f t="shared" si="609"/>
        <v>0</v>
      </c>
      <c r="K904" s="10"/>
    </row>
    <row r="905" spans="1:11" ht="38.25">
      <c r="A905" s="8">
        <v>792</v>
      </c>
      <c r="B905" s="13" t="s">
        <v>254</v>
      </c>
      <c r="C905" s="6">
        <f t="shared" si="556"/>
        <v>0</v>
      </c>
      <c r="D905" s="6">
        <f t="shared" si="596"/>
        <v>0</v>
      </c>
      <c r="E905" s="6">
        <f t="shared" si="597"/>
        <v>0</v>
      </c>
      <c r="F905" s="6">
        <f t="shared" si="605"/>
        <v>0</v>
      </c>
      <c r="G905" s="6">
        <f t="shared" si="606"/>
        <v>0</v>
      </c>
      <c r="H905" s="6">
        <f t="shared" si="607"/>
        <v>0</v>
      </c>
      <c r="I905" s="6">
        <f t="shared" si="608"/>
        <v>0</v>
      </c>
      <c r="J905" s="6">
        <f t="shared" si="609"/>
        <v>0</v>
      </c>
      <c r="K905" s="10"/>
    </row>
    <row r="906" spans="1:11">
      <c r="A906" s="8">
        <v>793</v>
      </c>
      <c r="B906" s="13" t="s">
        <v>2</v>
      </c>
      <c r="C906" s="6">
        <f t="shared" ref="C906" si="613">D906+E906+F906+G906+H906+I906+J906</f>
        <v>0</v>
      </c>
      <c r="D906" s="6">
        <f t="shared" si="596"/>
        <v>0</v>
      </c>
      <c r="E906" s="6">
        <f t="shared" si="597"/>
        <v>0</v>
      </c>
      <c r="F906" s="6">
        <f t="shared" si="605"/>
        <v>0</v>
      </c>
      <c r="G906" s="6">
        <f t="shared" si="606"/>
        <v>0</v>
      </c>
      <c r="H906" s="6">
        <f t="shared" si="607"/>
        <v>0</v>
      </c>
      <c r="I906" s="6">
        <f t="shared" si="608"/>
        <v>0</v>
      </c>
      <c r="J906" s="6">
        <f t="shared" si="609"/>
        <v>0</v>
      </c>
      <c r="K906" s="10"/>
    </row>
    <row r="907" spans="1:11">
      <c r="A907" s="8">
        <v>794</v>
      </c>
      <c r="B907" s="10" t="s">
        <v>49</v>
      </c>
      <c r="C907" s="6">
        <f t="shared" si="556"/>
        <v>0</v>
      </c>
      <c r="D907" s="6">
        <f t="shared" si="596"/>
        <v>0</v>
      </c>
      <c r="E907" s="6">
        <f t="shared" si="597"/>
        <v>0</v>
      </c>
      <c r="F907" s="6">
        <f t="shared" si="605"/>
        <v>0</v>
      </c>
      <c r="G907" s="6">
        <f t="shared" si="606"/>
        <v>0</v>
      </c>
      <c r="H907" s="6">
        <f t="shared" si="607"/>
        <v>0</v>
      </c>
      <c r="I907" s="6">
        <f t="shared" si="608"/>
        <v>0</v>
      </c>
      <c r="J907" s="6">
        <f t="shared" si="609"/>
        <v>0</v>
      </c>
      <c r="K907" s="10"/>
    </row>
    <row r="908" spans="1:11">
      <c r="A908" s="8">
        <v>795</v>
      </c>
      <c r="B908" s="10" t="s">
        <v>50</v>
      </c>
      <c r="C908" s="6">
        <f t="shared" si="556"/>
        <v>0</v>
      </c>
      <c r="D908" s="6">
        <f t="shared" si="596"/>
        <v>0</v>
      </c>
      <c r="E908" s="6">
        <f t="shared" si="597"/>
        <v>0</v>
      </c>
      <c r="F908" s="6">
        <f t="shared" si="605"/>
        <v>0</v>
      </c>
      <c r="G908" s="6">
        <f t="shared" si="606"/>
        <v>0</v>
      </c>
      <c r="H908" s="6">
        <f t="shared" si="607"/>
        <v>0</v>
      </c>
      <c r="I908" s="6">
        <f t="shared" si="608"/>
        <v>0</v>
      </c>
      <c r="J908" s="6">
        <f t="shared" si="609"/>
        <v>0</v>
      </c>
      <c r="K908" s="10"/>
    </row>
    <row r="909" spans="1:11">
      <c r="A909" s="8">
        <v>796</v>
      </c>
      <c r="B909" s="10" t="s">
        <v>21</v>
      </c>
      <c r="C909" s="6">
        <f t="shared" si="556"/>
        <v>0</v>
      </c>
      <c r="D909" s="6">
        <f t="shared" si="596"/>
        <v>0</v>
      </c>
      <c r="E909" s="6">
        <f t="shared" si="597"/>
        <v>0</v>
      </c>
      <c r="F909" s="6">
        <f t="shared" si="605"/>
        <v>0</v>
      </c>
      <c r="G909" s="6">
        <f t="shared" si="606"/>
        <v>0</v>
      </c>
      <c r="H909" s="6">
        <f t="shared" si="607"/>
        <v>0</v>
      </c>
      <c r="I909" s="6">
        <f t="shared" si="608"/>
        <v>0</v>
      </c>
      <c r="J909" s="6">
        <f t="shared" si="609"/>
        <v>0</v>
      </c>
      <c r="K909" s="10"/>
    </row>
    <row r="910" spans="1:11" ht="42.75" customHeight="1">
      <c r="A910" s="8">
        <v>797</v>
      </c>
      <c r="B910" s="13" t="s">
        <v>255</v>
      </c>
      <c r="C910" s="6">
        <f t="shared" si="556"/>
        <v>0</v>
      </c>
      <c r="D910" s="6">
        <f t="shared" si="596"/>
        <v>0</v>
      </c>
      <c r="E910" s="6">
        <f t="shared" si="597"/>
        <v>0</v>
      </c>
      <c r="F910" s="6">
        <f t="shared" si="605"/>
        <v>0</v>
      </c>
      <c r="G910" s="6">
        <f t="shared" si="606"/>
        <v>0</v>
      </c>
      <c r="H910" s="6">
        <f t="shared" si="607"/>
        <v>0</v>
      </c>
      <c r="I910" s="6">
        <f t="shared" si="608"/>
        <v>0</v>
      </c>
      <c r="J910" s="6">
        <f t="shared" si="609"/>
        <v>0</v>
      </c>
      <c r="K910" s="10"/>
    </row>
    <row r="911" spans="1:11" ht="14.25" customHeight="1">
      <c r="A911" s="8">
        <v>798</v>
      </c>
      <c r="B911" s="13" t="s">
        <v>2</v>
      </c>
      <c r="C911" s="6">
        <f t="shared" ref="C911" si="614">D911+E911+F911+G911+H911+I911+J911</f>
        <v>0</v>
      </c>
      <c r="D911" s="6">
        <f t="shared" si="596"/>
        <v>0</v>
      </c>
      <c r="E911" s="6">
        <f t="shared" si="597"/>
        <v>0</v>
      </c>
      <c r="F911" s="6">
        <f t="shared" si="605"/>
        <v>0</v>
      </c>
      <c r="G911" s="6">
        <f t="shared" si="606"/>
        <v>0</v>
      </c>
      <c r="H911" s="6">
        <f t="shared" si="607"/>
        <v>0</v>
      </c>
      <c r="I911" s="6">
        <f t="shared" si="608"/>
        <v>0</v>
      </c>
      <c r="J911" s="6">
        <f t="shared" si="609"/>
        <v>0</v>
      </c>
      <c r="K911" s="10"/>
    </row>
    <row r="912" spans="1:11">
      <c r="A912" s="8">
        <v>799</v>
      </c>
      <c r="B912" s="10" t="s">
        <v>49</v>
      </c>
      <c r="C912" s="6">
        <f t="shared" si="556"/>
        <v>0</v>
      </c>
      <c r="D912" s="6">
        <f t="shared" si="596"/>
        <v>0</v>
      </c>
      <c r="E912" s="6">
        <f t="shared" si="597"/>
        <v>0</v>
      </c>
      <c r="F912" s="6">
        <f t="shared" si="605"/>
        <v>0</v>
      </c>
      <c r="G912" s="6">
        <f t="shared" si="606"/>
        <v>0</v>
      </c>
      <c r="H912" s="6">
        <f t="shared" si="607"/>
        <v>0</v>
      </c>
      <c r="I912" s="6">
        <f t="shared" si="608"/>
        <v>0</v>
      </c>
      <c r="J912" s="6">
        <f t="shared" si="609"/>
        <v>0</v>
      </c>
      <c r="K912" s="10"/>
    </row>
    <row r="913" spans="1:11">
      <c r="A913" s="8">
        <v>800</v>
      </c>
      <c r="B913" s="10" t="s">
        <v>50</v>
      </c>
      <c r="C913" s="6">
        <f t="shared" si="556"/>
        <v>0</v>
      </c>
      <c r="D913" s="6">
        <f t="shared" si="596"/>
        <v>0</v>
      </c>
      <c r="E913" s="6">
        <f t="shared" si="597"/>
        <v>0</v>
      </c>
      <c r="F913" s="6">
        <f t="shared" si="605"/>
        <v>0</v>
      </c>
      <c r="G913" s="6">
        <f t="shared" si="606"/>
        <v>0</v>
      </c>
      <c r="H913" s="6">
        <f t="shared" si="607"/>
        <v>0</v>
      </c>
      <c r="I913" s="6">
        <f t="shared" si="608"/>
        <v>0</v>
      </c>
      <c r="J913" s="6">
        <f t="shared" si="609"/>
        <v>0</v>
      </c>
      <c r="K913" s="10"/>
    </row>
    <row r="914" spans="1:11">
      <c r="A914" s="8">
        <v>801</v>
      </c>
      <c r="B914" s="10" t="s">
        <v>21</v>
      </c>
      <c r="C914" s="6">
        <f t="shared" si="556"/>
        <v>0</v>
      </c>
      <c r="D914" s="6">
        <f t="shared" si="596"/>
        <v>0</v>
      </c>
      <c r="E914" s="6">
        <f t="shared" si="597"/>
        <v>0</v>
      </c>
      <c r="F914" s="6">
        <f t="shared" si="605"/>
        <v>0</v>
      </c>
      <c r="G914" s="6">
        <f t="shared" si="606"/>
        <v>0</v>
      </c>
      <c r="H914" s="6">
        <f t="shared" si="607"/>
        <v>0</v>
      </c>
      <c r="I914" s="6">
        <f t="shared" si="608"/>
        <v>0</v>
      </c>
      <c r="J914" s="6">
        <f t="shared" si="609"/>
        <v>0</v>
      </c>
      <c r="K914" s="10"/>
    </row>
    <row r="915" spans="1:11" ht="38.25">
      <c r="A915" s="8">
        <v>802</v>
      </c>
      <c r="B915" s="13" t="s">
        <v>209</v>
      </c>
      <c r="C915" s="6">
        <f t="shared" si="556"/>
        <v>0</v>
      </c>
      <c r="D915" s="6">
        <f t="shared" si="596"/>
        <v>0</v>
      </c>
      <c r="E915" s="6">
        <f t="shared" si="597"/>
        <v>0</v>
      </c>
      <c r="F915" s="6">
        <f t="shared" si="605"/>
        <v>0</v>
      </c>
      <c r="G915" s="6">
        <f t="shared" si="606"/>
        <v>0</v>
      </c>
      <c r="H915" s="6">
        <f t="shared" si="607"/>
        <v>0</v>
      </c>
      <c r="I915" s="6">
        <f t="shared" si="608"/>
        <v>0</v>
      </c>
      <c r="J915" s="6">
        <f t="shared" si="609"/>
        <v>0</v>
      </c>
      <c r="K915" s="10"/>
    </row>
    <row r="916" spans="1:11">
      <c r="A916" s="8">
        <v>803</v>
      </c>
      <c r="B916" s="13" t="s">
        <v>2</v>
      </c>
      <c r="C916" s="6">
        <f t="shared" ref="C916" si="615">D916+E916+F916+G916+H916+I916+J916</f>
        <v>0</v>
      </c>
      <c r="D916" s="6">
        <f t="shared" si="596"/>
        <v>0</v>
      </c>
      <c r="E916" s="6">
        <f t="shared" si="597"/>
        <v>0</v>
      </c>
      <c r="F916" s="6">
        <f t="shared" si="605"/>
        <v>0</v>
      </c>
      <c r="G916" s="6">
        <f t="shared" si="606"/>
        <v>0</v>
      </c>
      <c r="H916" s="6">
        <f t="shared" si="607"/>
        <v>0</v>
      </c>
      <c r="I916" s="6">
        <f t="shared" si="608"/>
        <v>0</v>
      </c>
      <c r="J916" s="6">
        <f t="shared" si="609"/>
        <v>0</v>
      </c>
      <c r="K916" s="10"/>
    </row>
    <row r="917" spans="1:11">
      <c r="A917" s="8">
        <v>804</v>
      </c>
      <c r="B917" s="10" t="s">
        <v>49</v>
      </c>
      <c r="C917" s="6">
        <f t="shared" si="556"/>
        <v>0</v>
      </c>
      <c r="D917" s="6">
        <f t="shared" si="596"/>
        <v>0</v>
      </c>
      <c r="E917" s="6">
        <f t="shared" si="597"/>
        <v>0</v>
      </c>
      <c r="F917" s="6">
        <f t="shared" si="605"/>
        <v>0</v>
      </c>
      <c r="G917" s="6">
        <f t="shared" si="606"/>
        <v>0</v>
      </c>
      <c r="H917" s="6">
        <f t="shared" si="607"/>
        <v>0</v>
      </c>
      <c r="I917" s="6">
        <f t="shared" si="608"/>
        <v>0</v>
      </c>
      <c r="J917" s="6">
        <f t="shared" si="609"/>
        <v>0</v>
      </c>
      <c r="K917" s="10"/>
    </row>
    <row r="918" spans="1:11">
      <c r="A918" s="8">
        <v>805</v>
      </c>
      <c r="B918" s="10" t="s">
        <v>50</v>
      </c>
      <c r="C918" s="6">
        <f t="shared" si="556"/>
        <v>0</v>
      </c>
      <c r="D918" s="6">
        <f t="shared" si="596"/>
        <v>0</v>
      </c>
      <c r="E918" s="6">
        <f t="shared" si="597"/>
        <v>0</v>
      </c>
      <c r="F918" s="6">
        <f t="shared" si="605"/>
        <v>0</v>
      </c>
      <c r="G918" s="6">
        <f t="shared" si="606"/>
        <v>0</v>
      </c>
      <c r="H918" s="6">
        <f t="shared" si="607"/>
        <v>0</v>
      </c>
      <c r="I918" s="6">
        <f t="shared" si="608"/>
        <v>0</v>
      </c>
      <c r="J918" s="6">
        <f t="shared" si="609"/>
        <v>0</v>
      </c>
      <c r="K918" s="10"/>
    </row>
    <row r="919" spans="1:11">
      <c r="A919" s="8">
        <v>806</v>
      </c>
      <c r="B919" s="10" t="s">
        <v>21</v>
      </c>
      <c r="C919" s="6">
        <f t="shared" si="556"/>
        <v>0</v>
      </c>
      <c r="D919" s="6">
        <f t="shared" si="596"/>
        <v>0</v>
      </c>
      <c r="E919" s="6">
        <f t="shared" si="597"/>
        <v>0</v>
      </c>
      <c r="F919" s="6">
        <f t="shared" si="605"/>
        <v>0</v>
      </c>
      <c r="G919" s="6">
        <f t="shared" si="606"/>
        <v>0</v>
      </c>
      <c r="H919" s="6">
        <f t="shared" si="607"/>
        <v>0</v>
      </c>
      <c r="I919" s="6">
        <f t="shared" si="608"/>
        <v>0</v>
      </c>
      <c r="J919" s="6">
        <f t="shared" si="609"/>
        <v>0</v>
      </c>
      <c r="K919" s="10"/>
    </row>
    <row r="920" spans="1:11" ht="38.25">
      <c r="A920" s="8">
        <v>807</v>
      </c>
      <c r="B920" s="13" t="s">
        <v>312</v>
      </c>
      <c r="C920" s="6">
        <f t="shared" si="556"/>
        <v>75.099999999999994</v>
      </c>
      <c r="D920" s="6">
        <f>D921+D922+D923+D924</f>
        <v>75.099999999999994</v>
      </c>
      <c r="E920" s="6">
        <f t="shared" si="597"/>
        <v>0</v>
      </c>
      <c r="F920" s="6">
        <f t="shared" si="605"/>
        <v>0</v>
      </c>
      <c r="G920" s="6">
        <f t="shared" si="606"/>
        <v>0</v>
      </c>
      <c r="H920" s="6">
        <f t="shared" si="607"/>
        <v>0</v>
      </c>
      <c r="I920" s="6">
        <f t="shared" si="608"/>
        <v>0</v>
      </c>
      <c r="J920" s="6">
        <f t="shared" si="609"/>
        <v>0</v>
      </c>
      <c r="K920" s="10"/>
    </row>
    <row r="921" spans="1:11">
      <c r="A921" s="8">
        <v>808</v>
      </c>
      <c r="B921" s="13" t="s">
        <v>2</v>
      </c>
      <c r="C921" s="6">
        <f t="shared" si="556"/>
        <v>0</v>
      </c>
      <c r="D921" s="6">
        <f t="shared" si="596"/>
        <v>0</v>
      </c>
      <c r="E921" s="6">
        <f t="shared" si="597"/>
        <v>0</v>
      </c>
      <c r="F921" s="6">
        <f t="shared" si="605"/>
        <v>0</v>
      </c>
      <c r="G921" s="6">
        <f t="shared" si="606"/>
        <v>0</v>
      </c>
      <c r="H921" s="6">
        <f t="shared" si="607"/>
        <v>0</v>
      </c>
      <c r="I921" s="6">
        <f t="shared" si="608"/>
        <v>0</v>
      </c>
      <c r="J921" s="6">
        <f t="shared" si="609"/>
        <v>0</v>
      </c>
      <c r="K921" s="10"/>
    </row>
    <row r="922" spans="1:11">
      <c r="A922" s="8">
        <v>809</v>
      </c>
      <c r="B922" s="10" t="s">
        <v>49</v>
      </c>
      <c r="C922" s="6">
        <f t="shared" si="556"/>
        <v>0</v>
      </c>
      <c r="D922" s="6">
        <f t="shared" si="596"/>
        <v>0</v>
      </c>
      <c r="E922" s="6">
        <f t="shared" si="597"/>
        <v>0</v>
      </c>
      <c r="F922" s="6">
        <f t="shared" si="605"/>
        <v>0</v>
      </c>
      <c r="G922" s="6">
        <f t="shared" si="606"/>
        <v>0</v>
      </c>
      <c r="H922" s="6">
        <f t="shared" si="607"/>
        <v>0</v>
      </c>
      <c r="I922" s="6">
        <f t="shared" si="608"/>
        <v>0</v>
      </c>
      <c r="J922" s="6">
        <f t="shared" si="609"/>
        <v>0</v>
      </c>
      <c r="K922" s="10"/>
    </row>
    <row r="923" spans="1:11">
      <c r="A923" s="8">
        <v>810</v>
      </c>
      <c r="B923" s="10" t="s">
        <v>50</v>
      </c>
      <c r="C923" s="6">
        <f t="shared" si="556"/>
        <v>75.099999999999994</v>
      </c>
      <c r="D923" s="6">
        <f>250-73.4-6.5-95</f>
        <v>75.099999999999994</v>
      </c>
      <c r="E923" s="6">
        <f t="shared" si="597"/>
        <v>0</v>
      </c>
      <c r="F923" s="6">
        <f t="shared" si="605"/>
        <v>0</v>
      </c>
      <c r="G923" s="6">
        <f t="shared" si="606"/>
        <v>0</v>
      </c>
      <c r="H923" s="6">
        <f t="shared" si="607"/>
        <v>0</v>
      </c>
      <c r="I923" s="6">
        <f t="shared" si="608"/>
        <v>0</v>
      </c>
      <c r="J923" s="6">
        <f t="shared" si="609"/>
        <v>0</v>
      </c>
      <c r="K923" s="10"/>
    </row>
    <row r="924" spans="1:11">
      <c r="A924" s="8">
        <v>811</v>
      </c>
      <c r="B924" s="10" t="s">
        <v>21</v>
      </c>
      <c r="C924" s="6">
        <f t="shared" si="556"/>
        <v>0</v>
      </c>
      <c r="D924" s="6">
        <f t="shared" ref="D924:D927" si="616">E924+F924+G924+H924+I924+J924+K924</f>
        <v>0</v>
      </c>
      <c r="E924" s="6">
        <f t="shared" si="597"/>
        <v>0</v>
      </c>
      <c r="F924" s="6">
        <f t="shared" si="605"/>
        <v>0</v>
      </c>
      <c r="G924" s="6">
        <f t="shared" si="606"/>
        <v>0</v>
      </c>
      <c r="H924" s="6">
        <f t="shared" si="607"/>
        <v>0</v>
      </c>
      <c r="I924" s="6">
        <f t="shared" si="608"/>
        <v>0</v>
      </c>
      <c r="J924" s="6">
        <f t="shared" si="609"/>
        <v>0</v>
      </c>
      <c r="K924" s="10"/>
    </row>
    <row r="925" spans="1:11" ht="25.5">
      <c r="A925" s="8">
        <v>812</v>
      </c>
      <c r="B925" s="13" t="s">
        <v>318</v>
      </c>
      <c r="C925" s="6">
        <f t="shared" si="556"/>
        <v>295</v>
      </c>
      <c r="D925" s="6">
        <f>D926+D927+D928+D929</f>
        <v>295</v>
      </c>
      <c r="E925" s="6">
        <f t="shared" si="597"/>
        <v>0</v>
      </c>
      <c r="F925" s="6">
        <f t="shared" si="605"/>
        <v>0</v>
      </c>
      <c r="G925" s="6">
        <f t="shared" si="606"/>
        <v>0</v>
      </c>
      <c r="H925" s="6">
        <f t="shared" si="607"/>
        <v>0</v>
      </c>
      <c r="I925" s="6">
        <f t="shared" si="608"/>
        <v>0</v>
      </c>
      <c r="J925" s="6">
        <f t="shared" si="609"/>
        <v>0</v>
      </c>
      <c r="K925" s="10"/>
    </row>
    <row r="926" spans="1:11">
      <c r="A926" s="8">
        <v>813</v>
      </c>
      <c r="B926" s="13" t="s">
        <v>2</v>
      </c>
      <c r="C926" s="6">
        <f t="shared" si="556"/>
        <v>0</v>
      </c>
      <c r="D926" s="6">
        <f t="shared" si="616"/>
        <v>0</v>
      </c>
      <c r="E926" s="6">
        <f t="shared" si="597"/>
        <v>0</v>
      </c>
      <c r="F926" s="6">
        <f t="shared" si="605"/>
        <v>0</v>
      </c>
      <c r="G926" s="6">
        <f t="shared" si="606"/>
        <v>0</v>
      </c>
      <c r="H926" s="6">
        <f t="shared" si="607"/>
        <v>0</v>
      </c>
      <c r="I926" s="6">
        <f t="shared" si="608"/>
        <v>0</v>
      </c>
      <c r="J926" s="6">
        <f t="shared" si="609"/>
        <v>0</v>
      </c>
      <c r="K926" s="10"/>
    </row>
    <row r="927" spans="1:11">
      <c r="A927" s="8">
        <v>814</v>
      </c>
      <c r="B927" s="10" t="s">
        <v>49</v>
      </c>
      <c r="C927" s="6">
        <f t="shared" si="556"/>
        <v>0</v>
      </c>
      <c r="D927" s="6">
        <f t="shared" si="616"/>
        <v>0</v>
      </c>
      <c r="E927" s="6">
        <f t="shared" si="597"/>
        <v>0</v>
      </c>
      <c r="F927" s="6">
        <f t="shared" si="605"/>
        <v>0</v>
      </c>
      <c r="G927" s="6">
        <f t="shared" si="606"/>
        <v>0</v>
      </c>
      <c r="H927" s="6">
        <f t="shared" si="607"/>
        <v>0</v>
      </c>
      <c r="I927" s="6">
        <f t="shared" si="608"/>
        <v>0</v>
      </c>
      <c r="J927" s="6">
        <f t="shared" si="609"/>
        <v>0</v>
      </c>
      <c r="K927" s="10"/>
    </row>
    <row r="928" spans="1:11">
      <c r="A928" s="8">
        <v>815</v>
      </c>
      <c r="B928" s="10" t="s">
        <v>50</v>
      </c>
      <c r="C928" s="6">
        <f t="shared" si="556"/>
        <v>295</v>
      </c>
      <c r="D928" s="6">
        <f>1000-705</f>
        <v>295</v>
      </c>
      <c r="E928" s="6">
        <f t="shared" si="597"/>
        <v>0</v>
      </c>
      <c r="F928" s="6">
        <f t="shared" si="605"/>
        <v>0</v>
      </c>
      <c r="G928" s="6">
        <f t="shared" si="606"/>
        <v>0</v>
      </c>
      <c r="H928" s="6">
        <f t="shared" si="607"/>
        <v>0</v>
      </c>
      <c r="I928" s="6">
        <f t="shared" si="608"/>
        <v>0</v>
      </c>
      <c r="J928" s="6">
        <f t="shared" si="609"/>
        <v>0</v>
      </c>
      <c r="K928" s="10"/>
    </row>
    <row r="929" spans="1:11">
      <c r="A929" s="8">
        <v>816</v>
      </c>
      <c r="B929" s="10" t="s">
        <v>21</v>
      </c>
      <c r="C929" s="6">
        <f t="shared" si="556"/>
        <v>0</v>
      </c>
      <c r="D929" s="6">
        <f t="shared" ref="D929:D942" si="617">E929+F929+G929+H929+I929+J929+K929</f>
        <v>0</v>
      </c>
      <c r="E929" s="6">
        <f t="shared" si="597"/>
        <v>0</v>
      </c>
      <c r="F929" s="6">
        <f t="shared" si="605"/>
        <v>0</v>
      </c>
      <c r="G929" s="6">
        <f t="shared" si="606"/>
        <v>0</v>
      </c>
      <c r="H929" s="6">
        <f t="shared" si="607"/>
        <v>0</v>
      </c>
      <c r="I929" s="6">
        <f t="shared" si="608"/>
        <v>0</v>
      </c>
      <c r="J929" s="6">
        <f t="shared" si="609"/>
        <v>0</v>
      </c>
      <c r="K929" s="10"/>
    </row>
    <row r="930" spans="1:11" ht="25.5">
      <c r="A930" s="8">
        <v>817</v>
      </c>
      <c r="B930" s="13" t="s">
        <v>319</v>
      </c>
      <c r="C930" s="6">
        <f t="shared" si="556"/>
        <v>4000</v>
      </c>
      <c r="D930" s="6">
        <f>D931+D932+D933+D934</f>
        <v>95</v>
      </c>
      <c r="E930" s="6">
        <f>E931+E932+E933+E934</f>
        <v>3905</v>
      </c>
      <c r="F930" s="6">
        <f t="shared" si="605"/>
        <v>0</v>
      </c>
      <c r="G930" s="6">
        <f t="shared" si="606"/>
        <v>0</v>
      </c>
      <c r="H930" s="6">
        <f t="shared" si="607"/>
        <v>0</v>
      </c>
      <c r="I930" s="6">
        <f t="shared" si="608"/>
        <v>0</v>
      </c>
      <c r="J930" s="6">
        <f t="shared" si="609"/>
        <v>0</v>
      </c>
      <c r="K930" s="10"/>
    </row>
    <row r="931" spans="1:11">
      <c r="A931" s="8">
        <v>818</v>
      </c>
      <c r="B931" s="13" t="s">
        <v>2</v>
      </c>
      <c r="C931" s="6">
        <f t="shared" si="556"/>
        <v>0</v>
      </c>
      <c r="D931" s="6">
        <f t="shared" si="617"/>
        <v>0</v>
      </c>
      <c r="E931" s="6">
        <f t="shared" si="597"/>
        <v>0</v>
      </c>
      <c r="F931" s="6">
        <f t="shared" si="605"/>
        <v>0</v>
      </c>
      <c r="G931" s="6">
        <f t="shared" si="606"/>
        <v>0</v>
      </c>
      <c r="H931" s="6">
        <f t="shared" si="607"/>
        <v>0</v>
      </c>
      <c r="I931" s="6">
        <f t="shared" si="608"/>
        <v>0</v>
      </c>
      <c r="J931" s="6">
        <f t="shared" si="609"/>
        <v>0</v>
      </c>
      <c r="K931" s="10"/>
    </row>
    <row r="932" spans="1:11">
      <c r="A932" s="8">
        <v>819</v>
      </c>
      <c r="B932" s="10" t="s">
        <v>49</v>
      </c>
      <c r="C932" s="6">
        <f t="shared" si="556"/>
        <v>0</v>
      </c>
      <c r="D932" s="6">
        <f t="shared" si="617"/>
        <v>0</v>
      </c>
      <c r="E932" s="6">
        <f t="shared" si="597"/>
        <v>0</v>
      </c>
      <c r="F932" s="6">
        <f t="shared" si="605"/>
        <v>0</v>
      </c>
      <c r="G932" s="6">
        <f t="shared" si="606"/>
        <v>0</v>
      </c>
      <c r="H932" s="6">
        <f t="shared" si="607"/>
        <v>0</v>
      </c>
      <c r="I932" s="6">
        <f t="shared" si="608"/>
        <v>0</v>
      </c>
      <c r="J932" s="6">
        <f t="shared" si="609"/>
        <v>0</v>
      </c>
      <c r="K932" s="10"/>
    </row>
    <row r="933" spans="1:11">
      <c r="A933" s="8">
        <v>820</v>
      </c>
      <c r="B933" s="10" t="s">
        <v>50</v>
      </c>
      <c r="C933" s="6">
        <f t="shared" si="556"/>
        <v>4000</v>
      </c>
      <c r="D933" s="6">
        <v>95</v>
      </c>
      <c r="E933" s="6">
        <v>3905</v>
      </c>
      <c r="F933" s="6">
        <f t="shared" si="605"/>
        <v>0</v>
      </c>
      <c r="G933" s="6">
        <f t="shared" si="606"/>
        <v>0</v>
      </c>
      <c r="H933" s="6">
        <f t="shared" si="607"/>
        <v>0</v>
      </c>
      <c r="I933" s="6">
        <f t="shared" si="608"/>
        <v>0</v>
      </c>
      <c r="J933" s="6">
        <f t="shared" si="609"/>
        <v>0</v>
      </c>
      <c r="K933" s="10"/>
    </row>
    <row r="934" spans="1:11">
      <c r="A934" s="8">
        <v>821</v>
      </c>
      <c r="B934" s="10" t="s">
        <v>21</v>
      </c>
      <c r="C934" s="6">
        <f t="shared" si="556"/>
        <v>0</v>
      </c>
      <c r="D934" s="6">
        <f t="shared" si="617"/>
        <v>0</v>
      </c>
      <c r="E934" s="6">
        <f t="shared" si="597"/>
        <v>0</v>
      </c>
      <c r="F934" s="6">
        <f t="shared" si="605"/>
        <v>0</v>
      </c>
      <c r="G934" s="6">
        <f t="shared" si="606"/>
        <v>0</v>
      </c>
      <c r="H934" s="6">
        <f t="shared" si="607"/>
        <v>0</v>
      </c>
      <c r="I934" s="6">
        <f t="shared" si="608"/>
        <v>0</v>
      </c>
      <c r="J934" s="6">
        <f t="shared" si="609"/>
        <v>0</v>
      </c>
      <c r="K934" s="10"/>
    </row>
    <row r="935" spans="1:11" ht="25.5">
      <c r="A935" s="8">
        <v>822</v>
      </c>
      <c r="B935" s="13" t="s">
        <v>327</v>
      </c>
      <c r="C935" s="6">
        <f t="shared" si="556"/>
        <v>0</v>
      </c>
      <c r="D935" s="6">
        <f>D936+D937+D942</f>
        <v>0</v>
      </c>
      <c r="E935" s="6">
        <f t="shared" si="597"/>
        <v>0</v>
      </c>
      <c r="F935" s="6">
        <f t="shared" si="605"/>
        <v>0</v>
      </c>
      <c r="G935" s="6">
        <f t="shared" si="606"/>
        <v>0</v>
      </c>
      <c r="H935" s="6">
        <f t="shared" si="607"/>
        <v>0</v>
      </c>
      <c r="I935" s="6">
        <f t="shared" si="608"/>
        <v>0</v>
      </c>
      <c r="J935" s="6">
        <f t="shared" si="609"/>
        <v>0</v>
      </c>
      <c r="K935" s="10"/>
    </row>
    <row r="936" spans="1:11">
      <c r="A936" s="8">
        <v>823</v>
      </c>
      <c r="B936" s="10" t="s">
        <v>328</v>
      </c>
      <c r="C936" s="6">
        <f t="shared" si="556"/>
        <v>0</v>
      </c>
      <c r="D936" s="6">
        <f t="shared" si="617"/>
        <v>0</v>
      </c>
      <c r="E936" s="6">
        <f t="shared" si="597"/>
        <v>0</v>
      </c>
      <c r="F936" s="6">
        <f t="shared" si="605"/>
        <v>0</v>
      </c>
      <c r="G936" s="6">
        <f t="shared" si="606"/>
        <v>0</v>
      </c>
      <c r="H936" s="6">
        <f t="shared" si="607"/>
        <v>0</v>
      </c>
      <c r="I936" s="6">
        <f t="shared" si="608"/>
        <v>0</v>
      </c>
      <c r="J936" s="6">
        <f t="shared" si="609"/>
        <v>0</v>
      </c>
      <c r="K936" s="10"/>
    </row>
    <row r="937" spans="1:11">
      <c r="A937" s="8">
        <v>824</v>
      </c>
      <c r="B937" s="10" t="s">
        <v>50</v>
      </c>
      <c r="C937" s="6">
        <f t="shared" si="556"/>
        <v>0</v>
      </c>
      <c r="D937" s="6">
        <f>100-100</f>
        <v>0</v>
      </c>
      <c r="E937" s="6">
        <f t="shared" si="597"/>
        <v>0</v>
      </c>
      <c r="F937" s="6">
        <f t="shared" si="605"/>
        <v>0</v>
      </c>
      <c r="G937" s="6">
        <f t="shared" si="606"/>
        <v>0</v>
      </c>
      <c r="H937" s="6">
        <f t="shared" si="607"/>
        <v>0</v>
      </c>
      <c r="I937" s="6">
        <f t="shared" si="608"/>
        <v>0</v>
      </c>
      <c r="J937" s="6">
        <f t="shared" si="609"/>
        <v>0</v>
      </c>
      <c r="K937" s="10"/>
    </row>
    <row r="938" spans="1:11">
      <c r="A938" s="8">
        <v>825</v>
      </c>
      <c r="B938" s="10" t="s">
        <v>329</v>
      </c>
      <c r="C938" s="6">
        <v>0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10"/>
    </row>
    <row r="939" spans="1:11" ht="38.25">
      <c r="A939" s="8">
        <v>826</v>
      </c>
      <c r="B939" s="13" t="s">
        <v>331</v>
      </c>
      <c r="C939" s="6">
        <v>0</v>
      </c>
      <c r="D939" s="6">
        <f>D940+D941+D942</f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10"/>
    </row>
    <row r="940" spans="1:11">
      <c r="A940" s="8">
        <v>827</v>
      </c>
      <c r="B940" s="10" t="s">
        <v>328</v>
      </c>
      <c r="C940" s="6">
        <v>0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10"/>
    </row>
    <row r="941" spans="1:11">
      <c r="A941" s="8">
        <v>828</v>
      </c>
      <c r="B941" s="10" t="s">
        <v>50</v>
      </c>
      <c r="C941" s="6">
        <v>0</v>
      </c>
      <c r="D941" s="6">
        <f>705-705</f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10"/>
    </row>
    <row r="942" spans="1:11">
      <c r="A942" s="8">
        <v>829</v>
      </c>
      <c r="B942" s="10" t="s">
        <v>329</v>
      </c>
      <c r="C942" s="6">
        <v>0</v>
      </c>
      <c r="D942" s="6">
        <f t="shared" si="617"/>
        <v>0</v>
      </c>
      <c r="E942" s="6">
        <f t="shared" si="597"/>
        <v>0</v>
      </c>
      <c r="F942" s="6">
        <f t="shared" si="605"/>
        <v>0</v>
      </c>
      <c r="G942" s="6">
        <f t="shared" si="606"/>
        <v>0</v>
      </c>
      <c r="H942" s="6">
        <f t="shared" si="607"/>
        <v>0</v>
      </c>
      <c r="I942" s="6">
        <f t="shared" si="608"/>
        <v>0</v>
      </c>
      <c r="J942" s="6">
        <f t="shared" si="609"/>
        <v>0</v>
      </c>
      <c r="K942" s="10"/>
    </row>
    <row r="943" spans="1:11" ht="27">
      <c r="A943" s="8">
        <v>830</v>
      </c>
      <c r="B943" s="12" t="s">
        <v>51</v>
      </c>
      <c r="C943" s="5">
        <f t="shared" si="556"/>
        <v>3599.2000000000003</v>
      </c>
      <c r="D943" s="5">
        <f>D945+D946+D947</f>
        <v>3599.2000000000003</v>
      </c>
      <c r="E943" s="5">
        <f t="shared" si="597"/>
        <v>0</v>
      </c>
      <c r="F943" s="5">
        <f t="shared" si="605"/>
        <v>0</v>
      </c>
      <c r="G943" s="5">
        <f t="shared" si="606"/>
        <v>0</v>
      </c>
      <c r="H943" s="5">
        <f t="shared" si="607"/>
        <v>0</v>
      </c>
      <c r="I943" s="5">
        <f t="shared" si="608"/>
        <v>0</v>
      </c>
      <c r="J943" s="5">
        <f t="shared" si="609"/>
        <v>0</v>
      </c>
      <c r="K943" s="11"/>
    </row>
    <row r="944" spans="1:11">
      <c r="A944" s="8">
        <v>831</v>
      </c>
      <c r="B944" s="12" t="s">
        <v>2</v>
      </c>
      <c r="C944" s="6">
        <f t="shared" ref="C944" si="618">D944+E944+F944+G944+H944+I944+J944</f>
        <v>0</v>
      </c>
      <c r="D944" s="6">
        <f t="shared" ref="D944" si="619">E944+F944+G944+H944+I944+J944+K944</f>
        <v>0</v>
      </c>
      <c r="E944" s="6">
        <f t="shared" si="597"/>
        <v>0</v>
      </c>
      <c r="F944" s="6">
        <f t="shared" si="605"/>
        <v>0</v>
      </c>
      <c r="G944" s="6">
        <f t="shared" si="606"/>
        <v>0</v>
      </c>
      <c r="H944" s="6">
        <f t="shared" si="607"/>
        <v>0</v>
      </c>
      <c r="I944" s="6">
        <f t="shared" si="608"/>
        <v>0</v>
      </c>
      <c r="J944" s="6">
        <f t="shared" si="609"/>
        <v>0</v>
      </c>
      <c r="K944" s="10"/>
    </row>
    <row r="945" spans="1:11">
      <c r="A945" s="8">
        <v>832</v>
      </c>
      <c r="B945" s="10" t="s">
        <v>3</v>
      </c>
      <c r="C945" s="6">
        <f t="shared" si="556"/>
        <v>0</v>
      </c>
      <c r="D945" s="6">
        <f t="shared" si="596"/>
        <v>0</v>
      </c>
      <c r="E945" s="6">
        <f t="shared" si="597"/>
        <v>0</v>
      </c>
      <c r="F945" s="6">
        <f t="shared" si="605"/>
        <v>0</v>
      </c>
      <c r="G945" s="6">
        <f t="shared" si="606"/>
        <v>0</v>
      </c>
      <c r="H945" s="6">
        <f t="shared" si="607"/>
        <v>0</v>
      </c>
      <c r="I945" s="6">
        <f t="shared" si="608"/>
        <v>0</v>
      </c>
      <c r="J945" s="6">
        <f t="shared" si="609"/>
        <v>0</v>
      </c>
      <c r="K945" s="10"/>
    </row>
    <row r="946" spans="1:11">
      <c r="A946" s="8">
        <v>833</v>
      </c>
      <c r="B946" s="10" t="s">
        <v>4</v>
      </c>
      <c r="C946" s="6">
        <f t="shared" si="556"/>
        <v>3599.2000000000003</v>
      </c>
      <c r="D946" s="6">
        <f>D951+D956</f>
        <v>3599.2000000000003</v>
      </c>
      <c r="E946" s="6">
        <f t="shared" si="597"/>
        <v>0</v>
      </c>
      <c r="F946" s="6">
        <f t="shared" si="605"/>
        <v>0</v>
      </c>
      <c r="G946" s="6">
        <f t="shared" si="606"/>
        <v>0</v>
      </c>
      <c r="H946" s="6">
        <f t="shared" si="607"/>
        <v>0</v>
      </c>
      <c r="I946" s="6">
        <f t="shared" si="608"/>
        <v>0</v>
      </c>
      <c r="J946" s="6">
        <f t="shared" si="609"/>
        <v>0</v>
      </c>
      <c r="K946" s="10"/>
    </row>
    <row r="947" spans="1:11">
      <c r="A947" s="8">
        <v>834</v>
      </c>
      <c r="B947" s="10" t="s">
        <v>23</v>
      </c>
      <c r="C947" s="6">
        <f t="shared" si="556"/>
        <v>0</v>
      </c>
      <c r="D947" s="6">
        <f t="shared" si="596"/>
        <v>0</v>
      </c>
      <c r="E947" s="6">
        <f t="shared" si="597"/>
        <v>0</v>
      </c>
      <c r="F947" s="6">
        <f t="shared" si="605"/>
        <v>0</v>
      </c>
      <c r="G947" s="6">
        <f t="shared" si="606"/>
        <v>0</v>
      </c>
      <c r="H947" s="6">
        <f t="shared" si="607"/>
        <v>0</v>
      </c>
      <c r="I947" s="6">
        <f t="shared" si="608"/>
        <v>0</v>
      </c>
      <c r="J947" s="6">
        <f t="shared" si="609"/>
        <v>0</v>
      </c>
      <c r="K947" s="10"/>
    </row>
    <row r="948" spans="1:11" ht="27.75" customHeight="1">
      <c r="A948" s="8">
        <v>835</v>
      </c>
      <c r="B948" s="13" t="s">
        <v>304</v>
      </c>
      <c r="C948" s="6">
        <f t="shared" si="556"/>
        <v>3470.2000000000003</v>
      </c>
      <c r="D948" s="6">
        <f>D950+D951+D952</f>
        <v>3470.2000000000003</v>
      </c>
      <c r="E948" s="6">
        <f t="shared" si="597"/>
        <v>0</v>
      </c>
      <c r="F948" s="6">
        <f t="shared" si="605"/>
        <v>0</v>
      </c>
      <c r="G948" s="6">
        <f t="shared" si="606"/>
        <v>0</v>
      </c>
      <c r="H948" s="6">
        <f t="shared" si="607"/>
        <v>0</v>
      </c>
      <c r="I948" s="6">
        <f t="shared" si="608"/>
        <v>0</v>
      </c>
      <c r="J948" s="6">
        <f t="shared" si="609"/>
        <v>0</v>
      </c>
      <c r="K948" s="10"/>
    </row>
    <row r="949" spans="1:11" ht="15" customHeight="1">
      <c r="A949" s="8">
        <v>836</v>
      </c>
      <c r="B949" s="13" t="s">
        <v>2</v>
      </c>
      <c r="C949" s="6">
        <f t="shared" ref="C949" si="620">D949+E949+F949+G949+H949+I949+J949</f>
        <v>0</v>
      </c>
      <c r="D949" s="6">
        <f t="shared" ref="D949" si="621">E949+F949+G949+H949+I949+J949+K949</f>
        <v>0</v>
      </c>
      <c r="E949" s="6">
        <f t="shared" si="597"/>
        <v>0</v>
      </c>
      <c r="F949" s="6">
        <f t="shared" si="605"/>
        <v>0</v>
      </c>
      <c r="G949" s="6">
        <f t="shared" si="606"/>
        <v>0</v>
      </c>
      <c r="H949" s="6">
        <f t="shared" si="607"/>
        <v>0</v>
      </c>
      <c r="I949" s="6">
        <f t="shared" si="608"/>
        <v>0</v>
      </c>
      <c r="J949" s="6">
        <f t="shared" si="609"/>
        <v>0</v>
      </c>
      <c r="K949" s="10"/>
    </row>
    <row r="950" spans="1:11">
      <c r="A950" s="8">
        <v>837</v>
      </c>
      <c r="B950" s="10" t="s">
        <v>29</v>
      </c>
      <c r="C950" s="6">
        <f t="shared" si="556"/>
        <v>0</v>
      </c>
      <c r="D950" s="6">
        <f t="shared" si="596"/>
        <v>0</v>
      </c>
      <c r="E950" s="6">
        <f t="shared" si="597"/>
        <v>0</v>
      </c>
      <c r="F950" s="6">
        <f t="shared" si="605"/>
        <v>0</v>
      </c>
      <c r="G950" s="6">
        <f t="shared" si="606"/>
        <v>0</v>
      </c>
      <c r="H950" s="6">
        <f t="shared" si="607"/>
        <v>0</v>
      </c>
      <c r="I950" s="6">
        <f t="shared" si="608"/>
        <v>0</v>
      </c>
      <c r="J950" s="6">
        <f t="shared" si="609"/>
        <v>0</v>
      </c>
      <c r="K950" s="10"/>
    </row>
    <row r="951" spans="1:11">
      <c r="A951" s="8">
        <v>838</v>
      </c>
      <c r="B951" s="10" t="s">
        <v>30</v>
      </c>
      <c r="C951" s="6">
        <f t="shared" si="556"/>
        <v>3470.2000000000003</v>
      </c>
      <c r="D951" s="6">
        <f>5952-419-152-219.7-100-347.7-490-503.4-200-50</f>
        <v>3470.2000000000003</v>
      </c>
      <c r="E951" s="6">
        <f t="shared" si="597"/>
        <v>0</v>
      </c>
      <c r="F951" s="6">
        <f t="shared" si="605"/>
        <v>0</v>
      </c>
      <c r="G951" s="6">
        <f t="shared" si="606"/>
        <v>0</v>
      </c>
      <c r="H951" s="6">
        <f t="shared" si="607"/>
        <v>0</v>
      </c>
      <c r="I951" s="6">
        <f t="shared" si="608"/>
        <v>0</v>
      </c>
      <c r="J951" s="6">
        <f t="shared" si="609"/>
        <v>0</v>
      </c>
      <c r="K951" s="10"/>
    </row>
    <row r="952" spans="1:11">
      <c r="A952" s="8">
        <v>839</v>
      </c>
      <c r="B952" s="10" t="s">
        <v>5</v>
      </c>
      <c r="C952" s="6">
        <f t="shared" si="556"/>
        <v>0</v>
      </c>
      <c r="D952" s="6">
        <f t="shared" ref="D952:D957" si="622">E952+F952+G952+H952+I952+J952+K952</f>
        <v>0</v>
      </c>
      <c r="E952" s="6">
        <f t="shared" si="597"/>
        <v>0</v>
      </c>
      <c r="F952" s="6">
        <f t="shared" si="605"/>
        <v>0</v>
      </c>
      <c r="G952" s="6">
        <f t="shared" si="606"/>
        <v>0</v>
      </c>
      <c r="H952" s="6">
        <f t="shared" si="607"/>
        <v>0</v>
      </c>
      <c r="I952" s="6">
        <f t="shared" si="608"/>
        <v>0</v>
      </c>
      <c r="J952" s="6">
        <f t="shared" si="609"/>
        <v>0</v>
      </c>
      <c r="K952" s="10"/>
    </row>
    <row r="953" spans="1:11" ht="38.25">
      <c r="A953" s="8">
        <v>840</v>
      </c>
      <c r="B953" s="13" t="s">
        <v>315</v>
      </c>
      <c r="C953" s="6">
        <f t="shared" si="556"/>
        <v>129</v>
      </c>
      <c r="D953" s="6">
        <f>D954+D955+D956+D957</f>
        <v>129</v>
      </c>
      <c r="E953" s="6">
        <f t="shared" si="597"/>
        <v>0</v>
      </c>
      <c r="F953" s="6">
        <f t="shared" si="605"/>
        <v>0</v>
      </c>
      <c r="G953" s="6">
        <f t="shared" si="606"/>
        <v>0</v>
      </c>
      <c r="H953" s="6">
        <f t="shared" si="607"/>
        <v>0</v>
      </c>
      <c r="I953" s="6">
        <f t="shared" si="608"/>
        <v>0</v>
      </c>
      <c r="J953" s="6">
        <f t="shared" si="609"/>
        <v>0</v>
      </c>
      <c r="K953" s="10"/>
    </row>
    <row r="954" spans="1:11">
      <c r="A954" s="8">
        <v>841</v>
      </c>
      <c r="B954" s="13" t="s">
        <v>2</v>
      </c>
      <c r="C954" s="6">
        <f t="shared" ref="C954:C957" si="623">D954+E954+F954+G954+H954+I954+J954</f>
        <v>0</v>
      </c>
      <c r="D954" s="6">
        <f t="shared" si="622"/>
        <v>0</v>
      </c>
      <c r="E954" s="6">
        <f t="shared" si="597"/>
        <v>0</v>
      </c>
      <c r="F954" s="6">
        <f t="shared" si="605"/>
        <v>0</v>
      </c>
      <c r="G954" s="6">
        <f t="shared" si="606"/>
        <v>0</v>
      </c>
      <c r="H954" s="6">
        <f t="shared" si="607"/>
        <v>0</v>
      </c>
      <c r="I954" s="6">
        <f t="shared" si="608"/>
        <v>0</v>
      </c>
      <c r="J954" s="6">
        <f t="shared" si="609"/>
        <v>0</v>
      </c>
      <c r="K954" s="10"/>
    </row>
    <row r="955" spans="1:11">
      <c r="A955" s="8">
        <v>842</v>
      </c>
      <c r="B955" s="10" t="s">
        <v>29</v>
      </c>
      <c r="C955" s="6">
        <f t="shared" si="623"/>
        <v>0</v>
      </c>
      <c r="D955" s="6">
        <f t="shared" si="622"/>
        <v>0</v>
      </c>
      <c r="E955" s="6">
        <f t="shared" si="597"/>
        <v>0</v>
      </c>
      <c r="F955" s="6">
        <f t="shared" si="605"/>
        <v>0</v>
      </c>
      <c r="G955" s="6">
        <f t="shared" si="606"/>
        <v>0</v>
      </c>
      <c r="H955" s="6">
        <f t="shared" si="607"/>
        <v>0</v>
      </c>
      <c r="I955" s="6">
        <f t="shared" si="608"/>
        <v>0</v>
      </c>
      <c r="J955" s="6">
        <f t="shared" si="609"/>
        <v>0</v>
      </c>
      <c r="K955" s="10"/>
    </row>
    <row r="956" spans="1:11">
      <c r="A956" s="8">
        <v>843</v>
      </c>
      <c r="B956" s="10" t="s">
        <v>30</v>
      </c>
      <c r="C956" s="6">
        <f t="shared" si="623"/>
        <v>129</v>
      </c>
      <c r="D956" s="6">
        <f>200-71</f>
        <v>129</v>
      </c>
      <c r="E956" s="6">
        <f t="shared" si="597"/>
        <v>0</v>
      </c>
      <c r="F956" s="6">
        <f t="shared" si="605"/>
        <v>0</v>
      </c>
      <c r="G956" s="6">
        <f t="shared" si="606"/>
        <v>0</v>
      </c>
      <c r="H956" s="6">
        <f t="shared" si="607"/>
        <v>0</v>
      </c>
      <c r="I956" s="6">
        <f t="shared" si="608"/>
        <v>0</v>
      </c>
      <c r="J956" s="6">
        <f t="shared" si="609"/>
        <v>0</v>
      </c>
      <c r="K956" s="10"/>
    </row>
    <row r="957" spans="1:11">
      <c r="A957" s="8">
        <v>844</v>
      </c>
      <c r="B957" s="10" t="s">
        <v>5</v>
      </c>
      <c r="C957" s="6">
        <f t="shared" si="623"/>
        <v>0</v>
      </c>
      <c r="D957" s="6">
        <f t="shared" si="622"/>
        <v>0</v>
      </c>
      <c r="E957" s="6">
        <f t="shared" si="597"/>
        <v>0</v>
      </c>
      <c r="F957" s="6">
        <f t="shared" si="605"/>
        <v>0</v>
      </c>
      <c r="G957" s="6">
        <f t="shared" si="606"/>
        <v>0</v>
      </c>
      <c r="H957" s="6">
        <f t="shared" si="607"/>
        <v>0</v>
      </c>
      <c r="I957" s="6">
        <f t="shared" si="608"/>
        <v>0</v>
      </c>
      <c r="J957" s="6">
        <f t="shared" si="609"/>
        <v>0</v>
      </c>
      <c r="K957" s="10"/>
    </row>
    <row r="958" spans="1:11" ht="27">
      <c r="A958" s="8">
        <v>845</v>
      </c>
      <c r="B958" s="12" t="s">
        <v>52</v>
      </c>
      <c r="C958" s="5">
        <f t="shared" ref="C958:J959" si="624">D958+E958+F958+G958+H958+I958+J958</f>
        <v>0</v>
      </c>
      <c r="D958" s="5">
        <f t="shared" si="624"/>
        <v>0</v>
      </c>
      <c r="E958" s="5">
        <f t="shared" si="624"/>
        <v>0</v>
      </c>
      <c r="F958" s="5">
        <f t="shared" si="624"/>
        <v>0</v>
      </c>
      <c r="G958" s="5">
        <f t="shared" si="624"/>
        <v>0</v>
      </c>
      <c r="H958" s="5">
        <f t="shared" si="624"/>
        <v>0</v>
      </c>
      <c r="I958" s="5">
        <f t="shared" si="624"/>
        <v>0</v>
      </c>
      <c r="J958" s="5">
        <f t="shared" si="624"/>
        <v>0</v>
      </c>
      <c r="K958" s="11"/>
    </row>
    <row r="959" spans="1:11">
      <c r="A959" s="8">
        <v>846</v>
      </c>
      <c r="B959" s="12" t="s">
        <v>2</v>
      </c>
      <c r="C959" s="6">
        <f t="shared" si="624"/>
        <v>0</v>
      </c>
      <c r="D959" s="6">
        <f t="shared" si="624"/>
        <v>0</v>
      </c>
      <c r="E959" s="6">
        <f t="shared" si="624"/>
        <v>0</v>
      </c>
      <c r="F959" s="6">
        <f t="shared" si="624"/>
        <v>0</v>
      </c>
      <c r="G959" s="6">
        <f t="shared" si="624"/>
        <v>0</v>
      </c>
      <c r="H959" s="6">
        <f t="shared" si="624"/>
        <v>0</v>
      </c>
      <c r="I959" s="6">
        <f t="shared" si="624"/>
        <v>0</v>
      </c>
      <c r="J959" s="6">
        <f t="shared" si="624"/>
        <v>0</v>
      </c>
      <c r="K959" s="10"/>
    </row>
    <row r="960" spans="1:11">
      <c r="A960" s="8">
        <v>847</v>
      </c>
      <c r="B960" s="10" t="s">
        <v>3</v>
      </c>
      <c r="C960" s="6">
        <f t="shared" ref="C960:J961" si="625">D960+E960+F960+G960+H960+I960+J960</f>
        <v>0</v>
      </c>
      <c r="D960" s="6">
        <f t="shared" si="625"/>
        <v>0</v>
      </c>
      <c r="E960" s="6">
        <f t="shared" si="625"/>
        <v>0</v>
      </c>
      <c r="F960" s="6">
        <f t="shared" si="625"/>
        <v>0</v>
      </c>
      <c r="G960" s="6">
        <f t="shared" si="625"/>
        <v>0</v>
      </c>
      <c r="H960" s="6">
        <f t="shared" si="625"/>
        <v>0</v>
      </c>
      <c r="I960" s="6">
        <f t="shared" si="625"/>
        <v>0</v>
      </c>
      <c r="J960" s="6">
        <f t="shared" si="625"/>
        <v>0</v>
      </c>
      <c r="K960" s="10"/>
    </row>
    <row r="961" spans="1:11">
      <c r="A961" s="8">
        <v>848</v>
      </c>
      <c r="B961" s="10" t="s">
        <v>4</v>
      </c>
      <c r="C961" s="6">
        <f t="shared" si="625"/>
        <v>0</v>
      </c>
      <c r="D961" s="6">
        <f t="shared" si="625"/>
        <v>0</v>
      </c>
      <c r="E961" s="6">
        <f t="shared" si="625"/>
        <v>0</v>
      </c>
      <c r="F961" s="6">
        <f t="shared" si="625"/>
        <v>0</v>
      </c>
      <c r="G961" s="6">
        <f t="shared" si="625"/>
        <v>0</v>
      </c>
      <c r="H961" s="6">
        <f t="shared" si="625"/>
        <v>0</v>
      </c>
      <c r="I961" s="6">
        <f t="shared" si="625"/>
        <v>0</v>
      </c>
      <c r="J961" s="6">
        <f t="shared" si="625"/>
        <v>0</v>
      </c>
      <c r="K961" s="10"/>
    </row>
    <row r="962" spans="1:11">
      <c r="A962" s="8">
        <v>849</v>
      </c>
      <c r="B962" s="10" t="s">
        <v>15</v>
      </c>
      <c r="C962" s="6"/>
      <c r="D962" s="6"/>
      <c r="E962" s="6"/>
      <c r="F962" s="6"/>
      <c r="G962" s="6"/>
      <c r="H962" s="6"/>
      <c r="I962" s="6"/>
      <c r="J962" s="6"/>
      <c r="K962" s="10"/>
    </row>
    <row r="963" spans="1:11" ht="25.5">
      <c r="A963" s="8">
        <v>850</v>
      </c>
      <c r="B963" s="41" t="s">
        <v>61</v>
      </c>
      <c r="C963" s="6">
        <f t="shared" ref="C963:C964" si="626">D963+E963+F963+G963+H963+I963+J963</f>
        <v>0</v>
      </c>
      <c r="D963" s="6">
        <v>0</v>
      </c>
      <c r="E963" s="6">
        <f t="shared" ref="E963:E964" si="627">F963+G963+H963+I963+J963+K963+L963</f>
        <v>0</v>
      </c>
      <c r="F963" s="6">
        <f t="shared" ref="F963:F964" si="628">G963+H963+I963+J963+K963+L963+M963</f>
        <v>0</v>
      </c>
      <c r="G963" s="6">
        <f t="shared" ref="G963:G964" si="629">H963+I963+J963+K963+L963+M963+N963</f>
        <v>0</v>
      </c>
      <c r="H963" s="6">
        <f t="shared" ref="H963:H964" si="630">I963+J963+K963+L963+M963+N963+O963</f>
        <v>0</v>
      </c>
      <c r="I963" s="6">
        <f t="shared" ref="I963:I964" si="631">J963+K963+L963+M963+N963+O963+P963</f>
        <v>0</v>
      </c>
      <c r="J963" s="6">
        <f t="shared" ref="J963:J964" si="632">K963+L963+M963+N963+O963+P963+Q963</f>
        <v>0</v>
      </c>
      <c r="K963" s="10"/>
    </row>
    <row r="964" spans="1:11">
      <c r="A964" s="8">
        <v>851</v>
      </c>
      <c r="B964" s="41" t="s">
        <v>2</v>
      </c>
      <c r="C964" s="6">
        <f t="shared" si="626"/>
        <v>0</v>
      </c>
      <c r="D964" s="6">
        <f t="shared" ref="D964" si="633">E964+F964+G964+H964+I964+J964+K964</f>
        <v>0</v>
      </c>
      <c r="E964" s="6">
        <f t="shared" si="627"/>
        <v>0</v>
      </c>
      <c r="F964" s="6">
        <f t="shared" si="628"/>
        <v>0</v>
      </c>
      <c r="G964" s="6">
        <f t="shared" si="629"/>
        <v>0</v>
      </c>
      <c r="H964" s="6">
        <f t="shared" si="630"/>
        <v>0</v>
      </c>
      <c r="I964" s="6">
        <f t="shared" si="631"/>
        <v>0</v>
      </c>
      <c r="J964" s="6">
        <f t="shared" si="632"/>
        <v>0</v>
      </c>
      <c r="K964" s="10"/>
    </row>
    <row r="965" spans="1:11">
      <c r="A965" s="8">
        <v>852</v>
      </c>
      <c r="B965" s="10" t="s">
        <v>3</v>
      </c>
      <c r="C965" s="6">
        <f t="shared" ref="C965:C971" si="634">D965+E965+F965+G965+H965+I965+J965</f>
        <v>0</v>
      </c>
      <c r="D965" s="6">
        <f t="shared" ref="D965" si="635">E965+F965+G965+H965+I965+J965+K965</f>
        <v>0</v>
      </c>
      <c r="E965" s="6">
        <f t="shared" ref="E965:E971" si="636">F965+G965+H965+I965+J965+K965+L965</f>
        <v>0</v>
      </c>
      <c r="F965" s="6">
        <f t="shared" ref="F965:F971" si="637">G965+H965+I965+J965+K965+L965+M965</f>
        <v>0</v>
      </c>
      <c r="G965" s="6">
        <f t="shared" ref="G965:G971" si="638">H965+I965+J965+K965+L965+M965+N965</f>
        <v>0</v>
      </c>
      <c r="H965" s="6">
        <f t="shared" ref="H965:H971" si="639">I965+J965+K965+L965+M965+N965+O965</f>
        <v>0</v>
      </c>
      <c r="I965" s="6">
        <f t="shared" ref="I965:I971" si="640">J965+K965+L965+M965+N965+O965+P965</f>
        <v>0</v>
      </c>
      <c r="J965" s="6">
        <f t="shared" ref="J965:J971" si="641">K965+L965+M965+N965+O965+P965+Q965</f>
        <v>0</v>
      </c>
      <c r="K965" s="10"/>
    </row>
    <row r="966" spans="1:11">
      <c r="A966" s="8">
        <v>853</v>
      </c>
      <c r="B966" s="10" t="s">
        <v>4</v>
      </c>
      <c r="C966" s="6">
        <v>0</v>
      </c>
      <c r="D966" s="6">
        <v>0</v>
      </c>
      <c r="E966" s="6">
        <f t="shared" si="636"/>
        <v>0</v>
      </c>
      <c r="F966" s="6">
        <f t="shared" si="637"/>
        <v>0</v>
      </c>
      <c r="G966" s="6">
        <f t="shared" si="638"/>
        <v>0</v>
      </c>
      <c r="H966" s="6">
        <f t="shared" si="639"/>
        <v>0</v>
      </c>
      <c r="I966" s="6">
        <f t="shared" si="640"/>
        <v>0</v>
      </c>
      <c r="J966" s="6">
        <f t="shared" si="641"/>
        <v>0</v>
      </c>
      <c r="K966" s="10"/>
    </row>
    <row r="967" spans="1:11" ht="27">
      <c r="A967" s="8">
        <v>854</v>
      </c>
      <c r="B967" s="12" t="s">
        <v>52</v>
      </c>
      <c r="C967" s="5">
        <f t="shared" ref="C967:J968" si="642">D967+E967+F967+G967+H967+I967+J967</f>
        <v>0</v>
      </c>
      <c r="D967" s="5">
        <f t="shared" si="642"/>
        <v>0</v>
      </c>
      <c r="E967" s="5">
        <f t="shared" si="642"/>
        <v>0</v>
      </c>
      <c r="F967" s="5">
        <f t="shared" si="642"/>
        <v>0</v>
      </c>
      <c r="G967" s="5">
        <f t="shared" si="642"/>
        <v>0</v>
      </c>
      <c r="H967" s="5">
        <f t="shared" si="642"/>
        <v>0</v>
      </c>
      <c r="I967" s="5">
        <f t="shared" si="642"/>
        <v>0</v>
      </c>
      <c r="J967" s="5">
        <f t="shared" si="642"/>
        <v>0</v>
      </c>
      <c r="K967" s="11"/>
    </row>
    <row r="968" spans="1:11">
      <c r="A968" s="8">
        <v>855</v>
      </c>
      <c r="B968" s="12" t="s">
        <v>2</v>
      </c>
      <c r="C968" s="6">
        <f t="shared" si="642"/>
        <v>0</v>
      </c>
      <c r="D968" s="6">
        <f t="shared" si="642"/>
        <v>0</v>
      </c>
      <c r="E968" s="6">
        <f t="shared" si="642"/>
        <v>0</v>
      </c>
      <c r="F968" s="6">
        <f t="shared" si="642"/>
        <v>0</v>
      </c>
      <c r="G968" s="6">
        <f t="shared" si="642"/>
        <v>0</v>
      </c>
      <c r="H968" s="6">
        <f t="shared" si="642"/>
        <v>0</v>
      </c>
      <c r="I968" s="6">
        <f t="shared" si="642"/>
        <v>0</v>
      </c>
      <c r="J968" s="6">
        <f t="shared" si="642"/>
        <v>0</v>
      </c>
      <c r="K968" s="10"/>
    </row>
    <row r="969" spans="1:11">
      <c r="A969" s="8">
        <v>856</v>
      </c>
      <c r="B969" s="10" t="s">
        <v>3</v>
      </c>
      <c r="C969" s="6">
        <f t="shared" ref="C969:J970" si="643">D969+E969+F969+G969+H969+I969+J969</f>
        <v>0</v>
      </c>
      <c r="D969" s="6">
        <f t="shared" si="643"/>
        <v>0</v>
      </c>
      <c r="E969" s="6">
        <f t="shared" si="643"/>
        <v>0</v>
      </c>
      <c r="F969" s="6">
        <f t="shared" si="643"/>
        <v>0</v>
      </c>
      <c r="G969" s="6">
        <f t="shared" si="643"/>
        <v>0</v>
      </c>
      <c r="H969" s="6">
        <f t="shared" si="643"/>
        <v>0</v>
      </c>
      <c r="I969" s="6">
        <f t="shared" si="643"/>
        <v>0</v>
      </c>
      <c r="J969" s="6">
        <f t="shared" si="643"/>
        <v>0</v>
      </c>
      <c r="K969" s="10"/>
    </row>
    <row r="970" spans="1:11">
      <c r="A970" s="8">
        <v>857</v>
      </c>
      <c r="B970" s="10" t="s">
        <v>4</v>
      </c>
      <c r="C970" s="6">
        <f t="shared" si="643"/>
        <v>0</v>
      </c>
      <c r="D970" s="6">
        <f t="shared" si="643"/>
        <v>0</v>
      </c>
      <c r="E970" s="6">
        <f t="shared" si="643"/>
        <v>0</v>
      </c>
      <c r="F970" s="6">
        <f t="shared" si="643"/>
        <v>0</v>
      </c>
      <c r="G970" s="6">
        <f t="shared" si="643"/>
        <v>0</v>
      </c>
      <c r="H970" s="6">
        <f t="shared" si="643"/>
        <v>0</v>
      </c>
      <c r="I970" s="6">
        <f t="shared" si="643"/>
        <v>0</v>
      </c>
      <c r="J970" s="6">
        <f t="shared" si="643"/>
        <v>0</v>
      </c>
      <c r="K970" s="10"/>
    </row>
    <row r="971" spans="1:11">
      <c r="A971" s="8">
        <v>858</v>
      </c>
      <c r="B971" s="10" t="s">
        <v>23</v>
      </c>
      <c r="C971" s="6">
        <f t="shared" si="634"/>
        <v>0</v>
      </c>
      <c r="D971" s="6">
        <f t="shared" ref="D971" si="644">E971+F971+G971+H971+I971+J971+K971</f>
        <v>0</v>
      </c>
      <c r="E971" s="6">
        <f t="shared" si="636"/>
        <v>0</v>
      </c>
      <c r="F971" s="6">
        <f t="shared" si="637"/>
        <v>0</v>
      </c>
      <c r="G971" s="6">
        <f t="shared" si="638"/>
        <v>0</v>
      </c>
      <c r="H971" s="6">
        <f t="shared" si="639"/>
        <v>0</v>
      </c>
      <c r="I971" s="6">
        <f t="shared" si="640"/>
        <v>0</v>
      </c>
      <c r="J971" s="6">
        <f t="shared" si="641"/>
        <v>0</v>
      </c>
      <c r="K971" s="10"/>
    </row>
    <row r="972" spans="1:11" ht="15" customHeight="1">
      <c r="A972" s="8">
        <v>859</v>
      </c>
      <c r="B972" s="66" t="s">
        <v>286</v>
      </c>
      <c r="C972" s="67"/>
      <c r="D972" s="67"/>
      <c r="E972" s="67"/>
      <c r="F972" s="67"/>
      <c r="G972" s="67"/>
      <c r="H972" s="67"/>
      <c r="I972" s="67"/>
      <c r="J972" s="67"/>
      <c r="K972" s="68"/>
    </row>
    <row r="973" spans="1:11">
      <c r="A973" s="8">
        <v>860</v>
      </c>
      <c r="B973" s="41" t="s">
        <v>84</v>
      </c>
      <c r="C973" s="9">
        <f>D973+E973+F973+G973+H973+I973+J973</f>
        <v>189523.9</v>
      </c>
      <c r="D973" s="9">
        <f>D975+D976+D977</f>
        <v>41023.399999999994</v>
      </c>
      <c r="E973" s="9">
        <f>E975+E976+E977</f>
        <v>24157</v>
      </c>
      <c r="F973" s="9">
        <f t="shared" ref="F973:J973" si="645">F975+F976+F977</f>
        <v>4802.8999999999996</v>
      </c>
      <c r="G973" s="9">
        <f t="shared" si="645"/>
        <v>13289.7</v>
      </c>
      <c r="H973" s="9">
        <f t="shared" si="645"/>
        <v>33528.400000000001</v>
      </c>
      <c r="I973" s="9">
        <f t="shared" si="645"/>
        <v>35050</v>
      </c>
      <c r="J973" s="9">
        <f t="shared" si="645"/>
        <v>37672.5</v>
      </c>
      <c r="K973" s="10"/>
    </row>
    <row r="974" spans="1:11">
      <c r="A974" s="8">
        <v>861</v>
      </c>
      <c r="B974" s="41" t="s">
        <v>2</v>
      </c>
      <c r="C974" s="6">
        <f t="shared" ref="C974" si="646">D974+E974+F974+G974+H974+I974+J974</f>
        <v>0</v>
      </c>
      <c r="D974" s="6">
        <f t="shared" ref="D974" si="647">E974+F974+G974+H974+I974+J974+K974</f>
        <v>0</v>
      </c>
      <c r="E974" s="6">
        <f t="shared" ref="E974" si="648">F974+G974+H974+I974+J974+K974+L974</f>
        <v>0</v>
      </c>
      <c r="F974" s="6">
        <f t="shared" ref="F974" si="649">G974+H974+I974+J974+K974+L974+M974</f>
        <v>0</v>
      </c>
      <c r="G974" s="6">
        <f t="shared" ref="G974" si="650">H974+I974+J974+K974+L974+M974+N974</f>
        <v>0</v>
      </c>
      <c r="H974" s="6">
        <f t="shared" ref="H974" si="651">I974+J974+K974+L974+M974+N974+O974</f>
        <v>0</v>
      </c>
      <c r="I974" s="6">
        <f t="shared" ref="I974" si="652">J974+K974+L974+M974+N974+O974+P974</f>
        <v>0</v>
      </c>
      <c r="J974" s="6">
        <f t="shared" ref="J974" si="653">K974+L974+M974+N974+O974+P974+Q974</f>
        <v>0</v>
      </c>
      <c r="K974" s="10"/>
    </row>
    <row r="975" spans="1:11">
      <c r="A975" s="8">
        <v>862</v>
      </c>
      <c r="B975" s="10" t="s">
        <v>3</v>
      </c>
      <c r="C975" s="7">
        <f t="shared" ref="C975:C1012" si="654">D975+E975+F975+G975+H975+I975+J975</f>
        <v>5487.6</v>
      </c>
      <c r="D975" s="7">
        <f>D981</f>
        <v>5392.6</v>
      </c>
      <c r="E975" s="7">
        <f t="shared" ref="E975:J975" si="655">E981</f>
        <v>30</v>
      </c>
      <c r="F975" s="7">
        <f t="shared" si="655"/>
        <v>27</v>
      </c>
      <c r="G975" s="7">
        <f t="shared" si="655"/>
        <v>38</v>
      </c>
      <c r="H975" s="7">
        <f t="shared" si="655"/>
        <v>0</v>
      </c>
      <c r="I975" s="7">
        <f t="shared" si="655"/>
        <v>0</v>
      </c>
      <c r="J975" s="7">
        <f t="shared" si="655"/>
        <v>0</v>
      </c>
      <c r="K975" s="10"/>
    </row>
    <row r="976" spans="1:11">
      <c r="A976" s="8">
        <v>863</v>
      </c>
      <c r="B976" s="10" t="s">
        <v>4</v>
      </c>
      <c r="C976" s="7">
        <f t="shared" si="654"/>
        <v>184036.3</v>
      </c>
      <c r="D976" s="7">
        <f>D982</f>
        <v>35630.799999999996</v>
      </c>
      <c r="E976" s="7">
        <f>E982</f>
        <v>24127</v>
      </c>
      <c r="F976" s="7">
        <f t="shared" ref="F976:J976" si="656">F982</f>
        <v>4775.8999999999996</v>
      </c>
      <c r="G976" s="7">
        <f>G982</f>
        <v>13251.7</v>
      </c>
      <c r="H976" s="7">
        <f t="shared" si="656"/>
        <v>33528.400000000001</v>
      </c>
      <c r="I976" s="7">
        <f t="shared" si="656"/>
        <v>35050</v>
      </c>
      <c r="J976" s="7">
        <f t="shared" si="656"/>
        <v>37672.5</v>
      </c>
      <c r="K976" s="10"/>
    </row>
    <row r="977" spans="1:11">
      <c r="A977" s="8">
        <v>864</v>
      </c>
      <c r="B977" s="10" t="s">
        <v>23</v>
      </c>
      <c r="C977" s="7">
        <f t="shared" si="654"/>
        <v>0</v>
      </c>
      <c r="D977" s="7">
        <f t="shared" ref="D977:D1011" si="657">E977+F977+G977+H977+I977+J977+K977</f>
        <v>0</v>
      </c>
      <c r="E977" s="7">
        <f t="shared" ref="E977:E1011" si="658">F977+G977+H977+I977+J977+K977+L977</f>
        <v>0</v>
      </c>
      <c r="F977" s="7">
        <f t="shared" ref="F977:F978" si="659">G977+H977+I977+J977+K977+L977+M977</f>
        <v>0</v>
      </c>
      <c r="G977" s="7">
        <f t="shared" ref="G977:G978" si="660">H977+I977+J977+K977+L977+M977+N977</f>
        <v>0</v>
      </c>
      <c r="H977" s="7">
        <f t="shared" ref="H977:H978" si="661">I977+J977+K977+L977+M977+N977+O977</f>
        <v>0</v>
      </c>
      <c r="I977" s="7">
        <f t="shared" ref="I977:I978" si="662">J977+K977+L977+M977+N977+O977+P977</f>
        <v>0</v>
      </c>
      <c r="J977" s="7">
        <f t="shared" ref="J977:J978" si="663">K977+L977+M977+N977+O977+P977+Q977</f>
        <v>0</v>
      </c>
      <c r="K977" s="10"/>
    </row>
    <row r="978" spans="1:11">
      <c r="A978" s="8">
        <v>865</v>
      </c>
      <c r="B978" s="10" t="s">
        <v>20</v>
      </c>
      <c r="C978" s="7">
        <f t="shared" si="654"/>
        <v>0</v>
      </c>
      <c r="D978" s="7">
        <f t="shared" si="657"/>
        <v>0</v>
      </c>
      <c r="E978" s="7">
        <f t="shared" si="658"/>
        <v>0</v>
      </c>
      <c r="F978" s="7">
        <f t="shared" si="659"/>
        <v>0</v>
      </c>
      <c r="G978" s="7">
        <f t="shared" si="660"/>
        <v>0</v>
      </c>
      <c r="H978" s="7">
        <f t="shared" si="661"/>
        <v>0</v>
      </c>
      <c r="I978" s="7">
        <f t="shared" si="662"/>
        <v>0</v>
      </c>
      <c r="J978" s="7">
        <f t="shared" si="663"/>
        <v>0</v>
      </c>
      <c r="K978" s="10"/>
    </row>
    <row r="979" spans="1:11" ht="25.5">
      <c r="A979" s="8">
        <v>866</v>
      </c>
      <c r="B979" s="41" t="s">
        <v>61</v>
      </c>
      <c r="C979" s="7">
        <f t="shared" si="654"/>
        <v>189523.9</v>
      </c>
      <c r="D979" s="7">
        <f>D981+D982+D983</f>
        <v>41023.399999999994</v>
      </c>
      <c r="E979" s="7">
        <f>E981+E982+E983</f>
        <v>24157</v>
      </c>
      <c r="F979" s="7">
        <f t="shared" ref="F979:J979" si="664">F981+F982+F983</f>
        <v>4802.8999999999996</v>
      </c>
      <c r="G979" s="7">
        <f t="shared" si="664"/>
        <v>13289.7</v>
      </c>
      <c r="H979" s="7">
        <f t="shared" si="664"/>
        <v>33528.400000000001</v>
      </c>
      <c r="I979" s="7">
        <f t="shared" si="664"/>
        <v>35050</v>
      </c>
      <c r="J979" s="7">
        <f t="shared" si="664"/>
        <v>37672.5</v>
      </c>
      <c r="K979" s="10"/>
    </row>
    <row r="980" spans="1:11">
      <c r="A980" s="8">
        <v>867</v>
      </c>
      <c r="B980" s="41" t="s">
        <v>2</v>
      </c>
      <c r="C980" s="6">
        <f t="shared" si="654"/>
        <v>0</v>
      </c>
      <c r="D980" s="6">
        <f t="shared" ref="D980" si="665">E980+F980+G980+H980+I980+J980+K980</f>
        <v>0</v>
      </c>
      <c r="E980" s="6">
        <f t="shared" ref="E980" si="666">F980+G980+H980+I980+J980+K980+L980</f>
        <v>0</v>
      </c>
      <c r="F980" s="6">
        <f t="shared" ref="F980" si="667">G980+H980+I980+J980+K980+L980+M980</f>
        <v>0</v>
      </c>
      <c r="G980" s="6">
        <f t="shared" ref="G980" si="668">H980+I980+J980+K980+L980+M980+N980</f>
        <v>0</v>
      </c>
      <c r="H980" s="6">
        <f t="shared" ref="H980" si="669">I980+J980+K980+L980+M980+N980+O980</f>
        <v>0</v>
      </c>
      <c r="I980" s="6">
        <f t="shared" ref="I980" si="670">J980+K980+L980+M980+N980+O980+P980</f>
        <v>0</v>
      </c>
      <c r="J980" s="6">
        <f t="shared" ref="J980" si="671">K980+L980+M980+N980+O980+P980+Q980</f>
        <v>0</v>
      </c>
      <c r="K980" s="10"/>
    </row>
    <row r="981" spans="1:11">
      <c r="A981" s="8">
        <v>868</v>
      </c>
      <c r="B981" s="10" t="s">
        <v>3</v>
      </c>
      <c r="C981" s="7">
        <f t="shared" si="654"/>
        <v>5487.6</v>
      </c>
      <c r="D981" s="7">
        <f>D986+D991+D996+D1001+D1006+D1012</f>
        <v>5392.6</v>
      </c>
      <c r="E981" s="7">
        <f t="shared" ref="E981:J981" si="672">E986+E991+E996+E1001+E1006+E1012</f>
        <v>30</v>
      </c>
      <c r="F981" s="7">
        <f t="shared" si="672"/>
        <v>27</v>
      </c>
      <c r="G981" s="7">
        <f t="shared" si="672"/>
        <v>38</v>
      </c>
      <c r="H981" s="7">
        <f t="shared" si="672"/>
        <v>0</v>
      </c>
      <c r="I981" s="7">
        <f t="shared" si="672"/>
        <v>0</v>
      </c>
      <c r="J981" s="7">
        <f t="shared" si="672"/>
        <v>0</v>
      </c>
      <c r="K981" s="7"/>
    </row>
    <row r="982" spans="1:11">
      <c r="A982" s="8">
        <v>869</v>
      </c>
      <c r="B982" s="10" t="s">
        <v>4</v>
      </c>
      <c r="C982" s="7">
        <f t="shared" si="654"/>
        <v>184036.3</v>
      </c>
      <c r="D982" s="7">
        <f>D987+D992+D997</f>
        <v>35630.799999999996</v>
      </c>
      <c r="E982" s="7">
        <f>E987+E992+E997+E1011+E1015</f>
        <v>24127</v>
      </c>
      <c r="F982" s="7">
        <f>F987+F992+F997+F1015</f>
        <v>4775.8999999999996</v>
      </c>
      <c r="G982" s="7">
        <f>G987+G992+G997+G1015</f>
        <v>13251.7</v>
      </c>
      <c r="H982" s="7">
        <f t="shared" ref="H982:J982" si="673">H987+H992+H997+H1012</f>
        <v>33528.400000000001</v>
      </c>
      <c r="I982" s="7">
        <f t="shared" si="673"/>
        <v>35050</v>
      </c>
      <c r="J982" s="7">
        <f t="shared" si="673"/>
        <v>37672.5</v>
      </c>
      <c r="K982" s="7"/>
    </row>
    <row r="983" spans="1:11">
      <c r="A983" s="8">
        <v>870</v>
      </c>
      <c r="B983" s="10" t="s">
        <v>23</v>
      </c>
      <c r="C983" s="7">
        <f t="shared" si="654"/>
        <v>0</v>
      </c>
      <c r="D983" s="7">
        <f t="shared" si="657"/>
        <v>0</v>
      </c>
      <c r="E983" s="7">
        <f t="shared" si="658"/>
        <v>0</v>
      </c>
      <c r="F983" s="7">
        <f t="shared" ref="F983" si="674">G983+H983+I983+J983+K983+L983+M983</f>
        <v>0</v>
      </c>
      <c r="G983" s="7">
        <f t="shared" ref="G983" si="675">H983+I983+J983+K983+L983+M983+N983</f>
        <v>0</v>
      </c>
      <c r="H983" s="7">
        <f t="shared" ref="H983" si="676">I983+J983+K983+L983+M983+N983+O983</f>
        <v>0</v>
      </c>
      <c r="I983" s="7">
        <f t="shared" ref="I983" si="677">J983+K983+L983+M983+N983+O983+P983</f>
        <v>0</v>
      </c>
      <c r="J983" s="7">
        <f t="shared" ref="J983" si="678">K983+L983+M983+N983+O983+P983+Q983</f>
        <v>0</v>
      </c>
      <c r="K983" s="10"/>
    </row>
    <row r="984" spans="1:11" ht="40.5">
      <c r="A984" s="8">
        <v>871</v>
      </c>
      <c r="B984" s="12" t="s">
        <v>53</v>
      </c>
      <c r="C984" s="9">
        <f t="shared" si="654"/>
        <v>2696.2</v>
      </c>
      <c r="D984" s="9">
        <f>D986+D987+D988</f>
        <v>190.8</v>
      </c>
      <c r="E984" s="9">
        <f>E986+E987+E988</f>
        <v>358</v>
      </c>
      <c r="F984" s="9">
        <v>388.5</v>
      </c>
      <c r="G984" s="9">
        <f t="shared" ref="G984:J984" si="679">G986+G987+G988</f>
        <v>408</v>
      </c>
      <c r="H984" s="9">
        <f t="shared" si="679"/>
        <v>428.4</v>
      </c>
      <c r="I984" s="9">
        <f t="shared" si="679"/>
        <v>450</v>
      </c>
      <c r="J984" s="9">
        <f t="shared" si="679"/>
        <v>472.5</v>
      </c>
      <c r="K984" s="10"/>
    </row>
    <row r="985" spans="1:11">
      <c r="A985" s="8">
        <v>872</v>
      </c>
      <c r="B985" s="12" t="s">
        <v>2</v>
      </c>
      <c r="C985" s="6">
        <f t="shared" si="654"/>
        <v>0</v>
      </c>
      <c r="D985" s="6">
        <f t="shared" ref="D985" si="680">E985+F985+G985+H985+I985+J985+K985</f>
        <v>0</v>
      </c>
      <c r="E985" s="6">
        <f t="shared" ref="E985" si="681">F985+G985+H985+I985+J985+K985+L985</f>
        <v>0</v>
      </c>
      <c r="F985" s="6">
        <f t="shared" ref="F985" si="682">G985+H985+I985+J985+K985+L985+M985</f>
        <v>0</v>
      </c>
      <c r="G985" s="6">
        <f t="shared" ref="G985" si="683">H985+I985+J985+K985+L985+M985+N985</f>
        <v>0</v>
      </c>
      <c r="H985" s="6">
        <f t="shared" ref="H985" si="684">I985+J985+K985+L985+M985+N985+O985</f>
        <v>0</v>
      </c>
      <c r="I985" s="6">
        <f t="shared" ref="I985" si="685">J985+K985+L985+M985+N985+O985+P985</f>
        <v>0</v>
      </c>
      <c r="J985" s="6">
        <f t="shared" ref="J985" si="686">K985+L985+M985+N985+O985+P985+Q985</f>
        <v>0</v>
      </c>
      <c r="K985" s="10"/>
    </row>
    <row r="986" spans="1:11">
      <c r="A986" s="8">
        <v>873</v>
      </c>
      <c r="B986" s="10" t="s">
        <v>49</v>
      </c>
      <c r="C986" s="7">
        <f t="shared" si="654"/>
        <v>0</v>
      </c>
      <c r="D986" s="7">
        <f t="shared" si="657"/>
        <v>0</v>
      </c>
      <c r="E986" s="7">
        <f t="shared" si="658"/>
        <v>0</v>
      </c>
      <c r="F986" s="7">
        <f t="shared" ref="F986" si="687">G986+H986+I986+J986+K986+L986+M986</f>
        <v>0</v>
      </c>
      <c r="G986" s="7">
        <f t="shared" ref="G986" si="688">H986+I986+J986+K986+L986+M986+N986</f>
        <v>0</v>
      </c>
      <c r="H986" s="7">
        <f t="shared" ref="H986" si="689">I986+J986+K986+L986+M986+N986+O986</f>
        <v>0</v>
      </c>
      <c r="I986" s="7">
        <f t="shared" ref="I986" si="690">J986+K986+L986+M986+N986+O986+P986</f>
        <v>0</v>
      </c>
      <c r="J986" s="7">
        <f t="shared" ref="J986" si="691">K986+L986+M986+N986+O986+P986+Q986</f>
        <v>0</v>
      </c>
      <c r="K986" s="10"/>
    </row>
    <row r="987" spans="1:11">
      <c r="A987" s="8">
        <v>874</v>
      </c>
      <c r="B987" s="10" t="s">
        <v>50</v>
      </c>
      <c r="C987" s="7">
        <f t="shared" si="654"/>
        <v>2696.2</v>
      </c>
      <c r="D987" s="7">
        <v>190.8</v>
      </c>
      <c r="E987" s="7">
        <v>358</v>
      </c>
      <c r="F987" s="7">
        <v>388.5</v>
      </c>
      <c r="G987" s="7">
        <v>408</v>
      </c>
      <c r="H987" s="7">
        <v>428.4</v>
      </c>
      <c r="I987" s="7">
        <v>450</v>
      </c>
      <c r="J987" s="7">
        <v>472.5</v>
      </c>
      <c r="K987" s="10"/>
    </row>
    <row r="988" spans="1:11">
      <c r="A988" s="8">
        <v>875</v>
      </c>
      <c r="B988" s="10" t="s">
        <v>21</v>
      </c>
      <c r="C988" s="7">
        <f t="shared" si="654"/>
        <v>0</v>
      </c>
      <c r="D988" s="7">
        <f t="shared" si="657"/>
        <v>0</v>
      </c>
      <c r="E988" s="7">
        <f t="shared" si="658"/>
        <v>0</v>
      </c>
      <c r="F988" s="7">
        <f t="shared" ref="F988" si="692">G988+H988+I988+J988+K988+L988+M988</f>
        <v>0</v>
      </c>
      <c r="G988" s="7">
        <f t="shared" ref="G988" si="693">H988+I988+J988+K988+L988+M988+N988</f>
        <v>0</v>
      </c>
      <c r="H988" s="7">
        <f t="shared" ref="H988" si="694">I988+J988+K988+L988+M988+N988+O988</f>
        <v>0</v>
      </c>
      <c r="I988" s="7">
        <f t="shared" ref="I988" si="695">J988+K988+L988+M988+N988+O988+P988</f>
        <v>0</v>
      </c>
      <c r="J988" s="7">
        <f t="shared" ref="J988" si="696">K988+L988+M988+N988+O988+P988+Q988</f>
        <v>0</v>
      </c>
      <c r="K988" s="10"/>
    </row>
    <row r="989" spans="1:11" ht="27">
      <c r="A989" s="8">
        <v>876</v>
      </c>
      <c r="B989" s="12" t="s">
        <v>210</v>
      </c>
      <c r="C989" s="9">
        <f t="shared" si="654"/>
        <v>132732.6</v>
      </c>
      <c r="D989" s="9">
        <f>D991+D992+D993</f>
        <v>37832.6</v>
      </c>
      <c r="E989" s="9">
        <f>E991+E992+E993</f>
        <v>0</v>
      </c>
      <c r="F989" s="9">
        <f t="shared" ref="F989:J989" si="697">F991+F992+F993</f>
        <v>0</v>
      </c>
      <c r="G989" s="9">
        <f t="shared" si="697"/>
        <v>0</v>
      </c>
      <c r="H989" s="9">
        <f t="shared" si="697"/>
        <v>30100</v>
      </c>
      <c r="I989" s="9">
        <f t="shared" si="697"/>
        <v>31600</v>
      </c>
      <c r="J989" s="9">
        <f t="shared" si="697"/>
        <v>33200</v>
      </c>
      <c r="K989" s="10"/>
    </row>
    <row r="990" spans="1:11">
      <c r="A990" s="8">
        <v>877</v>
      </c>
      <c r="B990" s="12" t="s">
        <v>2</v>
      </c>
      <c r="C990" s="6">
        <f t="shared" si="654"/>
        <v>0</v>
      </c>
      <c r="D990" s="6">
        <f t="shared" ref="D990" si="698">E990+F990+G990+H990+I990+J990+K990</f>
        <v>0</v>
      </c>
      <c r="E990" s="6">
        <f t="shared" ref="E990" si="699">F990+G990+H990+I990+J990+K990+L990</f>
        <v>0</v>
      </c>
      <c r="F990" s="6">
        <f t="shared" ref="F990" si="700">G990+H990+I990+J990+K990+L990+M990</f>
        <v>0</v>
      </c>
      <c r="G990" s="6">
        <f t="shared" ref="G990" si="701">H990+I990+J990+K990+L990+M990+N990</f>
        <v>0</v>
      </c>
      <c r="H990" s="6">
        <f t="shared" ref="H990" si="702">I990+J990+K990+L990+M990+N990+O990</f>
        <v>0</v>
      </c>
      <c r="I990" s="6">
        <f t="shared" ref="I990" si="703">J990+K990+L990+M990+N990+O990+P990</f>
        <v>0</v>
      </c>
      <c r="J990" s="6">
        <f t="shared" ref="J990" si="704">K990+L990+M990+N990+O990+P990+Q990</f>
        <v>0</v>
      </c>
      <c r="K990" s="10"/>
    </row>
    <row r="991" spans="1:11">
      <c r="A991" s="8">
        <v>878</v>
      </c>
      <c r="B991" s="10" t="s">
        <v>3</v>
      </c>
      <c r="C991" s="7">
        <f t="shared" si="654"/>
        <v>5392.6</v>
      </c>
      <c r="D991" s="7">
        <f>4408+843+141.6</f>
        <v>5392.6</v>
      </c>
      <c r="E991" s="7">
        <f t="shared" si="658"/>
        <v>0</v>
      </c>
      <c r="F991" s="7">
        <f t="shared" ref="F991" si="705">G991+H991+I991+J991+K991+L991+M991</f>
        <v>0</v>
      </c>
      <c r="G991" s="7">
        <f t="shared" ref="G991" si="706">H991+I991+J991+K991+L991+M991+N991</f>
        <v>0</v>
      </c>
      <c r="H991" s="7">
        <f t="shared" ref="H991" si="707">I991+J991+K991+L991+M991+N991+O991</f>
        <v>0</v>
      </c>
      <c r="I991" s="7">
        <f t="shared" ref="I991" si="708">J991+K991+L991+M991+N991+O991+P991</f>
        <v>0</v>
      </c>
      <c r="J991" s="7">
        <f t="shared" ref="J991" si="709">K991+L991+M991+N991+O991+P991+Q991</f>
        <v>0</v>
      </c>
      <c r="K991" s="10"/>
    </row>
    <row r="992" spans="1:11">
      <c r="A992" s="8">
        <v>879</v>
      </c>
      <c r="B992" s="10" t="s">
        <v>4</v>
      </c>
      <c r="C992" s="7">
        <f t="shared" si="654"/>
        <v>127340</v>
      </c>
      <c r="D992" s="7">
        <f>23651.2+1382.1-700+2103.8+3300.5-300+293.6-300+3158.8-150</f>
        <v>32439.999999999996</v>
      </c>
      <c r="E992" s="7">
        <v>0</v>
      </c>
      <c r="F992" s="7">
        <v>0</v>
      </c>
      <c r="G992" s="7">
        <v>0</v>
      </c>
      <c r="H992" s="7">
        <v>30100</v>
      </c>
      <c r="I992" s="7">
        <v>31600</v>
      </c>
      <c r="J992" s="7">
        <v>33200</v>
      </c>
      <c r="K992" s="10"/>
    </row>
    <row r="993" spans="1:11">
      <c r="A993" s="8">
        <v>880</v>
      </c>
      <c r="B993" s="10" t="s">
        <v>5</v>
      </c>
      <c r="C993" s="7">
        <f t="shared" si="654"/>
        <v>0</v>
      </c>
      <c r="D993" s="7">
        <f t="shared" si="657"/>
        <v>0</v>
      </c>
      <c r="E993" s="7">
        <f t="shared" si="658"/>
        <v>0</v>
      </c>
      <c r="F993" s="7">
        <f t="shared" ref="F993" si="710">G993+H993+I993+J993+K993+L993+M993</f>
        <v>0</v>
      </c>
      <c r="G993" s="7">
        <f t="shared" ref="G993" si="711">H993+I993+J993+K993+L993+M993+N993</f>
        <v>0</v>
      </c>
      <c r="H993" s="7">
        <f t="shared" ref="H993" si="712">I993+J993+K993+L993+M993+N993+O993</f>
        <v>0</v>
      </c>
      <c r="I993" s="7">
        <f t="shared" ref="I993" si="713">J993+K993+L993+M993+N993+O993+P993</f>
        <v>0</v>
      </c>
      <c r="J993" s="7">
        <f t="shared" ref="J993" si="714">K993+L993+M993+N993+O993+P993+Q993</f>
        <v>0</v>
      </c>
      <c r="K993" s="10"/>
    </row>
    <row r="994" spans="1:11" ht="40.5">
      <c r="A994" s="8">
        <v>881</v>
      </c>
      <c r="B994" s="12" t="s">
        <v>211</v>
      </c>
      <c r="C994" s="9">
        <f t="shared" si="654"/>
        <v>22000</v>
      </c>
      <c r="D994" s="9">
        <f>D996+D997+D998</f>
        <v>3000</v>
      </c>
      <c r="E994" s="9">
        <f>E996+E997+E998</f>
        <v>3000</v>
      </c>
      <c r="F994" s="9">
        <f t="shared" ref="F994:J994" si="715">F996+F997+F998</f>
        <v>3000</v>
      </c>
      <c r="G994" s="9">
        <f t="shared" si="715"/>
        <v>3000</v>
      </c>
      <c r="H994" s="9">
        <f t="shared" si="715"/>
        <v>3000</v>
      </c>
      <c r="I994" s="9">
        <f t="shared" si="715"/>
        <v>3000</v>
      </c>
      <c r="J994" s="9">
        <f t="shared" si="715"/>
        <v>4000</v>
      </c>
      <c r="K994" s="10">
        <v>76</v>
      </c>
    </row>
    <row r="995" spans="1:11">
      <c r="A995" s="8">
        <v>882</v>
      </c>
      <c r="B995" s="12" t="s">
        <v>2</v>
      </c>
      <c r="C995" s="6">
        <f t="shared" si="654"/>
        <v>0</v>
      </c>
      <c r="D995" s="6">
        <f t="shared" ref="D995" si="716">E995+F995+G995+H995+I995+J995+K995</f>
        <v>0</v>
      </c>
      <c r="E995" s="6">
        <f t="shared" ref="E995" si="717">F995+G995+H995+I995+J995+K995+L995</f>
        <v>0</v>
      </c>
      <c r="F995" s="6">
        <f t="shared" ref="F995" si="718">G995+H995+I995+J995+K995+L995+M995</f>
        <v>0</v>
      </c>
      <c r="G995" s="6">
        <f t="shared" ref="G995" si="719">H995+I995+J995+K995+L995+M995+N995</f>
        <v>0</v>
      </c>
      <c r="H995" s="6">
        <f t="shared" ref="H995" si="720">I995+J995+K995+L995+M995+N995+O995</f>
        <v>0</v>
      </c>
      <c r="I995" s="6">
        <f t="shared" ref="I995" si="721">J995+K995+L995+M995+N995+O995+P995</f>
        <v>0</v>
      </c>
      <c r="J995" s="6">
        <f t="shared" ref="J995" si="722">K995+L995+M995+N995+O995+P995+Q995</f>
        <v>0</v>
      </c>
      <c r="K995" s="10"/>
    </row>
    <row r="996" spans="1:11">
      <c r="A996" s="8">
        <v>883</v>
      </c>
      <c r="B996" s="10" t="s">
        <v>3</v>
      </c>
      <c r="C996" s="7">
        <f t="shared" si="654"/>
        <v>0</v>
      </c>
      <c r="D996" s="7">
        <f t="shared" si="657"/>
        <v>0</v>
      </c>
      <c r="E996" s="7">
        <f t="shared" si="658"/>
        <v>0</v>
      </c>
      <c r="F996" s="7">
        <f t="shared" ref="F996" si="723">G996+H996+I996+J996+K996+L996+M996</f>
        <v>0</v>
      </c>
      <c r="G996" s="7">
        <f t="shared" ref="G996" si="724">H996+I996+J996+K996+L996+M996+N996</f>
        <v>0</v>
      </c>
      <c r="H996" s="7">
        <f t="shared" ref="H996" si="725">I996+J996+K996+L996+M996+N996+O996</f>
        <v>0</v>
      </c>
      <c r="I996" s="7">
        <f t="shared" ref="I996" si="726">J996+K996+L996+M996+N996+O996+P996</f>
        <v>0</v>
      </c>
      <c r="J996" s="7">
        <f t="shared" ref="J996" si="727">K996+L996+M996+N996+O996+P996+Q996</f>
        <v>0</v>
      </c>
      <c r="K996" s="10"/>
    </row>
    <row r="997" spans="1:11">
      <c r="A997" s="8">
        <v>884</v>
      </c>
      <c r="B997" s="10" t="s">
        <v>4</v>
      </c>
      <c r="C997" s="7">
        <f t="shared" si="654"/>
        <v>22000</v>
      </c>
      <c r="D997" s="7">
        <f>D1002+D1007</f>
        <v>3000</v>
      </c>
      <c r="E997" s="7">
        <v>3000</v>
      </c>
      <c r="F997" s="7">
        <v>3000</v>
      </c>
      <c r="G997" s="7">
        <f t="shared" ref="G997:J997" si="728">G1002+G1007</f>
        <v>3000</v>
      </c>
      <c r="H997" s="7">
        <f t="shared" si="728"/>
        <v>3000</v>
      </c>
      <c r="I997" s="7">
        <f t="shared" si="728"/>
        <v>3000</v>
      </c>
      <c r="J997" s="7">
        <f t="shared" si="728"/>
        <v>4000</v>
      </c>
      <c r="K997" s="10"/>
    </row>
    <row r="998" spans="1:11">
      <c r="A998" s="8">
        <v>885</v>
      </c>
      <c r="B998" s="10" t="s">
        <v>5</v>
      </c>
      <c r="C998" s="7">
        <f t="shared" si="654"/>
        <v>0</v>
      </c>
      <c r="D998" s="7">
        <f t="shared" si="657"/>
        <v>0</v>
      </c>
      <c r="E998" s="7">
        <f t="shared" si="658"/>
        <v>0</v>
      </c>
      <c r="F998" s="7">
        <f t="shared" ref="F998" si="729">G998+H998+I998+J998+K998+L998+M998</f>
        <v>0</v>
      </c>
      <c r="G998" s="7">
        <f t="shared" ref="G998" si="730">H998+I998+J998+K998+L998+M998+N998</f>
        <v>0</v>
      </c>
      <c r="H998" s="7">
        <f t="shared" ref="H998" si="731">I998+J998+K998+L998+M998+N998+O998</f>
        <v>0</v>
      </c>
      <c r="I998" s="7">
        <f t="shared" ref="I998" si="732">J998+K998+L998+M998+N998+O998+P998</f>
        <v>0</v>
      </c>
      <c r="J998" s="7">
        <f t="shared" ref="J998" si="733">K998+L998+M998+N998+O998+P998+Q998</f>
        <v>0</v>
      </c>
      <c r="K998" s="10"/>
    </row>
    <row r="999" spans="1:11" ht="25.5" customHeight="1">
      <c r="A999" s="8">
        <v>886</v>
      </c>
      <c r="B999" s="13" t="s">
        <v>212</v>
      </c>
      <c r="C999" s="7">
        <f t="shared" si="654"/>
        <v>21000</v>
      </c>
      <c r="D999" s="7">
        <f>D1001+D1002+D1003</f>
        <v>3000</v>
      </c>
      <c r="E999" s="7">
        <f>E1001+E1002+E1003</f>
        <v>3000</v>
      </c>
      <c r="F999" s="7">
        <f t="shared" ref="F999:J999" si="734">F1001+F1002+F1003</f>
        <v>3000</v>
      </c>
      <c r="G999" s="7">
        <f t="shared" si="734"/>
        <v>3000</v>
      </c>
      <c r="H999" s="7">
        <f t="shared" si="734"/>
        <v>3000</v>
      </c>
      <c r="I999" s="7">
        <f t="shared" si="734"/>
        <v>3000</v>
      </c>
      <c r="J999" s="7">
        <f t="shared" si="734"/>
        <v>3000</v>
      </c>
      <c r="K999" s="10"/>
    </row>
    <row r="1000" spans="1:11" ht="13.5" customHeight="1">
      <c r="A1000" s="8">
        <v>887</v>
      </c>
      <c r="B1000" s="13" t="s">
        <v>2</v>
      </c>
      <c r="C1000" s="6">
        <f t="shared" si="654"/>
        <v>0</v>
      </c>
      <c r="D1000" s="6">
        <f t="shared" ref="D1000" si="735">E1000+F1000+G1000+H1000+I1000+J1000+K1000</f>
        <v>0</v>
      </c>
      <c r="E1000" s="6">
        <f t="shared" ref="E1000" si="736">F1000+G1000+H1000+I1000+J1000+K1000+L1000</f>
        <v>0</v>
      </c>
      <c r="F1000" s="6">
        <f t="shared" ref="F1000" si="737">G1000+H1000+I1000+J1000+K1000+L1000+M1000</f>
        <v>0</v>
      </c>
      <c r="G1000" s="6">
        <f t="shared" ref="G1000" si="738">H1000+I1000+J1000+K1000+L1000+M1000+N1000</f>
        <v>0</v>
      </c>
      <c r="H1000" s="6">
        <f t="shared" ref="H1000" si="739">I1000+J1000+K1000+L1000+M1000+N1000+O1000</f>
        <v>0</v>
      </c>
      <c r="I1000" s="6">
        <f t="shared" ref="I1000" si="740">J1000+K1000+L1000+M1000+N1000+O1000+P1000</f>
        <v>0</v>
      </c>
      <c r="J1000" s="6">
        <f t="shared" ref="J1000" si="741">K1000+L1000+M1000+N1000+O1000+P1000+Q1000</f>
        <v>0</v>
      </c>
      <c r="K1000" s="10"/>
    </row>
    <row r="1001" spans="1:11">
      <c r="A1001" s="8">
        <v>888</v>
      </c>
      <c r="B1001" s="10" t="s">
        <v>3</v>
      </c>
      <c r="C1001" s="7">
        <f t="shared" si="654"/>
        <v>0</v>
      </c>
      <c r="D1001" s="7">
        <f t="shared" si="657"/>
        <v>0</v>
      </c>
      <c r="E1001" s="7">
        <f t="shared" si="658"/>
        <v>0</v>
      </c>
      <c r="F1001" s="7">
        <f t="shared" ref="F1001" si="742">G1001+H1001+I1001+J1001+K1001+L1001+M1001</f>
        <v>0</v>
      </c>
      <c r="G1001" s="7">
        <f t="shared" ref="G1001" si="743">H1001+I1001+J1001+K1001+L1001+M1001+N1001</f>
        <v>0</v>
      </c>
      <c r="H1001" s="7">
        <f t="shared" ref="H1001" si="744">I1001+J1001+K1001+L1001+M1001+N1001+O1001</f>
        <v>0</v>
      </c>
      <c r="I1001" s="7">
        <f t="shared" ref="I1001" si="745">J1001+K1001+L1001+M1001+N1001+O1001+P1001</f>
        <v>0</v>
      </c>
      <c r="J1001" s="7">
        <f t="shared" ref="J1001" si="746">K1001+L1001+M1001+N1001+O1001+P1001+Q1001</f>
        <v>0</v>
      </c>
      <c r="K1001" s="10"/>
    </row>
    <row r="1002" spans="1:11">
      <c r="A1002" s="8">
        <v>889</v>
      </c>
      <c r="B1002" s="10" t="s">
        <v>4</v>
      </c>
      <c r="C1002" s="7">
        <f t="shared" si="654"/>
        <v>21000</v>
      </c>
      <c r="D1002" s="7">
        <v>3000</v>
      </c>
      <c r="E1002" s="7">
        <v>3000</v>
      </c>
      <c r="F1002" s="7">
        <v>3000</v>
      </c>
      <c r="G1002" s="7">
        <v>3000</v>
      </c>
      <c r="H1002" s="7">
        <v>3000</v>
      </c>
      <c r="I1002" s="7">
        <v>3000</v>
      </c>
      <c r="J1002" s="7">
        <v>3000</v>
      </c>
      <c r="K1002" s="10"/>
    </row>
    <row r="1003" spans="1:11">
      <c r="A1003" s="8">
        <v>890</v>
      </c>
      <c r="B1003" s="10" t="s">
        <v>23</v>
      </c>
      <c r="C1003" s="7">
        <f t="shared" si="654"/>
        <v>0</v>
      </c>
      <c r="D1003" s="7">
        <f t="shared" si="657"/>
        <v>0</v>
      </c>
      <c r="E1003" s="7">
        <f t="shared" si="658"/>
        <v>0</v>
      </c>
      <c r="F1003" s="7">
        <f t="shared" ref="F1003" si="747">G1003+H1003+I1003+J1003+K1003+L1003+M1003</f>
        <v>0</v>
      </c>
      <c r="G1003" s="7">
        <f t="shared" ref="G1003" si="748">H1003+I1003+J1003+K1003+L1003+M1003+N1003</f>
        <v>0</v>
      </c>
      <c r="H1003" s="7">
        <f t="shared" ref="H1003" si="749">I1003+J1003+K1003+L1003+M1003+N1003+O1003</f>
        <v>0</v>
      </c>
      <c r="I1003" s="7">
        <f t="shared" ref="I1003" si="750">J1003+K1003+L1003+M1003+N1003+O1003+P1003</f>
        <v>0</v>
      </c>
      <c r="J1003" s="7">
        <f t="shared" ref="J1003" si="751">K1003+L1003+M1003+N1003+O1003+P1003+Q1003</f>
        <v>0</v>
      </c>
      <c r="K1003" s="10"/>
    </row>
    <row r="1004" spans="1:11" ht="25.5">
      <c r="A1004" s="8">
        <v>891</v>
      </c>
      <c r="B1004" s="13" t="s">
        <v>213</v>
      </c>
      <c r="C1004" s="7">
        <f t="shared" si="654"/>
        <v>2000</v>
      </c>
      <c r="D1004" s="7">
        <f>D1006+D1007+D1008</f>
        <v>0</v>
      </c>
      <c r="E1004" s="7">
        <f>E1006+E1007+E1008</f>
        <v>1000</v>
      </c>
      <c r="F1004" s="7">
        <f t="shared" ref="F1004:J1004" si="752">F1006+F1007+F1008</f>
        <v>0</v>
      </c>
      <c r="G1004" s="7">
        <f t="shared" si="752"/>
        <v>0</v>
      </c>
      <c r="H1004" s="7">
        <v>0</v>
      </c>
      <c r="I1004" s="7">
        <v>0</v>
      </c>
      <c r="J1004" s="7">
        <f t="shared" si="752"/>
        <v>1000</v>
      </c>
      <c r="K1004" s="10"/>
    </row>
    <row r="1005" spans="1:11">
      <c r="A1005" s="8">
        <v>892</v>
      </c>
      <c r="B1005" s="13" t="s">
        <v>2</v>
      </c>
      <c r="C1005" s="6">
        <f t="shared" si="654"/>
        <v>0</v>
      </c>
      <c r="D1005" s="6">
        <f t="shared" ref="D1005" si="753">E1005+F1005+G1005+H1005+I1005+J1005+K1005</f>
        <v>0</v>
      </c>
      <c r="E1005" s="6">
        <f t="shared" ref="E1005" si="754">F1005+G1005+H1005+I1005+J1005+K1005+L1005</f>
        <v>0</v>
      </c>
      <c r="F1005" s="6">
        <f t="shared" ref="F1005" si="755">G1005+H1005+I1005+J1005+K1005+L1005+M1005</f>
        <v>0</v>
      </c>
      <c r="G1005" s="6">
        <f t="shared" ref="G1005" si="756">H1005+I1005+J1005+K1005+L1005+M1005+N1005</f>
        <v>0</v>
      </c>
      <c r="H1005" s="6">
        <f t="shared" ref="H1005" si="757">I1005+J1005+K1005+L1005+M1005+N1005+O1005</f>
        <v>0</v>
      </c>
      <c r="I1005" s="6">
        <f t="shared" ref="I1005" si="758">J1005+K1005+L1005+M1005+N1005+O1005+P1005</f>
        <v>0</v>
      </c>
      <c r="J1005" s="6">
        <f t="shared" ref="J1005" si="759">K1005+L1005+M1005+N1005+O1005+P1005+Q1005</f>
        <v>0</v>
      </c>
      <c r="K1005" s="10"/>
    </row>
    <row r="1006" spans="1:11">
      <c r="A1006" s="8">
        <v>893</v>
      </c>
      <c r="B1006" s="10" t="s">
        <v>3</v>
      </c>
      <c r="C1006" s="7">
        <f t="shared" si="654"/>
        <v>0</v>
      </c>
      <c r="D1006" s="7">
        <f t="shared" si="657"/>
        <v>0</v>
      </c>
      <c r="E1006" s="7">
        <f t="shared" si="658"/>
        <v>0</v>
      </c>
      <c r="F1006" s="7">
        <f t="shared" ref="F1006" si="760">G1006+H1006+I1006+J1006+K1006+L1006+M1006</f>
        <v>0</v>
      </c>
      <c r="G1006" s="7">
        <f t="shared" ref="G1006" si="761">H1006+I1006+J1006+K1006+L1006+M1006+N1006</f>
        <v>0</v>
      </c>
      <c r="H1006" s="7">
        <f t="shared" ref="H1006" si="762">I1006+J1006+K1006+L1006+M1006+N1006+O1006</f>
        <v>0</v>
      </c>
      <c r="I1006" s="7">
        <f t="shared" ref="I1006" si="763">J1006+K1006+L1006+M1006+N1006+O1006+P1006</f>
        <v>0</v>
      </c>
      <c r="J1006" s="7">
        <f t="shared" ref="J1006" si="764">K1006+L1006+M1006+N1006+O1006+P1006+Q1006</f>
        <v>0</v>
      </c>
      <c r="K1006" s="10"/>
    </row>
    <row r="1007" spans="1:11">
      <c r="A1007" s="8">
        <v>894</v>
      </c>
      <c r="B1007" s="10" t="s">
        <v>4</v>
      </c>
      <c r="C1007" s="7">
        <f t="shared" si="654"/>
        <v>2000</v>
      </c>
      <c r="D1007" s="7">
        <v>0</v>
      </c>
      <c r="E1007" s="7">
        <v>1000</v>
      </c>
      <c r="F1007" s="7">
        <v>0</v>
      </c>
      <c r="G1007" s="7">
        <v>0</v>
      </c>
      <c r="H1007" s="7">
        <v>0</v>
      </c>
      <c r="I1007" s="7">
        <v>0</v>
      </c>
      <c r="J1007" s="7">
        <v>1000</v>
      </c>
      <c r="K1007" s="10"/>
    </row>
    <row r="1008" spans="1:11">
      <c r="A1008" s="8">
        <v>895</v>
      </c>
      <c r="B1008" s="10" t="s">
        <v>23</v>
      </c>
      <c r="C1008" s="7">
        <f t="shared" si="654"/>
        <v>0</v>
      </c>
      <c r="D1008" s="7">
        <f t="shared" si="657"/>
        <v>0</v>
      </c>
      <c r="E1008" s="7">
        <f t="shared" si="658"/>
        <v>0</v>
      </c>
      <c r="F1008" s="7">
        <f t="shared" ref="F1008:F1011" si="765">G1008+H1008+I1008+J1008+K1008+L1008+M1008</f>
        <v>0</v>
      </c>
      <c r="G1008" s="7">
        <f t="shared" ref="G1008:G1011" si="766">H1008+I1008+J1008+K1008+L1008+M1008+N1008</f>
        <v>0</v>
      </c>
      <c r="H1008" s="7">
        <f t="shared" ref="H1008:H1012" si="767">I1008+J1008+K1008+L1008+M1008+N1008+O1008</f>
        <v>0</v>
      </c>
      <c r="I1008" s="7">
        <f t="shared" ref="I1008:I1012" si="768">J1008+K1008+L1008+M1008+N1008+O1008+P1008</f>
        <v>0</v>
      </c>
      <c r="J1008" s="7">
        <f t="shared" ref="J1008:J1012" si="769">K1008+L1008+M1008+N1008+O1008+P1008+Q1008</f>
        <v>0</v>
      </c>
      <c r="K1008" s="10"/>
    </row>
    <row r="1009" spans="1:11" ht="81.75" customHeight="1">
      <c r="A1009" s="8">
        <v>896</v>
      </c>
      <c r="B1009" s="56" t="s">
        <v>294</v>
      </c>
      <c r="C1009" s="9">
        <f t="shared" si="654"/>
        <v>95</v>
      </c>
      <c r="D1009" s="9">
        <f t="shared" ref="D1009:J1009" si="770">D1010+D1011+D1012+D1017</f>
        <v>0</v>
      </c>
      <c r="E1009" s="9">
        <f t="shared" si="770"/>
        <v>30</v>
      </c>
      <c r="F1009" s="9">
        <f t="shared" si="770"/>
        <v>27</v>
      </c>
      <c r="G1009" s="9">
        <f t="shared" si="770"/>
        <v>38</v>
      </c>
      <c r="H1009" s="9">
        <f t="shared" si="770"/>
        <v>0</v>
      </c>
      <c r="I1009" s="9">
        <f t="shared" si="770"/>
        <v>0</v>
      </c>
      <c r="J1009" s="9">
        <f t="shared" si="770"/>
        <v>0</v>
      </c>
      <c r="K1009" s="10"/>
    </row>
    <row r="1010" spans="1:11">
      <c r="A1010" s="8">
        <v>897</v>
      </c>
      <c r="B1010" s="10" t="s">
        <v>2</v>
      </c>
      <c r="C1010" s="6">
        <f t="shared" si="654"/>
        <v>0</v>
      </c>
      <c r="D1010" s="6">
        <f t="shared" si="657"/>
        <v>0</v>
      </c>
      <c r="E1010" s="6">
        <f t="shared" si="658"/>
        <v>0</v>
      </c>
      <c r="F1010" s="6">
        <f t="shared" si="765"/>
        <v>0</v>
      </c>
      <c r="G1010" s="6">
        <v>0</v>
      </c>
      <c r="H1010" s="6">
        <f t="shared" si="767"/>
        <v>0</v>
      </c>
      <c r="I1010" s="6">
        <f t="shared" si="768"/>
        <v>0</v>
      </c>
      <c r="J1010" s="6">
        <f t="shared" si="769"/>
        <v>0</v>
      </c>
      <c r="K1010" s="10"/>
    </row>
    <row r="1011" spans="1:11">
      <c r="A1011" s="8">
        <v>898</v>
      </c>
      <c r="B1011" s="10" t="s">
        <v>30</v>
      </c>
      <c r="C1011" s="7">
        <f t="shared" si="654"/>
        <v>0</v>
      </c>
      <c r="D1011" s="7">
        <f t="shared" si="657"/>
        <v>0</v>
      </c>
      <c r="E1011" s="7">
        <f t="shared" si="658"/>
        <v>0</v>
      </c>
      <c r="F1011" s="7">
        <f t="shared" si="765"/>
        <v>0</v>
      </c>
      <c r="G1011" s="7">
        <f t="shared" si="766"/>
        <v>0</v>
      </c>
      <c r="H1011" s="7">
        <f t="shared" si="767"/>
        <v>0</v>
      </c>
      <c r="I1011" s="7">
        <f t="shared" si="768"/>
        <v>0</v>
      </c>
      <c r="J1011" s="7">
        <f t="shared" si="769"/>
        <v>0</v>
      </c>
      <c r="K1011" s="10"/>
    </row>
    <row r="1012" spans="1:11" s="52" customFormat="1">
      <c r="A1012" s="8">
        <v>899</v>
      </c>
      <c r="B1012" s="54" t="s">
        <v>29</v>
      </c>
      <c r="C1012" s="55">
        <f t="shared" si="654"/>
        <v>95</v>
      </c>
      <c r="D1012" s="55">
        <v>0</v>
      </c>
      <c r="E1012" s="55">
        <v>30</v>
      </c>
      <c r="F1012" s="55">
        <v>27</v>
      </c>
      <c r="G1012" s="55">
        <v>38</v>
      </c>
      <c r="H1012" s="55">
        <f t="shared" si="767"/>
        <v>0</v>
      </c>
      <c r="I1012" s="55">
        <f t="shared" si="768"/>
        <v>0</v>
      </c>
      <c r="J1012" s="55">
        <f t="shared" si="769"/>
        <v>0</v>
      </c>
      <c r="K1012" s="54"/>
    </row>
    <row r="1013" spans="1:11" s="52" customFormat="1" ht="27">
      <c r="A1013" s="8"/>
      <c r="B1013" s="56" t="s">
        <v>360</v>
      </c>
      <c r="C1013" s="55">
        <v>0</v>
      </c>
      <c r="D1013" s="55">
        <v>0</v>
      </c>
      <c r="E1013" s="55">
        <f>E1014+E1015+E1016+E1017</f>
        <v>20769</v>
      </c>
      <c r="F1013" s="55">
        <f>F1014+F1015+F1016+F1017</f>
        <v>1387.4</v>
      </c>
      <c r="G1013" s="55">
        <f>G1014+G1015+G1016+G1017</f>
        <v>9843.7000000000007</v>
      </c>
      <c r="H1013" s="55">
        <v>0</v>
      </c>
      <c r="I1013" s="55">
        <v>0</v>
      </c>
      <c r="J1013" s="55">
        <v>0</v>
      </c>
      <c r="K1013" s="54"/>
    </row>
    <row r="1014" spans="1:11" s="52" customFormat="1">
      <c r="A1014" s="8"/>
      <c r="B1014" s="54" t="s">
        <v>2</v>
      </c>
      <c r="C1014" s="55">
        <v>0</v>
      </c>
      <c r="D1014" s="55">
        <v>0</v>
      </c>
      <c r="E1014" s="55">
        <v>0</v>
      </c>
      <c r="F1014" s="55">
        <v>0</v>
      </c>
      <c r="G1014" s="55">
        <v>0</v>
      </c>
      <c r="H1014" s="55">
        <v>0</v>
      </c>
      <c r="I1014" s="55">
        <v>0</v>
      </c>
      <c r="J1014" s="55">
        <v>0</v>
      </c>
      <c r="K1014" s="54"/>
    </row>
    <row r="1015" spans="1:11" s="52" customFormat="1">
      <c r="A1015" s="8"/>
      <c r="B1015" s="54" t="s">
        <v>50</v>
      </c>
      <c r="C1015" s="55">
        <v>0</v>
      </c>
      <c r="D1015" s="55">
        <v>0</v>
      </c>
      <c r="E1015" s="55">
        <v>20769</v>
      </c>
      <c r="F1015" s="55">
        <v>1387.4</v>
      </c>
      <c r="G1015" s="55">
        <v>9843.7000000000007</v>
      </c>
      <c r="H1015" s="55">
        <v>0</v>
      </c>
      <c r="I1015" s="55">
        <v>0</v>
      </c>
      <c r="J1015" s="55">
        <v>0</v>
      </c>
      <c r="K1015" s="54"/>
    </row>
    <row r="1016" spans="1:11" s="52" customFormat="1">
      <c r="A1016" s="8"/>
      <c r="B1016" s="54" t="s">
        <v>328</v>
      </c>
      <c r="C1016" s="55">
        <v>0</v>
      </c>
      <c r="D1016" s="55">
        <v>0</v>
      </c>
      <c r="E1016" s="55">
        <v>0</v>
      </c>
      <c r="F1016" s="55">
        <v>0</v>
      </c>
      <c r="G1016" s="55">
        <v>0</v>
      </c>
      <c r="H1016" s="55">
        <v>0</v>
      </c>
      <c r="I1016" s="55">
        <v>0</v>
      </c>
      <c r="J1016" s="55">
        <v>0</v>
      </c>
      <c r="K1016" s="54"/>
    </row>
    <row r="1017" spans="1:11">
      <c r="A1017" s="8">
        <v>900</v>
      </c>
      <c r="B1017" s="10" t="s">
        <v>329</v>
      </c>
      <c r="C1017" s="55">
        <v>0</v>
      </c>
      <c r="D1017" s="55">
        <v>0</v>
      </c>
      <c r="E1017" s="55">
        <v>0</v>
      </c>
      <c r="F1017" s="55">
        <v>0</v>
      </c>
      <c r="G1017" s="55">
        <v>0</v>
      </c>
      <c r="H1017" s="55">
        <v>0</v>
      </c>
      <c r="I1017" s="55">
        <v>0</v>
      </c>
      <c r="J1017" s="55">
        <v>0</v>
      </c>
      <c r="K1017" s="10"/>
    </row>
    <row r="1018" spans="1:11" ht="15" customHeight="1">
      <c r="A1018" s="8">
        <v>901</v>
      </c>
      <c r="B1018" s="66" t="s">
        <v>285</v>
      </c>
      <c r="C1018" s="67"/>
      <c r="D1018" s="67"/>
      <c r="E1018" s="67"/>
      <c r="F1018" s="67"/>
      <c r="G1018" s="67"/>
      <c r="H1018" s="67"/>
      <c r="I1018" s="67"/>
      <c r="J1018" s="67"/>
      <c r="K1018" s="68"/>
    </row>
    <row r="1019" spans="1:11">
      <c r="A1019" s="8">
        <v>902</v>
      </c>
      <c r="B1019" s="40" t="s">
        <v>84</v>
      </c>
      <c r="C1019" s="5">
        <f>D1019+E1019+F1019+G1019+H1019+I1019+J1019</f>
        <v>58431.199999999997</v>
      </c>
      <c r="D1019" s="5">
        <f>D1021+D1022+D1023</f>
        <v>10383.4</v>
      </c>
      <c r="E1019" s="5">
        <f>E1021+E1022+E1023</f>
        <v>12517.3</v>
      </c>
      <c r="F1019" s="5">
        <f t="shared" ref="F1019:J1019" si="771">F1021+F1022+F1023</f>
        <v>1267.3</v>
      </c>
      <c r="G1019" s="5">
        <f t="shared" si="771"/>
        <v>7072.5</v>
      </c>
      <c r="H1019" s="5">
        <f t="shared" si="771"/>
        <v>8919.5999999999985</v>
      </c>
      <c r="I1019" s="5">
        <f t="shared" si="771"/>
        <v>9011.2999999999993</v>
      </c>
      <c r="J1019" s="5">
        <f t="shared" si="771"/>
        <v>9259.7999999999993</v>
      </c>
      <c r="K1019" s="10"/>
    </row>
    <row r="1020" spans="1:11">
      <c r="A1020" s="8">
        <v>903</v>
      </c>
      <c r="B1020" s="41" t="s">
        <v>2</v>
      </c>
      <c r="C1020" s="6">
        <f t="shared" ref="C1020" si="772">D1020+E1020+F1020+G1020+H1020+I1020+J1020</f>
        <v>0</v>
      </c>
      <c r="D1020" s="6">
        <f t="shared" ref="D1020" si="773">E1020+F1020+G1020+H1020+I1020+J1020+K1020</f>
        <v>0</v>
      </c>
      <c r="E1020" s="6">
        <f t="shared" ref="E1020" si="774">F1020+G1020+H1020+I1020+J1020+K1020+L1020</f>
        <v>0</v>
      </c>
      <c r="F1020" s="6">
        <f t="shared" ref="F1020" si="775">G1020+H1020+I1020+J1020+K1020+L1020+M1020</f>
        <v>0</v>
      </c>
      <c r="G1020" s="6">
        <f t="shared" ref="G1020" si="776">H1020+I1020+J1020+K1020+L1020+M1020+N1020</f>
        <v>0</v>
      </c>
      <c r="H1020" s="6">
        <f t="shared" ref="H1020" si="777">I1020+J1020+K1020+L1020+M1020+N1020+O1020</f>
        <v>0</v>
      </c>
      <c r="I1020" s="6">
        <f t="shared" ref="I1020" si="778">J1020+K1020+L1020+M1020+N1020+O1020+P1020</f>
        <v>0</v>
      </c>
      <c r="J1020" s="6">
        <f t="shared" ref="J1020" si="779">K1020+L1020+M1020+N1020+O1020+P1020+Q1020</f>
        <v>0</v>
      </c>
      <c r="K1020" s="10"/>
    </row>
    <row r="1021" spans="1:11">
      <c r="A1021" s="8">
        <v>904</v>
      </c>
      <c r="B1021" s="10" t="s">
        <v>3</v>
      </c>
      <c r="C1021" s="6">
        <f t="shared" ref="C1021:C1026" si="780">D1021+E1021+F1021+G1021+H1021+I1021+J1021</f>
        <v>3000.5</v>
      </c>
      <c r="D1021" s="6">
        <f>D1027</f>
        <v>1029.4000000000001</v>
      </c>
      <c r="E1021" s="6">
        <f>E1027</f>
        <v>317.3</v>
      </c>
      <c r="F1021" s="6">
        <f t="shared" ref="F1021:J1021" si="781">F1027</f>
        <v>317.3</v>
      </c>
      <c r="G1021" s="6">
        <f t="shared" si="781"/>
        <v>315</v>
      </c>
      <c r="H1021" s="6">
        <f t="shared" si="781"/>
        <v>340.5</v>
      </c>
      <c r="I1021" s="6">
        <f t="shared" si="781"/>
        <v>340.5</v>
      </c>
      <c r="J1021" s="6">
        <f t="shared" si="781"/>
        <v>340.5</v>
      </c>
      <c r="K1021" s="10"/>
    </row>
    <row r="1022" spans="1:11">
      <c r="A1022" s="8">
        <v>905</v>
      </c>
      <c r="B1022" s="10" t="s">
        <v>4</v>
      </c>
      <c r="C1022" s="6">
        <f t="shared" si="780"/>
        <v>55430.7</v>
      </c>
      <c r="D1022" s="6">
        <f>D1028</f>
        <v>9354</v>
      </c>
      <c r="E1022" s="6">
        <f>E1028</f>
        <v>12200</v>
      </c>
      <c r="F1022" s="6">
        <f t="shared" ref="F1022:J1022" si="782">F1028</f>
        <v>950</v>
      </c>
      <c r="G1022" s="6">
        <f t="shared" si="782"/>
        <v>6757.5</v>
      </c>
      <c r="H1022" s="6">
        <f t="shared" si="782"/>
        <v>8579.0999999999985</v>
      </c>
      <c r="I1022" s="6">
        <f t="shared" si="782"/>
        <v>8670.7999999999993</v>
      </c>
      <c r="J1022" s="6">
        <f t="shared" si="782"/>
        <v>8919.2999999999993</v>
      </c>
      <c r="K1022" s="10"/>
    </row>
    <row r="1023" spans="1:11">
      <c r="A1023" s="8">
        <v>906</v>
      </c>
      <c r="B1023" s="10" t="s">
        <v>23</v>
      </c>
      <c r="C1023" s="6">
        <f t="shared" si="780"/>
        <v>0</v>
      </c>
      <c r="D1023" s="6">
        <f t="shared" ref="D1023:E1024" si="783">E1023+F1023+G1023+H1023+I1023+J1023+K1023</f>
        <v>0</v>
      </c>
      <c r="E1023" s="6">
        <f t="shared" si="783"/>
        <v>0</v>
      </c>
      <c r="F1023" s="6">
        <f t="shared" ref="F1023:F1024" si="784">G1023+H1023+I1023+J1023+K1023+L1023+M1023</f>
        <v>0</v>
      </c>
      <c r="G1023" s="6">
        <f t="shared" ref="G1023:G1024" si="785">H1023+I1023+J1023+K1023+L1023+M1023+N1023</f>
        <v>0</v>
      </c>
      <c r="H1023" s="6">
        <f t="shared" ref="H1023:H1024" si="786">I1023+J1023+K1023+L1023+M1023+N1023+O1023</f>
        <v>0</v>
      </c>
      <c r="I1023" s="6">
        <f t="shared" ref="I1023:I1024" si="787">J1023+K1023+L1023+M1023+N1023+O1023+P1023</f>
        <v>0</v>
      </c>
      <c r="J1023" s="6">
        <f t="shared" ref="J1023:J1024" si="788">K1023+L1023+M1023+N1023+O1023+P1023+Q1023</f>
        <v>0</v>
      </c>
      <c r="K1023" s="10"/>
    </row>
    <row r="1024" spans="1:11">
      <c r="A1024" s="8">
        <v>907</v>
      </c>
      <c r="B1024" s="10" t="s">
        <v>20</v>
      </c>
      <c r="C1024" s="6">
        <f t="shared" si="780"/>
        <v>0</v>
      </c>
      <c r="D1024" s="6">
        <f t="shared" si="783"/>
        <v>0</v>
      </c>
      <c r="E1024" s="6">
        <f t="shared" si="783"/>
        <v>0</v>
      </c>
      <c r="F1024" s="6">
        <f t="shared" si="784"/>
        <v>0</v>
      </c>
      <c r="G1024" s="6">
        <f t="shared" si="785"/>
        <v>0</v>
      </c>
      <c r="H1024" s="6">
        <f t="shared" si="786"/>
        <v>0</v>
      </c>
      <c r="I1024" s="6">
        <f t="shared" si="787"/>
        <v>0</v>
      </c>
      <c r="J1024" s="6">
        <f t="shared" si="788"/>
        <v>0</v>
      </c>
      <c r="K1024" s="10"/>
    </row>
    <row r="1025" spans="1:11" ht="25.5">
      <c r="A1025" s="8">
        <v>908</v>
      </c>
      <c r="B1025" s="41" t="s">
        <v>61</v>
      </c>
      <c r="C1025" s="6">
        <f t="shared" si="780"/>
        <v>58431.199999999997</v>
      </c>
      <c r="D1025" s="6">
        <f>D1027+D1028+D1029</f>
        <v>10383.4</v>
      </c>
      <c r="E1025" s="6">
        <f>E1027+E1028+E1029</f>
        <v>12517.3</v>
      </c>
      <c r="F1025" s="6">
        <f t="shared" ref="F1025:J1025" si="789">F1027+F1028+F1029</f>
        <v>1267.3</v>
      </c>
      <c r="G1025" s="6">
        <f t="shared" si="789"/>
        <v>7072.5</v>
      </c>
      <c r="H1025" s="6">
        <f t="shared" si="789"/>
        <v>8919.5999999999985</v>
      </c>
      <c r="I1025" s="6">
        <f t="shared" si="789"/>
        <v>9011.2999999999993</v>
      </c>
      <c r="J1025" s="6">
        <f t="shared" si="789"/>
        <v>9259.7999999999993</v>
      </c>
      <c r="K1025" s="10"/>
    </row>
    <row r="1026" spans="1:11">
      <c r="A1026" s="8">
        <v>909</v>
      </c>
      <c r="B1026" s="41" t="s">
        <v>2</v>
      </c>
      <c r="C1026" s="6">
        <f t="shared" si="780"/>
        <v>0</v>
      </c>
      <c r="D1026" s="6">
        <f t="shared" ref="D1026" si="790">E1026+F1026+G1026+H1026+I1026+J1026+K1026</f>
        <v>0</v>
      </c>
      <c r="E1026" s="6">
        <f t="shared" ref="E1026" si="791">F1026+G1026+H1026+I1026+J1026+K1026+L1026</f>
        <v>0</v>
      </c>
      <c r="F1026" s="6">
        <f t="shared" ref="F1026" si="792">G1026+H1026+I1026+J1026+K1026+L1026+M1026</f>
        <v>0</v>
      </c>
      <c r="G1026" s="6">
        <f t="shared" ref="G1026" si="793">H1026+I1026+J1026+K1026+L1026+M1026+N1026</f>
        <v>0</v>
      </c>
      <c r="H1026" s="6">
        <f t="shared" ref="H1026" si="794">I1026+J1026+K1026+L1026+M1026+N1026+O1026</f>
        <v>0</v>
      </c>
      <c r="I1026" s="6">
        <f t="shared" ref="I1026" si="795">J1026+K1026+L1026+M1026+N1026+O1026+P1026</f>
        <v>0</v>
      </c>
      <c r="J1026" s="6">
        <f t="shared" ref="J1026" si="796">K1026+L1026+M1026+N1026+O1026+P1026+Q1026</f>
        <v>0</v>
      </c>
      <c r="K1026" s="10"/>
    </row>
    <row r="1027" spans="1:11">
      <c r="A1027" s="8">
        <v>910</v>
      </c>
      <c r="B1027" s="10" t="s">
        <v>3</v>
      </c>
      <c r="C1027" s="6">
        <f t="shared" ref="C1027:C1041" si="797">D1027+E1027+F1027+G1027+H1027+I1027+J1027</f>
        <v>3000.5</v>
      </c>
      <c r="D1027" s="6">
        <f>D1152+D1032+D1052+D1062+D1077</f>
        <v>1029.4000000000001</v>
      </c>
      <c r="E1027" s="6">
        <f t="shared" ref="E1027:J1027" si="798">E1152</f>
        <v>317.3</v>
      </c>
      <c r="F1027" s="6">
        <f t="shared" si="798"/>
        <v>317.3</v>
      </c>
      <c r="G1027" s="6">
        <f t="shared" si="798"/>
        <v>315</v>
      </c>
      <c r="H1027" s="6">
        <f t="shared" si="798"/>
        <v>340.5</v>
      </c>
      <c r="I1027" s="6">
        <f t="shared" si="798"/>
        <v>340.5</v>
      </c>
      <c r="J1027" s="6">
        <f t="shared" si="798"/>
        <v>340.5</v>
      </c>
      <c r="K1027" s="10"/>
    </row>
    <row r="1028" spans="1:11">
      <c r="A1028" s="8">
        <v>911</v>
      </c>
      <c r="B1028" s="10" t="s">
        <v>4</v>
      </c>
      <c r="C1028" s="6">
        <f t="shared" si="797"/>
        <v>55430.7</v>
      </c>
      <c r="D1028" s="6">
        <f t="shared" ref="D1028:J1028" si="799">D1033+D1053+D1063+D1078</f>
        <v>9354</v>
      </c>
      <c r="E1028" s="6">
        <f>E1033+E1053+E1063+E1078</f>
        <v>12200</v>
      </c>
      <c r="F1028" s="6">
        <f t="shared" si="799"/>
        <v>950</v>
      </c>
      <c r="G1028" s="6">
        <f t="shared" si="799"/>
        <v>6757.5</v>
      </c>
      <c r="H1028" s="6">
        <f t="shared" si="799"/>
        <v>8579.0999999999985</v>
      </c>
      <c r="I1028" s="6">
        <f t="shared" si="799"/>
        <v>8670.7999999999993</v>
      </c>
      <c r="J1028" s="6">
        <f t="shared" si="799"/>
        <v>8919.2999999999993</v>
      </c>
      <c r="K1028" s="10"/>
    </row>
    <row r="1029" spans="1:11">
      <c r="A1029" s="8">
        <v>912</v>
      </c>
      <c r="B1029" s="10" t="s">
        <v>23</v>
      </c>
      <c r="C1029" s="6">
        <f t="shared" si="797"/>
        <v>0</v>
      </c>
      <c r="D1029" s="6">
        <f t="shared" ref="D1029:D1039" si="800">E1029+F1029+G1029+H1029+I1029+J1029+K1029</f>
        <v>0</v>
      </c>
      <c r="E1029" s="6">
        <f t="shared" ref="E1029:E1039" si="801">F1029+G1029+H1029+I1029+J1029+K1029+L1029</f>
        <v>0</v>
      </c>
      <c r="F1029" s="6">
        <f t="shared" ref="F1029:F1032" si="802">G1029+H1029+I1029+J1029+K1029+L1029+M1029</f>
        <v>0</v>
      </c>
      <c r="G1029" s="6">
        <f t="shared" ref="G1029:G1032" si="803">H1029+I1029+J1029+K1029+L1029+M1029+N1029</f>
        <v>0</v>
      </c>
      <c r="H1029" s="6">
        <f t="shared" ref="H1029:H1032" si="804">I1029+J1029+K1029+L1029+M1029+N1029+O1029</f>
        <v>0</v>
      </c>
      <c r="I1029" s="6">
        <f t="shared" ref="I1029:I1032" si="805">J1029+K1029+L1029+M1029+N1029+O1029+P1029</f>
        <v>0</v>
      </c>
      <c r="J1029" s="6">
        <f t="shared" ref="J1029:J1032" si="806">K1029+L1029+M1029+N1029+O1029+P1029+Q1029</f>
        <v>0</v>
      </c>
      <c r="K1029" s="10"/>
    </row>
    <row r="1030" spans="1:11" ht="15" customHeight="1">
      <c r="A1030" s="8">
        <v>913</v>
      </c>
      <c r="B1030" s="44" t="s">
        <v>54</v>
      </c>
      <c r="C1030" s="5">
        <f t="shared" si="797"/>
        <v>29866.6</v>
      </c>
      <c r="D1030" s="5">
        <f>D1032+D1033+D1034</f>
        <v>4976.1000000000004</v>
      </c>
      <c r="E1030" s="5">
        <f>E1031+E1032+E1033</f>
        <v>3700</v>
      </c>
      <c r="F1030" s="5">
        <f>F1031+F1032+F1033+F1034</f>
        <v>0</v>
      </c>
      <c r="G1030" s="5">
        <f>G1033</f>
        <v>3885</v>
      </c>
      <c r="H1030" s="5">
        <f>H1033</f>
        <v>5583</v>
      </c>
      <c r="I1030" s="5">
        <f>I1033</f>
        <v>5750</v>
      </c>
      <c r="J1030" s="5">
        <f>J1033</f>
        <v>5972.5</v>
      </c>
      <c r="K1030" s="48">
        <v>85</v>
      </c>
    </row>
    <row r="1031" spans="1:11" ht="15" customHeight="1">
      <c r="A1031" s="8">
        <v>914</v>
      </c>
      <c r="B1031" s="44" t="s">
        <v>2</v>
      </c>
      <c r="C1031" s="6">
        <f t="shared" si="797"/>
        <v>0</v>
      </c>
      <c r="D1031" s="6">
        <f t="shared" ref="D1031" si="807">E1031+F1031+G1031+H1031+I1031+J1031+K1031</f>
        <v>0</v>
      </c>
      <c r="E1031" s="6">
        <f t="shared" si="801"/>
        <v>0</v>
      </c>
      <c r="F1031" s="6">
        <f t="shared" si="802"/>
        <v>0</v>
      </c>
      <c r="G1031" s="6">
        <f t="shared" si="803"/>
        <v>0</v>
      </c>
      <c r="H1031" s="6">
        <f t="shared" si="804"/>
        <v>0</v>
      </c>
      <c r="I1031" s="6">
        <f t="shared" si="805"/>
        <v>0</v>
      </c>
      <c r="J1031" s="6">
        <f t="shared" si="806"/>
        <v>0</v>
      </c>
      <c r="K1031" s="38"/>
    </row>
    <row r="1032" spans="1:11">
      <c r="A1032" s="8">
        <v>915</v>
      </c>
      <c r="B1032" s="10" t="s">
        <v>49</v>
      </c>
      <c r="C1032" s="6">
        <f t="shared" si="797"/>
        <v>0</v>
      </c>
      <c r="D1032" s="6">
        <f t="shared" si="800"/>
        <v>0</v>
      </c>
      <c r="E1032" s="6">
        <f t="shared" si="801"/>
        <v>0</v>
      </c>
      <c r="F1032" s="6">
        <f t="shared" si="802"/>
        <v>0</v>
      </c>
      <c r="G1032" s="6">
        <f t="shared" si="803"/>
        <v>0</v>
      </c>
      <c r="H1032" s="6">
        <f t="shared" si="804"/>
        <v>0</v>
      </c>
      <c r="I1032" s="6">
        <f t="shared" si="805"/>
        <v>0</v>
      </c>
      <c r="J1032" s="6">
        <f t="shared" si="806"/>
        <v>0</v>
      </c>
      <c r="K1032" s="10"/>
    </row>
    <row r="1033" spans="1:11" ht="15.75">
      <c r="A1033" s="8">
        <v>916</v>
      </c>
      <c r="B1033" s="10" t="s">
        <v>50</v>
      </c>
      <c r="C1033" s="6">
        <f t="shared" si="797"/>
        <v>29866.6</v>
      </c>
      <c r="D1033" s="6">
        <f>D1038+D1043+D1048</f>
        <v>4976.1000000000004</v>
      </c>
      <c r="E1033" s="6">
        <f>E1038+E1043</f>
        <v>3700</v>
      </c>
      <c r="F1033" s="6">
        <f t="shared" ref="F1033:J1033" si="808">F1038+F1043</f>
        <v>0</v>
      </c>
      <c r="G1033" s="6">
        <f t="shared" si="808"/>
        <v>3885</v>
      </c>
      <c r="H1033" s="6">
        <f t="shared" si="808"/>
        <v>5583</v>
      </c>
      <c r="I1033" s="6">
        <f t="shared" si="808"/>
        <v>5750</v>
      </c>
      <c r="J1033" s="6">
        <f t="shared" si="808"/>
        <v>5972.5</v>
      </c>
      <c r="K1033" s="38"/>
    </row>
    <row r="1034" spans="1:11">
      <c r="A1034" s="8">
        <v>917</v>
      </c>
      <c r="B1034" s="10" t="s">
        <v>21</v>
      </c>
      <c r="C1034" s="6">
        <f t="shared" si="797"/>
        <v>0</v>
      </c>
      <c r="D1034" s="6">
        <f t="shared" si="800"/>
        <v>0</v>
      </c>
      <c r="E1034" s="6">
        <f t="shared" si="801"/>
        <v>0</v>
      </c>
      <c r="F1034" s="6">
        <f t="shared" ref="F1034" si="809">G1034+H1034+I1034+J1034+K1034+L1034+M1034</f>
        <v>0</v>
      </c>
      <c r="G1034" s="6">
        <f t="shared" ref="G1034" si="810">H1034+I1034+J1034+K1034+L1034+M1034+N1034</f>
        <v>0</v>
      </c>
      <c r="H1034" s="6">
        <f t="shared" ref="H1034" si="811">I1034+J1034+K1034+L1034+M1034+N1034+O1034</f>
        <v>0</v>
      </c>
      <c r="I1034" s="6">
        <f t="shared" ref="I1034" si="812">J1034+K1034+L1034+M1034+N1034+O1034+P1034</f>
        <v>0</v>
      </c>
      <c r="J1034" s="6">
        <f t="shared" ref="J1034" si="813">K1034+L1034+M1034+N1034+O1034+P1034+Q1034</f>
        <v>0</v>
      </c>
      <c r="K1034" s="10"/>
    </row>
    <row r="1035" spans="1:11" ht="39" customHeight="1">
      <c r="A1035" s="8">
        <v>918</v>
      </c>
      <c r="B1035" s="14" t="s">
        <v>256</v>
      </c>
      <c r="C1035" s="6">
        <f t="shared" si="797"/>
        <v>24742.5</v>
      </c>
      <c r="D1035" s="6">
        <f>D1037+D1038+D1039</f>
        <v>4156.5</v>
      </c>
      <c r="E1035" s="6">
        <f>E1037+E1038+E1039</f>
        <v>3295.5</v>
      </c>
      <c r="F1035" s="6">
        <f t="shared" ref="F1035:J1035" si="814">F1037+F1038+F1039</f>
        <v>0</v>
      </c>
      <c r="G1035" s="6">
        <f t="shared" si="814"/>
        <v>3885</v>
      </c>
      <c r="H1035" s="6">
        <f t="shared" si="814"/>
        <v>4283</v>
      </c>
      <c r="I1035" s="6">
        <f t="shared" si="814"/>
        <v>4450</v>
      </c>
      <c r="J1035" s="6">
        <f t="shared" si="814"/>
        <v>4672.5</v>
      </c>
      <c r="K1035" s="38"/>
    </row>
    <row r="1036" spans="1:11" ht="15.75" customHeight="1">
      <c r="A1036" s="8">
        <v>919</v>
      </c>
      <c r="B1036" s="50" t="s">
        <v>2</v>
      </c>
      <c r="C1036" s="6">
        <f t="shared" si="797"/>
        <v>0</v>
      </c>
      <c r="D1036" s="6">
        <f t="shared" ref="D1036" si="815">E1036+F1036+G1036+H1036+I1036+J1036+K1036</f>
        <v>0</v>
      </c>
      <c r="E1036" s="6">
        <f t="shared" ref="E1036" si="816">F1036+G1036+H1036+I1036+J1036+K1036+L1036</f>
        <v>0</v>
      </c>
      <c r="F1036" s="6">
        <f t="shared" ref="F1036" si="817">G1036+H1036+I1036+J1036+K1036+L1036+M1036</f>
        <v>0</v>
      </c>
      <c r="G1036" s="6">
        <f t="shared" ref="G1036" si="818">H1036+I1036+J1036+K1036+L1036+M1036+N1036</f>
        <v>0</v>
      </c>
      <c r="H1036" s="6">
        <f t="shared" ref="H1036" si="819">I1036+J1036+K1036+L1036+M1036+N1036+O1036</f>
        <v>0</v>
      </c>
      <c r="I1036" s="6">
        <f t="shared" ref="I1036" si="820">J1036+K1036+L1036+M1036+N1036+O1036+P1036</f>
        <v>0</v>
      </c>
      <c r="J1036" s="6">
        <f t="shared" ref="J1036" si="821">K1036+L1036+M1036+N1036+O1036+P1036+Q1036</f>
        <v>0</v>
      </c>
      <c r="K1036" s="38"/>
    </row>
    <row r="1037" spans="1:11">
      <c r="A1037" s="8">
        <v>920</v>
      </c>
      <c r="B1037" s="10" t="s">
        <v>49</v>
      </c>
      <c r="C1037" s="6">
        <f t="shared" si="797"/>
        <v>0</v>
      </c>
      <c r="D1037" s="6">
        <f t="shared" si="800"/>
        <v>0</v>
      </c>
      <c r="E1037" s="6">
        <f t="shared" si="801"/>
        <v>0</v>
      </c>
      <c r="F1037" s="6">
        <f t="shared" ref="F1037" si="822">G1037+H1037+I1037+J1037+K1037+L1037+M1037</f>
        <v>0</v>
      </c>
      <c r="G1037" s="6">
        <f t="shared" ref="G1037" si="823">H1037+I1037+J1037+K1037+L1037+M1037+N1037</f>
        <v>0</v>
      </c>
      <c r="H1037" s="6">
        <f t="shared" ref="H1037" si="824">I1037+J1037+K1037+L1037+M1037+N1037+O1037</f>
        <v>0</v>
      </c>
      <c r="I1037" s="6">
        <f t="shared" ref="I1037" si="825">J1037+K1037+L1037+M1037+N1037+O1037+P1037</f>
        <v>0</v>
      </c>
      <c r="J1037" s="6">
        <f t="shared" ref="J1037" si="826">K1037+L1037+M1037+N1037+O1037+P1037+Q1037</f>
        <v>0</v>
      </c>
      <c r="K1037" s="10"/>
    </row>
    <row r="1038" spans="1:11" ht="15.75">
      <c r="A1038" s="8">
        <v>921</v>
      </c>
      <c r="B1038" s="10" t="s">
        <v>50</v>
      </c>
      <c r="C1038" s="6">
        <f t="shared" si="797"/>
        <v>24742.5</v>
      </c>
      <c r="D1038" s="6">
        <f>3000+700-100+576.1-19.6</f>
        <v>4156.5</v>
      </c>
      <c r="E1038" s="6">
        <v>3295.5</v>
      </c>
      <c r="F1038" s="6">
        <v>0</v>
      </c>
      <c r="G1038" s="6">
        <v>3885</v>
      </c>
      <c r="H1038" s="6">
        <v>4283</v>
      </c>
      <c r="I1038" s="6">
        <v>4450</v>
      </c>
      <c r="J1038" s="6">
        <v>4672.5</v>
      </c>
      <c r="K1038" s="38"/>
    </row>
    <row r="1039" spans="1:11">
      <c r="A1039" s="8">
        <v>922</v>
      </c>
      <c r="B1039" s="10" t="s">
        <v>21</v>
      </c>
      <c r="C1039" s="6">
        <f t="shared" si="797"/>
        <v>0</v>
      </c>
      <c r="D1039" s="6">
        <f t="shared" si="800"/>
        <v>0</v>
      </c>
      <c r="E1039" s="6">
        <f t="shared" si="801"/>
        <v>0</v>
      </c>
      <c r="F1039" s="6">
        <f t="shared" ref="F1039" si="827">G1039+H1039+I1039+J1039+K1039+L1039+M1039</f>
        <v>0</v>
      </c>
      <c r="G1039" s="6">
        <f t="shared" ref="G1039" si="828">H1039+I1039+J1039+K1039+L1039+M1039+N1039</f>
        <v>0</v>
      </c>
      <c r="H1039" s="6">
        <f t="shared" ref="H1039" si="829">I1039+J1039+K1039+L1039+M1039+N1039+O1039</f>
        <v>0</v>
      </c>
      <c r="I1039" s="6">
        <f t="shared" ref="I1039" si="830">J1039+K1039+L1039+M1039+N1039+O1039+P1039</f>
        <v>0</v>
      </c>
      <c r="J1039" s="6">
        <f t="shared" ref="J1039" si="831">K1039+L1039+M1039+N1039+O1039+P1039+Q1039</f>
        <v>0</v>
      </c>
      <c r="K1039" s="10"/>
    </row>
    <row r="1040" spans="1:11" ht="51">
      <c r="A1040" s="8">
        <v>923</v>
      </c>
      <c r="B1040" s="13" t="s">
        <v>257</v>
      </c>
      <c r="C1040" s="6">
        <f t="shared" si="797"/>
        <v>5057.1000000000004</v>
      </c>
      <c r="D1040" s="6">
        <f>D1042+D1043+D1044</f>
        <v>752.6</v>
      </c>
      <c r="E1040" s="6">
        <f>E1042+E1043+E1044</f>
        <v>404.5</v>
      </c>
      <c r="F1040" s="6">
        <f t="shared" ref="F1040:J1040" si="832">F1042+F1043+F1044</f>
        <v>0</v>
      </c>
      <c r="G1040" s="6">
        <f t="shared" si="832"/>
        <v>0</v>
      </c>
      <c r="H1040" s="6">
        <f t="shared" si="832"/>
        <v>1300</v>
      </c>
      <c r="I1040" s="6">
        <f t="shared" si="832"/>
        <v>1300</v>
      </c>
      <c r="J1040" s="6">
        <f t="shared" si="832"/>
        <v>1300</v>
      </c>
      <c r="K1040" s="38"/>
    </row>
    <row r="1041" spans="1:11" ht="15.75">
      <c r="A1041" s="8">
        <v>924</v>
      </c>
      <c r="B1041" s="13" t="s">
        <v>2</v>
      </c>
      <c r="C1041" s="6">
        <f t="shared" si="797"/>
        <v>0</v>
      </c>
      <c r="D1041" s="6">
        <f t="shared" ref="D1041" si="833">E1041+F1041+G1041+H1041+I1041+J1041+K1041</f>
        <v>0</v>
      </c>
      <c r="E1041" s="6">
        <f t="shared" ref="E1041" si="834">F1041+G1041+H1041+I1041+J1041+K1041+L1041</f>
        <v>0</v>
      </c>
      <c r="F1041" s="6">
        <f t="shared" ref="F1041" si="835">G1041+H1041+I1041+J1041+K1041+L1041+M1041</f>
        <v>0</v>
      </c>
      <c r="G1041" s="6">
        <f t="shared" ref="G1041" si="836">H1041+I1041+J1041+K1041+L1041+M1041+N1041</f>
        <v>0</v>
      </c>
      <c r="H1041" s="6">
        <f t="shared" ref="H1041" si="837">I1041+J1041+K1041+L1041+M1041+N1041+O1041</f>
        <v>0</v>
      </c>
      <c r="I1041" s="6">
        <f t="shared" ref="I1041" si="838">J1041+K1041+L1041+M1041+N1041+O1041+P1041</f>
        <v>0</v>
      </c>
      <c r="J1041" s="6">
        <f t="shared" ref="J1041" si="839">K1041+L1041+M1041+N1041+O1041+P1041+Q1041</f>
        <v>0</v>
      </c>
      <c r="K1041" s="38"/>
    </row>
    <row r="1042" spans="1:11">
      <c r="A1042" s="8">
        <v>925</v>
      </c>
      <c r="B1042" s="10" t="s">
        <v>49</v>
      </c>
      <c r="C1042" s="6">
        <f t="shared" ref="C1042:C1120" si="840">D1042+E1042+F1042+G1042+H1042+I1042+J1042</f>
        <v>0</v>
      </c>
      <c r="D1042" s="6">
        <f t="shared" ref="D1042:D1119" si="841">E1042+F1042+G1042+H1042+I1042+J1042+K1042</f>
        <v>0</v>
      </c>
      <c r="E1042" s="6">
        <f t="shared" ref="E1042:E1119" si="842">F1042+G1042+H1042+I1042+J1042+K1042+L1042</f>
        <v>0</v>
      </c>
      <c r="F1042" s="6">
        <f t="shared" ref="F1042" si="843">G1042+H1042+I1042+J1042+K1042+L1042+M1042</f>
        <v>0</v>
      </c>
      <c r="G1042" s="6">
        <f t="shared" ref="G1042" si="844">H1042+I1042+J1042+K1042+L1042+M1042+N1042</f>
        <v>0</v>
      </c>
      <c r="H1042" s="6">
        <f t="shared" ref="H1042" si="845">I1042+J1042+K1042+L1042+M1042+N1042+O1042</f>
        <v>0</v>
      </c>
      <c r="I1042" s="6">
        <f t="shared" ref="I1042" si="846">J1042+K1042+L1042+M1042+N1042+O1042+P1042</f>
        <v>0</v>
      </c>
      <c r="J1042" s="6">
        <f t="shared" ref="J1042" si="847">K1042+L1042+M1042+N1042+O1042+P1042+Q1042</f>
        <v>0</v>
      </c>
      <c r="K1042" s="10"/>
    </row>
    <row r="1043" spans="1:11" ht="15.75">
      <c r="A1043" s="8">
        <v>926</v>
      </c>
      <c r="B1043" s="10" t="s">
        <v>50</v>
      </c>
      <c r="C1043" s="6">
        <f t="shared" si="840"/>
        <v>5057.1000000000004</v>
      </c>
      <c r="D1043" s="6">
        <f>700+100-67+19.6</f>
        <v>752.6</v>
      </c>
      <c r="E1043" s="6">
        <v>404.5</v>
      </c>
      <c r="F1043" s="6">
        <v>0</v>
      </c>
      <c r="G1043" s="6">
        <v>0</v>
      </c>
      <c r="H1043" s="6">
        <v>1300</v>
      </c>
      <c r="I1043" s="6">
        <v>1300</v>
      </c>
      <c r="J1043" s="6">
        <v>1300</v>
      </c>
      <c r="K1043" s="38"/>
    </row>
    <row r="1044" spans="1:11">
      <c r="A1044" s="8">
        <v>927</v>
      </c>
      <c r="B1044" s="10" t="s">
        <v>21</v>
      </c>
      <c r="C1044" s="6">
        <f t="shared" si="840"/>
        <v>0</v>
      </c>
      <c r="D1044" s="6"/>
      <c r="E1044" s="6">
        <f t="shared" si="842"/>
        <v>0</v>
      </c>
      <c r="F1044" s="6">
        <f t="shared" ref="F1044" si="848">G1044+H1044+I1044+J1044+K1044+L1044+M1044</f>
        <v>0</v>
      </c>
      <c r="G1044" s="6">
        <f t="shared" ref="G1044" si="849">H1044+I1044+J1044+K1044+L1044+M1044+N1044</f>
        <v>0</v>
      </c>
      <c r="H1044" s="6">
        <f t="shared" ref="H1044" si="850">I1044+J1044+K1044+L1044+M1044+N1044+O1044</f>
        <v>0</v>
      </c>
      <c r="I1044" s="6">
        <f t="shared" ref="I1044" si="851">J1044+K1044+L1044+M1044+N1044+O1044+P1044</f>
        <v>0</v>
      </c>
      <c r="J1044" s="6">
        <f t="shared" ref="J1044" si="852">K1044+L1044+M1044+N1044+O1044+P1044+Q1044</f>
        <v>0</v>
      </c>
      <c r="K1044" s="10"/>
    </row>
    <row r="1045" spans="1:11" ht="25.5">
      <c r="A1045" s="8"/>
      <c r="B1045" s="13" t="s">
        <v>339</v>
      </c>
      <c r="C1045" s="6">
        <f>D1045+E1045+F1045+G1045+H1045+I1045+J1045</f>
        <v>67</v>
      </c>
      <c r="D1045" s="6">
        <f>D1046+D1047+D1048+D1049</f>
        <v>67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10"/>
    </row>
    <row r="1046" spans="1:11">
      <c r="A1046" s="8"/>
      <c r="B1046" s="10" t="s">
        <v>2</v>
      </c>
      <c r="C1046" s="6">
        <v>0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10"/>
    </row>
    <row r="1047" spans="1:11">
      <c r="A1047" s="8"/>
      <c r="B1047" s="10" t="s">
        <v>49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10"/>
    </row>
    <row r="1048" spans="1:11">
      <c r="A1048" s="8"/>
      <c r="B1048" s="10" t="s">
        <v>50</v>
      </c>
      <c r="C1048" s="6">
        <f>D1048+E1048+F1048+G1048+H1048+I1048+J1048</f>
        <v>67</v>
      </c>
      <c r="D1048" s="6">
        <v>67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10"/>
    </row>
    <row r="1049" spans="1:11">
      <c r="A1049" s="8"/>
      <c r="B1049" s="10" t="s">
        <v>21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10"/>
    </row>
    <row r="1050" spans="1:11" ht="27">
      <c r="A1050" s="8">
        <v>928</v>
      </c>
      <c r="B1050" s="44" t="s">
        <v>55</v>
      </c>
      <c r="C1050" s="5">
        <f t="shared" si="840"/>
        <v>1104.9000000000001</v>
      </c>
      <c r="D1050" s="5">
        <f>D1052+D1053+D1054</f>
        <v>126.1</v>
      </c>
      <c r="E1050" s="5">
        <f>E1052+E1053+E1054</f>
        <v>150</v>
      </c>
      <c r="F1050" s="5">
        <f t="shared" ref="F1050:J1050" si="853">F1052+F1053+F1054</f>
        <v>150</v>
      </c>
      <c r="G1050" s="5">
        <f t="shared" si="853"/>
        <v>157.5</v>
      </c>
      <c r="H1050" s="5">
        <f t="shared" si="853"/>
        <v>165.4</v>
      </c>
      <c r="I1050" s="5">
        <f t="shared" si="853"/>
        <v>173.6</v>
      </c>
      <c r="J1050" s="5">
        <f t="shared" si="853"/>
        <v>182.3</v>
      </c>
      <c r="K1050" s="48">
        <v>84</v>
      </c>
    </row>
    <row r="1051" spans="1:11" ht="15.75">
      <c r="A1051" s="8">
        <v>929</v>
      </c>
      <c r="B1051" s="44" t="s">
        <v>2</v>
      </c>
      <c r="C1051" s="6">
        <f t="shared" si="840"/>
        <v>0</v>
      </c>
      <c r="D1051" s="6">
        <f t="shared" ref="D1051" si="854">E1051+F1051+G1051+H1051+I1051+J1051+K1051</f>
        <v>0</v>
      </c>
      <c r="E1051" s="6">
        <f t="shared" ref="E1051" si="855">F1051+G1051+H1051+I1051+J1051+K1051+L1051</f>
        <v>0</v>
      </c>
      <c r="F1051" s="6">
        <f t="shared" ref="F1051" si="856">G1051+H1051+I1051+J1051+K1051+L1051+M1051</f>
        <v>0</v>
      </c>
      <c r="G1051" s="6">
        <f t="shared" ref="G1051" si="857">H1051+I1051+J1051+K1051+L1051+M1051+N1051</f>
        <v>0</v>
      </c>
      <c r="H1051" s="6">
        <f t="shared" ref="H1051" si="858">I1051+J1051+K1051+L1051+M1051+N1051+O1051</f>
        <v>0</v>
      </c>
      <c r="I1051" s="6">
        <f t="shared" ref="I1051" si="859">J1051+K1051+L1051+M1051+N1051+O1051+P1051</f>
        <v>0</v>
      </c>
      <c r="J1051" s="6">
        <f t="shared" ref="J1051" si="860">K1051+L1051+M1051+N1051+O1051+P1051+Q1051</f>
        <v>0</v>
      </c>
      <c r="K1051" s="38"/>
    </row>
    <row r="1052" spans="1:11">
      <c r="A1052" s="8">
        <v>930</v>
      </c>
      <c r="B1052" s="10" t="s">
        <v>49</v>
      </c>
      <c r="C1052" s="6">
        <f t="shared" si="840"/>
        <v>0</v>
      </c>
      <c r="D1052" s="6">
        <f t="shared" si="841"/>
        <v>0</v>
      </c>
      <c r="E1052" s="6">
        <f t="shared" si="842"/>
        <v>0</v>
      </c>
      <c r="F1052" s="6">
        <f t="shared" ref="F1052" si="861">G1052+H1052+I1052+J1052+K1052+L1052+M1052</f>
        <v>0</v>
      </c>
      <c r="G1052" s="6">
        <f t="shared" ref="G1052" si="862">H1052+I1052+J1052+K1052+L1052+M1052+N1052</f>
        <v>0</v>
      </c>
      <c r="H1052" s="6">
        <f t="shared" ref="H1052" si="863">I1052+J1052+K1052+L1052+M1052+N1052+O1052</f>
        <v>0</v>
      </c>
      <c r="I1052" s="6">
        <f t="shared" ref="I1052" si="864">J1052+K1052+L1052+M1052+N1052+O1052+P1052</f>
        <v>0</v>
      </c>
      <c r="J1052" s="6">
        <f t="shared" ref="J1052" si="865">K1052+L1052+M1052+N1052+O1052+P1052+Q1052</f>
        <v>0</v>
      </c>
      <c r="K1052" s="10"/>
    </row>
    <row r="1053" spans="1:11" ht="15.75">
      <c r="A1053" s="8">
        <v>931</v>
      </c>
      <c r="B1053" s="10" t="s">
        <v>50</v>
      </c>
      <c r="C1053" s="6">
        <f t="shared" si="840"/>
        <v>1104.9000000000001</v>
      </c>
      <c r="D1053" s="6">
        <f>D1058</f>
        <v>126.1</v>
      </c>
      <c r="E1053" s="6">
        <v>150</v>
      </c>
      <c r="F1053" s="6">
        <v>150</v>
      </c>
      <c r="G1053" s="6">
        <v>157.5</v>
      </c>
      <c r="H1053" s="6">
        <v>165.4</v>
      </c>
      <c r="I1053" s="6">
        <v>173.6</v>
      </c>
      <c r="J1053" s="6">
        <v>182.3</v>
      </c>
      <c r="K1053" s="38"/>
    </row>
    <row r="1054" spans="1:11">
      <c r="A1054" s="8">
        <v>932</v>
      </c>
      <c r="B1054" s="10" t="s">
        <v>21</v>
      </c>
      <c r="C1054" s="6">
        <f t="shared" si="840"/>
        <v>0</v>
      </c>
      <c r="D1054" s="6">
        <f t="shared" si="841"/>
        <v>0</v>
      </c>
      <c r="E1054" s="6">
        <f t="shared" si="842"/>
        <v>0</v>
      </c>
      <c r="F1054" s="6">
        <f t="shared" ref="F1054" si="866">G1054+H1054+I1054+J1054+K1054+L1054+M1054</f>
        <v>0</v>
      </c>
      <c r="G1054" s="6">
        <f t="shared" ref="G1054" si="867">H1054+I1054+J1054+K1054+L1054+M1054+N1054</f>
        <v>0</v>
      </c>
      <c r="H1054" s="6">
        <f t="shared" ref="H1054" si="868">I1054+J1054+K1054+L1054+M1054+N1054+O1054</f>
        <v>0</v>
      </c>
      <c r="I1054" s="6">
        <f t="shared" ref="I1054" si="869">J1054+K1054+L1054+M1054+N1054+O1054+P1054</f>
        <v>0</v>
      </c>
      <c r="J1054" s="6">
        <f t="shared" ref="J1054" si="870">K1054+L1054+M1054+N1054+O1054+P1054+Q1054</f>
        <v>0</v>
      </c>
      <c r="K1054" s="10"/>
    </row>
    <row r="1055" spans="1:11" ht="26.25">
      <c r="A1055" s="8">
        <v>933</v>
      </c>
      <c r="B1055" s="14" t="s">
        <v>258</v>
      </c>
      <c r="C1055" s="6">
        <f t="shared" si="840"/>
        <v>1104.9000000000001</v>
      </c>
      <c r="D1055" s="6">
        <f>D1057+D1058+D1059</f>
        <v>126.1</v>
      </c>
      <c r="E1055" s="6">
        <f>E1057+E1058+E1059</f>
        <v>150</v>
      </c>
      <c r="F1055" s="6">
        <f t="shared" ref="F1055:J1055" si="871">F1057+F1058+F1059</f>
        <v>150</v>
      </c>
      <c r="G1055" s="6">
        <f t="shared" si="871"/>
        <v>157.5</v>
      </c>
      <c r="H1055" s="6">
        <f t="shared" si="871"/>
        <v>165.4</v>
      </c>
      <c r="I1055" s="6">
        <f t="shared" si="871"/>
        <v>173.6</v>
      </c>
      <c r="J1055" s="6">
        <f t="shared" si="871"/>
        <v>182.3</v>
      </c>
      <c r="K1055" s="38"/>
    </row>
    <row r="1056" spans="1:11" ht="15.75">
      <c r="A1056" s="8">
        <v>934</v>
      </c>
      <c r="B1056" s="14" t="s">
        <v>2</v>
      </c>
      <c r="C1056" s="6">
        <f t="shared" si="840"/>
        <v>0</v>
      </c>
      <c r="D1056" s="6">
        <f t="shared" ref="D1056" si="872">E1056+F1056+G1056+H1056+I1056+J1056+K1056</f>
        <v>0</v>
      </c>
      <c r="E1056" s="6">
        <f t="shared" ref="E1056" si="873">F1056+G1056+H1056+I1056+J1056+K1056+L1056</f>
        <v>0</v>
      </c>
      <c r="F1056" s="6">
        <f t="shared" ref="F1056" si="874">G1056+H1056+I1056+J1056+K1056+L1056+M1056</f>
        <v>0</v>
      </c>
      <c r="G1056" s="6">
        <f t="shared" ref="G1056" si="875">H1056+I1056+J1056+K1056+L1056+M1056+N1056</f>
        <v>0</v>
      </c>
      <c r="H1056" s="6">
        <f t="shared" ref="H1056" si="876">I1056+J1056+K1056+L1056+M1056+N1056+O1056</f>
        <v>0</v>
      </c>
      <c r="I1056" s="6">
        <f t="shared" ref="I1056" si="877">J1056+K1056+L1056+M1056+N1056+O1056+P1056</f>
        <v>0</v>
      </c>
      <c r="J1056" s="6">
        <f t="shared" ref="J1056" si="878">K1056+L1056+M1056+N1056+O1056+P1056+Q1056</f>
        <v>0</v>
      </c>
      <c r="K1056" s="38"/>
    </row>
    <row r="1057" spans="1:11">
      <c r="A1057" s="8">
        <v>935</v>
      </c>
      <c r="B1057" s="10" t="s">
        <v>49</v>
      </c>
      <c r="C1057" s="6">
        <f t="shared" si="840"/>
        <v>0</v>
      </c>
      <c r="D1057" s="6">
        <f t="shared" si="841"/>
        <v>0</v>
      </c>
      <c r="E1057" s="6">
        <f t="shared" si="842"/>
        <v>0</v>
      </c>
      <c r="F1057" s="6">
        <f t="shared" ref="F1057" si="879">G1057+H1057+I1057+J1057+K1057+L1057+M1057</f>
        <v>0</v>
      </c>
      <c r="G1057" s="6">
        <f t="shared" ref="G1057" si="880">H1057+I1057+J1057+K1057+L1057+M1057+N1057</f>
        <v>0</v>
      </c>
      <c r="H1057" s="6">
        <f t="shared" ref="H1057" si="881">I1057+J1057+K1057+L1057+M1057+N1057+O1057</f>
        <v>0</v>
      </c>
      <c r="I1057" s="6">
        <f t="shared" ref="I1057" si="882">J1057+K1057+L1057+M1057+N1057+O1057+P1057</f>
        <v>0</v>
      </c>
      <c r="J1057" s="6">
        <f t="shared" ref="J1057" si="883">K1057+L1057+M1057+N1057+O1057+P1057+Q1057</f>
        <v>0</v>
      </c>
      <c r="K1057" s="10"/>
    </row>
    <row r="1058" spans="1:11" ht="15.75">
      <c r="A1058" s="8">
        <v>936</v>
      </c>
      <c r="B1058" s="10" t="s">
        <v>50</v>
      </c>
      <c r="C1058" s="6">
        <f t="shared" si="840"/>
        <v>1104.9000000000001</v>
      </c>
      <c r="D1058" s="6">
        <f>150-23.9</f>
        <v>126.1</v>
      </c>
      <c r="E1058" s="6">
        <v>150</v>
      </c>
      <c r="F1058" s="6">
        <v>150</v>
      </c>
      <c r="G1058" s="6">
        <v>157.5</v>
      </c>
      <c r="H1058" s="6">
        <v>165.4</v>
      </c>
      <c r="I1058" s="6">
        <v>173.6</v>
      </c>
      <c r="J1058" s="6">
        <v>182.3</v>
      </c>
      <c r="K1058" s="38"/>
    </row>
    <row r="1059" spans="1:11">
      <c r="A1059" s="8">
        <v>937</v>
      </c>
      <c r="B1059" s="10" t="s">
        <v>21</v>
      </c>
      <c r="C1059" s="6">
        <f t="shared" si="840"/>
        <v>0</v>
      </c>
      <c r="D1059" s="6">
        <f t="shared" si="841"/>
        <v>0</v>
      </c>
      <c r="E1059" s="6">
        <f t="shared" si="842"/>
        <v>0</v>
      </c>
      <c r="F1059" s="6">
        <f t="shared" ref="F1059" si="884">G1059+H1059+I1059+J1059+K1059+L1059+M1059</f>
        <v>0</v>
      </c>
      <c r="G1059" s="6">
        <f t="shared" ref="G1059" si="885">H1059+I1059+J1059+K1059+L1059+M1059+N1059</f>
        <v>0</v>
      </c>
      <c r="H1059" s="6">
        <f t="shared" ref="H1059" si="886">I1059+J1059+K1059+L1059+M1059+N1059+O1059</f>
        <v>0</v>
      </c>
      <c r="I1059" s="6">
        <f t="shared" ref="I1059" si="887">J1059+K1059+L1059+M1059+N1059+O1059+P1059</f>
        <v>0</v>
      </c>
      <c r="J1059" s="6">
        <f t="shared" ref="J1059" si="888">K1059+L1059+M1059+N1059+O1059+P1059+Q1059</f>
        <v>0</v>
      </c>
      <c r="K1059" s="10"/>
    </row>
    <row r="1060" spans="1:11" ht="15.75">
      <c r="A1060" s="8">
        <v>938</v>
      </c>
      <c r="B1060" s="44" t="s">
        <v>56</v>
      </c>
      <c r="C1060" s="5">
        <f t="shared" si="840"/>
        <v>1902.9</v>
      </c>
      <c r="D1060" s="5">
        <f>D1062+D1063+D1064</f>
        <v>447.90000000000003</v>
      </c>
      <c r="E1060" s="5">
        <f>E1062+E1063+E1064</f>
        <v>350</v>
      </c>
      <c r="F1060" s="5">
        <f t="shared" ref="F1060:J1060" si="889">F1062+F1063+F1064</f>
        <v>200</v>
      </c>
      <c r="G1060" s="5">
        <f t="shared" si="889"/>
        <v>210</v>
      </c>
      <c r="H1060" s="5">
        <f t="shared" si="889"/>
        <v>220.5</v>
      </c>
      <c r="I1060" s="5">
        <f t="shared" si="889"/>
        <v>231.5</v>
      </c>
      <c r="J1060" s="5">
        <f t="shared" si="889"/>
        <v>243</v>
      </c>
      <c r="K1060" s="38"/>
    </row>
    <row r="1061" spans="1:11" ht="15.75">
      <c r="A1061" s="8">
        <v>939</v>
      </c>
      <c r="B1061" s="50" t="s">
        <v>2</v>
      </c>
      <c r="C1061" s="6">
        <f t="shared" si="840"/>
        <v>0</v>
      </c>
      <c r="D1061" s="6">
        <f t="shared" ref="D1061" si="890">E1061+F1061+G1061+H1061+I1061+J1061+K1061</f>
        <v>0</v>
      </c>
      <c r="E1061" s="6">
        <f t="shared" ref="E1061" si="891">F1061+G1061+H1061+I1061+J1061+K1061+L1061</f>
        <v>0</v>
      </c>
      <c r="F1061" s="6">
        <f t="shared" ref="F1061" si="892">G1061+H1061+I1061+J1061+K1061+L1061+M1061</f>
        <v>0</v>
      </c>
      <c r="G1061" s="6">
        <f t="shared" ref="G1061" si="893">H1061+I1061+J1061+K1061+L1061+M1061+N1061</f>
        <v>0</v>
      </c>
      <c r="H1061" s="6">
        <f t="shared" ref="H1061" si="894">I1061+J1061+K1061+L1061+M1061+N1061+O1061</f>
        <v>0</v>
      </c>
      <c r="I1061" s="6">
        <f t="shared" ref="I1061" si="895">J1061+K1061+L1061+M1061+N1061+O1061+P1061</f>
        <v>0</v>
      </c>
      <c r="J1061" s="6">
        <f t="shared" ref="J1061" si="896">K1061+L1061+M1061+N1061+O1061+P1061+Q1061</f>
        <v>0</v>
      </c>
      <c r="K1061" s="38"/>
    </row>
    <row r="1062" spans="1:11">
      <c r="A1062" s="8">
        <v>940</v>
      </c>
      <c r="B1062" s="10" t="s">
        <v>49</v>
      </c>
      <c r="C1062" s="6">
        <f t="shared" si="840"/>
        <v>0</v>
      </c>
      <c r="D1062" s="6">
        <f t="shared" si="841"/>
        <v>0</v>
      </c>
      <c r="E1062" s="6">
        <f t="shared" si="842"/>
        <v>0</v>
      </c>
      <c r="F1062" s="6">
        <f t="shared" ref="F1062" si="897">G1062+H1062+I1062+J1062+K1062+L1062+M1062</f>
        <v>0</v>
      </c>
      <c r="G1062" s="6">
        <f t="shared" ref="G1062" si="898">H1062+I1062+J1062+K1062+L1062+M1062+N1062</f>
        <v>0</v>
      </c>
      <c r="H1062" s="6">
        <f t="shared" ref="H1062" si="899">I1062+J1062+K1062+L1062+M1062+N1062+O1062</f>
        <v>0</v>
      </c>
      <c r="I1062" s="6">
        <f t="shared" ref="I1062" si="900">J1062+K1062+L1062+M1062+N1062+O1062+P1062</f>
        <v>0</v>
      </c>
      <c r="J1062" s="6">
        <f t="shared" ref="J1062" si="901">K1062+L1062+M1062+N1062+O1062+P1062+Q1062</f>
        <v>0</v>
      </c>
      <c r="K1062" s="10"/>
    </row>
    <row r="1063" spans="1:11" ht="15.75">
      <c r="A1063" s="8">
        <v>941</v>
      </c>
      <c r="B1063" s="10" t="s">
        <v>50</v>
      </c>
      <c r="C1063" s="6">
        <f t="shared" si="840"/>
        <v>1902.9</v>
      </c>
      <c r="D1063" s="6">
        <f>D1068+D1073</f>
        <v>447.90000000000003</v>
      </c>
      <c r="E1063" s="6">
        <f>E1068+E1073</f>
        <v>350</v>
      </c>
      <c r="F1063" s="6">
        <f t="shared" ref="F1063:J1063" si="902">F1068</f>
        <v>200</v>
      </c>
      <c r="G1063" s="6">
        <f t="shared" si="902"/>
        <v>210</v>
      </c>
      <c r="H1063" s="6">
        <f t="shared" si="902"/>
        <v>220.5</v>
      </c>
      <c r="I1063" s="6">
        <f t="shared" si="902"/>
        <v>231.5</v>
      </c>
      <c r="J1063" s="6">
        <f t="shared" si="902"/>
        <v>243</v>
      </c>
      <c r="K1063" s="38"/>
    </row>
    <row r="1064" spans="1:11">
      <c r="A1064" s="8">
        <v>942</v>
      </c>
      <c r="B1064" s="10" t="s">
        <v>21</v>
      </c>
      <c r="C1064" s="6">
        <f t="shared" si="840"/>
        <v>0</v>
      </c>
      <c r="D1064" s="6">
        <f t="shared" si="841"/>
        <v>0</v>
      </c>
      <c r="E1064" s="6">
        <f t="shared" si="842"/>
        <v>0</v>
      </c>
      <c r="F1064" s="6">
        <f t="shared" ref="F1064" si="903">G1064+H1064+I1064+J1064+K1064+L1064+M1064</f>
        <v>0</v>
      </c>
      <c r="G1064" s="6">
        <f t="shared" ref="G1064" si="904">H1064+I1064+J1064+K1064+L1064+M1064+N1064</f>
        <v>0</v>
      </c>
      <c r="H1064" s="6">
        <f t="shared" ref="H1064" si="905">I1064+J1064+K1064+L1064+M1064+N1064+O1064</f>
        <v>0</v>
      </c>
      <c r="I1064" s="6">
        <f t="shared" ref="I1064" si="906">J1064+K1064+L1064+M1064+N1064+O1064+P1064</f>
        <v>0</v>
      </c>
      <c r="J1064" s="6">
        <f t="shared" ref="J1064" si="907">K1064+L1064+M1064+N1064+O1064+P1064+Q1064</f>
        <v>0</v>
      </c>
      <c r="K1064" s="10"/>
    </row>
    <row r="1065" spans="1:11" ht="26.25" customHeight="1">
      <c r="A1065" s="8">
        <v>943</v>
      </c>
      <c r="B1065" s="14" t="s">
        <v>306</v>
      </c>
      <c r="C1065" s="6">
        <f t="shared" si="840"/>
        <v>1802.9</v>
      </c>
      <c r="D1065" s="6">
        <f>D1067+D1068+D1069</f>
        <v>397.90000000000003</v>
      </c>
      <c r="E1065" s="6">
        <f>E1067+E1068+E1069</f>
        <v>300</v>
      </c>
      <c r="F1065" s="6">
        <f t="shared" ref="F1065:J1065" si="908">F1067+F1068+F1069</f>
        <v>200</v>
      </c>
      <c r="G1065" s="6">
        <f t="shared" si="908"/>
        <v>210</v>
      </c>
      <c r="H1065" s="6">
        <f t="shared" si="908"/>
        <v>220.5</v>
      </c>
      <c r="I1065" s="6">
        <f t="shared" si="908"/>
        <v>231.5</v>
      </c>
      <c r="J1065" s="6">
        <f t="shared" si="908"/>
        <v>243</v>
      </c>
      <c r="K1065" s="38"/>
    </row>
    <row r="1066" spans="1:11" ht="15.75">
      <c r="A1066" s="8">
        <v>944</v>
      </c>
      <c r="B1066" s="14" t="s">
        <v>2</v>
      </c>
      <c r="C1066" s="6">
        <f t="shared" si="840"/>
        <v>0</v>
      </c>
      <c r="D1066" s="6">
        <f t="shared" ref="D1066" si="909">E1066+F1066+G1066+H1066+I1066+J1066+K1066</f>
        <v>0</v>
      </c>
      <c r="E1066" s="6">
        <f t="shared" ref="E1066" si="910">F1066+G1066+H1066+I1066+J1066+K1066+L1066</f>
        <v>0</v>
      </c>
      <c r="F1066" s="6">
        <f t="shared" ref="F1066" si="911">G1066+H1066+I1066+J1066+K1066+L1066+M1066</f>
        <v>0</v>
      </c>
      <c r="G1066" s="6">
        <f t="shared" ref="G1066" si="912">H1066+I1066+J1066+K1066+L1066+M1066+N1066</f>
        <v>0</v>
      </c>
      <c r="H1066" s="6">
        <f t="shared" ref="H1066" si="913">I1066+J1066+K1066+L1066+M1066+N1066+O1066</f>
        <v>0</v>
      </c>
      <c r="I1066" s="6">
        <f t="shared" ref="I1066" si="914">J1066+K1066+L1066+M1066+N1066+O1066+P1066</f>
        <v>0</v>
      </c>
      <c r="J1066" s="6">
        <f t="shared" ref="J1066" si="915">K1066+L1066+M1066+N1066+O1066+P1066+Q1066</f>
        <v>0</v>
      </c>
      <c r="K1066" s="38"/>
    </row>
    <row r="1067" spans="1:11">
      <c r="A1067" s="8">
        <v>945</v>
      </c>
      <c r="B1067" s="10" t="s">
        <v>49</v>
      </c>
      <c r="C1067" s="6">
        <f t="shared" si="840"/>
        <v>0</v>
      </c>
      <c r="D1067" s="6">
        <f t="shared" si="841"/>
        <v>0</v>
      </c>
      <c r="E1067" s="6">
        <f t="shared" si="842"/>
        <v>0</v>
      </c>
      <c r="F1067" s="6">
        <f t="shared" ref="F1067" si="916">G1067+H1067+I1067+J1067+K1067+L1067+M1067</f>
        <v>0</v>
      </c>
      <c r="G1067" s="6">
        <f t="shared" ref="G1067" si="917">H1067+I1067+J1067+K1067+L1067+M1067+N1067</f>
        <v>0</v>
      </c>
      <c r="H1067" s="6">
        <f t="shared" ref="H1067" si="918">I1067+J1067+K1067+L1067+M1067+N1067+O1067</f>
        <v>0</v>
      </c>
      <c r="I1067" s="6">
        <f t="shared" ref="I1067" si="919">J1067+K1067+L1067+M1067+N1067+O1067+P1067</f>
        <v>0</v>
      </c>
      <c r="J1067" s="6">
        <f t="shared" ref="J1067" si="920">K1067+L1067+M1067+N1067+O1067+P1067+Q1067</f>
        <v>0</v>
      </c>
      <c r="K1067" s="10"/>
    </row>
    <row r="1068" spans="1:11" ht="15.75">
      <c r="A1068" s="8">
        <v>946</v>
      </c>
      <c r="B1068" s="10" t="s">
        <v>50</v>
      </c>
      <c r="C1068" s="6">
        <f t="shared" si="840"/>
        <v>1802.9</v>
      </c>
      <c r="D1068" s="6">
        <f>1067-251.8-119.1-217.9-80.3</f>
        <v>397.90000000000003</v>
      </c>
      <c r="E1068" s="6">
        <v>300</v>
      </c>
      <c r="F1068" s="6">
        <v>200</v>
      </c>
      <c r="G1068" s="6">
        <v>210</v>
      </c>
      <c r="H1068" s="6">
        <v>220.5</v>
      </c>
      <c r="I1068" s="6">
        <v>231.5</v>
      </c>
      <c r="J1068" s="6">
        <v>243</v>
      </c>
      <c r="K1068" s="38"/>
    </row>
    <row r="1069" spans="1:11">
      <c r="A1069" s="8">
        <v>947</v>
      </c>
      <c r="B1069" s="10" t="s">
        <v>21</v>
      </c>
      <c r="C1069" s="6">
        <f t="shared" si="840"/>
        <v>0</v>
      </c>
      <c r="D1069" s="6">
        <f t="shared" ref="D1069:D1074" si="921">E1069+F1069+G1069+H1069+I1069+J1069+K1069</f>
        <v>0</v>
      </c>
      <c r="E1069" s="6">
        <f t="shared" ref="E1069:E1074" si="922">F1069+G1069+H1069+I1069+J1069+K1069+L1069</f>
        <v>0</v>
      </c>
      <c r="F1069" s="6">
        <f t="shared" ref="F1069:F1074" si="923">G1069+H1069+I1069+J1069+K1069+L1069+M1069</f>
        <v>0</v>
      </c>
      <c r="G1069" s="6">
        <f t="shared" ref="G1069:G1074" si="924">H1069+I1069+J1069+K1069+L1069+M1069+N1069</f>
        <v>0</v>
      </c>
      <c r="H1069" s="6">
        <f t="shared" ref="H1069:H1074" si="925">I1069+J1069+K1069+L1069+M1069+N1069+O1069</f>
        <v>0</v>
      </c>
      <c r="I1069" s="6">
        <f t="shared" ref="I1069:I1074" si="926">J1069+K1069+L1069+M1069+N1069+O1069+P1069</f>
        <v>0</v>
      </c>
      <c r="J1069" s="6">
        <f t="shared" ref="J1069:J1074" si="927">K1069+L1069+M1069+N1069+O1069+P1069+Q1069</f>
        <v>0</v>
      </c>
      <c r="K1069" s="10"/>
    </row>
    <row r="1070" spans="1:11">
      <c r="A1070" s="8">
        <v>948</v>
      </c>
      <c r="B1070" s="13" t="s">
        <v>316</v>
      </c>
      <c r="C1070" s="6">
        <f t="shared" si="840"/>
        <v>100</v>
      </c>
      <c r="D1070" s="6">
        <f>D1071+D1072+D1073+D1074</f>
        <v>50</v>
      </c>
      <c r="E1070" s="6">
        <f>E1071+E1072+E1073+E1074</f>
        <v>50</v>
      </c>
      <c r="F1070" s="6">
        <f t="shared" si="923"/>
        <v>0</v>
      </c>
      <c r="G1070" s="6">
        <f t="shared" si="924"/>
        <v>0</v>
      </c>
      <c r="H1070" s="6">
        <f t="shared" si="925"/>
        <v>0</v>
      </c>
      <c r="I1070" s="6">
        <f t="shared" si="926"/>
        <v>0</v>
      </c>
      <c r="J1070" s="6">
        <f t="shared" si="927"/>
        <v>0</v>
      </c>
      <c r="K1070" s="10"/>
    </row>
    <row r="1071" spans="1:11">
      <c r="A1071" s="8">
        <v>949</v>
      </c>
      <c r="B1071" s="14" t="s">
        <v>2</v>
      </c>
      <c r="C1071" s="6">
        <f t="shared" si="840"/>
        <v>0</v>
      </c>
      <c r="D1071" s="6">
        <f t="shared" si="921"/>
        <v>0</v>
      </c>
      <c r="E1071" s="6">
        <f t="shared" si="922"/>
        <v>0</v>
      </c>
      <c r="F1071" s="6">
        <f t="shared" si="923"/>
        <v>0</v>
      </c>
      <c r="G1071" s="6">
        <f t="shared" si="924"/>
        <v>0</v>
      </c>
      <c r="H1071" s="6">
        <f t="shared" si="925"/>
        <v>0</v>
      </c>
      <c r="I1071" s="6">
        <f t="shared" si="926"/>
        <v>0</v>
      </c>
      <c r="J1071" s="6">
        <f t="shared" si="927"/>
        <v>0</v>
      </c>
      <c r="K1071" s="10"/>
    </row>
    <row r="1072" spans="1:11">
      <c r="A1072" s="8">
        <v>950</v>
      </c>
      <c r="B1072" s="10" t="s">
        <v>49</v>
      </c>
      <c r="C1072" s="6">
        <f t="shared" si="840"/>
        <v>0</v>
      </c>
      <c r="D1072" s="6">
        <f t="shared" si="921"/>
        <v>0</v>
      </c>
      <c r="E1072" s="6">
        <f t="shared" si="922"/>
        <v>0</v>
      </c>
      <c r="F1072" s="6">
        <f t="shared" si="923"/>
        <v>0</v>
      </c>
      <c r="G1072" s="6">
        <f t="shared" si="924"/>
        <v>0</v>
      </c>
      <c r="H1072" s="6">
        <f t="shared" si="925"/>
        <v>0</v>
      </c>
      <c r="I1072" s="6">
        <f t="shared" si="926"/>
        <v>0</v>
      </c>
      <c r="J1072" s="6">
        <f t="shared" si="927"/>
        <v>0</v>
      </c>
      <c r="K1072" s="10"/>
    </row>
    <row r="1073" spans="1:11">
      <c r="A1073" s="8">
        <v>951</v>
      </c>
      <c r="B1073" s="10" t="s">
        <v>50</v>
      </c>
      <c r="C1073" s="6">
        <f t="shared" si="840"/>
        <v>100</v>
      </c>
      <c r="D1073" s="6">
        <v>50</v>
      </c>
      <c r="E1073" s="6">
        <v>50</v>
      </c>
      <c r="F1073" s="6">
        <f t="shared" si="923"/>
        <v>0</v>
      </c>
      <c r="G1073" s="6">
        <f t="shared" si="924"/>
        <v>0</v>
      </c>
      <c r="H1073" s="6">
        <f t="shared" si="925"/>
        <v>0</v>
      </c>
      <c r="I1073" s="6">
        <f t="shared" si="926"/>
        <v>0</v>
      </c>
      <c r="J1073" s="6">
        <f t="shared" si="927"/>
        <v>0</v>
      </c>
      <c r="K1073" s="10"/>
    </row>
    <row r="1074" spans="1:11">
      <c r="A1074" s="8">
        <v>952</v>
      </c>
      <c r="B1074" s="10" t="s">
        <v>21</v>
      </c>
      <c r="C1074" s="6">
        <f t="shared" si="840"/>
        <v>0</v>
      </c>
      <c r="D1074" s="6">
        <f t="shared" si="921"/>
        <v>0</v>
      </c>
      <c r="E1074" s="6">
        <f t="shared" si="922"/>
        <v>0</v>
      </c>
      <c r="F1074" s="6">
        <f t="shared" si="923"/>
        <v>0</v>
      </c>
      <c r="G1074" s="6">
        <f t="shared" si="924"/>
        <v>0</v>
      </c>
      <c r="H1074" s="6">
        <f t="shared" si="925"/>
        <v>0</v>
      </c>
      <c r="I1074" s="6">
        <f t="shared" si="926"/>
        <v>0</v>
      </c>
      <c r="J1074" s="6">
        <f t="shared" si="927"/>
        <v>0</v>
      </c>
      <c r="K1074" s="10"/>
    </row>
    <row r="1075" spans="1:11" ht="40.5">
      <c r="A1075" s="8">
        <v>953</v>
      </c>
      <c r="B1075" s="44" t="s">
        <v>57</v>
      </c>
      <c r="C1075" s="5">
        <f t="shared" si="840"/>
        <v>23263.7</v>
      </c>
      <c r="D1075" s="5">
        <f>D1077+D1078+D1079</f>
        <v>4511.3</v>
      </c>
      <c r="E1075" s="5">
        <f>E1077+E1078</f>
        <v>8000</v>
      </c>
      <c r="F1075" s="5">
        <f t="shared" ref="F1075:J1075" si="928">F1077+F1078</f>
        <v>600</v>
      </c>
      <c r="G1075" s="5">
        <f t="shared" si="928"/>
        <v>2505</v>
      </c>
      <c r="H1075" s="5">
        <f t="shared" si="928"/>
        <v>2610.1999999999998</v>
      </c>
      <c r="I1075" s="5">
        <f t="shared" si="928"/>
        <v>2515.6999999999998</v>
      </c>
      <c r="J1075" s="5">
        <f t="shared" si="928"/>
        <v>2521.5</v>
      </c>
      <c r="K1075" s="48">
        <v>88.9</v>
      </c>
    </row>
    <row r="1076" spans="1:11" ht="15.75">
      <c r="A1076" s="8">
        <v>954</v>
      </c>
      <c r="B1076" s="50" t="s">
        <v>2</v>
      </c>
      <c r="C1076" s="6">
        <f t="shared" si="840"/>
        <v>0</v>
      </c>
      <c r="D1076" s="6">
        <f t="shared" ref="D1076" si="929">E1076+F1076+G1076+H1076+I1076+J1076+K1076</f>
        <v>0</v>
      </c>
      <c r="E1076" s="6">
        <f t="shared" ref="E1076" si="930">F1076+G1076+H1076+I1076+J1076+K1076+L1076</f>
        <v>0</v>
      </c>
      <c r="F1076" s="6">
        <f t="shared" ref="F1076" si="931">G1076+H1076+I1076+J1076+K1076+L1076+M1076</f>
        <v>0</v>
      </c>
      <c r="G1076" s="6">
        <f t="shared" ref="G1076" si="932">H1076+I1076+J1076+K1076+L1076+M1076+N1076</f>
        <v>0</v>
      </c>
      <c r="H1076" s="6">
        <f t="shared" ref="H1076" si="933">I1076+J1076+K1076+L1076+M1076+N1076+O1076</f>
        <v>0</v>
      </c>
      <c r="I1076" s="6">
        <f t="shared" ref="I1076" si="934">J1076+K1076+L1076+M1076+N1076+O1076+P1076</f>
        <v>0</v>
      </c>
      <c r="J1076" s="6">
        <f t="shared" ref="J1076" si="935">K1076+L1076+M1076+N1076+O1076+P1076+Q1076</f>
        <v>0</v>
      </c>
      <c r="K1076" s="38"/>
    </row>
    <row r="1077" spans="1:11">
      <c r="A1077" s="8">
        <v>955</v>
      </c>
      <c r="B1077" s="10" t="s">
        <v>49</v>
      </c>
      <c r="C1077" s="6">
        <f t="shared" si="840"/>
        <v>707.40000000000009</v>
      </c>
      <c r="D1077" s="6">
        <f>D1097+D1127+D1147</f>
        <v>707.40000000000009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10"/>
    </row>
    <row r="1078" spans="1:11" ht="15.75">
      <c r="A1078" s="8">
        <v>956</v>
      </c>
      <c r="B1078" s="10" t="s">
        <v>50</v>
      </c>
      <c r="C1078" s="6">
        <f t="shared" si="840"/>
        <v>22556.3</v>
      </c>
      <c r="D1078" s="6">
        <f>D1083+D1088+D1093+D1098+D1103+D1108+D1113+D1118+D1123+D1128+D1133+D1143+D1148</f>
        <v>3803.9</v>
      </c>
      <c r="E1078" s="6">
        <f t="shared" ref="E1078:J1078" si="936">E1083+E1088+E1093+E1098+E1103+E1108+E1113+E1118+E1123+E1128+E1133+E1138</f>
        <v>8000</v>
      </c>
      <c r="F1078" s="6">
        <f t="shared" si="936"/>
        <v>600</v>
      </c>
      <c r="G1078" s="6">
        <f t="shared" si="936"/>
        <v>2505</v>
      </c>
      <c r="H1078" s="6">
        <f t="shared" si="936"/>
        <v>2610.1999999999998</v>
      </c>
      <c r="I1078" s="6">
        <f t="shared" si="936"/>
        <v>2515.6999999999998</v>
      </c>
      <c r="J1078" s="6">
        <f t="shared" si="936"/>
        <v>2521.5</v>
      </c>
      <c r="K1078" s="38"/>
    </row>
    <row r="1079" spans="1:11">
      <c r="A1079" s="8">
        <v>957</v>
      </c>
      <c r="B1079" s="10" t="s">
        <v>21</v>
      </c>
      <c r="C1079" s="6">
        <f t="shared" si="840"/>
        <v>0</v>
      </c>
      <c r="D1079" s="6">
        <f t="shared" si="841"/>
        <v>0</v>
      </c>
      <c r="E1079" s="6">
        <f t="shared" si="842"/>
        <v>0</v>
      </c>
      <c r="F1079" s="6">
        <f t="shared" ref="F1079" si="937">G1079+H1079+I1079+J1079+K1079+L1079+M1079</f>
        <v>0</v>
      </c>
      <c r="G1079" s="6">
        <f t="shared" ref="G1079" si="938">H1079+I1079+J1079+K1079+L1079+M1079+N1079</f>
        <v>0</v>
      </c>
      <c r="H1079" s="6">
        <f t="shared" ref="H1079" si="939">I1079+J1079+K1079+L1079+M1079+N1079+O1079</f>
        <v>0</v>
      </c>
      <c r="I1079" s="6">
        <f t="shared" ref="I1079" si="940">J1079+K1079+L1079+M1079+N1079+O1079+P1079</f>
        <v>0</v>
      </c>
      <c r="J1079" s="6">
        <f t="shared" ref="J1079" si="941">K1079+L1079+M1079+N1079+O1079+P1079+Q1079</f>
        <v>0</v>
      </c>
      <c r="K1079" s="10"/>
    </row>
    <row r="1080" spans="1:11" ht="25.5">
      <c r="A1080" s="8">
        <v>958</v>
      </c>
      <c r="B1080" s="13" t="s">
        <v>259</v>
      </c>
      <c r="C1080" s="6">
        <f t="shared" si="840"/>
        <v>6400</v>
      </c>
      <c r="D1080" s="6">
        <f>D1082+D1083+D1084</f>
        <v>1000</v>
      </c>
      <c r="E1080" s="6">
        <f>E1082+E1083+E1084</f>
        <v>1000</v>
      </c>
      <c r="F1080" s="6">
        <f t="shared" ref="F1080:J1080" si="942">F1082+F1083+F1084</f>
        <v>0</v>
      </c>
      <c r="G1080" s="6">
        <f t="shared" si="942"/>
        <v>1100</v>
      </c>
      <c r="H1080" s="6">
        <f t="shared" si="942"/>
        <v>1100</v>
      </c>
      <c r="I1080" s="6">
        <f t="shared" si="942"/>
        <v>1100</v>
      </c>
      <c r="J1080" s="6">
        <f t="shared" si="942"/>
        <v>1100</v>
      </c>
      <c r="K1080" s="38"/>
    </row>
    <row r="1081" spans="1:11" ht="15.75">
      <c r="A1081" s="8">
        <v>959</v>
      </c>
      <c r="B1081" s="13" t="s">
        <v>2</v>
      </c>
      <c r="C1081" s="6">
        <f t="shared" si="840"/>
        <v>0</v>
      </c>
      <c r="D1081" s="6">
        <f t="shared" ref="D1081" si="943">E1081+F1081+G1081+H1081+I1081+J1081+K1081</f>
        <v>0</v>
      </c>
      <c r="E1081" s="6">
        <f t="shared" ref="E1081" si="944">F1081+G1081+H1081+I1081+J1081+K1081+L1081</f>
        <v>0</v>
      </c>
      <c r="F1081" s="6">
        <f t="shared" ref="F1081" si="945">G1081+H1081+I1081+J1081+K1081+L1081+M1081</f>
        <v>0</v>
      </c>
      <c r="G1081" s="6">
        <f t="shared" ref="G1081" si="946">H1081+I1081+J1081+K1081+L1081+M1081+N1081</f>
        <v>0</v>
      </c>
      <c r="H1081" s="6">
        <f t="shared" ref="H1081" si="947">I1081+J1081+K1081+L1081+M1081+N1081+O1081</f>
        <v>0</v>
      </c>
      <c r="I1081" s="6">
        <f t="shared" ref="I1081" si="948">J1081+K1081+L1081+M1081+N1081+O1081+P1081</f>
        <v>0</v>
      </c>
      <c r="J1081" s="6">
        <f t="shared" ref="J1081" si="949">K1081+L1081+M1081+N1081+O1081+P1081+Q1081</f>
        <v>0</v>
      </c>
      <c r="K1081" s="38"/>
    </row>
    <row r="1082" spans="1:11">
      <c r="A1082" s="8">
        <v>960</v>
      </c>
      <c r="B1082" s="10" t="s">
        <v>49</v>
      </c>
      <c r="C1082" s="6">
        <f t="shared" si="840"/>
        <v>0</v>
      </c>
      <c r="D1082" s="6">
        <f t="shared" si="841"/>
        <v>0</v>
      </c>
      <c r="E1082" s="6">
        <f t="shared" si="842"/>
        <v>0</v>
      </c>
      <c r="F1082" s="6">
        <f t="shared" ref="F1082" si="950">G1082+H1082+I1082+J1082+K1082+L1082+M1082</f>
        <v>0</v>
      </c>
      <c r="G1082" s="6">
        <f t="shared" ref="G1082" si="951">H1082+I1082+J1082+K1082+L1082+M1082+N1082</f>
        <v>0</v>
      </c>
      <c r="H1082" s="6">
        <f t="shared" ref="H1082" si="952">I1082+J1082+K1082+L1082+M1082+N1082+O1082</f>
        <v>0</v>
      </c>
      <c r="I1082" s="6">
        <f t="shared" ref="I1082" si="953">J1082+K1082+L1082+M1082+N1082+O1082+P1082</f>
        <v>0</v>
      </c>
      <c r="J1082" s="6">
        <f t="shared" ref="J1082" si="954">K1082+L1082+M1082+N1082+O1082+P1082+Q1082</f>
        <v>0</v>
      </c>
      <c r="K1082" s="10"/>
    </row>
    <row r="1083" spans="1:11" ht="15.75">
      <c r="A1083" s="8">
        <v>961</v>
      </c>
      <c r="B1083" s="10" t="s">
        <v>50</v>
      </c>
      <c r="C1083" s="6">
        <f t="shared" si="840"/>
        <v>6400</v>
      </c>
      <c r="D1083" s="6">
        <v>1000</v>
      </c>
      <c r="E1083" s="6">
        <v>1000</v>
      </c>
      <c r="F1083" s="6">
        <v>0</v>
      </c>
      <c r="G1083" s="6">
        <v>1100</v>
      </c>
      <c r="H1083" s="6">
        <v>1100</v>
      </c>
      <c r="I1083" s="6">
        <v>1100</v>
      </c>
      <c r="J1083" s="6">
        <v>1100</v>
      </c>
      <c r="K1083" s="38"/>
    </row>
    <row r="1084" spans="1:11">
      <c r="A1084" s="8">
        <v>962</v>
      </c>
      <c r="B1084" s="10" t="s">
        <v>21</v>
      </c>
      <c r="C1084" s="6">
        <f t="shared" si="840"/>
        <v>0</v>
      </c>
      <c r="D1084" s="6">
        <f t="shared" si="841"/>
        <v>0</v>
      </c>
      <c r="E1084" s="6">
        <f t="shared" si="842"/>
        <v>0</v>
      </c>
      <c r="F1084" s="6">
        <f t="shared" ref="F1084" si="955">G1084+H1084+I1084+J1084+K1084+L1084+M1084</f>
        <v>0</v>
      </c>
      <c r="G1084" s="6">
        <f t="shared" ref="G1084" si="956">H1084+I1084+J1084+K1084+L1084+M1084+N1084</f>
        <v>0</v>
      </c>
      <c r="H1084" s="6">
        <f t="shared" ref="H1084" si="957">I1084+J1084+K1084+L1084+M1084+N1084+O1084</f>
        <v>0</v>
      </c>
      <c r="I1084" s="6">
        <f t="shared" ref="I1084" si="958">J1084+K1084+L1084+M1084+N1084+O1084+P1084</f>
        <v>0</v>
      </c>
      <c r="J1084" s="6">
        <f t="shared" ref="J1084" si="959">K1084+L1084+M1084+N1084+O1084+P1084+Q1084</f>
        <v>0</v>
      </c>
      <c r="K1084" s="10"/>
    </row>
    <row r="1085" spans="1:11" ht="26.25">
      <c r="A1085" s="8">
        <v>963</v>
      </c>
      <c r="B1085" s="14" t="s">
        <v>260</v>
      </c>
      <c r="C1085" s="6">
        <f t="shared" si="840"/>
        <v>800</v>
      </c>
      <c r="D1085" s="6">
        <f>D1087+D1088+D1089</f>
        <v>100</v>
      </c>
      <c r="E1085" s="6">
        <f>E1087+E1088+E1089</f>
        <v>100</v>
      </c>
      <c r="F1085" s="6">
        <f t="shared" ref="F1085:J1085" si="960">F1087+F1088+F1089</f>
        <v>200</v>
      </c>
      <c r="G1085" s="6">
        <f t="shared" si="960"/>
        <v>100</v>
      </c>
      <c r="H1085" s="6">
        <f t="shared" si="960"/>
        <v>100</v>
      </c>
      <c r="I1085" s="6">
        <f t="shared" si="960"/>
        <v>100</v>
      </c>
      <c r="J1085" s="6">
        <f t="shared" si="960"/>
        <v>100</v>
      </c>
      <c r="K1085" s="38"/>
    </row>
    <row r="1086" spans="1:11" ht="15.75">
      <c r="A1086" s="8">
        <v>964</v>
      </c>
      <c r="B1086" s="14" t="s">
        <v>2</v>
      </c>
      <c r="C1086" s="6">
        <f t="shared" si="840"/>
        <v>0</v>
      </c>
      <c r="D1086" s="6">
        <f t="shared" ref="D1086" si="961">E1086+F1086+G1086+H1086+I1086+J1086+K1086</f>
        <v>0</v>
      </c>
      <c r="E1086" s="6">
        <f t="shared" ref="E1086" si="962">F1086+G1086+H1086+I1086+J1086+K1086+L1086</f>
        <v>0</v>
      </c>
      <c r="F1086" s="6">
        <f t="shared" ref="F1086" si="963">G1086+H1086+I1086+J1086+K1086+L1086+M1086</f>
        <v>0</v>
      </c>
      <c r="G1086" s="6">
        <f t="shared" ref="G1086" si="964">H1086+I1086+J1086+K1086+L1086+M1086+N1086</f>
        <v>0</v>
      </c>
      <c r="H1086" s="6">
        <f t="shared" ref="H1086" si="965">I1086+J1086+K1086+L1086+M1086+N1086+O1086</f>
        <v>0</v>
      </c>
      <c r="I1086" s="6">
        <f t="shared" ref="I1086" si="966">J1086+K1086+L1086+M1086+N1086+O1086+P1086</f>
        <v>0</v>
      </c>
      <c r="J1086" s="6">
        <f t="shared" ref="J1086" si="967">K1086+L1086+M1086+N1086+O1086+P1086+Q1086</f>
        <v>0</v>
      </c>
      <c r="K1086" s="38"/>
    </row>
    <row r="1087" spans="1:11">
      <c r="A1087" s="8">
        <v>965</v>
      </c>
      <c r="B1087" s="10" t="s">
        <v>49</v>
      </c>
      <c r="C1087" s="6">
        <f t="shared" si="840"/>
        <v>0</v>
      </c>
      <c r="D1087" s="6">
        <f t="shared" si="841"/>
        <v>0</v>
      </c>
      <c r="E1087" s="6">
        <f t="shared" si="842"/>
        <v>0</v>
      </c>
      <c r="F1087" s="6">
        <f t="shared" ref="F1087" si="968">G1087+H1087+I1087+J1087+K1087+L1087+M1087</f>
        <v>0</v>
      </c>
      <c r="G1087" s="6">
        <f t="shared" ref="G1087" si="969">H1087+I1087+J1087+K1087+L1087+M1087+N1087</f>
        <v>0</v>
      </c>
      <c r="H1087" s="6">
        <f t="shared" ref="H1087" si="970">I1087+J1087+K1087+L1087+M1087+N1087+O1087</f>
        <v>0</v>
      </c>
      <c r="I1087" s="6">
        <f t="shared" ref="I1087" si="971">J1087+K1087+L1087+M1087+N1087+O1087+P1087</f>
        <v>0</v>
      </c>
      <c r="J1087" s="6">
        <f t="shared" ref="J1087" si="972">K1087+L1087+M1087+N1087+O1087+P1087+Q1087</f>
        <v>0</v>
      </c>
      <c r="K1087" s="10"/>
    </row>
    <row r="1088" spans="1:11" ht="15.75">
      <c r="A1088" s="8">
        <v>966</v>
      </c>
      <c r="B1088" s="10" t="s">
        <v>50</v>
      </c>
      <c r="C1088" s="6">
        <f t="shared" si="840"/>
        <v>800</v>
      </c>
      <c r="D1088" s="6">
        <v>100</v>
      </c>
      <c r="E1088" s="6">
        <v>100</v>
      </c>
      <c r="F1088" s="6">
        <v>200</v>
      </c>
      <c r="G1088" s="6">
        <v>100</v>
      </c>
      <c r="H1088" s="6">
        <v>100</v>
      </c>
      <c r="I1088" s="6">
        <v>100</v>
      </c>
      <c r="J1088" s="6">
        <v>100</v>
      </c>
      <c r="K1088" s="38"/>
    </row>
    <row r="1089" spans="1:12">
      <c r="A1089" s="8">
        <v>967</v>
      </c>
      <c r="B1089" s="10" t="s">
        <v>21</v>
      </c>
      <c r="C1089" s="6">
        <f t="shared" si="840"/>
        <v>0</v>
      </c>
      <c r="D1089" s="6">
        <f t="shared" si="841"/>
        <v>0</v>
      </c>
      <c r="E1089" s="6">
        <f t="shared" si="842"/>
        <v>0</v>
      </c>
      <c r="F1089" s="6">
        <f t="shared" ref="F1089:F1092" si="973">G1089+H1089+I1089+J1089+K1089+L1089+M1089</f>
        <v>0</v>
      </c>
      <c r="G1089" s="6">
        <f t="shared" ref="G1089:G1092" si="974">H1089+I1089+J1089+K1089+L1089+M1089+N1089</f>
        <v>0</v>
      </c>
      <c r="H1089" s="6">
        <f t="shared" ref="H1089:H1092" si="975">I1089+J1089+K1089+L1089+M1089+N1089+O1089</f>
        <v>0</v>
      </c>
      <c r="I1089" s="6">
        <f t="shared" ref="I1089:I1092" si="976">J1089+K1089+L1089+M1089+N1089+O1089+P1089</f>
        <v>0</v>
      </c>
      <c r="J1089" s="6">
        <f t="shared" ref="J1089:J1092" si="977">K1089+L1089+M1089+N1089+O1089+P1089+Q1089</f>
        <v>0</v>
      </c>
      <c r="K1089" s="10"/>
    </row>
    <row r="1090" spans="1:12" ht="26.25">
      <c r="A1090" s="8">
        <v>968</v>
      </c>
      <c r="B1090" s="14" t="s">
        <v>261</v>
      </c>
      <c r="C1090" s="6">
        <f t="shared" si="840"/>
        <v>261.5</v>
      </c>
      <c r="D1090" s="6">
        <f>D1092+D1093+D1094</f>
        <v>61.5</v>
      </c>
      <c r="E1090" s="6">
        <f>E1091+E1092+E1093+E1094</f>
        <v>100</v>
      </c>
      <c r="F1090" s="6">
        <f>F1091+F1092+F1093+F1094</f>
        <v>100</v>
      </c>
      <c r="G1090" s="6">
        <f t="shared" si="974"/>
        <v>0</v>
      </c>
      <c r="H1090" s="6">
        <f t="shared" si="975"/>
        <v>0</v>
      </c>
      <c r="I1090" s="6">
        <f t="shared" si="976"/>
        <v>0</v>
      </c>
      <c r="J1090" s="6">
        <f t="shared" si="977"/>
        <v>0</v>
      </c>
      <c r="K1090" s="38"/>
    </row>
    <row r="1091" spans="1:12" ht="15.75">
      <c r="A1091" s="8">
        <v>969</v>
      </c>
      <c r="B1091" s="14" t="s">
        <v>2</v>
      </c>
      <c r="C1091" s="6">
        <f t="shared" si="840"/>
        <v>0</v>
      </c>
      <c r="D1091" s="6">
        <f t="shared" ref="D1091" si="978">E1091+F1091+G1091+H1091+I1091+J1091+K1091</f>
        <v>0</v>
      </c>
      <c r="E1091" s="6">
        <f t="shared" si="842"/>
        <v>0</v>
      </c>
      <c r="F1091" s="6">
        <f t="shared" si="973"/>
        <v>0</v>
      </c>
      <c r="G1091" s="6">
        <f t="shared" si="974"/>
        <v>0</v>
      </c>
      <c r="H1091" s="6">
        <f t="shared" si="975"/>
        <v>0</v>
      </c>
      <c r="I1091" s="6">
        <f t="shared" si="976"/>
        <v>0</v>
      </c>
      <c r="J1091" s="6">
        <f t="shared" si="977"/>
        <v>0</v>
      </c>
      <c r="K1091" s="38"/>
    </row>
    <row r="1092" spans="1:12">
      <c r="A1092" s="8">
        <v>970</v>
      </c>
      <c r="B1092" s="10" t="s">
        <v>49</v>
      </c>
      <c r="C1092" s="6">
        <f t="shared" si="840"/>
        <v>0</v>
      </c>
      <c r="D1092" s="6">
        <f t="shared" si="841"/>
        <v>0</v>
      </c>
      <c r="E1092" s="6">
        <f t="shared" si="842"/>
        <v>0</v>
      </c>
      <c r="F1092" s="6">
        <f t="shared" si="973"/>
        <v>0</v>
      </c>
      <c r="G1092" s="6">
        <f t="shared" si="974"/>
        <v>0</v>
      </c>
      <c r="H1092" s="6">
        <f t="shared" si="975"/>
        <v>0</v>
      </c>
      <c r="I1092" s="6">
        <f t="shared" si="976"/>
        <v>0</v>
      </c>
      <c r="J1092" s="6">
        <f t="shared" si="977"/>
        <v>0</v>
      </c>
      <c r="K1092" s="10"/>
    </row>
    <row r="1093" spans="1:12" ht="15.75">
      <c r="A1093" s="8">
        <v>971</v>
      </c>
      <c r="B1093" s="10" t="s">
        <v>50</v>
      </c>
      <c r="C1093" s="6">
        <f t="shared" si="840"/>
        <v>561.5</v>
      </c>
      <c r="D1093" s="6">
        <f>100-38.5</f>
        <v>61.5</v>
      </c>
      <c r="E1093" s="6">
        <v>100</v>
      </c>
      <c r="F1093" s="6">
        <v>100</v>
      </c>
      <c r="G1093" s="6">
        <v>0</v>
      </c>
      <c r="H1093" s="6">
        <v>100</v>
      </c>
      <c r="I1093" s="6">
        <v>100</v>
      </c>
      <c r="J1093" s="6">
        <v>100</v>
      </c>
      <c r="K1093" s="38"/>
    </row>
    <row r="1094" spans="1:12">
      <c r="A1094" s="8">
        <v>972</v>
      </c>
      <c r="B1094" s="10" t="s">
        <v>21</v>
      </c>
      <c r="C1094" s="6">
        <f t="shared" si="840"/>
        <v>0</v>
      </c>
      <c r="D1094" s="6">
        <f t="shared" si="841"/>
        <v>0</v>
      </c>
      <c r="E1094" s="6">
        <f t="shared" si="842"/>
        <v>0</v>
      </c>
      <c r="F1094" s="6">
        <f t="shared" ref="F1094" si="979">G1094+H1094+I1094+J1094+K1094+L1094+M1094</f>
        <v>0</v>
      </c>
      <c r="G1094" s="6">
        <f t="shared" ref="G1094" si="980">H1094+I1094+J1094+K1094+L1094+M1094+N1094</f>
        <v>0</v>
      </c>
      <c r="H1094" s="6">
        <f t="shared" ref="H1094" si="981">I1094+J1094+K1094+L1094+M1094+N1094+O1094</f>
        <v>0</v>
      </c>
      <c r="I1094" s="6">
        <f t="shared" ref="I1094" si="982">J1094+K1094+L1094+M1094+N1094+O1094+P1094</f>
        <v>0</v>
      </c>
      <c r="J1094" s="6">
        <f t="shared" ref="J1094" si="983">K1094+L1094+M1094+N1094+O1094+P1094+Q1094</f>
        <v>0</v>
      </c>
      <c r="K1094" s="10"/>
    </row>
    <row r="1095" spans="1:12" ht="26.25">
      <c r="A1095" s="8">
        <v>973</v>
      </c>
      <c r="B1095" s="14" t="s">
        <v>262</v>
      </c>
      <c r="C1095" s="6">
        <f t="shared" si="840"/>
        <v>4004.5</v>
      </c>
      <c r="D1095" s="6">
        <f>D1097+D1098+D1099</f>
        <v>1504.4999999999998</v>
      </c>
      <c r="E1095" s="6">
        <f>E1097+E1098+E1099</f>
        <v>1500</v>
      </c>
      <c r="F1095" s="6">
        <f t="shared" ref="F1095:J1095" si="984">F1097+F1098+F1099</f>
        <v>0</v>
      </c>
      <c r="G1095" s="6">
        <f t="shared" si="984"/>
        <v>300</v>
      </c>
      <c r="H1095" s="6">
        <f t="shared" si="984"/>
        <v>300</v>
      </c>
      <c r="I1095" s="6">
        <f t="shared" si="984"/>
        <v>200</v>
      </c>
      <c r="J1095" s="6">
        <f t="shared" si="984"/>
        <v>200</v>
      </c>
      <c r="K1095" s="38"/>
    </row>
    <row r="1096" spans="1:12" ht="15.75">
      <c r="A1096" s="8">
        <v>974</v>
      </c>
      <c r="B1096" s="14" t="s">
        <v>2</v>
      </c>
      <c r="C1096" s="6">
        <f t="shared" si="840"/>
        <v>0</v>
      </c>
      <c r="D1096" s="6">
        <f t="shared" ref="D1096" si="985">E1096+F1096+G1096+H1096+I1096+J1096+K1096</f>
        <v>0</v>
      </c>
      <c r="E1096" s="6">
        <f t="shared" ref="E1096" si="986">F1096+G1096+H1096+I1096+J1096+K1096+L1096</f>
        <v>0</v>
      </c>
      <c r="F1096" s="6">
        <f t="shared" ref="F1096" si="987">G1096+H1096+I1096+J1096+K1096+L1096+M1096</f>
        <v>0</v>
      </c>
      <c r="G1096" s="6">
        <f t="shared" ref="G1096" si="988">H1096+I1096+J1096+K1096+L1096+M1096+N1096</f>
        <v>0</v>
      </c>
      <c r="H1096" s="6">
        <f t="shared" ref="H1096" si="989">I1096+J1096+K1096+L1096+M1096+N1096+O1096</f>
        <v>0</v>
      </c>
      <c r="I1096" s="6">
        <f t="shared" ref="I1096" si="990">J1096+K1096+L1096+M1096+N1096+O1096+P1096</f>
        <v>0</v>
      </c>
      <c r="J1096" s="6">
        <f t="shared" ref="J1096" si="991">K1096+L1096+M1096+N1096+O1096+P1096+Q1096</f>
        <v>0</v>
      </c>
      <c r="K1096" s="38"/>
    </row>
    <row r="1097" spans="1:12">
      <c r="A1097" s="8">
        <v>975</v>
      </c>
      <c r="B1097" s="10" t="s">
        <v>49</v>
      </c>
      <c r="C1097" s="6">
        <f t="shared" si="840"/>
        <v>207.3</v>
      </c>
      <c r="D1097" s="6">
        <f>350-142.7</f>
        <v>207.3</v>
      </c>
      <c r="E1097" s="6">
        <f t="shared" si="842"/>
        <v>0</v>
      </c>
      <c r="F1097" s="6">
        <f t="shared" ref="F1097" si="992">G1097+H1097+I1097+J1097+K1097+L1097+M1097</f>
        <v>0</v>
      </c>
      <c r="G1097" s="6">
        <f t="shared" ref="G1097" si="993">H1097+I1097+J1097+K1097+L1097+M1097+N1097</f>
        <v>0</v>
      </c>
      <c r="H1097" s="6">
        <f t="shared" ref="H1097" si="994">I1097+J1097+K1097+L1097+M1097+N1097+O1097</f>
        <v>0</v>
      </c>
      <c r="I1097" s="6">
        <f t="shared" ref="I1097" si="995">J1097+K1097+L1097+M1097+N1097+O1097+P1097</f>
        <v>0</v>
      </c>
      <c r="J1097" s="6">
        <f t="shared" ref="J1097" si="996">K1097+L1097+M1097+N1097+O1097+P1097+Q1097</f>
        <v>0</v>
      </c>
      <c r="K1097" s="10"/>
    </row>
    <row r="1098" spans="1:12" ht="15.75">
      <c r="A1098" s="8">
        <v>976</v>
      </c>
      <c r="B1098" s="10" t="s">
        <v>50</v>
      </c>
      <c r="C1098" s="6">
        <f t="shared" si="840"/>
        <v>3797.2</v>
      </c>
      <c r="D1098" s="6">
        <f>4250-2952.8</f>
        <v>1297.1999999999998</v>
      </c>
      <c r="E1098" s="6">
        <v>1500</v>
      </c>
      <c r="F1098" s="6">
        <v>0</v>
      </c>
      <c r="G1098" s="6">
        <v>300</v>
      </c>
      <c r="H1098" s="6">
        <v>300</v>
      </c>
      <c r="I1098" s="6">
        <v>200</v>
      </c>
      <c r="J1098" s="6">
        <v>200</v>
      </c>
      <c r="K1098" s="38"/>
    </row>
    <row r="1099" spans="1:12">
      <c r="A1099" s="8">
        <v>977</v>
      </c>
      <c r="B1099" s="10" t="s">
        <v>21</v>
      </c>
      <c r="C1099" s="6">
        <f t="shared" si="840"/>
        <v>0</v>
      </c>
      <c r="D1099" s="6">
        <f t="shared" si="841"/>
        <v>0</v>
      </c>
      <c r="E1099" s="6">
        <f t="shared" si="842"/>
        <v>0</v>
      </c>
      <c r="F1099" s="6">
        <f t="shared" ref="F1099" si="997">G1099+H1099+I1099+J1099+K1099+L1099+M1099</f>
        <v>0</v>
      </c>
      <c r="G1099" s="6">
        <f t="shared" ref="G1099" si="998">H1099+I1099+J1099+K1099+L1099+M1099+N1099</f>
        <v>0</v>
      </c>
      <c r="H1099" s="6">
        <f t="shared" ref="H1099" si="999">I1099+J1099+K1099+L1099+M1099+N1099+O1099</f>
        <v>0</v>
      </c>
      <c r="I1099" s="6">
        <f t="shared" ref="I1099" si="1000">J1099+K1099+L1099+M1099+N1099+O1099+P1099</f>
        <v>0</v>
      </c>
      <c r="J1099" s="6">
        <f t="shared" ref="J1099" si="1001">K1099+L1099+M1099+N1099+O1099+P1099+Q1099</f>
        <v>0</v>
      </c>
      <c r="K1099" s="10"/>
    </row>
    <row r="1100" spans="1:12" ht="39">
      <c r="A1100" s="8">
        <v>978</v>
      </c>
      <c r="B1100" s="14" t="s">
        <v>263</v>
      </c>
      <c r="C1100" s="6">
        <f t="shared" si="840"/>
        <v>2800</v>
      </c>
      <c r="D1100" s="6">
        <v>0</v>
      </c>
      <c r="E1100" s="6">
        <f>E1102+E1103+E1104</f>
        <v>0</v>
      </c>
      <c r="F1100" s="6">
        <f t="shared" ref="F1100:J1100" si="1002">F1102+F1103+F1104</f>
        <v>0</v>
      </c>
      <c r="G1100" s="6">
        <f t="shared" si="1002"/>
        <v>700</v>
      </c>
      <c r="H1100" s="6">
        <f t="shared" si="1002"/>
        <v>700</v>
      </c>
      <c r="I1100" s="6">
        <f t="shared" si="1002"/>
        <v>700</v>
      </c>
      <c r="J1100" s="6">
        <f t="shared" si="1002"/>
        <v>700</v>
      </c>
      <c r="K1100" s="38"/>
      <c r="L1100" s="46"/>
    </row>
    <row r="1101" spans="1:12" ht="15.75">
      <c r="A1101" s="8">
        <v>979</v>
      </c>
      <c r="B1101" s="14" t="s">
        <v>2</v>
      </c>
      <c r="C1101" s="6">
        <f t="shared" si="840"/>
        <v>0</v>
      </c>
      <c r="D1101" s="6">
        <f t="shared" ref="D1101" si="1003">E1101+F1101+G1101+H1101+I1101+J1101+K1101</f>
        <v>0</v>
      </c>
      <c r="E1101" s="6">
        <f t="shared" ref="E1101" si="1004">F1101+G1101+H1101+I1101+J1101+K1101+L1101</f>
        <v>0</v>
      </c>
      <c r="F1101" s="6">
        <f t="shared" ref="F1101" si="1005">G1101+H1101+I1101+J1101+K1101+L1101+M1101</f>
        <v>0</v>
      </c>
      <c r="G1101" s="6">
        <f t="shared" ref="G1101" si="1006">H1101+I1101+J1101+K1101+L1101+M1101+N1101</f>
        <v>0</v>
      </c>
      <c r="H1101" s="6">
        <f t="shared" ref="H1101" si="1007">I1101+J1101+K1101+L1101+M1101+N1101+O1101</f>
        <v>0</v>
      </c>
      <c r="I1101" s="6">
        <f t="shared" ref="I1101" si="1008">J1101+K1101+L1101+M1101+N1101+O1101+P1101</f>
        <v>0</v>
      </c>
      <c r="J1101" s="6">
        <f t="shared" ref="J1101" si="1009">K1101+L1101+M1101+N1101+O1101+P1101+Q1101</f>
        <v>0</v>
      </c>
      <c r="K1101" s="38"/>
      <c r="L1101" s="46"/>
    </row>
    <row r="1102" spans="1:12">
      <c r="A1102" s="8">
        <v>980</v>
      </c>
      <c r="B1102" s="10" t="s">
        <v>49</v>
      </c>
      <c r="C1102" s="6">
        <f t="shared" si="840"/>
        <v>0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10"/>
    </row>
    <row r="1103" spans="1:12" ht="15.75">
      <c r="A1103" s="8">
        <v>981</v>
      </c>
      <c r="B1103" s="10" t="s">
        <v>50</v>
      </c>
      <c r="C1103" s="6">
        <f t="shared" si="840"/>
        <v>2800</v>
      </c>
      <c r="D1103" s="6">
        <v>0</v>
      </c>
      <c r="E1103" s="6">
        <v>0</v>
      </c>
      <c r="F1103" s="6">
        <v>0</v>
      </c>
      <c r="G1103" s="6">
        <v>700</v>
      </c>
      <c r="H1103" s="6">
        <v>700</v>
      </c>
      <c r="I1103" s="6">
        <v>700</v>
      </c>
      <c r="J1103" s="6">
        <v>700</v>
      </c>
      <c r="K1103" s="38"/>
    </row>
    <row r="1104" spans="1:12">
      <c r="A1104" s="8">
        <v>982</v>
      </c>
      <c r="B1104" s="10" t="s">
        <v>21</v>
      </c>
      <c r="C1104" s="6">
        <f t="shared" si="840"/>
        <v>0</v>
      </c>
      <c r="D1104" s="6">
        <f t="shared" si="841"/>
        <v>0</v>
      </c>
      <c r="E1104" s="6">
        <f t="shared" si="842"/>
        <v>0</v>
      </c>
      <c r="F1104" s="6">
        <f t="shared" ref="F1104" si="1010">G1104+H1104+I1104+J1104+K1104+L1104+M1104</f>
        <v>0</v>
      </c>
      <c r="G1104" s="6">
        <f t="shared" ref="G1104" si="1011">H1104+I1104+J1104+K1104+L1104+M1104+N1104</f>
        <v>0</v>
      </c>
      <c r="H1104" s="6">
        <f t="shared" ref="H1104" si="1012">I1104+J1104+K1104+L1104+M1104+N1104+O1104</f>
        <v>0</v>
      </c>
      <c r="I1104" s="6">
        <f t="shared" ref="I1104" si="1013">J1104+K1104+L1104+M1104+N1104+O1104+P1104</f>
        <v>0</v>
      </c>
      <c r="J1104" s="6">
        <f t="shared" ref="J1104" si="1014">K1104+L1104+M1104+N1104+O1104+P1104+Q1104</f>
        <v>0</v>
      </c>
      <c r="K1104" s="10"/>
    </row>
    <row r="1105" spans="1:11" ht="15.75">
      <c r="A1105" s="8">
        <v>983</v>
      </c>
      <c r="B1105" s="14" t="s">
        <v>58</v>
      </c>
      <c r="C1105" s="6">
        <f t="shared" si="840"/>
        <v>648</v>
      </c>
      <c r="D1105" s="6">
        <f>D1107+D1108+D1109</f>
        <v>48</v>
      </c>
      <c r="E1105" s="6">
        <f>E1107+E1108+E1109</f>
        <v>100</v>
      </c>
      <c r="F1105" s="6">
        <f t="shared" ref="F1105:J1105" si="1015">F1107+F1108+F1109</f>
        <v>100</v>
      </c>
      <c r="G1105" s="6">
        <f t="shared" si="1015"/>
        <v>100</v>
      </c>
      <c r="H1105" s="6">
        <f t="shared" si="1015"/>
        <v>100</v>
      </c>
      <c r="I1105" s="6">
        <f t="shared" si="1015"/>
        <v>100</v>
      </c>
      <c r="J1105" s="6">
        <f t="shared" si="1015"/>
        <v>100</v>
      </c>
      <c r="K1105" s="38"/>
    </row>
    <row r="1106" spans="1:11" ht="15.75">
      <c r="A1106" s="8">
        <v>984</v>
      </c>
      <c r="B1106" s="14" t="s">
        <v>2</v>
      </c>
      <c r="C1106" s="6">
        <f t="shared" si="840"/>
        <v>0</v>
      </c>
      <c r="D1106" s="6">
        <f t="shared" ref="D1106" si="1016">E1106+F1106+G1106+H1106+I1106+J1106+K1106</f>
        <v>0</v>
      </c>
      <c r="E1106" s="6">
        <f t="shared" ref="E1106" si="1017">F1106+G1106+H1106+I1106+J1106+K1106+L1106</f>
        <v>0</v>
      </c>
      <c r="F1106" s="6">
        <f t="shared" ref="F1106" si="1018">G1106+H1106+I1106+J1106+K1106+L1106+M1106</f>
        <v>0</v>
      </c>
      <c r="G1106" s="6">
        <f t="shared" ref="G1106" si="1019">H1106+I1106+J1106+K1106+L1106+M1106+N1106</f>
        <v>0</v>
      </c>
      <c r="H1106" s="6">
        <f t="shared" ref="H1106" si="1020">I1106+J1106+K1106+L1106+M1106+N1106+O1106</f>
        <v>0</v>
      </c>
      <c r="I1106" s="6">
        <f t="shared" ref="I1106" si="1021">J1106+K1106+L1106+M1106+N1106+O1106+P1106</f>
        <v>0</v>
      </c>
      <c r="J1106" s="6">
        <f t="shared" ref="J1106" si="1022">K1106+L1106+M1106+N1106+O1106+P1106+Q1106</f>
        <v>0</v>
      </c>
      <c r="K1106" s="38"/>
    </row>
    <row r="1107" spans="1:11">
      <c r="A1107" s="8">
        <v>985</v>
      </c>
      <c r="B1107" s="10" t="s">
        <v>49</v>
      </c>
      <c r="C1107" s="6">
        <f t="shared" si="840"/>
        <v>0</v>
      </c>
      <c r="D1107" s="6">
        <f t="shared" si="841"/>
        <v>0</v>
      </c>
      <c r="E1107" s="6">
        <f t="shared" si="842"/>
        <v>0</v>
      </c>
      <c r="F1107" s="6">
        <f t="shared" ref="F1107" si="1023">G1107+H1107+I1107+J1107+K1107+L1107+M1107</f>
        <v>0</v>
      </c>
      <c r="G1107" s="6">
        <f t="shared" ref="G1107" si="1024">H1107+I1107+J1107+K1107+L1107+M1107+N1107</f>
        <v>0</v>
      </c>
      <c r="H1107" s="6">
        <f t="shared" ref="H1107" si="1025">I1107+J1107+K1107+L1107+M1107+N1107+O1107</f>
        <v>0</v>
      </c>
      <c r="I1107" s="6">
        <f t="shared" ref="I1107" si="1026">J1107+K1107+L1107+M1107+N1107+O1107+P1107</f>
        <v>0</v>
      </c>
      <c r="J1107" s="6">
        <f t="shared" ref="J1107" si="1027">K1107+L1107+M1107+N1107+O1107+P1107+Q1107</f>
        <v>0</v>
      </c>
      <c r="K1107" s="10"/>
    </row>
    <row r="1108" spans="1:11" ht="15.75">
      <c r="A1108" s="8">
        <v>986</v>
      </c>
      <c r="B1108" s="10" t="s">
        <v>50</v>
      </c>
      <c r="C1108" s="6">
        <f t="shared" si="840"/>
        <v>648</v>
      </c>
      <c r="D1108" s="6">
        <f>100-52</f>
        <v>48</v>
      </c>
      <c r="E1108" s="6">
        <v>100</v>
      </c>
      <c r="F1108" s="6">
        <v>100</v>
      </c>
      <c r="G1108" s="6">
        <v>100</v>
      </c>
      <c r="H1108" s="6">
        <v>100</v>
      </c>
      <c r="I1108" s="6">
        <v>100</v>
      </c>
      <c r="J1108" s="6">
        <v>100</v>
      </c>
      <c r="K1108" s="38"/>
    </row>
    <row r="1109" spans="1:11">
      <c r="A1109" s="8">
        <v>987</v>
      </c>
      <c r="B1109" s="10" t="s">
        <v>21</v>
      </c>
      <c r="C1109" s="6">
        <f t="shared" si="840"/>
        <v>0</v>
      </c>
      <c r="D1109" s="6">
        <f t="shared" si="841"/>
        <v>0</v>
      </c>
      <c r="E1109" s="6">
        <f t="shared" si="842"/>
        <v>0</v>
      </c>
      <c r="F1109" s="6">
        <f t="shared" ref="F1109" si="1028">G1109+H1109+I1109+J1109+K1109+L1109+M1109</f>
        <v>0</v>
      </c>
      <c r="G1109" s="6">
        <f t="shared" ref="G1109" si="1029">H1109+I1109+J1109+K1109+L1109+M1109+N1109</f>
        <v>0</v>
      </c>
      <c r="H1109" s="6">
        <f t="shared" ref="H1109" si="1030">I1109+J1109+K1109+L1109+M1109+N1109+O1109</f>
        <v>0</v>
      </c>
      <c r="I1109" s="6">
        <f t="shared" ref="I1109" si="1031">J1109+K1109+L1109+M1109+N1109+O1109+P1109</f>
        <v>0</v>
      </c>
      <c r="J1109" s="6">
        <f t="shared" ref="J1109" si="1032">K1109+L1109+M1109+N1109+O1109+P1109+Q1109</f>
        <v>0</v>
      </c>
      <c r="K1109" s="10"/>
    </row>
    <row r="1110" spans="1:11" ht="26.25">
      <c r="A1110" s="8">
        <v>988</v>
      </c>
      <c r="B1110" s="14" t="s">
        <v>264</v>
      </c>
      <c r="C1110" s="6">
        <f t="shared" si="840"/>
        <v>751.90000000000009</v>
      </c>
      <c r="D1110" s="6">
        <f>D1112+D1113+D1114</f>
        <v>99.5</v>
      </c>
      <c r="E1110" s="6">
        <f>E1112+E1113+E1114</f>
        <v>100</v>
      </c>
      <c r="F1110" s="6">
        <f t="shared" ref="F1110:J1110" si="1033">F1112+F1113+F1114</f>
        <v>100</v>
      </c>
      <c r="G1110" s="6">
        <f t="shared" si="1033"/>
        <v>105</v>
      </c>
      <c r="H1110" s="6">
        <f t="shared" si="1033"/>
        <v>110.2</v>
      </c>
      <c r="I1110" s="6">
        <f t="shared" si="1033"/>
        <v>115.7</v>
      </c>
      <c r="J1110" s="6">
        <f t="shared" si="1033"/>
        <v>121.5</v>
      </c>
      <c r="K1110" s="38"/>
    </row>
    <row r="1111" spans="1:11" ht="15.75">
      <c r="A1111" s="8">
        <v>989</v>
      </c>
      <c r="B1111" s="14" t="s">
        <v>2</v>
      </c>
      <c r="C1111" s="6">
        <f t="shared" si="840"/>
        <v>0</v>
      </c>
      <c r="D1111" s="6">
        <f t="shared" ref="D1111" si="1034">E1111+F1111+G1111+H1111+I1111+J1111+K1111</f>
        <v>0</v>
      </c>
      <c r="E1111" s="6">
        <f t="shared" ref="E1111" si="1035">F1111+G1111+H1111+I1111+J1111+K1111+L1111</f>
        <v>0</v>
      </c>
      <c r="F1111" s="6">
        <f t="shared" ref="F1111" si="1036">G1111+H1111+I1111+J1111+K1111+L1111+M1111</f>
        <v>0</v>
      </c>
      <c r="G1111" s="6">
        <f t="shared" ref="G1111" si="1037">H1111+I1111+J1111+K1111+L1111+M1111+N1111</f>
        <v>0</v>
      </c>
      <c r="H1111" s="6">
        <f t="shared" ref="H1111" si="1038">I1111+J1111+K1111+L1111+M1111+N1111+O1111</f>
        <v>0</v>
      </c>
      <c r="I1111" s="6">
        <f t="shared" ref="I1111" si="1039">J1111+K1111+L1111+M1111+N1111+O1111+P1111</f>
        <v>0</v>
      </c>
      <c r="J1111" s="6">
        <f t="shared" ref="J1111" si="1040">K1111+L1111+M1111+N1111+O1111+P1111+Q1111</f>
        <v>0</v>
      </c>
      <c r="K1111" s="38"/>
    </row>
    <row r="1112" spans="1:11">
      <c r="A1112" s="8">
        <v>990</v>
      </c>
      <c r="B1112" s="10" t="s">
        <v>49</v>
      </c>
      <c r="C1112" s="6">
        <f t="shared" si="840"/>
        <v>0</v>
      </c>
      <c r="D1112" s="6">
        <f t="shared" si="841"/>
        <v>0</v>
      </c>
      <c r="E1112" s="6">
        <f t="shared" si="842"/>
        <v>0</v>
      </c>
      <c r="F1112" s="6">
        <f t="shared" ref="F1112" si="1041">G1112+H1112+I1112+J1112+K1112+L1112+M1112</f>
        <v>0</v>
      </c>
      <c r="G1112" s="6">
        <f t="shared" ref="G1112" si="1042">H1112+I1112+J1112+K1112+L1112+M1112+N1112</f>
        <v>0</v>
      </c>
      <c r="H1112" s="6">
        <f t="shared" ref="H1112" si="1043">I1112+J1112+K1112+L1112+M1112+N1112+O1112</f>
        <v>0</v>
      </c>
      <c r="I1112" s="6">
        <f t="shared" ref="I1112" si="1044">J1112+K1112+L1112+M1112+N1112+O1112+P1112</f>
        <v>0</v>
      </c>
      <c r="J1112" s="6">
        <f t="shared" ref="J1112" si="1045">K1112+L1112+M1112+N1112+O1112+P1112+Q1112</f>
        <v>0</v>
      </c>
      <c r="K1112" s="10"/>
    </row>
    <row r="1113" spans="1:11" ht="15.75">
      <c r="A1113" s="8">
        <v>991</v>
      </c>
      <c r="B1113" s="10" t="s">
        <v>50</v>
      </c>
      <c r="C1113" s="6">
        <f t="shared" si="840"/>
        <v>751.90000000000009</v>
      </c>
      <c r="D1113" s="6">
        <f>100-0.5</f>
        <v>99.5</v>
      </c>
      <c r="E1113" s="6">
        <v>100</v>
      </c>
      <c r="F1113" s="6">
        <v>100</v>
      </c>
      <c r="G1113" s="6">
        <v>105</v>
      </c>
      <c r="H1113" s="6">
        <v>110.2</v>
      </c>
      <c r="I1113" s="6">
        <v>115.7</v>
      </c>
      <c r="J1113" s="6">
        <v>121.5</v>
      </c>
      <c r="K1113" s="38"/>
    </row>
    <row r="1114" spans="1:11">
      <c r="A1114" s="8">
        <v>992</v>
      </c>
      <c r="B1114" s="10" t="s">
        <v>21</v>
      </c>
      <c r="C1114" s="6">
        <f t="shared" si="840"/>
        <v>0</v>
      </c>
      <c r="D1114" s="6">
        <f t="shared" si="841"/>
        <v>0</v>
      </c>
      <c r="E1114" s="6">
        <f t="shared" si="842"/>
        <v>0</v>
      </c>
      <c r="F1114" s="6">
        <f t="shared" ref="F1114" si="1046">G1114+H1114+I1114+J1114+K1114+L1114+M1114</f>
        <v>0</v>
      </c>
      <c r="G1114" s="6">
        <f t="shared" ref="G1114" si="1047">H1114+I1114+J1114+K1114+L1114+M1114+N1114</f>
        <v>0</v>
      </c>
      <c r="H1114" s="6">
        <f t="shared" ref="H1114" si="1048">I1114+J1114+K1114+L1114+M1114+N1114+O1114</f>
        <v>0</v>
      </c>
      <c r="I1114" s="6">
        <f t="shared" ref="I1114" si="1049">J1114+K1114+L1114+M1114+N1114+O1114+P1114</f>
        <v>0</v>
      </c>
      <c r="J1114" s="6">
        <f t="shared" ref="J1114" si="1050">K1114+L1114+M1114+N1114+O1114+P1114+Q1114</f>
        <v>0</v>
      </c>
      <c r="K1114" s="10"/>
    </row>
    <row r="1115" spans="1:11" ht="26.25">
      <c r="A1115" s="8">
        <v>993</v>
      </c>
      <c r="B1115" s="14" t="s">
        <v>59</v>
      </c>
      <c r="C1115" s="6">
        <f t="shared" si="840"/>
        <v>651.79999999999995</v>
      </c>
      <c r="D1115" s="6">
        <f>D1117+D1118+D1119</f>
        <v>301.8</v>
      </c>
      <c r="E1115" s="6">
        <f>E1117+E1118+E1119</f>
        <v>100</v>
      </c>
      <c r="F1115" s="6">
        <f t="shared" ref="F1115:J1115" si="1051">F1117+F1118+F1119</f>
        <v>50</v>
      </c>
      <c r="G1115" s="6">
        <f t="shared" si="1051"/>
        <v>50</v>
      </c>
      <c r="H1115" s="6">
        <f t="shared" si="1051"/>
        <v>50</v>
      </c>
      <c r="I1115" s="6">
        <f t="shared" si="1051"/>
        <v>50</v>
      </c>
      <c r="J1115" s="6">
        <f t="shared" si="1051"/>
        <v>50</v>
      </c>
      <c r="K1115" s="38"/>
    </row>
    <row r="1116" spans="1:11" ht="15.75">
      <c r="A1116" s="8">
        <v>994</v>
      </c>
      <c r="B1116" s="14" t="s">
        <v>2</v>
      </c>
      <c r="C1116" s="6">
        <f t="shared" si="840"/>
        <v>0</v>
      </c>
      <c r="D1116" s="6">
        <f t="shared" ref="D1116" si="1052">E1116+F1116+G1116+H1116+I1116+J1116+K1116</f>
        <v>0</v>
      </c>
      <c r="E1116" s="6">
        <f t="shared" ref="E1116" si="1053">F1116+G1116+H1116+I1116+J1116+K1116+L1116</f>
        <v>0</v>
      </c>
      <c r="F1116" s="6">
        <f t="shared" ref="F1116" si="1054">G1116+H1116+I1116+J1116+K1116+L1116+M1116</f>
        <v>0</v>
      </c>
      <c r="G1116" s="6">
        <f t="shared" ref="G1116" si="1055">H1116+I1116+J1116+K1116+L1116+M1116+N1116</f>
        <v>0</v>
      </c>
      <c r="H1116" s="6">
        <f t="shared" ref="H1116" si="1056">I1116+J1116+K1116+L1116+M1116+N1116+O1116</f>
        <v>0</v>
      </c>
      <c r="I1116" s="6">
        <f t="shared" ref="I1116" si="1057">J1116+K1116+L1116+M1116+N1116+O1116+P1116</f>
        <v>0</v>
      </c>
      <c r="J1116" s="6">
        <f t="shared" ref="J1116" si="1058">K1116+L1116+M1116+N1116+O1116+P1116+Q1116</f>
        <v>0</v>
      </c>
      <c r="K1116" s="38"/>
    </row>
    <row r="1117" spans="1:11">
      <c r="A1117" s="8">
        <v>995</v>
      </c>
      <c r="B1117" s="10" t="s">
        <v>49</v>
      </c>
      <c r="C1117" s="6">
        <f t="shared" si="840"/>
        <v>0</v>
      </c>
      <c r="D1117" s="6">
        <f t="shared" si="841"/>
        <v>0</v>
      </c>
      <c r="E1117" s="6">
        <f t="shared" si="842"/>
        <v>0</v>
      </c>
      <c r="F1117" s="6">
        <f t="shared" ref="F1117" si="1059">G1117+H1117+I1117+J1117+K1117+L1117+M1117</f>
        <v>0</v>
      </c>
      <c r="G1117" s="6">
        <f t="shared" ref="G1117" si="1060">H1117+I1117+J1117+K1117+L1117+M1117+N1117</f>
        <v>0</v>
      </c>
      <c r="H1117" s="6">
        <f t="shared" ref="H1117" si="1061">I1117+J1117+K1117+L1117+M1117+N1117+O1117</f>
        <v>0</v>
      </c>
      <c r="I1117" s="6">
        <f t="shared" ref="I1117" si="1062">J1117+K1117+L1117+M1117+N1117+O1117+P1117</f>
        <v>0</v>
      </c>
      <c r="J1117" s="6">
        <f t="shared" ref="J1117" si="1063">K1117+L1117+M1117+N1117+O1117+P1117+Q1117</f>
        <v>0</v>
      </c>
      <c r="K1117" s="10"/>
    </row>
    <row r="1118" spans="1:11" ht="15.75">
      <c r="A1118" s="8">
        <v>996</v>
      </c>
      <c r="B1118" s="10" t="s">
        <v>50</v>
      </c>
      <c r="C1118" s="6">
        <f t="shared" si="840"/>
        <v>651.79999999999995</v>
      </c>
      <c r="D1118" s="6">
        <f>50+251.8</f>
        <v>301.8</v>
      </c>
      <c r="E1118" s="6">
        <v>100</v>
      </c>
      <c r="F1118" s="6">
        <v>50</v>
      </c>
      <c r="G1118" s="6">
        <v>50</v>
      </c>
      <c r="H1118" s="6">
        <v>50</v>
      </c>
      <c r="I1118" s="6">
        <v>50</v>
      </c>
      <c r="J1118" s="6">
        <v>50</v>
      </c>
      <c r="K1118" s="38"/>
    </row>
    <row r="1119" spans="1:11">
      <c r="A1119" s="8">
        <v>997</v>
      </c>
      <c r="B1119" s="10" t="s">
        <v>21</v>
      </c>
      <c r="C1119" s="6">
        <f t="shared" si="840"/>
        <v>0</v>
      </c>
      <c r="D1119" s="6">
        <f t="shared" si="841"/>
        <v>0</v>
      </c>
      <c r="E1119" s="6">
        <f t="shared" si="842"/>
        <v>0</v>
      </c>
      <c r="F1119" s="6">
        <f t="shared" ref="F1119" si="1064">G1119+H1119+I1119+J1119+K1119+L1119+M1119</f>
        <v>0</v>
      </c>
      <c r="G1119" s="6">
        <f t="shared" ref="G1119" si="1065">H1119+I1119+J1119+K1119+L1119+M1119+N1119</f>
        <v>0</v>
      </c>
      <c r="H1119" s="6">
        <f t="shared" ref="H1119" si="1066">I1119+J1119+K1119+L1119+M1119+N1119+O1119</f>
        <v>0</v>
      </c>
      <c r="I1119" s="6">
        <f t="shared" ref="I1119" si="1067">J1119+K1119+L1119+M1119+N1119+O1119+P1119</f>
        <v>0</v>
      </c>
      <c r="J1119" s="6">
        <f t="shared" ref="J1119" si="1068">K1119+L1119+M1119+N1119+O1119+P1119+Q1119</f>
        <v>0</v>
      </c>
      <c r="K1119" s="10"/>
    </row>
    <row r="1120" spans="1:11" ht="15.75">
      <c r="A1120" s="8">
        <v>998</v>
      </c>
      <c r="B1120" s="14" t="s">
        <v>60</v>
      </c>
      <c r="C1120" s="6">
        <f t="shared" si="840"/>
        <v>2500</v>
      </c>
      <c r="D1120" s="6">
        <f>D1122+D1123+D1124</f>
        <v>0</v>
      </c>
      <c r="E1120" s="6">
        <f>E1122+E1123+E1124</f>
        <v>2500</v>
      </c>
      <c r="F1120" s="6">
        <f t="shared" ref="F1120:J1120" si="1069">F1122+F1123+F1124</f>
        <v>0</v>
      </c>
      <c r="G1120" s="6">
        <f t="shared" si="1069"/>
        <v>0</v>
      </c>
      <c r="H1120" s="6">
        <f t="shared" si="1069"/>
        <v>0</v>
      </c>
      <c r="I1120" s="6">
        <f t="shared" si="1069"/>
        <v>0</v>
      </c>
      <c r="J1120" s="6">
        <f t="shared" si="1069"/>
        <v>0</v>
      </c>
      <c r="K1120" s="38"/>
    </row>
    <row r="1121" spans="1:11" ht="15.75">
      <c r="A1121" s="8">
        <v>999</v>
      </c>
      <c r="B1121" s="14" t="s">
        <v>2</v>
      </c>
      <c r="C1121" s="6">
        <f t="shared" ref="C1121" si="1070">D1121+E1121+F1121+G1121+H1121+I1121+J1121</f>
        <v>0</v>
      </c>
      <c r="D1121" s="6">
        <f t="shared" ref="D1121" si="1071">E1121+F1121+G1121+H1121+I1121+J1121+K1121</f>
        <v>0</v>
      </c>
      <c r="E1121" s="6">
        <f t="shared" ref="E1121" si="1072">F1121+G1121+H1121+I1121+J1121+K1121+L1121</f>
        <v>0</v>
      </c>
      <c r="F1121" s="6">
        <f t="shared" ref="F1121" si="1073">G1121+H1121+I1121+J1121+K1121+L1121+M1121</f>
        <v>0</v>
      </c>
      <c r="G1121" s="6">
        <f t="shared" ref="G1121" si="1074">H1121+I1121+J1121+K1121+L1121+M1121+N1121</f>
        <v>0</v>
      </c>
      <c r="H1121" s="6">
        <f t="shared" ref="H1121" si="1075">I1121+J1121+K1121+L1121+M1121+N1121+O1121</f>
        <v>0</v>
      </c>
      <c r="I1121" s="6">
        <f t="shared" ref="I1121" si="1076">J1121+K1121+L1121+M1121+N1121+O1121+P1121</f>
        <v>0</v>
      </c>
      <c r="J1121" s="6">
        <f t="shared" ref="J1121" si="1077">K1121+L1121+M1121+N1121+O1121+P1121+Q1121</f>
        <v>0</v>
      </c>
      <c r="K1121" s="38"/>
    </row>
    <row r="1122" spans="1:11">
      <c r="A1122" s="8">
        <v>1000</v>
      </c>
      <c r="B1122" s="10" t="s">
        <v>49</v>
      </c>
      <c r="C1122" s="6">
        <f t="shared" ref="C1122:C1154" si="1078">D1122+E1122+F1122+G1122+H1122+I1122+J1122</f>
        <v>0</v>
      </c>
      <c r="D1122" s="6">
        <f t="shared" ref="D1122:D1154" si="1079">E1122+F1122+G1122+H1122+I1122+J1122+K1122</f>
        <v>0</v>
      </c>
      <c r="E1122" s="6">
        <f t="shared" ref="E1122:E1154" si="1080">F1122+G1122+H1122+I1122+J1122+K1122+L1122</f>
        <v>0</v>
      </c>
      <c r="F1122" s="6">
        <f t="shared" ref="F1122" si="1081">G1122+H1122+I1122+J1122+K1122+L1122+M1122</f>
        <v>0</v>
      </c>
      <c r="G1122" s="6">
        <f t="shared" ref="G1122" si="1082">H1122+I1122+J1122+K1122+L1122+M1122+N1122</f>
        <v>0</v>
      </c>
      <c r="H1122" s="6">
        <f t="shared" ref="H1122" si="1083">I1122+J1122+K1122+L1122+M1122+N1122+O1122</f>
        <v>0</v>
      </c>
      <c r="I1122" s="6">
        <f t="shared" ref="I1122" si="1084">J1122+K1122+L1122+M1122+N1122+O1122+P1122</f>
        <v>0</v>
      </c>
      <c r="J1122" s="6">
        <f t="shared" ref="J1122" si="1085">K1122+L1122+M1122+N1122+O1122+P1122+Q1122</f>
        <v>0</v>
      </c>
      <c r="K1122" s="10"/>
    </row>
    <row r="1123" spans="1:11" ht="15.75">
      <c r="A1123" s="8">
        <v>1001</v>
      </c>
      <c r="B1123" s="10" t="s">
        <v>50</v>
      </c>
      <c r="C1123" s="6">
        <f t="shared" si="1078"/>
        <v>2500</v>
      </c>
      <c r="D1123" s="6">
        <v>0</v>
      </c>
      <c r="E1123" s="6">
        <v>2500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38"/>
    </row>
    <row r="1124" spans="1:11">
      <c r="A1124" s="8">
        <v>1002</v>
      </c>
      <c r="B1124" s="10" t="s">
        <v>21</v>
      </c>
      <c r="C1124" s="6">
        <f t="shared" si="1078"/>
        <v>0</v>
      </c>
      <c r="D1124" s="6">
        <f t="shared" si="1079"/>
        <v>0</v>
      </c>
      <c r="E1124" s="6">
        <f t="shared" si="1080"/>
        <v>0</v>
      </c>
      <c r="F1124" s="6">
        <f t="shared" ref="F1124" si="1086">G1124+H1124+I1124+J1124+K1124+L1124+M1124</f>
        <v>0</v>
      </c>
      <c r="G1124" s="6">
        <f t="shared" ref="G1124" si="1087">H1124+I1124+J1124+K1124+L1124+M1124+N1124</f>
        <v>0</v>
      </c>
      <c r="H1124" s="6">
        <f t="shared" ref="H1124" si="1088">I1124+J1124+K1124+L1124+M1124+N1124+O1124</f>
        <v>0</v>
      </c>
      <c r="I1124" s="6">
        <f t="shared" ref="I1124" si="1089">J1124+K1124+L1124+M1124+N1124+O1124+P1124</f>
        <v>0</v>
      </c>
      <c r="J1124" s="6">
        <f t="shared" ref="J1124" si="1090">K1124+L1124+M1124+N1124+O1124+P1124+Q1124</f>
        <v>0</v>
      </c>
      <c r="K1124" s="10"/>
    </row>
    <row r="1125" spans="1:11" ht="39">
      <c r="A1125" s="8">
        <v>1003</v>
      </c>
      <c r="B1125" s="14" t="s">
        <v>333</v>
      </c>
      <c r="C1125" s="6">
        <f t="shared" si="1078"/>
        <v>3054.5</v>
      </c>
      <c r="D1125" s="6">
        <f>D1126+D1127+D1128+D1129</f>
        <v>554.5</v>
      </c>
      <c r="E1125" s="6">
        <f>E1126+E1127+E1128</f>
        <v>2500</v>
      </c>
      <c r="F1125" s="6">
        <f t="shared" ref="F1125:J1125" si="1091">F1127+F1128+F1129</f>
        <v>0</v>
      </c>
      <c r="G1125" s="6">
        <f t="shared" si="1091"/>
        <v>0</v>
      </c>
      <c r="H1125" s="6">
        <f t="shared" si="1091"/>
        <v>0</v>
      </c>
      <c r="I1125" s="6">
        <f t="shared" si="1091"/>
        <v>0</v>
      </c>
      <c r="J1125" s="6">
        <f t="shared" si="1091"/>
        <v>0</v>
      </c>
      <c r="K1125" s="38"/>
    </row>
    <row r="1126" spans="1:11" ht="15.75">
      <c r="A1126" s="8">
        <v>1004</v>
      </c>
      <c r="B1126" s="14" t="s">
        <v>2</v>
      </c>
      <c r="C1126" s="6">
        <f t="shared" si="1078"/>
        <v>0</v>
      </c>
      <c r="D1126" s="6">
        <f t="shared" ref="D1126" si="1092">E1126+F1126+G1126+H1126+I1126+J1126+K1126</f>
        <v>0</v>
      </c>
      <c r="E1126" s="6">
        <f t="shared" ref="E1126" si="1093">F1126+G1126+H1126+I1126+J1126+K1126+L1126</f>
        <v>0</v>
      </c>
      <c r="F1126" s="6">
        <f t="shared" ref="F1126" si="1094">G1126+H1126+I1126+J1126+K1126+L1126+M1126</f>
        <v>0</v>
      </c>
      <c r="G1126" s="6">
        <f t="shared" ref="G1126" si="1095">H1126+I1126+J1126+K1126+L1126+M1126+N1126</f>
        <v>0</v>
      </c>
      <c r="H1126" s="6">
        <f t="shared" ref="H1126" si="1096">I1126+J1126+K1126+L1126+M1126+N1126+O1126</f>
        <v>0</v>
      </c>
      <c r="I1126" s="6">
        <f t="shared" ref="I1126" si="1097">J1126+K1126+L1126+M1126+N1126+O1126+P1126</f>
        <v>0</v>
      </c>
      <c r="J1126" s="6">
        <f t="shared" ref="J1126" si="1098">K1126+L1126+M1126+N1126+O1126+P1126+Q1126</f>
        <v>0</v>
      </c>
      <c r="K1126" s="38"/>
    </row>
    <row r="1127" spans="1:11">
      <c r="A1127" s="8">
        <v>1005</v>
      </c>
      <c r="B1127" s="10" t="s">
        <v>49</v>
      </c>
      <c r="C1127" s="6">
        <f t="shared" si="1078"/>
        <v>157</v>
      </c>
      <c r="D1127" s="6">
        <f>1000-843</f>
        <v>157</v>
      </c>
      <c r="E1127" s="6">
        <f t="shared" si="1080"/>
        <v>0</v>
      </c>
      <c r="F1127" s="6">
        <f t="shared" ref="F1127" si="1099">G1127+H1127+I1127+J1127+K1127+L1127+M1127</f>
        <v>0</v>
      </c>
      <c r="G1127" s="6">
        <f t="shared" ref="G1127" si="1100">H1127+I1127+J1127+K1127+L1127+M1127+N1127</f>
        <v>0</v>
      </c>
      <c r="H1127" s="6">
        <f t="shared" ref="H1127" si="1101">I1127+J1127+K1127+L1127+M1127+N1127+O1127</f>
        <v>0</v>
      </c>
      <c r="I1127" s="6">
        <f t="shared" ref="I1127" si="1102">J1127+K1127+L1127+M1127+N1127+O1127+P1127</f>
        <v>0</v>
      </c>
      <c r="J1127" s="6">
        <f t="shared" ref="J1127" si="1103">K1127+L1127+M1127+N1127+O1127+P1127+Q1127</f>
        <v>0</v>
      </c>
      <c r="K1127" s="10"/>
    </row>
    <row r="1128" spans="1:11" ht="15.75">
      <c r="A1128" s="8">
        <v>1006</v>
      </c>
      <c r="B1128" s="10" t="s">
        <v>50</v>
      </c>
      <c r="C1128" s="6">
        <f t="shared" si="1078"/>
        <v>2897.5</v>
      </c>
      <c r="D1128" s="6">
        <f>467.9-20-50.4</f>
        <v>397.5</v>
      </c>
      <c r="E1128" s="6">
        <v>2500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38"/>
    </row>
    <row r="1129" spans="1:11">
      <c r="A1129" s="8">
        <v>1007</v>
      </c>
      <c r="B1129" s="10" t="s">
        <v>21</v>
      </c>
      <c r="C1129" s="6">
        <f t="shared" si="1078"/>
        <v>0</v>
      </c>
      <c r="D1129" s="6">
        <f t="shared" si="1079"/>
        <v>0</v>
      </c>
      <c r="E1129" s="6">
        <f t="shared" si="1080"/>
        <v>0</v>
      </c>
      <c r="F1129" s="6">
        <f t="shared" ref="F1129" si="1104">G1129+H1129+I1129+J1129+K1129+L1129+M1129</f>
        <v>0</v>
      </c>
      <c r="G1129" s="6">
        <f t="shared" ref="G1129" si="1105">H1129+I1129+J1129+K1129+L1129+M1129+N1129</f>
        <v>0</v>
      </c>
      <c r="H1129" s="6">
        <f t="shared" ref="H1129" si="1106">I1129+J1129+K1129+L1129+M1129+N1129+O1129</f>
        <v>0</v>
      </c>
      <c r="I1129" s="6">
        <f t="shared" ref="I1129" si="1107">J1129+K1129+L1129+M1129+N1129+O1129+P1129</f>
        <v>0</v>
      </c>
      <c r="J1129" s="6">
        <f t="shared" ref="J1129" si="1108">K1129+L1129+M1129+N1129+O1129+P1129+Q1129</f>
        <v>0</v>
      </c>
      <c r="K1129" s="10"/>
    </row>
    <row r="1130" spans="1:11" ht="38.25">
      <c r="A1130" s="8">
        <v>1008</v>
      </c>
      <c r="B1130" s="13" t="s">
        <v>265</v>
      </c>
      <c r="C1130" s="6">
        <f t="shared" si="1078"/>
        <v>250</v>
      </c>
      <c r="D1130" s="6">
        <f>D1132+D1133+D1134</f>
        <v>0</v>
      </c>
      <c r="E1130" s="6">
        <f>E1132+E1133+E1134</f>
        <v>0</v>
      </c>
      <c r="F1130" s="6">
        <f t="shared" ref="F1130:J1130" si="1109">F1132+F1133+F1134</f>
        <v>50</v>
      </c>
      <c r="G1130" s="6">
        <f t="shared" si="1109"/>
        <v>50</v>
      </c>
      <c r="H1130" s="6">
        <f t="shared" si="1109"/>
        <v>50</v>
      </c>
      <c r="I1130" s="6">
        <f t="shared" si="1109"/>
        <v>50</v>
      </c>
      <c r="J1130" s="6">
        <f t="shared" si="1109"/>
        <v>50</v>
      </c>
      <c r="K1130" s="51"/>
    </row>
    <row r="1131" spans="1:11" ht="15.75">
      <c r="A1131" s="8">
        <v>1009</v>
      </c>
      <c r="B1131" s="13" t="s">
        <v>2</v>
      </c>
      <c r="C1131" s="6">
        <f t="shared" si="1078"/>
        <v>0</v>
      </c>
      <c r="D1131" s="6">
        <f t="shared" ref="D1131" si="1110">E1131+F1131+G1131+H1131+I1131+J1131+K1131</f>
        <v>0</v>
      </c>
      <c r="E1131" s="6">
        <f t="shared" ref="E1131" si="1111">F1131+G1131+H1131+I1131+J1131+K1131+L1131</f>
        <v>0</v>
      </c>
      <c r="F1131" s="6">
        <f t="shared" ref="F1131" si="1112">G1131+H1131+I1131+J1131+K1131+L1131+M1131</f>
        <v>0</v>
      </c>
      <c r="G1131" s="6">
        <f t="shared" ref="G1131" si="1113">H1131+I1131+J1131+K1131+L1131+M1131+N1131</f>
        <v>0</v>
      </c>
      <c r="H1131" s="6">
        <f t="shared" ref="H1131" si="1114">I1131+J1131+K1131+L1131+M1131+N1131+O1131</f>
        <v>0</v>
      </c>
      <c r="I1131" s="6">
        <f t="shared" ref="I1131" si="1115">J1131+K1131+L1131+M1131+N1131+O1131+P1131</f>
        <v>0</v>
      </c>
      <c r="J1131" s="6">
        <f t="shared" ref="J1131" si="1116">K1131+L1131+M1131+N1131+O1131+P1131+Q1131</f>
        <v>0</v>
      </c>
      <c r="K1131" s="45"/>
    </row>
    <row r="1132" spans="1:11">
      <c r="A1132" s="8">
        <v>1010</v>
      </c>
      <c r="B1132" s="10" t="s">
        <v>49</v>
      </c>
      <c r="C1132" s="6">
        <f t="shared" si="1078"/>
        <v>0</v>
      </c>
      <c r="D1132" s="6">
        <f t="shared" si="1079"/>
        <v>0</v>
      </c>
      <c r="E1132" s="6">
        <f t="shared" si="1080"/>
        <v>0</v>
      </c>
      <c r="F1132" s="6">
        <f t="shared" ref="F1132" si="1117">G1132+H1132+I1132+J1132+K1132+L1132+M1132</f>
        <v>0</v>
      </c>
      <c r="G1132" s="6">
        <f t="shared" ref="G1132" si="1118">H1132+I1132+J1132+K1132+L1132+M1132+N1132</f>
        <v>0</v>
      </c>
      <c r="H1132" s="6">
        <f t="shared" ref="H1132" si="1119">I1132+J1132+K1132+L1132+M1132+N1132+O1132</f>
        <v>0</v>
      </c>
      <c r="I1132" s="6">
        <f t="shared" ref="I1132" si="1120">J1132+K1132+L1132+M1132+N1132+O1132+P1132</f>
        <v>0</v>
      </c>
      <c r="J1132" s="6">
        <f t="shared" ref="J1132" si="1121">K1132+L1132+M1132+N1132+O1132+P1132+Q1132</f>
        <v>0</v>
      </c>
      <c r="K1132" s="10"/>
    </row>
    <row r="1133" spans="1:11" ht="15.75">
      <c r="A1133" s="8">
        <v>1011</v>
      </c>
      <c r="B1133" s="10" t="s">
        <v>50</v>
      </c>
      <c r="C1133" s="6">
        <f t="shared" si="1078"/>
        <v>250</v>
      </c>
      <c r="D1133" s="6">
        <v>0</v>
      </c>
      <c r="E1133" s="6">
        <v>0</v>
      </c>
      <c r="F1133" s="6">
        <v>50</v>
      </c>
      <c r="G1133" s="6">
        <v>50</v>
      </c>
      <c r="H1133" s="6">
        <v>50</v>
      </c>
      <c r="I1133" s="6">
        <v>50</v>
      </c>
      <c r="J1133" s="6">
        <v>50</v>
      </c>
      <c r="K1133" s="38"/>
    </row>
    <row r="1134" spans="1:11">
      <c r="A1134" s="8">
        <v>1012</v>
      </c>
      <c r="B1134" s="10" t="s">
        <v>21</v>
      </c>
      <c r="C1134" s="6">
        <f t="shared" si="1078"/>
        <v>0</v>
      </c>
      <c r="D1134" s="6">
        <f t="shared" si="1079"/>
        <v>0</v>
      </c>
      <c r="E1134" s="6">
        <f t="shared" si="1080"/>
        <v>0</v>
      </c>
      <c r="F1134" s="6">
        <f t="shared" ref="F1134" si="1122">G1134+H1134+I1134+J1134+K1134+L1134+M1134</f>
        <v>0</v>
      </c>
      <c r="G1134" s="6">
        <f t="shared" ref="G1134" si="1123">H1134+I1134+J1134+K1134+L1134+M1134+N1134</f>
        <v>0</v>
      </c>
      <c r="H1134" s="6">
        <f t="shared" ref="H1134" si="1124">I1134+J1134+K1134+L1134+M1134+N1134+O1134</f>
        <v>0</v>
      </c>
      <c r="I1134" s="6">
        <f t="shared" ref="I1134" si="1125">J1134+K1134+L1134+M1134+N1134+O1134+P1134</f>
        <v>0</v>
      </c>
      <c r="J1134" s="6">
        <f t="shared" ref="J1134" si="1126">K1134+L1134+M1134+N1134+O1134+P1134+Q1134</f>
        <v>0</v>
      </c>
      <c r="K1134" s="10"/>
    </row>
    <row r="1135" spans="1:11" ht="30" customHeight="1">
      <c r="A1135" s="8">
        <v>1013</v>
      </c>
      <c r="B1135" s="13" t="s">
        <v>214</v>
      </c>
      <c r="C1135" s="6">
        <f t="shared" si="1078"/>
        <v>0</v>
      </c>
      <c r="D1135" s="6">
        <f t="shared" si="1079"/>
        <v>0</v>
      </c>
      <c r="E1135" s="6">
        <f t="shared" si="1080"/>
        <v>0</v>
      </c>
      <c r="F1135" s="6">
        <f t="shared" ref="F1135:F1149" si="1127">G1135+H1135+I1135+J1135+K1135+L1135+M1135</f>
        <v>0</v>
      </c>
      <c r="G1135" s="6">
        <f t="shared" ref="G1135:G1149" si="1128">H1135+I1135+J1135+K1135+L1135+M1135+N1135</f>
        <v>0</v>
      </c>
      <c r="H1135" s="6">
        <f t="shared" ref="H1135:H1149" si="1129">I1135+J1135+K1135+L1135+M1135+N1135+O1135</f>
        <v>0</v>
      </c>
      <c r="I1135" s="6">
        <f t="shared" ref="I1135:I1149" si="1130">J1135+K1135+L1135+M1135+N1135+O1135+P1135</f>
        <v>0</v>
      </c>
      <c r="J1135" s="6">
        <f t="shared" ref="J1135:J1149" si="1131">K1135+L1135+M1135+N1135+O1135+P1135+Q1135</f>
        <v>0</v>
      </c>
      <c r="K1135" s="10"/>
    </row>
    <row r="1136" spans="1:11" ht="15" customHeight="1">
      <c r="A1136" s="8">
        <v>1014</v>
      </c>
      <c r="B1136" s="13" t="s">
        <v>2</v>
      </c>
      <c r="C1136" s="6">
        <f t="shared" si="1078"/>
        <v>0</v>
      </c>
      <c r="D1136" s="6">
        <f t="shared" si="1079"/>
        <v>0</v>
      </c>
      <c r="E1136" s="6">
        <f t="shared" si="1080"/>
        <v>0</v>
      </c>
      <c r="F1136" s="6">
        <f t="shared" si="1127"/>
        <v>0</v>
      </c>
      <c r="G1136" s="6">
        <f t="shared" si="1128"/>
        <v>0</v>
      </c>
      <c r="H1136" s="6">
        <f t="shared" si="1129"/>
        <v>0</v>
      </c>
      <c r="I1136" s="6">
        <f t="shared" si="1130"/>
        <v>0</v>
      </c>
      <c r="J1136" s="6">
        <f t="shared" si="1131"/>
        <v>0</v>
      </c>
      <c r="K1136" s="10"/>
    </row>
    <row r="1137" spans="1:11">
      <c r="A1137" s="8">
        <v>1015</v>
      </c>
      <c r="B1137" s="10" t="s">
        <v>49</v>
      </c>
      <c r="C1137" s="6">
        <f t="shared" si="1078"/>
        <v>0</v>
      </c>
      <c r="D1137" s="6">
        <f t="shared" si="1079"/>
        <v>0</v>
      </c>
      <c r="E1137" s="6">
        <f t="shared" si="1080"/>
        <v>0</v>
      </c>
      <c r="F1137" s="6">
        <f t="shared" si="1127"/>
        <v>0</v>
      </c>
      <c r="G1137" s="6">
        <f t="shared" si="1128"/>
        <v>0</v>
      </c>
      <c r="H1137" s="6">
        <f t="shared" si="1129"/>
        <v>0</v>
      </c>
      <c r="I1137" s="6">
        <f t="shared" si="1130"/>
        <v>0</v>
      </c>
      <c r="J1137" s="6">
        <f t="shared" si="1131"/>
        <v>0</v>
      </c>
      <c r="K1137" s="10"/>
    </row>
    <row r="1138" spans="1:11">
      <c r="A1138" s="8">
        <v>1016</v>
      </c>
      <c r="B1138" s="10" t="s">
        <v>50</v>
      </c>
      <c r="C1138" s="6">
        <f t="shared" si="1078"/>
        <v>0</v>
      </c>
      <c r="D1138" s="6">
        <f t="shared" si="1079"/>
        <v>0</v>
      </c>
      <c r="E1138" s="6">
        <f t="shared" si="1080"/>
        <v>0</v>
      </c>
      <c r="F1138" s="6">
        <f t="shared" si="1127"/>
        <v>0</v>
      </c>
      <c r="G1138" s="6">
        <f t="shared" si="1128"/>
        <v>0</v>
      </c>
      <c r="H1138" s="6">
        <f t="shared" si="1129"/>
        <v>0</v>
      </c>
      <c r="I1138" s="6">
        <f t="shared" si="1130"/>
        <v>0</v>
      </c>
      <c r="J1138" s="6">
        <f t="shared" si="1131"/>
        <v>0</v>
      </c>
      <c r="K1138" s="10"/>
    </row>
    <row r="1139" spans="1:11">
      <c r="A1139" s="8">
        <v>1017</v>
      </c>
      <c r="B1139" s="10" t="s">
        <v>21</v>
      </c>
      <c r="C1139" s="6">
        <f t="shared" si="1078"/>
        <v>0</v>
      </c>
      <c r="D1139" s="6">
        <f t="shared" si="1079"/>
        <v>0</v>
      </c>
      <c r="E1139" s="6">
        <f t="shared" si="1080"/>
        <v>0</v>
      </c>
      <c r="F1139" s="6">
        <f t="shared" si="1127"/>
        <v>0</v>
      </c>
      <c r="G1139" s="6">
        <f t="shared" si="1128"/>
        <v>0</v>
      </c>
      <c r="H1139" s="6">
        <f t="shared" si="1129"/>
        <v>0</v>
      </c>
      <c r="I1139" s="6">
        <f t="shared" si="1130"/>
        <v>0</v>
      </c>
      <c r="J1139" s="6">
        <f t="shared" si="1131"/>
        <v>0</v>
      </c>
      <c r="K1139" s="10"/>
    </row>
    <row r="1140" spans="1:11" ht="25.5">
      <c r="A1140" s="8">
        <v>1018</v>
      </c>
      <c r="B1140" s="13" t="s">
        <v>313</v>
      </c>
      <c r="C1140" s="6">
        <f t="shared" si="1078"/>
        <v>478.4</v>
      </c>
      <c r="D1140" s="6">
        <f>D1141+D1142+D1143+D1149</f>
        <v>478.4</v>
      </c>
      <c r="E1140" s="6">
        <f t="shared" si="1080"/>
        <v>0</v>
      </c>
      <c r="F1140" s="6">
        <f t="shared" si="1127"/>
        <v>0</v>
      </c>
      <c r="G1140" s="6">
        <f t="shared" si="1128"/>
        <v>0</v>
      </c>
      <c r="H1140" s="6">
        <f t="shared" si="1129"/>
        <v>0</v>
      </c>
      <c r="I1140" s="6">
        <f t="shared" si="1130"/>
        <v>0</v>
      </c>
      <c r="J1140" s="6">
        <f t="shared" si="1131"/>
        <v>0</v>
      </c>
      <c r="K1140" s="10"/>
    </row>
    <row r="1141" spans="1:11">
      <c r="A1141" s="8">
        <v>1019</v>
      </c>
      <c r="B1141" s="13" t="s">
        <v>2</v>
      </c>
      <c r="C1141" s="6">
        <f t="shared" si="1078"/>
        <v>0</v>
      </c>
      <c r="D1141" s="6">
        <f t="shared" si="1079"/>
        <v>0</v>
      </c>
      <c r="E1141" s="6">
        <f t="shared" si="1080"/>
        <v>0</v>
      </c>
      <c r="F1141" s="6">
        <f t="shared" si="1127"/>
        <v>0</v>
      </c>
      <c r="G1141" s="6">
        <f t="shared" si="1128"/>
        <v>0</v>
      </c>
      <c r="H1141" s="6">
        <f t="shared" si="1129"/>
        <v>0</v>
      </c>
      <c r="I1141" s="6">
        <f t="shared" si="1130"/>
        <v>0</v>
      </c>
      <c r="J1141" s="6">
        <f t="shared" si="1131"/>
        <v>0</v>
      </c>
      <c r="K1141" s="10"/>
    </row>
    <row r="1142" spans="1:11">
      <c r="A1142" s="8">
        <v>1020</v>
      </c>
      <c r="B1142" s="10" t="s">
        <v>49</v>
      </c>
      <c r="C1142" s="6">
        <f t="shared" si="1078"/>
        <v>0</v>
      </c>
      <c r="D1142" s="6">
        <f t="shared" si="1079"/>
        <v>0</v>
      </c>
      <c r="E1142" s="6">
        <f t="shared" si="1080"/>
        <v>0</v>
      </c>
      <c r="F1142" s="6">
        <f t="shared" si="1127"/>
        <v>0</v>
      </c>
      <c r="G1142" s="6">
        <f t="shared" si="1128"/>
        <v>0</v>
      </c>
      <c r="H1142" s="6">
        <f t="shared" si="1129"/>
        <v>0</v>
      </c>
      <c r="I1142" s="6">
        <f t="shared" si="1130"/>
        <v>0</v>
      </c>
      <c r="J1142" s="6">
        <f t="shared" si="1131"/>
        <v>0</v>
      </c>
      <c r="K1142" s="10"/>
    </row>
    <row r="1143" spans="1:11">
      <c r="A1143" s="8">
        <v>1021</v>
      </c>
      <c r="B1143" s="10" t="s">
        <v>50</v>
      </c>
      <c r="C1143" s="6">
        <f t="shared" si="1078"/>
        <v>478.4</v>
      </c>
      <c r="D1143" s="6">
        <f>490-11.6</f>
        <v>478.4</v>
      </c>
      <c r="E1143" s="6">
        <f t="shared" si="1080"/>
        <v>0</v>
      </c>
      <c r="F1143" s="6">
        <f t="shared" si="1127"/>
        <v>0</v>
      </c>
      <c r="G1143" s="6">
        <f t="shared" si="1128"/>
        <v>0</v>
      </c>
      <c r="H1143" s="6">
        <f t="shared" si="1129"/>
        <v>0</v>
      </c>
      <c r="I1143" s="6">
        <f t="shared" si="1130"/>
        <v>0</v>
      </c>
      <c r="J1143" s="6">
        <f t="shared" si="1131"/>
        <v>0</v>
      </c>
      <c r="K1143" s="10"/>
    </row>
    <row r="1144" spans="1:11">
      <c r="A1144" s="8">
        <v>1022</v>
      </c>
      <c r="B1144" s="10" t="s">
        <v>21</v>
      </c>
      <c r="C1144" s="6">
        <v>0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10"/>
    </row>
    <row r="1145" spans="1:11" ht="25.5">
      <c r="A1145" s="8">
        <v>1023</v>
      </c>
      <c r="B1145" s="13" t="s">
        <v>332</v>
      </c>
      <c r="C1145" s="6">
        <f>D1145+E1145+F1145+G1145+H1145+I1145+J1145</f>
        <v>363.1</v>
      </c>
      <c r="D1145" s="6">
        <f>D1146+D1147+D1148+D1149</f>
        <v>363.1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10"/>
    </row>
    <row r="1146" spans="1:11">
      <c r="A1146" s="8">
        <v>1024</v>
      </c>
      <c r="B1146" s="10" t="s">
        <v>2</v>
      </c>
      <c r="C1146" s="6">
        <v>0</v>
      </c>
      <c r="D1146" s="6">
        <v>0</v>
      </c>
      <c r="E1146" s="6">
        <v>0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10"/>
    </row>
    <row r="1147" spans="1:11">
      <c r="A1147" s="8">
        <v>1025</v>
      </c>
      <c r="B1147" s="10" t="s">
        <v>328</v>
      </c>
      <c r="C1147" s="6">
        <v>0</v>
      </c>
      <c r="D1147" s="6">
        <f>342+1.1</f>
        <v>343.1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10"/>
    </row>
    <row r="1148" spans="1:11">
      <c r="A1148" s="8">
        <v>1026</v>
      </c>
      <c r="B1148" s="10" t="s">
        <v>50</v>
      </c>
      <c r="C1148" s="6">
        <f>D1148+E1148+F1148+G1148+H1148+I1148+J1148</f>
        <v>20</v>
      </c>
      <c r="D1148" s="6">
        <f>20</f>
        <v>20</v>
      </c>
      <c r="E1148" s="6">
        <v>0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10"/>
    </row>
    <row r="1149" spans="1:11">
      <c r="A1149" s="8">
        <v>1027</v>
      </c>
      <c r="B1149" s="10" t="s">
        <v>21</v>
      </c>
      <c r="C1149" s="6">
        <f t="shared" si="1078"/>
        <v>0</v>
      </c>
      <c r="D1149" s="6">
        <f t="shared" si="1079"/>
        <v>0</v>
      </c>
      <c r="E1149" s="6">
        <f t="shared" si="1080"/>
        <v>0</v>
      </c>
      <c r="F1149" s="6">
        <f t="shared" si="1127"/>
        <v>0</v>
      </c>
      <c r="G1149" s="6">
        <f t="shared" si="1128"/>
        <v>0</v>
      </c>
      <c r="H1149" s="6">
        <f t="shared" si="1129"/>
        <v>0</v>
      </c>
      <c r="I1149" s="6">
        <f t="shared" si="1130"/>
        <v>0</v>
      </c>
      <c r="J1149" s="6">
        <f t="shared" si="1131"/>
        <v>0</v>
      </c>
      <c r="K1149" s="10"/>
    </row>
    <row r="1150" spans="1:11" ht="67.5" customHeight="1">
      <c r="A1150" s="8">
        <v>1028</v>
      </c>
      <c r="B1150" s="12" t="s">
        <v>325</v>
      </c>
      <c r="C1150" s="5">
        <f t="shared" si="1078"/>
        <v>2293.1</v>
      </c>
      <c r="D1150" s="5">
        <f>D1152+D1153+D1154</f>
        <v>322</v>
      </c>
      <c r="E1150" s="5">
        <f>E1152+E1153+E1154</f>
        <v>317.3</v>
      </c>
      <c r="F1150" s="5">
        <f t="shared" ref="F1150:J1150" si="1132">F1152+F1153+F1154</f>
        <v>317.3</v>
      </c>
      <c r="G1150" s="5">
        <f t="shared" si="1132"/>
        <v>315</v>
      </c>
      <c r="H1150" s="5">
        <f t="shared" si="1132"/>
        <v>340.5</v>
      </c>
      <c r="I1150" s="5">
        <f t="shared" si="1132"/>
        <v>340.5</v>
      </c>
      <c r="J1150" s="5">
        <f t="shared" si="1132"/>
        <v>340.5</v>
      </c>
      <c r="K1150" s="10">
        <v>92</v>
      </c>
    </row>
    <row r="1151" spans="1:11">
      <c r="A1151" s="8">
        <v>1029</v>
      </c>
      <c r="B1151" s="12" t="s">
        <v>2</v>
      </c>
      <c r="C1151" s="6">
        <f t="shared" si="1078"/>
        <v>0</v>
      </c>
      <c r="D1151" s="6">
        <f t="shared" ref="D1151" si="1133">E1151+F1151+G1151+H1151+I1151+J1151+K1151</f>
        <v>0</v>
      </c>
      <c r="E1151" s="6">
        <f t="shared" ref="E1151" si="1134">F1151+G1151+H1151+I1151+J1151+K1151+L1151</f>
        <v>0</v>
      </c>
      <c r="F1151" s="6">
        <f t="shared" ref="F1151" si="1135">G1151+H1151+I1151+J1151+K1151+L1151+M1151</f>
        <v>0</v>
      </c>
      <c r="G1151" s="6">
        <f t="shared" ref="G1151" si="1136">H1151+I1151+J1151+K1151+L1151+M1151+N1151</f>
        <v>0</v>
      </c>
      <c r="H1151" s="6">
        <f t="shared" ref="H1151" si="1137">I1151+J1151+K1151+L1151+M1151+N1151+O1151</f>
        <v>0</v>
      </c>
      <c r="I1151" s="6">
        <f t="shared" ref="I1151" si="1138">J1151+K1151+L1151+M1151+N1151+O1151+P1151</f>
        <v>0</v>
      </c>
      <c r="J1151" s="6">
        <f t="shared" ref="J1151" si="1139">K1151+L1151+M1151+N1151+O1151+P1151+Q1151</f>
        <v>0</v>
      </c>
      <c r="K1151" s="10"/>
    </row>
    <row r="1152" spans="1:11">
      <c r="A1152" s="8">
        <v>1030</v>
      </c>
      <c r="B1152" s="10" t="s">
        <v>49</v>
      </c>
      <c r="C1152" s="6">
        <f t="shared" si="1078"/>
        <v>2293.1</v>
      </c>
      <c r="D1152" s="6">
        <v>322</v>
      </c>
      <c r="E1152" s="6">
        <v>317.3</v>
      </c>
      <c r="F1152" s="6">
        <v>317.3</v>
      </c>
      <c r="G1152" s="6">
        <v>315</v>
      </c>
      <c r="H1152" s="6">
        <v>340.5</v>
      </c>
      <c r="I1152" s="6">
        <v>340.5</v>
      </c>
      <c r="J1152" s="6">
        <v>340.5</v>
      </c>
      <c r="K1152" s="10"/>
    </row>
    <row r="1153" spans="1:11">
      <c r="A1153" s="8">
        <v>1031</v>
      </c>
      <c r="B1153" s="10" t="s">
        <v>50</v>
      </c>
      <c r="C1153" s="6">
        <f t="shared" si="1078"/>
        <v>0</v>
      </c>
      <c r="D1153" s="6">
        <f t="shared" si="1079"/>
        <v>0</v>
      </c>
      <c r="E1153" s="6">
        <f t="shared" si="1080"/>
        <v>0</v>
      </c>
      <c r="F1153" s="6">
        <f t="shared" ref="F1153:F1154" si="1140">G1153+H1153+I1153+J1153+K1153+L1153+M1153</f>
        <v>0</v>
      </c>
      <c r="G1153" s="6">
        <f t="shared" ref="G1153:G1154" si="1141">H1153+I1153+J1153+K1153+L1153+M1153+N1153</f>
        <v>0</v>
      </c>
      <c r="H1153" s="6">
        <f t="shared" ref="H1153:H1154" si="1142">I1153+J1153+K1153+L1153+M1153+N1153+O1153</f>
        <v>0</v>
      </c>
      <c r="I1153" s="6">
        <f t="shared" ref="I1153:I1154" si="1143">J1153+K1153+L1153+M1153+N1153+O1153+P1153</f>
        <v>0</v>
      </c>
      <c r="J1153" s="6">
        <f t="shared" ref="J1153:J1154" si="1144">K1153+L1153+M1153+N1153+O1153+P1153+Q1153</f>
        <v>0</v>
      </c>
      <c r="K1153" s="10"/>
    </row>
    <row r="1154" spans="1:11">
      <c r="A1154" s="8">
        <v>1032</v>
      </c>
      <c r="B1154" s="10" t="s">
        <v>21</v>
      </c>
      <c r="C1154" s="6">
        <f t="shared" si="1078"/>
        <v>0</v>
      </c>
      <c r="D1154" s="6">
        <f t="shared" si="1079"/>
        <v>0</v>
      </c>
      <c r="E1154" s="6">
        <f t="shared" si="1080"/>
        <v>0</v>
      </c>
      <c r="F1154" s="6">
        <f t="shared" si="1140"/>
        <v>0</v>
      </c>
      <c r="G1154" s="6">
        <f t="shared" si="1141"/>
        <v>0</v>
      </c>
      <c r="H1154" s="6">
        <f t="shared" si="1142"/>
        <v>0</v>
      </c>
      <c r="I1154" s="6">
        <f t="shared" si="1143"/>
        <v>0</v>
      </c>
      <c r="J1154" s="6">
        <f t="shared" si="1144"/>
        <v>0</v>
      </c>
      <c r="K1154" s="10"/>
    </row>
  </sheetData>
  <mergeCells count="15">
    <mergeCell ref="H1:K1"/>
    <mergeCell ref="B507:K507"/>
    <mergeCell ref="B428:K428"/>
    <mergeCell ref="B1018:K1018"/>
    <mergeCell ref="B972:K972"/>
    <mergeCell ref="B842:K842"/>
    <mergeCell ref="B663:K663"/>
    <mergeCell ref="B559:K559"/>
    <mergeCell ref="B21:K21"/>
    <mergeCell ref="B277:K277"/>
    <mergeCell ref="A2:K2"/>
    <mergeCell ref="A3:A4"/>
    <mergeCell ref="C3:J3"/>
    <mergeCell ref="B3:B5"/>
    <mergeCell ref="B1:D1"/>
  </mergeCells>
  <pageMargins left="0.70866141732283472" right="0.19685039370078741" top="0.23622047244094491" bottom="0.39370078740157483" header="0.31496062992125984" footer="0.31496062992125984"/>
  <pageSetup paperSize="9" scale="81" fitToHeight="100" orientation="landscape" r:id="rId1"/>
  <rowBreaks count="4" manualBreakCount="4">
    <brk id="33" max="10" man="1"/>
    <brk id="70" max="10" man="1"/>
    <brk id="279" max="10" man="1"/>
    <brk id="4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82" t="s">
        <v>169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5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30" customHeight="1">
      <c r="A7" s="84" t="s">
        <v>170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15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5.75" customHeight="1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38.25" customHeight="1">
      <c r="A10" s="87"/>
      <c r="B10" s="87" t="s">
        <v>171</v>
      </c>
      <c r="C10" s="87" t="s">
        <v>172</v>
      </c>
      <c r="D10" s="90" t="s">
        <v>173</v>
      </c>
      <c r="E10" s="91"/>
      <c r="F10" s="91"/>
      <c r="G10" s="91"/>
      <c r="H10" s="91"/>
      <c r="I10" s="91"/>
      <c r="J10" s="92"/>
      <c r="K10" s="87" t="s">
        <v>174</v>
      </c>
    </row>
    <row r="11" spans="1:11" ht="15" customHeight="1">
      <c r="A11" s="88"/>
      <c r="B11" s="88"/>
      <c r="C11" s="88"/>
      <c r="D11" s="93"/>
      <c r="E11" s="94"/>
      <c r="F11" s="94"/>
      <c r="G11" s="94"/>
      <c r="H11" s="94"/>
      <c r="I11" s="94"/>
      <c r="J11" s="95"/>
      <c r="K11" s="88"/>
    </row>
    <row r="12" spans="1:11" ht="15.75" thickBot="1">
      <c r="A12" s="88"/>
      <c r="B12" s="88"/>
      <c r="C12" s="88"/>
      <c r="D12" s="96"/>
      <c r="E12" s="97"/>
      <c r="F12" s="97"/>
      <c r="G12" s="97"/>
      <c r="H12" s="97"/>
      <c r="I12" s="97"/>
      <c r="J12" s="98"/>
      <c r="K12" s="88"/>
    </row>
    <row r="13" spans="1:11">
      <c r="A13" s="88"/>
      <c r="B13" s="88"/>
      <c r="C13" s="88"/>
      <c r="D13" s="87" t="s">
        <v>73</v>
      </c>
      <c r="E13" s="87" t="s">
        <v>67</v>
      </c>
      <c r="F13" s="87" t="s">
        <v>68</v>
      </c>
      <c r="G13" s="87" t="s">
        <v>69</v>
      </c>
      <c r="H13" s="87" t="s">
        <v>70</v>
      </c>
      <c r="I13" s="87" t="s">
        <v>71</v>
      </c>
      <c r="J13" s="87" t="s">
        <v>72</v>
      </c>
      <c r="K13" s="88"/>
    </row>
    <row r="14" spans="1:11" ht="15.75" thickBo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 ht="15.75" thickBot="1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</row>
    <row r="16" spans="1:11" ht="25.5" customHeight="1" thickBot="1">
      <c r="A16" s="32">
        <v>2</v>
      </c>
      <c r="B16" s="110" t="s">
        <v>90</v>
      </c>
      <c r="C16" s="111"/>
      <c r="D16" s="111"/>
      <c r="E16" s="111"/>
      <c r="F16" s="111"/>
      <c r="G16" s="111"/>
      <c r="H16" s="111"/>
      <c r="I16" s="111"/>
      <c r="J16" s="111"/>
      <c r="K16" s="112"/>
    </row>
    <row r="17" spans="1:11" ht="38.25" customHeight="1" thickBot="1">
      <c r="A17" s="32">
        <v>3</v>
      </c>
      <c r="B17" s="33" t="s">
        <v>91</v>
      </c>
      <c r="C17" s="107" t="s">
        <v>92</v>
      </c>
      <c r="D17" s="108"/>
      <c r="E17" s="108"/>
      <c r="F17" s="108"/>
      <c r="G17" s="108"/>
      <c r="H17" s="108"/>
      <c r="I17" s="108"/>
      <c r="J17" s="108"/>
      <c r="K17" s="109"/>
    </row>
    <row r="18" spans="1:11" ht="15.75" thickBot="1">
      <c r="A18" s="32">
        <v>4</v>
      </c>
      <c r="B18" s="33" t="s">
        <v>93</v>
      </c>
      <c r="C18" s="107" t="s">
        <v>94</v>
      </c>
      <c r="D18" s="108"/>
      <c r="E18" s="108"/>
      <c r="F18" s="108"/>
      <c r="G18" s="108"/>
      <c r="H18" s="108"/>
      <c r="I18" s="108"/>
      <c r="J18" s="108"/>
      <c r="K18" s="109"/>
    </row>
    <row r="19" spans="1:11" ht="50.25" customHeight="1" thickBot="1">
      <c r="A19" s="32">
        <v>5</v>
      </c>
      <c r="B19" s="34" t="s">
        <v>95</v>
      </c>
      <c r="C19" s="34" t="s">
        <v>96</v>
      </c>
      <c r="D19" s="34">
        <v>59.3</v>
      </c>
      <c r="E19" s="34">
        <v>54</v>
      </c>
      <c r="F19" s="34">
        <v>50</v>
      </c>
      <c r="G19" s="34">
        <v>46</v>
      </c>
      <c r="H19" s="34">
        <v>42</v>
      </c>
      <c r="I19" s="34">
        <v>38</v>
      </c>
      <c r="J19" s="34">
        <v>34</v>
      </c>
      <c r="K19" s="31" t="s">
        <v>97</v>
      </c>
    </row>
    <row r="20" spans="1:11" ht="25.5" customHeight="1" thickBot="1">
      <c r="A20" s="32">
        <v>6</v>
      </c>
      <c r="B20" s="35" t="s">
        <v>98</v>
      </c>
      <c r="C20" s="36" t="s">
        <v>96</v>
      </c>
      <c r="D20" s="36">
        <v>53</v>
      </c>
      <c r="E20" s="36">
        <v>49</v>
      </c>
      <c r="F20" s="36">
        <v>45</v>
      </c>
      <c r="G20" s="36">
        <v>41</v>
      </c>
      <c r="H20" s="36">
        <v>37</v>
      </c>
      <c r="I20" s="36">
        <v>33</v>
      </c>
      <c r="J20" s="36">
        <v>29</v>
      </c>
      <c r="K20" s="36" t="s">
        <v>99</v>
      </c>
    </row>
    <row r="21" spans="1:11" ht="32.25" customHeight="1" thickBot="1">
      <c r="A21" s="32">
        <v>7</v>
      </c>
      <c r="B21" s="33" t="s">
        <v>100</v>
      </c>
      <c r="C21" s="33" t="s">
        <v>96</v>
      </c>
      <c r="D21" s="33">
        <v>78</v>
      </c>
      <c r="E21" s="33">
        <v>72</v>
      </c>
      <c r="F21" s="33">
        <v>66</v>
      </c>
      <c r="G21" s="33">
        <v>60</v>
      </c>
      <c r="H21" s="33">
        <v>54</v>
      </c>
      <c r="I21" s="33">
        <v>48</v>
      </c>
      <c r="J21" s="33">
        <v>42</v>
      </c>
      <c r="K21" s="33" t="s">
        <v>99</v>
      </c>
    </row>
    <row r="22" spans="1:11" ht="15.75" thickBot="1">
      <c r="A22" s="32">
        <v>8</v>
      </c>
      <c r="B22" s="33" t="s">
        <v>101</v>
      </c>
      <c r="C22" s="107" t="s">
        <v>102</v>
      </c>
      <c r="D22" s="108"/>
      <c r="E22" s="108"/>
      <c r="F22" s="108"/>
      <c r="G22" s="108"/>
      <c r="H22" s="108"/>
      <c r="I22" s="108"/>
      <c r="J22" s="108"/>
      <c r="K22" s="109"/>
    </row>
    <row r="23" spans="1:11" ht="125.25" customHeight="1" thickBot="1">
      <c r="A23" s="32">
        <v>9</v>
      </c>
      <c r="B23" s="19" t="s">
        <v>103</v>
      </c>
      <c r="C23" s="19" t="s">
        <v>96</v>
      </c>
      <c r="D23" s="19">
        <v>2</v>
      </c>
      <c r="E23" s="19">
        <v>1.5</v>
      </c>
      <c r="F23" s="19">
        <v>0.5</v>
      </c>
      <c r="G23" s="19">
        <v>0.5</v>
      </c>
      <c r="H23" s="19">
        <v>0.5</v>
      </c>
      <c r="I23" s="19">
        <v>0.5</v>
      </c>
      <c r="J23" s="19">
        <v>0.5</v>
      </c>
      <c r="K23" s="19"/>
    </row>
    <row r="24" spans="1:11" ht="25.5" customHeight="1" thickBot="1">
      <c r="A24" s="32">
        <v>10</v>
      </c>
      <c r="B24" s="104" t="s">
        <v>104</v>
      </c>
      <c r="C24" s="105"/>
      <c r="D24" s="105"/>
      <c r="E24" s="105"/>
      <c r="F24" s="105"/>
      <c r="G24" s="105"/>
      <c r="H24" s="105"/>
      <c r="I24" s="105"/>
      <c r="J24" s="105"/>
      <c r="K24" s="106"/>
    </row>
    <row r="25" spans="1:11" ht="63.75" customHeight="1" thickBot="1">
      <c r="A25" s="32">
        <v>11</v>
      </c>
      <c r="B25" s="19" t="s">
        <v>105</v>
      </c>
      <c r="C25" s="102" t="s">
        <v>106</v>
      </c>
      <c r="D25" s="103"/>
      <c r="E25" s="103"/>
      <c r="F25" s="103"/>
      <c r="G25" s="103"/>
      <c r="H25" s="103"/>
      <c r="I25" s="103"/>
      <c r="J25" s="103"/>
      <c r="K25" s="101"/>
    </row>
    <row r="26" spans="1:11" ht="15.75" thickBot="1">
      <c r="A26" s="32">
        <v>12</v>
      </c>
      <c r="B26" s="19" t="s">
        <v>107</v>
      </c>
      <c r="C26" s="102" t="s">
        <v>108</v>
      </c>
      <c r="D26" s="103"/>
      <c r="E26" s="103"/>
      <c r="F26" s="103"/>
      <c r="G26" s="103"/>
      <c r="H26" s="103"/>
      <c r="I26" s="103"/>
      <c r="J26" s="103"/>
      <c r="K26" s="101"/>
    </row>
    <row r="27" spans="1:11" ht="53.25" customHeight="1" thickBot="1">
      <c r="A27" s="32">
        <v>13</v>
      </c>
      <c r="B27" s="22" t="s">
        <v>176</v>
      </c>
      <c r="C27" s="17" t="s">
        <v>109</v>
      </c>
      <c r="D27" s="17">
        <v>35</v>
      </c>
      <c r="E27" s="17">
        <v>35</v>
      </c>
      <c r="F27" s="17">
        <v>40</v>
      </c>
      <c r="G27" s="17">
        <v>45</v>
      </c>
      <c r="H27" s="17">
        <v>50</v>
      </c>
      <c r="I27" s="17">
        <v>55</v>
      </c>
      <c r="J27" s="17">
        <v>60</v>
      </c>
      <c r="K27" s="17"/>
    </row>
    <row r="28" spans="1:11" ht="85.5" customHeight="1" thickBot="1">
      <c r="A28" s="32">
        <v>14</v>
      </c>
      <c r="B28" s="31" t="s">
        <v>175</v>
      </c>
      <c r="C28" s="27" t="s">
        <v>110</v>
      </c>
      <c r="D28" s="27">
        <v>35</v>
      </c>
      <c r="E28" s="27">
        <v>35</v>
      </c>
      <c r="F28" s="27">
        <v>40</v>
      </c>
      <c r="G28" s="27">
        <v>45</v>
      </c>
      <c r="H28" s="27">
        <v>50</v>
      </c>
      <c r="I28" s="27">
        <v>55</v>
      </c>
      <c r="J28" s="27">
        <v>60</v>
      </c>
      <c r="K28" s="27"/>
    </row>
    <row r="29" spans="1:11" ht="166.5" thickBot="1">
      <c r="A29" s="32">
        <v>15</v>
      </c>
      <c r="B29" s="19" t="s">
        <v>111</v>
      </c>
      <c r="C29" s="19" t="s">
        <v>96</v>
      </c>
      <c r="D29" s="19">
        <v>20.8</v>
      </c>
      <c r="E29" s="19">
        <v>30</v>
      </c>
      <c r="F29" s="19">
        <v>32</v>
      </c>
      <c r="G29" s="19">
        <v>37</v>
      </c>
      <c r="H29" s="19">
        <v>40</v>
      </c>
      <c r="I29" s="19">
        <v>43</v>
      </c>
      <c r="J29" s="19">
        <v>49</v>
      </c>
      <c r="K29" s="19" t="s">
        <v>112</v>
      </c>
    </row>
    <row r="30" spans="1:11" ht="25.5" customHeight="1" thickBot="1">
      <c r="A30" s="32">
        <v>16</v>
      </c>
      <c r="B30" s="104" t="s">
        <v>113</v>
      </c>
      <c r="C30" s="105"/>
      <c r="D30" s="105"/>
      <c r="E30" s="105"/>
      <c r="F30" s="105"/>
      <c r="G30" s="105"/>
      <c r="H30" s="105"/>
      <c r="I30" s="105"/>
      <c r="J30" s="105"/>
      <c r="K30" s="106"/>
    </row>
    <row r="31" spans="1:11" ht="25.5" customHeight="1" thickBot="1">
      <c r="A31" s="32">
        <v>17</v>
      </c>
      <c r="B31" s="19" t="s">
        <v>105</v>
      </c>
      <c r="C31" s="102" t="s">
        <v>114</v>
      </c>
      <c r="D31" s="103"/>
      <c r="E31" s="103"/>
      <c r="F31" s="103"/>
      <c r="G31" s="103"/>
      <c r="H31" s="103"/>
      <c r="I31" s="103"/>
      <c r="J31" s="103"/>
      <c r="K31" s="101"/>
    </row>
    <row r="32" spans="1:11" ht="25.5" customHeight="1" thickBot="1">
      <c r="A32" s="32">
        <v>18</v>
      </c>
      <c r="B32" s="19" t="s">
        <v>93</v>
      </c>
      <c r="C32" s="102" t="s">
        <v>115</v>
      </c>
      <c r="D32" s="103"/>
      <c r="E32" s="103"/>
      <c r="F32" s="103"/>
      <c r="G32" s="103"/>
      <c r="H32" s="103"/>
      <c r="I32" s="103"/>
      <c r="J32" s="103"/>
      <c r="K32" s="101"/>
    </row>
    <row r="33" spans="1:11" ht="124.5" customHeight="1" thickBot="1">
      <c r="A33" s="32">
        <v>19</v>
      </c>
      <c r="B33" s="17" t="s">
        <v>116</v>
      </c>
      <c r="C33" s="22" t="s">
        <v>96</v>
      </c>
      <c r="D33" s="22">
        <v>0.45</v>
      </c>
      <c r="E33" s="22">
        <v>0.45</v>
      </c>
      <c r="F33" s="22">
        <v>0.9</v>
      </c>
      <c r="G33" s="22">
        <v>1.1299999999999999</v>
      </c>
      <c r="H33" s="22">
        <v>1.8</v>
      </c>
      <c r="I33" s="22">
        <v>2</v>
      </c>
      <c r="J33" s="22">
        <v>2.2999999999999998</v>
      </c>
      <c r="K33" s="17"/>
    </row>
    <row r="34" spans="1:11" ht="15.75" thickBot="1">
      <c r="A34" s="32">
        <v>20</v>
      </c>
      <c r="B34" s="79" t="s">
        <v>117</v>
      </c>
      <c r="C34" s="80"/>
      <c r="D34" s="80"/>
      <c r="E34" s="80"/>
      <c r="F34" s="80"/>
      <c r="G34" s="80"/>
      <c r="H34" s="80"/>
      <c r="I34" s="80"/>
      <c r="J34" s="80"/>
      <c r="K34" s="81"/>
    </row>
    <row r="35" spans="1:11" ht="51" customHeight="1" thickBot="1">
      <c r="A35" s="32">
        <v>21</v>
      </c>
      <c r="B35" s="21" t="s">
        <v>118</v>
      </c>
      <c r="C35" s="104" t="s">
        <v>119</v>
      </c>
      <c r="D35" s="105"/>
      <c r="E35" s="105"/>
      <c r="F35" s="105"/>
      <c r="G35" s="105"/>
      <c r="H35" s="105"/>
      <c r="I35" s="105"/>
      <c r="J35" s="105"/>
      <c r="K35" s="106"/>
    </row>
    <row r="36" spans="1:11" ht="38.25" customHeight="1" thickBot="1">
      <c r="A36" s="32">
        <v>22</v>
      </c>
      <c r="B36" s="19" t="s">
        <v>93</v>
      </c>
      <c r="C36" s="79" t="s">
        <v>120</v>
      </c>
      <c r="D36" s="80"/>
      <c r="E36" s="80"/>
      <c r="F36" s="80"/>
      <c r="G36" s="80"/>
      <c r="H36" s="80"/>
      <c r="I36" s="80"/>
      <c r="J36" s="80"/>
      <c r="K36" s="81"/>
    </row>
    <row r="37" spans="1:11" ht="51" customHeight="1" thickBot="1">
      <c r="A37" s="32">
        <v>23</v>
      </c>
      <c r="B37" s="1" t="s">
        <v>177</v>
      </c>
      <c r="C37" s="17" t="s">
        <v>121</v>
      </c>
      <c r="D37" s="17">
        <v>30821.5</v>
      </c>
      <c r="E37" s="17">
        <v>34013.5</v>
      </c>
      <c r="F37" s="17">
        <v>36865.300000000003</v>
      </c>
      <c r="G37" s="17">
        <v>41087.300000000003</v>
      </c>
      <c r="H37" s="17">
        <v>44465.8</v>
      </c>
      <c r="I37" s="17">
        <v>47023.5</v>
      </c>
      <c r="J37" s="17">
        <v>49402.400000000001</v>
      </c>
      <c r="K37" s="17"/>
    </row>
    <row r="38" spans="1:11" ht="39.75" customHeight="1" thickBot="1">
      <c r="A38" s="32">
        <v>24</v>
      </c>
      <c r="B38" s="28" t="s">
        <v>184</v>
      </c>
      <c r="C38" s="18" t="s">
        <v>122</v>
      </c>
      <c r="D38" s="17">
        <v>47773.3</v>
      </c>
      <c r="E38" s="17">
        <v>52721</v>
      </c>
      <c r="F38" s="17">
        <v>57141.2</v>
      </c>
      <c r="G38" s="17">
        <v>63685.3</v>
      </c>
      <c r="H38" s="17">
        <v>68922</v>
      </c>
      <c r="I38" s="17">
        <v>72886.399999999994</v>
      </c>
      <c r="J38" s="17">
        <v>76573.8</v>
      </c>
      <c r="K38" s="17"/>
    </row>
    <row r="39" spans="1:11" ht="38.25" customHeight="1" thickBot="1">
      <c r="A39" s="32">
        <v>25</v>
      </c>
      <c r="B39" s="1" t="s">
        <v>178</v>
      </c>
      <c r="C39" s="17" t="s">
        <v>123</v>
      </c>
      <c r="D39" s="17">
        <v>10.013</v>
      </c>
      <c r="E39" s="17">
        <v>11.05</v>
      </c>
      <c r="F39" s="17">
        <v>11.977</v>
      </c>
      <c r="G39" s="17">
        <v>13.348000000000001</v>
      </c>
      <c r="H39" s="17">
        <v>14.446</v>
      </c>
      <c r="I39" s="17">
        <v>15.276999999999999</v>
      </c>
      <c r="J39" s="17">
        <v>16.05</v>
      </c>
      <c r="K39" s="17"/>
    </row>
    <row r="40" spans="1:11" ht="48.75" customHeight="1" thickBot="1">
      <c r="A40" s="32">
        <v>26</v>
      </c>
      <c r="B40" s="1" t="s">
        <v>179</v>
      </c>
      <c r="C40" s="17" t="s">
        <v>122</v>
      </c>
      <c r="D40" s="17">
        <v>12620.5</v>
      </c>
      <c r="E40" s="17">
        <v>13927.5</v>
      </c>
      <c r="F40" s="17">
        <v>15095.2</v>
      </c>
      <c r="G40" s="17">
        <v>16824</v>
      </c>
      <c r="H40" s="17">
        <v>18207.400000000001</v>
      </c>
      <c r="I40" s="17">
        <v>19254.7</v>
      </c>
      <c r="J40" s="17">
        <v>20228.8</v>
      </c>
      <c r="K40" s="17"/>
    </row>
    <row r="41" spans="1:11" ht="51.75" customHeight="1" thickBot="1">
      <c r="A41" s="32">
        <v>27</v>
      </c>
      <c r="B41" s="1" t="s">
        <v>180</v>
      </c>
      <c r="C41" s="17" t="s">
        <v>124</v>
      </c>
      <c r="D41" s="17">
        <v>60.633000000000003</v>
      </c>
      <c r="E41" s="17">
        <v>66.912999999999997</v>
      </c>
      <c r="F41" s="17">
        <v>72.522999999999996</v>
      </c>
      <c r="G41" s="17">
        <v>80.828000000000003</v>
      </c>
      <c r="H41" s="17">
        <v>87.474999999999994</v>
      </c>
      <c r="I41" s="17">
        <v>92.506</v>
      </c>
      <c r="J41" s="17">
        <v>97.186000000000007</v>
      </c>
      <c r="K41" s="17"/>
    </row>
    <row r="42" spans="1:11" ht="48.75" customHeight="1" thickBot="1">
      <c r="A42" s="32">
        <v>28</v>
      </c>
      <c r="B42" s="1" t="s">
        <v>181</v>
      </c>
      <c r="C42" s="17" t="s">
        <v>122</v>
      </c>
      <c r="D42" s="17">
        <v>1122.3</v>
      </c>
      <c r="E42" s="17">
        <v>1238.5999999999999</v>
      </c>
      <c r="F42" s="17">
        <v>1342.4</v>
      </c>
      <c r="G42" s="17">
        <v>1496.1</v>
      </c>
      <c r="H42" s="17">
        <v>1619.1</v>
      </c>
      <c r="I42" s="17">
        <v>1712.3</v>
      </c>
      <c r="J42" s="17">
        <v>1798.9</v>
      </c>
      <c r="K42" s="17"/>
    </row>
    <row r="43" spans="1:11" ht="38.25" customHeight="1" thickBot="1">
      <c r="A43" s="32">
        <v>29</v>
      </c>
      <c r="B43" s="29" t="s">
        <v>107</v>
      </c>
      <c r="C43" s="79" t="s">
        <v>125</v>
      </c>
      <c r="D43" s="80"/>
      <c r="E43" s="80"/>
      <c r="F43" s="80"/>
      <c r="G43" s="80"/>
      <c r="H43" s="80"/>
      <c r="I43" s="80"/>
      <c r="J43" s="80"/>
      <c r="K43" s="81"/>
    </row>
    <row r="44" spans="1:11" ht="79.5" customHeight="1" thickBot="1">
      <c r="A44" s="32">
        <v>30</v>
      </c>
      <c r="B44" s="19" t="s">
        <v>126</v>
      </c>
      <c r="C44" s="19" t="s">
        <v>127</v>
      </c>
      <c r="D44" s="19">
        <v>720</v>
      </c>
      <c r="E44" s="19">
        <v>720</v>
      </c>
      <c r="F44" s="19">
        <v>720</v>
      </c>
      <c r="G44" s="19">
        <v>720</v>
      </c>
      <c r="H44" s="19">
        <v>720</v>
      </c>
      <c r="I44" s="19">
        <v>720</v>
      </c>
      <c r="J44" s="19">
        <v>720</v>
      </c>
      <c r="K44" s="19" t="s">
        <v>128</v>
      </c>
    </row>
    <row r="45" spans="1:11" ht="67.5" customHeight="1" thickBot="1">
      <c r="A45" s="32">
        <v>31</v>
      </c>
      <c r="B45" s="19" t="s">
        <v>129</v>
      </c>
      <c r="C45" s="19" t="s">
        <v>130</v>
      </c>
      <c r="D45" s="19">
        <v>0.23</v>
      </c>
      <c r="E45" s="19">
        <v>0.23</v>
      </c>
      <c r="F45" s="19">
        <v>0.23</v>
      </c>
      <c r="G45" s="19">
        <v>0.23</v>
      </c>
      <c r="H45" s="19">
        <v>0.23</v>
      </c>
      <c r="I45" s="19">
        <v>0.23</v>
      </c>
      <c r="J45" s="19">
        <v>0.23</v>
      </c>
      <c r="K45" s="19" t="s">
        <v>128</v>
      </c>
    </row>
    <row r="46" spans="1:11" ht="72" customHeight="1" thickBot="1">
      <c r="A46" s="32">
        <v>32</v>
      </c>
      <c r="B46" s="19" t="s">
        <v>131</v>
      </c>
      <c r="C46" s="19" t="s">
        <v>132</v>
      </c>
      <c r="D46" s="19">
        <v>55.32</v>
      </c>
      <c r="E46" s="19">
        <v>55.32</v>
      </c>
      <c r="F46" s="19">
        <v>55.32</v>
      </c>
      <c r="G46" s="19">
        <v>55.32</v>
      </c>
      <c r="H46" s="19">
        <v>55.32</v>
      </c>
      <c r="I46" s="19">
        <v>55.32</v>
      </c>
      <c r="J46" s="19">
        <v>55.32</v>
      </c>
      <c r="K46" s="19" t="s">
        <v>128</v>
      </c>
    </row>
    <row r="47" spans="1:11" ht="82.5" customHeight="1" thickBot="1">
      <c r="A47" s="32">
        <v>33</v>
      </c>
      <c r="B47" s="19" t="s">
        <v>133</v>
      </c>
      <c r="C47" s="19" t="s">
        <v>127</v>
      </c>
      <c r="D47" s="19">
        <v>131.93</v>
      </c>
      <c r="E47" s="19">
        <v>136.13999999999999</v>
      </c>
      <c r="F47" s="19">
        <v>136.13999999999999</v>
      </c>
      <c r="G47" s="19">
        <v>136.13999999999999</v>
      </c>
      <c r="H47" s="19">
        <v>136.13999999999999</v>
      </c>
      <c r="I47" s="19">
        <v>136.13999999999999</v>
      </c>
      <c r="J47" s="19">
        <v>136.13999999999999</v>
      </c>
      <c r="K47" s="19" t="s">
        <v>128</v>
      </c>
    </row>
    <row r="48" spans="1:11" ht="68.25" customHeight="1" thickBot="1">
      <c r="A48" s="32">
        <v>34</v>
      </c>
      <c r="B48" s="19" t="s">
        <v>134</v>
      </c>
      <c r="C48" s="19" t="s">
        <v>130</v>
      </c>
      <c r="D48" s="19">
        <v>2.5000000000000001E-2</v>
      </c>
      <c r="E48" s="19">
        <v>2.5999999999999999E-2</v>
      </c>
      <c r="F48" s="19">
        <v>0.03</v>
      </c>
      <c r="G48" s="19">
        <v>0.03</v>
      </c>
      <c r="H48" s="19">
        <v>0.03</v>
      </c>
      <c r="I48" s="19">
        <v>0.03</v>
      </c>
      <c r="J48" s="19">
        <v>0.03</v>
      </c>
      <c r="K48" s="19" t="s">
        <v>128</v>
      </c>
    </row>
    <row r="49" spans="1:11" ht="69.75" customHeight="1" thickBot="1">
      <c r="A49" s="32">
        <v>35</v>
      </c>
      <c r="B49" s="19" t="s">
        <v>135</v>
      </c>
      <c r="C49" s="19" t="s">
        <v>132</v>
      </c>
      <c r="D49" s="19">
        <v>1.18</v>
      </c>
      <c r="E49" s="19">
        <v>1.28</v>
      </c>
      <c r="F49" s="19">
        <v>1.38</v>
      </c>
      <c r="G49" s="19">
        <v>1.38</v>
      </c>
      <c r="H49" s="19">
        <v>1.38</v>
      </c>
      <c r="I49" s="19">
        <v>1.38</v>
      </c>
      <c r="J49" s="19">
        <v>1.38</v>
      </c>
      <c r="K49" s="19" t="s">
        <v>128</v>
      </c>
    </row>
    <row r="50" spans="1:11" ht="25.5" customHeight="1" thickBot="1">
      <c r="A50" s="32">
        <v>36</v>
      </c>
      <c r="B50" s="79" t="s">
        <v>136</v>
      </c>
      <c r="C50" s="80"/>
      <c r="D50" s="80"/>
      <c r="E50" s="80"/>
      <c r="F50" s="80"/>
      <c r="G50" s="80"/>
      <c r="H50" s="80"/>
      <c r="I50" s="80"/>
      <c r="J50" s="80"/>
      <c r="K50" s="81"/>
    </row>
    <row r="51" spans="1:11" ht="25.5" customHeight="1" thickBot="1">
      <c r="A51" s="32">
        <v>37</v>
      </c>
      <c r="B51" s="19" t="s">
        <v>105</v>
      </c>
      <c r="C51" s="79" t="s">
        <v>137</v>
      </c>
      <c r="D51" s="80"/>
      <c r="E51" s="80"/>
      <c r="F51" s="80"/>
      <c r="G51" s="80"/>
      <c r="H51" s="80"/>
      <c r="I51" s="80"/>
      <c r="J51" s="80"/>
      <c r="K51" s="81"/>
    </row>
    <row r="52" spans="1:11" ht="15.75" thickBot="1">
      <c r="A52" s="32">
        <v>38</v>
      </c>
      <c r="B52" s="19" t="s">
        <v>93</v>
      </c>
      <c r="C52" s="79" t="s">
        <v>138</v>
      </c>
      <c r="D52" s="80"/>
      <c r="E52" s="80"/>
      <c r="F52" s="80"/>
      <c r="G52" s="80"/>
      <c r="H52" s="80"/>
      <c r="I52" s="80"/>
      <c r="J52" s="80"/>
      <c r="K52" s="81"/>
    </row>
    <row r="53" spans="1:11" ht="54" customHeight="1" thickBot="1">
      <c r="A53" s="32">
        <v>39</v>
      </c>
      <c r="B53" s="19" t="s">
        <v>139</v>
      </c>
      <c r="C53" s="19" t="s">
        <v>96</v>
      </c>
      <c r="D53" s="19">
        <v>53</v>
      </c>
      <c r="E53" s="19">
        <v>59</v>
      </c>
      <c r="F53" s="19">
        <v>65</v>
      </c>
      <c r="G53" s="19">
        <v>71</v>
      </c>
      <c r="H53" s="19">
        <v>78</v>
      </c>
      <c r="I53" s="19">
        <v>84</v>
      </c>
      <c r="J53" s="19">
        <v>90</v>
      </c>
      <c r="K53" s="20"/>
    </row>
    <row r="54" spans="1:11" ht="60.75" customHeight="1" thickBot="1">
      <c r="A54" s="32">
        <v>40</v>
      </c>
      <c r="B54" s="19" t="s">
        <v>140</v>
      </c>
      <c r="C54" s="19" t="s">
        <v>96</v>
      </c>
      <c r="D54" s="19">
        <v>50</v>
      </c>
      <c r="E54" s="19">
        <v>58</v>
      </c>
      <c r="F54" s="19">
        <v>60</v>
      </c>
      <c r="G54" s="19">
        <v>63</v>
      </c>
      <c r="H54" s="19">
        <v>65</v>
      </c>
      <c r="I54" s="19">
        <v>68</v>
      </c>
      <c r="J54" s="19">
        <v>70</v>
      </c>
      <c r="K54" s="20"/>
    </row>
    <row r="55" spans="1:11" ht="21" customHeight="1" thickBot="1">
      <c r="A55" s="32">
        <v>41</v>
      </c>
      <c r="B55" s="19" t="s">
        <v>107</v>
      </c>
      <c r="C55" s="102" t="s">
        <v>141</v>
      </c>
      <c r="D55" s="103"/>
      <c r="E55" s="103"/>
      <c r="F55" s="103"/>
      <c r="G55" s="103"/>
      <c r="H55" s="103"/>
      <c r="I55" s="103"/>
      <c r="J55" s="103"/>
      <c r="K55" s="101"/>
    </row>
    <row r="56" spans="1:11" ht="99.75" customHeight="1" thickBot="1">
      <c r="A56" s="32">
        <v>42</v>
      </c>
      <c r="B56" s="19" t="s">
        <v>142</v>
      </c>
      <c r="C56" s="19" t="s">
        <v>96</v>
      </c>
      <c r="D56" s="19">
        <v>3.9</v>
      </c>
      <c r="E56" s="19">
        <v>4.3</v>
      </c>
      <c r="F56" s="19">
        <v>4.5999999999999996</v>
      </c>
      <c r="G56" s="19">
        <v>4.9000000000000004</v>
      </c>
      <c r="H56" s="19">
        <v>5.2</v>
      </c>
      <c r="I56" s="19">
        <v>5.5</v>
      </c>
      <c r="J56" s="19">
        <v>6</v>
      </c>
      <c r="K56" s="19"/>
    </row>
    <row r="57" spans="1:11" ht="15.75" thickBot="1">
      <c r="A57" s="32">
        <v>43</v>
      </c>
      <c r="B57" s="79" t="s">
        <v>143</v>
      </c>
      <c r="C57" s="80"/>
      <c r="D57" s="80"/>
      <c r="E57" s="80"/>
      <c r="F57" s="80"/>
      <c r="G57" s="80"/>
      <c r="H57" s="80"/>
      <c r="I57" s="80"/>
      <c r="J57" s="80"/>
      <c r="K57" s="81"/>
    </row>
    <row r="58" spans="1:11" ht="25.5" customHeight="1" thickBot="1">
      <c r="A58" s="32">
        <v>44</v>
      </c>
      <c r="B58" s="19" t="s">
        <v>105</v>
      </c>
      <c r="C58" s="102" t="s">
        <v>144</v>
      </c>
      <c r="D58" s="103"/>
      <c r="E58" s="103"/>
      <c r="F58" s="103"/>
      <c r="G58" s="103"/>
      <c r="H58" s="103"/>
      <c r="I58" s="103"/>
      <c r="J58" s="103"/>
      <c r="K58" s="101"/>
    </row>
    <row r="59" spans="1:11" ht="25.5" customHeight="1" thickBot="1">
      <c r="A59" s="32">
        <v>45</v>
      </c>
      <c r="B59" s="19" t="s">
        <v>93</v>
      </c>
      <c r="C59" s="102" t="s">
        <v>145</v>
      </c>
      <c r="D59" s="103"/>
      <c r="E59" s="103"/>
      <c r="F59" s="103"/>
      <c r="G59" s="103"/>
      <c r="H59" s="103"/>
      <c r="I59" s="103"/>
      <c r="J59" s="103"/>
      <c r="K59" s="101"/>
    </row>
    <row r="60" spans="1:11" ht="59.25" customHeight="1" thickBot="1">
      <c r="A60" s="32">
        <v>46</v>
      </c>
      <c r="B60" s="30" t="s">
        <v>185</v>
      </c>
      <c r="C60" s="31" t="s">
        <v>146</v>
      </c>
      <c r="D60" s="31">
        <v>130.29300000000001</v>
      </c>
      <c r="E60" s="31">
        <v>130.29300000000001</v>
      </c>
      <c r="F60" s="31">
        <v>130.29300000000001</v>
      </c>
      <c r="G60" s="31">
        <v>130.29300000000001</v>
      </c>
      <c r="H60" s="31">
        <v>130.29300000000001</v>
      </c>
      <c r="I60" s="31">
        <v>130.29300000000001</v>
      </c>
      <c r="J60" s="31">
        <v>130.29300000000001</v>
      </c>
      <c r="K60" s="27"/>
    </row>
    <row r="61" spans="1:11" ht="128.25" thickBot="1">
      <c r="A61" s="32">
        <v>47</v>
      </c>
      <c r="B61" s="19" t="s">
        <v>147</v>
      </c>
      <c r="C61" s="19" t="s">
        <v>96</v>
      </c>
      <c r="D61" s="19">
        <v>53</v>
      </c>
      <c r="E61" s="19">
        <v>53</v>
      </c>
      <c r="F61" s="19">
        <v>41.6</v>
      </c>
      <c r="G61" s="19">
        <v>38.53</v>
      </c>
      <c r="H61" s="19">
        <v>35.46</v>
      </c>
      <c r="I61" s="19">
        <v>32.39</v>
      </c>
      <c r="J61" s="19">
        <v>29.32</v>
      </c>
      <c r="K61" s="19" t="s">
        <v>148</v>
      </c>
    </row>
    <row r="62" spans="1:11" ht="138.75" customHeight="1" thickBot="1">
      <c r="A62" s="32">
        <v>48</v>
      </c>
      <c r="B62" s="19" t="s">
        <v>149</v>
      </c>
      <c r="C62" s="19" t="s">
        <v>96</v>
      </c>
      <c r="D62" s="19">
        <v>0.4</v>
      </c>
      <c r="E62" s="19">
        <v>0.3</v>
      </c>
      <c r="F62" s="19">
        <v>0.3</v>
      </c>
      <c r="G62" s="19">
        <v>0.3</v>
      </c>
      <c r="H62" s="19">
        <v>0.3</v>
      </c>
      <c r="I62" s="19">
        <v>0.2</v>
      </c>
      <c r="J62" s="19">
        <v>0.2</v>
      </c>
      <c r="K62" s="19" t="s">
        <v>148</v>
      </c>
    </row>
    <row r="63" spans="1:11" ht="25.5" customHeight="1" thickBot="1">
      <c r="A63" s="32">
        <v>49</v>
      </c>
      <c r="B63" s="79" t="s">
        <v>150</v>
      </c>
      <c r="C63" s="80"/>
      <c r="D63" s="80"/>
      <c r="E63" s="80"/>
      <c r="F63" s="80"/>
      <c r="G63" s="80"/>
      <c r="H63" s="80"/>
      <c r="I63" s="80"/>
      <c r="J63" s="80"/>
      <c r="K63" s="81"/>
    </row>
    <row r="64" spans="1:11" ht="25.5" customHeight="1" thickBot="1">
      <c r="A64" s="32">
        <v>50</v>
      </c>
      <c r="B64" s="19" t="s">
        <v>105</v>
      </c>
      <c r="C64" s="79" t="s">
        <v>151</v>
      </c>
      <c r="D64" s="80"/>
      <c r="E64" s="80"/>
      <c r="F64" s="80"/>
      <c r="G64" s="80"/>
      <c r="H64" s="80"/>
      <c r="I64" s="80"/>
      <c r="J64" s="80"/>
      <c r="K64" s="81"/>
    </row>
    <row r="65" spans="1:11" ht="25.5" customHeight="1" thickBot="1">
      <c r="A65" s="32">
        <v>51</v>
      </c>
      <c r="B65" s="19" t="s">
        <v>93</v>
      </c>
      <c r="C65" s="79" t="s">
        <v>152</v>
      </c>
      <c r="D65" s="80"/>
      <c r="E65" s="80"/>
      <c r="F65" s="80"/>
      <c r="G65" s="80"/>
      <c r="H65" s="80"/>
      <c r="I65" s="80"/>
      <c r="J65" s="80"/>
      <c r="K65" s="81"/>
    </row>
    <row r="66" spans="1:11" ht="65.25" customHeight="1" thickBot="1">
      <c r="A66" s="32">
        <v>52</v>
      </c>
      <c r="B66" s="17" t="s">
        <v>153</v>
      </c>
      <c r="C66" s="22" t="s">
        <v>96</v>
      </c>
      <c r="D66" s="22">
        <v>80</v>
      </c>
      <c r="E66" s="22">
        <v>85</v>
      </c>
      <c r="F66" s="22">
        <v>100</v>
      </c>
      <c r="G66" s="22">
        <v>100</v>
      </c>
      <c r="H66" s="22">
        <v>100</v>
      </c>
      <c r="I66" s="22">
        <v>100</v>
      </c>
      <c r="J66" s="22">
        <v>100</v>
      </c>
      <c r="K66" s="17" t="s">
        <v>154</v>
      </c>
    </row>
    <row r="67" spans="1:11" ht="95.25" customHeight="1" thickBot="1">
      <c r="A67" s="32">
        <v>53</v>
      </c>
      <c r="B67" s="23" t="s">
        <v>155</v>
      </c>
      <c r="C67" s="24" t="s">
        <v>96</v>
      </c>
      <c r="D67" s="24">
        <v>70</v>
      </c>
      <c r="E67" s="24">
        <v>75</v>
      </c>
      <c r="F67" s="24">
        <v>80</v>
      </c>
      <c r="G67" s="24">
        <v>80</v>
      </c>
      <c r="H67" s="24">
        <v>80</v>
      </c>
      <c r="I67" s="24">
        <v>80</v>
      </c>
      <c r="J67" s="25">
        <v>80</v>
      </c>
      <c r="K67" s="19" t="s">
        <v>154</v>
      </c>
    </row>
    <row r="68" spans="1:11" ht="15.75" thickBot="1">
      <c r="A68" s="32">
        <v>54</v>
      </c>
      <c r="B68" s="19" t="s">
        <v>107</v>
      </c>
      <c r="C68" s="99" t="s">
        <v>156</v>
      </c>
      <c r="D68" s="100"/>
      <c r="E68" s="100"/>
      <c r="F68" s="100"/>
      <c r="G68" s="100"/>
      <c r="H68" s="100"/>
      <c r="I68" s="100"/>
      <c r="J68" s="100"/>
      <c r="K68" s="101"/>
    </row>
    <row r="69" spans="1:11" ht="90" thickBot="1">
      <c r="A69" s="32">
        <v>55</v>
      </c>
      <c r="B69" s="19" t="s">
        <v>157</v>
      </c>
      <c r="C69" s="19" t="s">
        <v>96</v>
      </c>
      <c r="D69" s="19">
        <v>100</v>
      </c>
      <c r="E69" s="19">
        <v>100</v>
      </c>
      <c r="F69" s="19">
        <v>100</v>
      </c>
      <c r="G69" s="19">
        <v>100</v>
      </c>
      <c r="H69" s="19">
        <v>100</v>
      </c>
      <c r="I69" s="19">
        <v>100</v>
      </c>
      <c r="J69" s="19">
        <v>100</v>
      </c>
      <c r="K69" s="19" t="s">
        <v>154</v>
      </c>
    </row>
    <row r="70" spans="1:11" ht="66.75" customHeight="1" thickBot="1">
      <c r="A70" s="32">
        <v>56</v>
      </c>
      <c r="B70" s="19" t="s">
        <v>158</v>
      </c>
      <c r="C70" s="19" t="s">
        <v>96</v>
      </c>
      <c r="D70" s="19">
        <v>87.6</v>
      </c>
      <c r="E70" s="19">
        <v>87.6</v>
      </c>
      <c r="F70" s="19">
        <v>100</v>
      </c>
      <c r="G70" s="19">
        <v>100</v>
      </c>
      <c r="H70" s="19">
        <v>100</v>
      </c>
      <c r="I70" s="19">
        <v>100</v>
      </c>
      <c r="J70" s="19">
        <v>100</v>
      </c>
      <c r="K70" s="19" t="s">
        <v>154</v>
      </c>
    </row>
    <row r="71" spans="1:11" ht="15.75" thickBot="1">
      <c r="A71" s="32">
        <v>57</v>
      </c>
      <c r="B71" s="19" t="s">
        <v>159</v>
      </c>
      <c r="C71" s="79" t="s">
        <v>160</v>
      </c>
      <c r="D71" s="80"/>
      <c r="E71" s="80"/>
      <c r="F71" s="80"/>
      <c r="G71" s="80"/>
      <c r="H71" s="80"/>
      <c r="I71" s="80"/>
      <c r="J71" s="80"/>
      <c r="K71" s="81"/>
    </row>
    <row r="72" spans="1:11" ht="60.75" customHeight="1" thickBot="1">
      <c r="A72" s="32">
        <v>58</v>
      </c>
      <c r="B72" s="26" t="s">
        <v>182</v>
      </c>
      <c r="C72" s="17" t="s">
        <v>161</v>
      </c>
      <c r="D72" s="17">
        <v>20.7</v>
      </c>
      <c r="E72" s="17">
        <v>20.8</v>
      </c>
      <c r="F72" s="17">
        <v>21.2</v>
      </c>
      <c r="G72" s="17">
        <v>21.8</v>
      </c>
      <c r="H72" s="17">
        <v>22.6</v>
      </c>
      <c r="I72" s="17">
        <v>23.2</v>
      </c>
      <c r="J72" s="17">
        <v>23.3</v>
      </c>
      <c r="K72" s="17" t="s">
        <v>148</v>
      </c>
    </row>
    <row r="73" spans="1:11" ht="17.25" customHeight="1" thickBot="1">
      <c r="A73" s="32">
        <v>59</v>
      </c>
      <c r="B73" s="79" t="s">
        <v>162</v>
      </c>
      <c r="C73" s="80"/>
      <c r="D73" s="80"/>
      <c r="E73" s="80"/>
      <c r="F73" s="80"/>
      <c r="G73" s="80"/>
      <c r="H73" s="80"/>
      <c r="I73" s="80"/>
      <c r="J73" s="80"/>
      <c r="K73" s="81"/>
    </row>
    <row r="74" spans="1:11" ht="25.5" customHeight="1" thickBot="1">
      <c r="A74" s="32">
        <v>60</v>
      </c>
      <c r="B74" s="19" t="s">
        <v>105</v>
      </c>
      <c r="C74" s="79" t="s">
        <v>163</v>
      </c>
      <c r="D74" s="80"/>
      <c r="E74" s="80"/>
      <c r="F74" s="80"/>
      <c r="G74" s="80"/>
      <c r="H74" s="80"/>
      <c r="I74" s="80"/>
      <c r="J74" s="80"/>
      <c r="K74" s="81"/>
    </row>
    <row r="75" spans="1:11" ht="25.5" customHeight="1" thickBot="1">
      <c r="A75" s="32">
        <v>61</v>
      </c>
      <c r="B75" s="19" t="s">
        <v>93</v>
      </c>
      <c r="C75" s="79" t="s">
        <v>164</v>
      </c>
      <c r="D75" s="80"/>
      <c r="E75" s="80"/>
      <c r="F75" s="80"/>
      <c r="G75" s="80"/>
      <c r="H75" s="80"/>
      <c r="I75" s="80"/>
      <c r="J75" s="80"/>
      <c r="K75" s="81"/>
    </row>
    <row r="76" spans="1:11" ht="75.75" customHeight="1" thickBot="1">
      <c r="A76" s="32">
        <v>62</v>
      </c>
      <c r="B76" s="30" t="s">
        <v>183</v>
      </c>
      <c r="C76" s="22" t="s">
        <v>96</v>
      </c>
      <c r="D76" s="17">
        <v>80</v>
      </c>
      <c r="E76" s="17">
        <v>90</v>
      </c>
      <c r="F76" s="17">
        <v>100</v>
      </c>
      <c r="G76" s="17">
        <v>100</v>
      </c>
      <c r="H76" s="17">
        <v>100</v>
      </c>
      <c r="I76" s="17">
        <v>100</v>
      </c>
      <c r="J76" s="17">
        <v>100</v>
      </c>
      <c r="K76" s="17"/>
    </row>
    <row r="77" spans="1:11" ht="25.5" customHeight="1" thickBot="1">
      <c r="A77" s="32">
        <v>63</v>
      </c>
      <c r="B77" s="19" t="s">
        <v>107</v>
      </c>
      <c r="C77" s="79" t="s">
        <v>165</v>
      </c>
      <c r="D77" s="80"/>
      <c r="E77" s="80"/>
      <c r="F77" s="80"/>
      <c r="G77" s="80"/>
      <c r="H77" s="80"/>
      <c r="I77" s="80"/>
      <c r="J77" s="80"/>
      <c r="K77" s="81"/>
    </row>
    <row r="78" spans="1:11" ht="64.5" customHeight="1" thickBot="1">
      <c r="A78" s="32">
        <v>64</v>
      </c>
      <c r="B78" s="19" t="s">
        <v>166</v>
      </c>
      <c r="C78" s="19" t="s">
        <v>167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</row>
    <row r="79" spans="1:11" ht="250.5" customHeight="1" thickBot="1">
      <c r="A79" s="32">
        <v>65</v>
      </c>
      <c r="B79" s="19" t="s">
        <v>168</v>
      </c>
      <c r="C79" s="19" t="s">
        <v>96</v>
      </c>
      <c r="D79" s="19">
        <v>0</v>
      </c>
      <c r="E79" s="19">
        <v>0</v>
      </c>
      <c r="F79" s="19">
        <v>88.9</v>
      </c>
      <c r="G79" s="19">
        <v>88.9</v>
      </c>
      <c r="H79" s="19">
        <v>88.9</v>
      </c>
      <c r="I79" s="19">
        <v>88.9</v>
      </c>
      <c r="J79" s="19">
        <v>88.9</v>
      </c>
      <c r="K79" s="19" t="s">
        <v>148</v>
      </c>
    </row>
    <row r="80" spans="1:11" ht="15.75">
      <c r="A80" s="16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Программа 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Makarov</cp:lastModifiedBy>
  <cp:lastPrinted>2019-12-18T09:11:56Z</cp:lastPrinted>
  <dcterms:created xsi:type="dcterms:W3CDTF">2017-02-24T11:17:21Z</dcterms:created>
  <dcterms:modified xsi:type="dcterms:W3CDTF">2019-12-20T08:37:00Z</dcterms:modified>
</cp:coreProperties>
</file>