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2120" windowHeight="8700" activeTab="0"/>
  </bookViews>
  <sheets>
    <sheet name="ЦСт, ВР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'ЦСт, ВР'!$A$1:$G$379</definedName>
  </definedNames>
  <calcPr fullCalcOnLoad="1"/>
</workbook>
</file>

<file path=xl/sharedStrings.xml><?xml version="1.0" encoding="utf-8"?>
<sst xmlns="http://schemas.openxmlformats.org/spreadsheetml/2006/main" count="1479" uniqueCount="356">
  <si>
    <t>1001</t>
  </si>
  <si>
    <t>1000</t>
  </si>
  <si>
    <t>1003</t>
  </si>
  <si>
    <t>000</t>
  </si>
  <si>
    <t>0000000</t>
  </si>
  <si>
    <t>0102</t>
  </si>
  <si>
    <t>0100</t>
  </si>
  <si>
    <t>0103</t>
  </si>
  <si>
    <t>0104</t>
  </si>
  <si>
    <t>0106</t>
  </si>
  <si>
    <t>0400</t>
  </si>
  <si>
    <t>0500</t>
  </si>
  <si>
    <t>0702</t>
  </si>
  <si>
    <t>0700</t>
  </si>
  <si>
    <t>0707</t>
  </si>
  <si>
    <t>0709</t>
  </si>
  <si>
    <t>Наименование</t>
  </si>
  <si>
    <t>Раздел, подраздел</t>
  </si>
  <si>
    <t>Целевая статья</t>
  </si>
  <si>
    <t>Вид расходов</t>
  </si>
  <si>
    <t>Сумма,                        тыс. рублей</t>
  </si>
  <si>
    <t>Другие общегосударственные вопросы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</si>
  <si>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</si>
  <si>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</si>
  <si>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</si>
  <si>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</si>
  <si>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</si>
  <si>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0701</t>
  </si>
  <si>
    <t>Дошкольное образование</t>
  </si>
  <si>
    <t xml:space="preserve">ВСЕГО РАСХОДОВ </t>
  </si>
  <si>
    <t>1100</t>
  </si>
  <si>
    <t>Резервные фонды</t>
  </si>
  <si>
    <t>0501</t>
  </si>
  <si>
    <t>0800</t>
  </si>
  <si>
    <t>Культура</t>
  </si>
  <si>
    <t>0801</t>
  </si>
  <si>
    <t>Межбюджетные трансферты</t>
  </si>
  <si>
    <t>Другие  вопросы  в области национальной  экономики</t>
  </si>
  <si>
    <t>Обеспечение проведения выборов и референдумов</t>
  </si>
  <si>
    <t>0107</t>
  </si>
  <si>
    <t>Депутаты представительного органа муниципального образования</t>
  </si>
  <si>
    <t>500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</si>
  <si>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</si>
  <si>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</si>
  <si>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</si>
  <si>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</si>
  <si>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Проведение выборов в представительные органы муниципального образования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</si>
  <si>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</si>
  <si>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Государственная регистрация актов гражданского состояния </t>
  </si>
  <si>
    <t>0412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</si>
  <si>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</si>
  <si>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Руководитель контрольно-счетной палаты муниципального образования и его заместители</t>
  </si>
  <si>
    <t>Охрана семьи и детства</t>
  </si>
  <si>
    <t>1004</t>
  </si>
  <si>
    <t>сумма  с  учетом  изменений, тысяч рублей</t>
  </si>
  <si>
    <t>0105</t>
  </si>
  <si>
    <t>Судебная  система</t>
  </si>
  <si>
    <t>Субвенции на реализацию отдельных государственных полномочий по созданию административных комиссий</t>
  </si>
  <si>
    <t>Резервный фонд администрации Кавалеровского  муниципального  района</t>
  </si>
  <si>
    <t xml:space="preserve">Распределение     </t>
  </si>
  <si>
    <t>Субвенции на создание и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</si>
  <si>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</si>
  <si>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0111</t>
  </si>
  <si>
    <t>местный</t>
  </si>
  <si>
    <t>управление</t>
  </si>
  <si>
    <t>Субвенции на обеспечение обучающихся в младших классах (1-4 включительно) бесплатным питанием</t>
  </si>
  <si>
    <t>0113</t>
  </si>
  <si>
    <t>Расходы, связанные с содержанием  помещений, находящимися  в  муниципальной  казне</t>
  </si>
  <si>
    <t>ФИЗИЧЕСКАЯ КУЛЬТУРА И СПОРТ</t>
  </si>
  <si>
    <t>Периодическая печать и издательства</t>
  </si>
  <si>
    <t>1202</t>
  </si>
  <si>
    <t>СРЕДСТВА МАССОВОЙ ИНФОРМАЦИИ</t>
  </si>
  <si>
    <t>1200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</si>
  <si>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</si>
  <si>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</si>
  <si>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</si>
  <si>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Мероприятия  по  землеустройству  и   землепользованию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</si>
  <si>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</si>
  <si>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</si>
  <si>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</si>
  <si>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</si>
  <si>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Мероприятяи  в  области  жилищного  хозяйства</t>
  </si>
  <si>
    <t>Прочие межбюджетные трансферты общего характера</t>
  </si>
  <si>
    <t>1403</t>
  </si>
  <si>
    <t>Другие вопросы в области социальной политики</t>
  </si>
  <si>
    <t>1006</t>
  </si>
  <si>
    <t>9900000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</si>
  <si>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</si>
  <si>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</si>
  <si>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</si>
  <si>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муниципального образования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</si>
  <si>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</si>
  <si>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</si>
  <si>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 нужд)</t>
  </si>
  <si>
    <t>800</t>
  </si>
  <si>
    <t>Иные бюджетные ассигнования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</si>
  <si>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</si>
  <si>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400</t>
  </si>
  <si>
    <t>Капитальные вложения в объекты недвижимого имущества государственной (муниципальной)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</si>
  <si>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</si>
  <si>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</si>
  <si>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</si>
  <si>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Доплаты к пенсиям муниципальных служащих</t>
  </si>
  <si>
    <t>300</t>
  </si>
  <si>
    <t>Социальное обеспечение и иные выплаты населению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</si>
  <si>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</si>
  <si>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</si>
  <si>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Расходы на выплаты  по  обязательствам муниципального образования</t>
  </si>
  <si>
    <t>Выравнивание бюджетной обеспеченности поселений из районного фонда финансовой поддержки за счет средств краевого бюджета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</si>
  <si>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</si>
  <si>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</si>
  <si>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0505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</si>
  <si>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приравненых к ним местностям</t>
  </si>
  <si>
    <t>Жилищное хозяйство</t>
  </si>
  <si>
    <t>Другие вопросы в области жилищно-коммунального хозяйства</t>
  </si>
  <si>
    <t xml:space="preserve">Муниципальная программа "Развитие малого и среднего предпринимательства в Кавалеровском муниципальном районе" на 2014-2016 годы"  </t>
  </si>
  <si>
    <t>Подпрограмма "Развитие информационного общества и формирование электронного муниципалитета на 2014-2016 годы"</t>
  </si>
  <si>
    <t>Другие вопросы в области физической культуры и спорта</t>
  </si>
  <si>
    <t>1105</t>
  </si>
  <si>
    <t>0408</t>
  </si>
  <si>
    <t>Транспорт</t>
  </si>
  <si>
    <t>Расходы на реализацию мероприятий по модернизации региональных систем дошкольного образования Приморского края за счет возврата остатков прошлых лет, имеющих целевое назначение</t>
  </si>
  <si>
    <t>Мероприятия направленные на возмещение затрат по осуществлению пассажирских перевозок</t>
  </si>
  <si>
    <t>Прочие межбюджетные трансферты, передаваемые бюджетам субъектов Российской Федерации</t>
  </si>
  <si>
    <t>0300</t>
  </si>
  <si>
    <t>0309</t>
  </si>
  <si>
    <t>9905104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</si>
  <si>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</si>
  <si>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</si>
  <si>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бюджету муниципального образования Приморского края на реализацию мероприятий муниципальной программы развития субъектов малого и среднего предпринимательства</t>
  </si>
  <si>
    <t>Расходы на обеспечение деятельности (оказание услуг, выполнение работ) муниципальных учреждений, предоставляющих государственные и муниципальные услуги по принципу одного окна</t>
  </si>
  <si>
    <t>Расходы на обеспечение деятельности (оказание услуг, выполнение работ) муниципальных учреждений, обслуживающих учреждения органов местного самоуправления</t>
  </si>
  <si>
    <t>0600000</t>
  </si>
  <si>
    <t>0602006</t>
  </si>
  <si>
    <t>0609230</t>
  </si>
  <si>
    <t>Субсидии юридическим лицам (кроме некоммерческих организаций), индивидуальным предпринимателям, физическим лицам, направленные на развитие малого и среднего предпринимательства</t>
  </si>
  <si>
    <t>Муниципальная программа "Развитие системы образования Кавалеровского муниципального района на 2015-2017 годы"</t>
  </si>
  <si>
    <t>Подпрограмма "Развитие системы дошкольного образования Кавалеровского муниципального района на 2015-2017 годы"</t>
  </si>
  <si>
    <t xml:space="preserve">Расходы на обеспечение деятельности (оказание услуг, выполнение работ) муниципальных учреждений дошкольного образования </t>
  </si>
  <si>
    <t>Расходы на обеспечение деятельности (оказание услуг, выполнение работ) муниципальных общеобразовательных учреждений</t>
  </si>
  <si>
    <t xml:space="preserve">Расходы на обеспечение деятельности (оказание услуг, выполнение работ) муниципальных учреждений дополнительного образования </t>
  </si>
  <si>
    <t>Подпрограмма "Информатизация  системы  образования на 2015-2017 годы"</t>
  </si>
  <si>
    <t>Расходы на обеспечение деятельности (оказание услуг, выполнение работ) муниципальных учреждений дополнительного образования в сфере культуры</t>
  </si>
  <si>
    <t xml:space="preserve">Расходы на обеспечение деятельности (оказание услуг, выполнение работ) муниципальных учреждений, осуществляющих обслуживание образовательных учреждений </t>
  </si>
  <si>
    <t>Муниципальная программа "Развитие муниципальной службы в администрации Кавалеровского муниципального района на 2015-2017 годы"</t>
  </si>
  <si>
    <t>Муниципальная программа "Социальная поддержка населения Кавалеровского муниципального района на 2015-2017 годы"</t>
  </si>
  <si>
    <t>Подпрограмма "Социальная поддержка некоммерческих организаций, объединяющих ветеранов и инвалидов в Кавалеровском муниципальном районе на 2015-2017 годы"</t>
  </si>
  <si>
    <t>Подпрограмма "Доступная среда на 2015-2017 годы"</t>
  </si>
  <si>
    <t>Расходы на публикации в средствах массовой информации</t>
  </si>
  <si>
    <t>Муниципальная программа  «Информационное общество на территории Кавалеровского муниципального района 2014-2016 годы»</t>
  </si>
  <si>
    <t>0409</t>
  </si>
  <si>
    <t>Расходы на составление схемы размещения рекламных конструкций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</si>
  <si>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</si>
  <si>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 xml:space="preserve"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 </t>
  </si>
  <si>
    <t>0405</t>
  </si>
  <si>
    <t>Сельское хозяйство и рыболовство</t>
  </si>
  <si>
    <t>Субвенции на организацию проведения  мероприятий по предупреждению и ликвидации болезней животных, их лечению, защите населения от болезней, общих для человека и животных</t>
  </si>
  <si>
    <t>Расходы на содержание жилищного фонда</t>
  </si>
  <si>
    <t>СОЦИАЛЬНАЯ ПОЛИТИКА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</si>
  <si>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</si>
  <si>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</si>
  <si>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</si>
  <si>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</si>
  <si>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ОБЩЕГОСУДАРСТВЕННЫЕ ВОПРОСЫ</t>
  </si>
  <si>
    <t>НАЦИОНАЛЬНАЯ ОБОРОНА</t>
  </si>
  <si>
    <t>0503</t>
  </si>
  <si>
    <t>Благоустройство</t>
  </si>
  <si>
    <t>Содержание мест захоронения на территории муниципального района</t>
  </si>
  <si>
    <t>Мероприятия по содержанию многофункциональных центров предоставления государственных и муниципальных услуг</t>
  </si>
  <si>
    <t>Иные межбюджетные трансферты на исполнение переданных полномочий поселениям</t>
  </si>
  <si>
    <t>Иные межбюджетные трансферты из федерального бюджета на комплектование книжных фондов библиотек муниципальных образований Приморского края</t>
  </si>
  <si>
    <t>бюджетных ассигнований по разделам, подразделам, целевым статьям, группам видов расходов классификации расходов бюджета муниципального образования на 2016 год</t>
  </si>
  <si>
    <t>0000000000</t>
  </si>
  <si>
    <t>9900000000</t>
  </si>
  <si>
    <t>9909900000</t>
  </si>
  <si>
    <t>Непрограммные мероприятия</t>
  </si>
  <si>
    <t>9909920300</t>
  </si>
  <si>
    <t>9909920400</t>
  </si>
  <si>
    <t>9909921200</t>
  </si>
  <si>
    <t>9909951200</t>
  </si>
  <si>
    <t>9909922500</t>
  </si>
  <si>
    <t>9909975010</t>
  </si>
  <si>
    <t>9909910020</t>
  </si>
  <si>
    <t>9909910030</t>
  </si>
  <si>
    <t>9909910040</t>
  </si>
  <si>
    <t>9909910110</t>
  </si>
  <si>
    <t>9909949900</t>
  </si>
  <si>
    <t>9909993010</t>
  </si>
  <si>
    <t>9909993030</t>
  </si>
  <si>
    <t>9909993100</t>
  </si>
  <si>
    <t>0500000000</t>
  </si>
  <si>
    <t>Мероприятие: внедрение антикоррупционных механизмов в рамках осуществления кадровой политики</t>
  </si>
  <si>
    <t>0500120140</t>
  </si>
  <si>
    <t>0500100000</t>
  </si>
  <si>
    <t>0700000000</t>
  </si>
  <si>
    <t>0700100000</t>
  </si>
  <si>
    <t>Мероприятие: энергосбережение и повышение уровня энергетической эффективности</t>
  </si>
  <si>
    <t>0700120070</t>
  </si>
  <si>
    <t>0800000000</t>
  </si>
  <si>
    <t>0810000000</t>
  </si>
  <si>
    <t>0810100000</t>
  </si>
  <si>
    <t>Мероприятие: предоставление государственных и муниципальных услуг</t>
  </si>
  <si>
    <t>0810141000</t>
  </si>
  <si>
    <t>0810192070</t>
  </si>
  <si>
    <t>0820000000</t>
  </si>
  <si>
    <t>Мероприятие: развитие информационного общества в муниципальном районе</t>
  </si>
  <si>
    <t>Участие в конференциях и семинарах по противодействию коррупции</t>
  </si>
  <si>
    <t>Повышение энергетической эффективности в муниципальных учреждениях</t>
  </si>
  <si>
    <t>Применение информационно-коммуникационных технологий</t>
  </si>
  <si>
    <t>9909951180</t>
  </si>
  <si>
    <t>9909993040</t>
  </si>
  <si>
    <t>0200000000</t>
  </si>
  <si>
    <t>0200100000</t>
  </si>
  <si>
    <t>Мероприятие: развитие улично-дорожной сети и повышение безопасности дорожного движения</t>
  </si>
  <si>
    <t>Содержание дорог</t>
  </si>
  <si>
    <t>0200120080</t>
  </si>
  <si>
    <t>9909910060</t>
  </si>
  <si>
    <t>9909910070</t>
  </si>
  <si>
    <t>9909910120</t>
  </si>
  <si>
    <t>9909962100</t>
  </si>
  <si>
    <t>9909910130</t>
  </si>
  <si>
    <t>9909993120</t>
  </si>
  <si>
    <t>0100000000</t>
  </si>
  <si>
    <t>0100100000</t>
  </si>
  <si>
    <t>Мероприятие: расходы на обеспечение деятельности (оказание услуг, выполнение работ) муниципальных учреждений</t>
  </si>
  <si>
    <t>0100142000</t>
  </si>
  <si>
    <t>0100193070</t>
  </si>
  <si>
    <t>0110000000</t>
  </si>
  <si>
    <t>0110100000</t>
  </si>
  <si>
    <t>Мероприятие: развитие системы дошкольного образования в муниципальном районе</t>
  </si>
  <si>
    <t>0110120050</t>
  </si>
  <si>
    <t>01000000000</t>
  </si>
  <si>
    <t>0100142100</t>
  </si>
  <si>
    <t>0110150590</t>
  </si>
  <si>
    <t>0110192020</t>
  </si>
  <si>
    <t>0100142300</t>
  </si>
  <si>
    <t>0100193050</t>
  </si>
  <si>
    <t>0100193060</t>
  </si>
  <si>
    <t>0120000000</t>
  </si>
  <si>
    <t>0120100000</t>
  </si>
  <si>
    <t>Мероприятие: модернизация системы общего образования в муниципальном районе</t>
  </si>
  <si>
    <t>0120120010</t>
  </si>
  <si>
    <t>Модернизация системы общего образования</t>
  </si>
  <si>
    <t>0130000000</t>
  </si>
  <si>
    <t>0130100000</t>
  </si>
  <si>
    <t>Мероприятие: информатизация системы образования</t>
  </si>
  <si>
    <t>0130120030</t>
  </si>
  <si>
    <t>Обеспечение доступа к сети Интернет</t>
  </si>
  <si>
    <t>0130192220</t>
  </si>
  <si>
    <t>0900000000</t>
  </si>
  <si>
    <t>0900100000</t>
  </si>
  <si>
    <t>Мероприятие: создание условий для развития культуры и молодежной политики в муниципальном районе</t>
  </si>
  <si>
    <t>0900142200</t>
  </si>
  <si>
    <t>0140000000</t>
  </si>
  <si>
    <t>0140100000</t>
  </si>
  <si>
    <t>Мероприятие: организация отдыха, оздоровления и занятости детей в каникулярное время на территории муниципального района</t>
  </si>
  <si>
    <t>0140120040</t>
  </si>
  <si>
    <t>0140193080</t>
  </si>
  <si>
    <t>0100120400</t>
  </si>
  <si>
    <t>0100145200</t>
  </si>
  <si>
    <t>0150000000</t>
  </si>
  <si>
    <t>0150100000</t>
  </si>
  <si>
    <t>Мероприятие: пожарная безопасность муниципальных образовательных учреждений в муниципальном районе</t>
  </si>
  <si>
    <t>0150120020</t>
  </si>
  <si>
    <t>Пожарная безопасность</t>
  </si>
  <si>
    <t>Организация отдыха, оздоровления и занятости детей</t>
  </si>
  <si>
    <t>0900120150</t>
  </si>
  <si>
    <t>0900151440</t>
  </si>
  <si>
    <t>Стипендии за достижения в учебе</t>
  </si>
  <si>
    <t>0900120190</t>
  </si>
  <si>
    <t>0400000000</t>
  </si>
  <si>
    <t>0400100000</t>
  </si>
  <si>
    <t>Мероприятие: развитие муниципальной службы</t>
  </si>
  <si>
    <t>0400120130</t>
  </si>
  <si>
    <t>0110193090</t>
  </si>
  <si>
    <t>0300000000</t>
  </si>
  <si>
    <t>0310000000</t>
  </si>
  <si>
    <t>0310100000</t>
  </si>
  <si>
    <t>0310120110</t>
  </si>
  <si>
    <t>Субсидии на оказание поддержки социально ориентированным некоммерческим организациям</t>
  </si>
  <si>
    <t>0320000000</t>
  </si>
  <si>
    <t xml:space="preserve">Мероприятие: формирование доступной среды для инвалидов и других маломобильных групп населения </t>
  </si>
  <si>
    <t>Создание доступной среды жизнедеятельности инвалидов</t>
  </si>
  <si>
    <t>1000000000</t>
  </si>
  <si>
    <t>1000100000</t>
  </si>
  <si>
    <t>Мероприятие: создание условий для развития физической культуры и спорта в муниципальном районе</t>
  </si>
  <si>
    <t>1000120160</t>
  </si>
  <si>
    <t>Проведение спортивных мероприятий</t>
  </si>
  <si>
    <t>1000120200</t>
  </si>
  <si>
    <t>0400120170</t>
  </si>
  <si>
    <t>9909961110</t>
  </si>
  <si>
    <t>9909961120</t>
  </si>
  <si>
    <t>9909961130</t>
  </si>
  <si>
    <t>0310120180</t>
  </si>
  <si>
    <t>0700120240</t>
  </si>
  <si>
    <t>0700120250</t>
  </si>
  <si>
    <t>Подготовка к осенне-зимнему периоду котельных в сельских поселениях</t>
  </si>
  <si>
    <t>Проведение экспертизы жилищно-коммунального комплекса</t>
  </si>
  <si>
    <t>Муниципальная программа «Комплексные меры профилактики правонарушений, экстремизма и терроризма, незаконного потребления наркотических средств и психотропных веществ в Кавалеровском муниципальном районе на 2016- 2018 годы"</t>
  </si>
  <si>
    <t>1100000000</t>
  </si>
  <si>
    <t>Подпрограмма "Профилактика терроризма и экстремизма в  Кавалеровском муниципальном районе на 2016-2018 годы"</t>
  </si>
  <si>
    <t>Мероприятие: профилактика терроризма и экстремизма в муниципальных учреждениях муниципального района</t>
  </si>
  <si>
    <t>Установка и обслуживание систем видеонаблюдения в образовательных учреждениях района</t>
  </si>
  <si>
    <t>1110000000</t>
  </si>
  <si>
    <t>1110100000</t>
  </si>
  <si>
    <t>1110120210</t>
  </si>
  <si>
    <t>Подпрограмма "Противодействие употреблению наркотиков и их незаконному обороту в Кавалеровском  муниципальном районе на 2016-2018 годы"</t>
  </si>
  <si>
    <t>Мероприятие: проведение комплексных оперативно-профилактических мероприятий</t>
  </si>
  <si>
    <t>Обнаружение и уничтожение очагов произрастания дикорастущей конопли</t>
  </si>
  <si>
    <t>Мероприятие: профилактика правонарушений и борьба с преступностью в муниципальном районе</t>
  </si>
  <si>
    <t>9909910050</t>
  </si>
  <si>
    <t>Расходы по  ведению  информационной  системы  обеспечения  градостроительной  деятельности</t>
  </si>
  <si>
    <t>9909959300</t>
  </si>
  <si>
    <t>Развитие системы дошкольного образования</t>
  </si>
  <si>
    <t>Проведение культурно-массовых мероприятий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</si>
  <si>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</t>
  </si>
  <si>
    <t>0320120120</t>
  </si>
  <si>
    <t>0320150270</t>
  </si>
  <si>
    <t>0320100000</t>
  </si>
  <si>
    <t>0820120100</t>
  </si>
  <si>
    <t>0820100000</t>
  </si>
  <si>
    <t>Расходы по территориальному планированию</t>
  </si>
  <si>
    <t>0502</t>
  </si>
  <si>
    <t>Коммунальное хозяйство</t>
  </si>
  <si>
    <t>Информационно-пропагандистская и просветительская работа по информированию населения</t>
  </si>
  <si>
    <t>Подпрограмма "Профилактика правонарушений и преступлений в Кавалеровском муниципальном районе на 2016-2018 годы"</t>
  </si>
  <si>
    <t>Подпрограмма "Организация  отдыха, оздоровления  и занятости детей  и подростков в  каникулярное  время на  территории  Кавалеровского  муниципального района на 2015-2017 годы"</t>
  </si>
  <si>
    <t>Подпрограмма "Пожарная безопасность  муниципальных  образовательных  учреждений на 2015-2017 годы"</t>
  </si>
  <si>
    <t>Дорожное хозяйство (дорожные фонды)</t>
  </si>
  <si>
    <t>Муниципальная программа "Развитие улично-дорожной сети сельских поселений, повышение безопасности дорожного движения в границах Кавалеровского муниципального района на 2015-2017 годы"</t>
  </si>
  <si>
    <t>Муниципальная программа "Противодействие коррупции в границах Кавалеровского муниципального района и в границах сельских поселений, входящих в состав Кавалеровского муниципального района, на 2016-2018 годы"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</si>
  <si>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2014-2016 годы»</t>
  </si>
  <si>
    <t>Подпрограмма "Организация предоставления государственных и муниципальных услуг по принципу "одного окна" в 2014-2016 годах"</t>
  </si>
  <si>
    <t>Подпрограмма "Модернизация системы общего образования в  Кавалеровском муниципальном  районе на 2015-2017 годы"</t>
  </si>
  <si>
    <t>Муниципальная программа "Развитие культуры и молодежной политики в Кавалеровском муниципальном районе на 2014-2016 г.г."</t>
  </si>
  <si>
    <t>Муниципальная программа «Развитие культуры и молодежной политики в Кавалеровском муниципальном районе на 2014-2016 г.г.»</t>
  </si>
  <si>
    <t>Муниципальная программа «Развитие физической культуры и спорта в Кавалеровском муниципальном районе» на 2014-2016  гг.</t>
  </si>
  <si>
    <t>0900142400</t>
  </si>
  <si>
    <t>0200162100</t>
  </si>
  <si>
    <t>Расходы на обеспечение деятельности (оказание услуг, выполнение работ) муниципальных учреждений в сфере культуры</t>
  </si>
  <si>
    <t>9909910100</t>
  </si>
  <si>
    <t>9909910010</t>
  </si>
  <si>
    <t>9909953910</t>
  </si>
  <si>
    <t>Субвенции по подготовке и проведению Всероссийской сельскохозяйственной переписи 2016 года</t>
  </si>
  <si>
    <t>0120192040</t>
  </si>
  <si>
    <t>Субсидия на приобретение школьных автобусов для муниципальных общеобразовательных организаций</t>
  </si>
  <si>
    <t>Поддержка  мер  по  обеспечению  сбалансированности бюджетов  поселений  на оплату задолженности по заработной плате и коммунальным услугам прошлых лет</t>
  </si>
  <si>
    <t>Строительство универсальной спортивной площадки</t>
  </si>
  <si>
    <t>9909951040</t>
  </si>
  <si>
    <t>9909929010</t>
  </si>
  <si>
    <t>Резервный фонд Администрации Приморского края</t>
  </si>
  <si>
    <t>1000120260</t>
  </si>
  <si>
    <t>Приобретение спортивного оборудования и инвентаря</t>
  </si>
  <si>
    <t>0112</t>
  </si>
  <si>
    <t>Оказание адресной помощи и улучшение материально-технической базы муниципальных учреждений</t>
  </si>
  <si>
    <t>Мероприятие: социальная поддержка некоммерческих организаций, объединяющих ветеранов и инвалидов и улучшение материально-технической базы муниципальных учреждений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</si>
</sst>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0"/>
    <numFmt numFmtId="168" formatCode="0.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&quot;р.&quot;"/>
    <numFmt numFmtId="175" formatCode="#,##0.000_р_.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shrinkToFit="1"/>
    </xf>
    <xf numFmtId="2" fontId="6" fillId="0" borderId="10" xfId="0" applyNumberFormat="1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 shrinkToFi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7" fontId="6" fillId="0" borderId="10" xfId="0" applyNumberFormat="1" applyFont="1" applyFill="1" applyBorder="1" applyAlignment="1" applyProtection="1">
      <alignment horizontal="center"/>
      <protection locked="0"/>
    </xf>
    <xf numFmtId="169" fontId="6" fillId="0" borderId="10" xfId="0" applyNumberFormat="1" applyFont="1" applyFill="1" applyBorder="1" applyAlignment="1" applyProtection="1">
      <alignment horizontal="center"/>
      <protection locked="0"/>
    </xf>
    <xf numFmtId="168" fontId="6" fillId="0" borderId="10" xfId="0" applyNumberFormat="1" applyFont="1" applyFill="1" applyBorder="1" applyAlignment="1" applyProtection="1">
      <alignment horizontal="center"/>
      <protection locked="0"/>
    </xf>
    <xf numFmtId="168" fontId="4" fillId="0" borderId="10" xfId="0" applyNumberFormat="1" applyFont="1" applyFill="1" applyBorder="1" applyAlignment="1" applyProtection="1">
      <alignment horizontal="center"/>
      <protection locked="0"/>
    </xf>
    <xf numFmtId="168" fontId="4" fillId="0" borderId="10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168" fontId="4" fillId="0" borderId="11" xfId="0" applyNumberFormat="1" applyFont="1" applyFill="1" applyBorder="1" applyAlignment="1" applyProtection="1">
      <alignment horizontal="center"/>
      <protection locked="0"/>
    </xf>
    <xf numFmtId="168" fontId="4" fillId="0" borderId="0" xfId="0" applyNumberFormat="1" applyFont="1" applyFill="1" applyBorder="1" applyAlignment="1" applyProtection="1">
      <alignment horizontal="center"/>
      <protection locked="0"/>
    </xf>
    <xf numFmtId="43" fontId="4" fillId="0" borderId="0" xfId="60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6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43" fontId="6" fillId="0" borderId="0" xfId="6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43" fontId="6" fillId="0" borderId="0" xfId="60" applyFont="1" applyFill="1" applyBorder="1" applyAlignment="1">
      <alignment/>
    </xf>
    <xf numFmtId="0" fontId="4" fillId="0" borderId="0" xfId="0" applyFont="1" applyFill="1" applyBorder="1" applyAlignment="1">
      <alignment/>
    </xf>
    <xf numFmtId="168" fontId="4" fillId="0" borderId="11" xfId="0" applyNumberFormat="1" applyFont="1" applyFill="1" applyBorder="1" applyAlignment="1">
      <alignment horizontal="center"/>
    </xf>
    <xf numFmtId="43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shrinkToFit="1"/>
    </xf>
    <xf numFmtId="0" fontId="4" fillId="33" borderId="10" xfId="0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left" vertical="top" wrapText="1" shrinkToFit="1"/>
    </xf>
    <xf numFmtId="0" fontId="4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 shrinkToFit="1"/>
    </xf>
    <xf numFmtId="0" fontId="5" fillId="33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4" fillId="0" borderId="0" xfId="0" applyFont="1" applyAlignment="1">
      <alignment horizontal="left" vertical="top" wrapText="1" shrinkToFit="1"/>
    </xf>
    <xf numFmtId="2" fontId="4" fillId="0" borderId="10" xfId="0" applyNumberFormat="1" applyFont="1" applyFill="1" applyBorder="1" applyAlignment="1">
      <alignment horizontal="left" vertical="top" wrapText="1" shrinkToFit="1"/>
    </xf>
    <xf numFmtId="0" fontId="4" fillId="0" borderId="10" xfId="0" applyFont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wrapText="1" shrinkToFit="1"/>
    </xf>
    <xf numFmtId="0" fontId="4" fillId="0" borderId="0" xfId="0" applyFont="1" applyAlignment="1">
      <alignment wrapText="1" shrinkToFi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shrinkToFit="1"/>
    </xf>
    <xf numFmtId="0" fontId="4" fillId="0" borderId="10" xfId="0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1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104775</xdr:rowOff>
    </xdr:from>
    <xdr:to>
      <xdr:col>4</xdr:col>
      <xdr:colOff>866775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800600" y="104775"/>
          <a:ext cx="23145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3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решения Думы Кавалеровского муниципального района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28.12.2016г. № 261-НПА        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1"/>
  <sheetViews>
    <sheetView tabSelected="1" view="pageBreakPreview" zoomScaleNormal="75" zoomScaleSheetLayoutView="100" zoomScalePageLayoutView="0" workbookViewId="0" topLeftCell="A1">
      <selection activeCell="B7" sqref="B7"/>
    </sheetView>
  </sheetViews>
  <sheetFormatPr defaultColWidth="9.125" defaultRowHeight="29.25" customHeight="1" outlineLevelRow="5"/>
  <cols>
    <col min="1" max="1" width="50.875" style="50" customWidth="1"/>
    <col min="2" max="2" width="7.50390625" style="3" customWidth="1"/>
    <col min="3" max="3" width="12.50390625" style="3" customWidth="1"/>
    <col min="4" max="4" width="11.125" style="3" customWidth="1"/>
    <col min="5" max="5" width="14.375" style="23" customWidth="1"/>
    <col min="6" max="6" width="14.375" style="3" hidden="1" customWidth="1"/>
    <col min="7" max="7" width="14.00390625" style="3" hidden="1" customWidth="1"/>
    <col min="8" max="8" width="12.125" style="3" hidden="1" customWidth="1"/>
    <col min="9" max="9" width="13.00390625" style="3" hidden="1" customWidth="1"/>
    <col min="10" max="10" width="12.00390625" style="3" hidden="1" customWidth="1"/>
    <col min="11" max="11" width="11.875" style="3" hidden="1" customWidth="1"/>
    <col min="12" max="12" width="12.375" style="3" hidden="1" customWidth="1"/>
    <col min="13" max="13" width="12.00390625" style="3" hidden="1" customWidth="1"/>
    <col min="14" max="14" width="11.50390625" style="2" hidden="1" customWidth="1"/>
    <col min="15" max="15" width="7.875" style="3" hidden="1" customWidth="1"/>
    <col min="16" max="16" width="14.50390625" style="33" hidden="1" customWidth="1"/>
    <col min="17" max="17" width="12.50390625" style="34" hidden="1" customWidth="1"/>
    <col min="18" max="18" width="11.875" style="34" hidden="1" customWidth="1"/>
    <col min="19" max="20" width="9.125" style="34" customWidth="1"/>
    <col min="21" max="21" width="9.50390625" style="34" bestFit="1" customWidth="1"/>
    <col min="22" max="25" width="9.125" style="34" customWidth="1"/>
    <col min="26" max="16384" width="9.125" style="2" customWidth="1"/>
  </cols>
  <sheetData>
    <row r="1" spans="3:13" ht="29.25" customHeight="1">
      <c r="C1" s="73"/>
      <c r="D1" s="73"/>
      <c r="E1" s="73"/>
      <c r="F1" s="4"/>
      <c r="G1" s="4"/>
      <c r="H1" s="4"/>
      <c r="I1" s="4"/>
      <c r="J1" s="4"/>
      <c r="K1" s="4"/>
      <c r="L1" s="4"/>
      <c r="M1" s="4"/>
    </row>
    <row r="2" spans="3:13" ht="29.25" customHeight="1">
      <c r="C2" s="73"/>
      <c r="D2" s="73"/>
      <c r="E2" s="73"/>
      <c r="F2" s="4"/>
      <c r="G2" s="4"/>
      <c r="H2" s="4"/>
      <c r="I2" s="4"/>
      <c r="J2" s="4"/>
      <c r="K2" s="4"/>
      <c r="L2" s="4"/>
      <c r="M2" s="4"/>
    </row>
    <row r="3" spans="3:13" ht="25.5" customHeight="1">
      <c r="C3" s="73"/>
      <c r="D3" s="73"/>
      <c r="E3" s="73"/>
      <c r="F3" s="4"/>
      <c r="G3" s="4"/>
      <c r="H3" s="4"/>
      <c r="I3" s="4"/>
      <c r="J3" s="4"/>
      <c r="K3" s="4"/>
      <c r="L3" s="4"/>
      <c r="M3" s="4"/>
    </row>
    <row r="4" spans="1:16" s="34" customFormat="1" ht="16.5" customHeight="1">
      <c r="A4" s="74" t="s">
        <v>59</v>
      </c>
      <c r="B4" s="74"/>
      <c r="C4" s="74"/>
      <c r="D4" s="74"/>
      <c r="E4" s="74"/>
      <c r="F4" s="5"/>
      <c r="G4" s="5"/>
      <c r="H4" s="5"/>
      <c r="I4" s="5"/>
      <c r="J4" s="5"/>
      <c r="K4" s="5"/>
      <c r="L4" s="5"/>
      <c r="M4" s="5"/>
      <c r="O4" s="3"/>
      <c r="P4" s="35"/>
    </row>
    <row r="5" spans="1:16" s="34" customFormat="1" ht="33" customHeight="1">
      <c r="A5" s="71" t="s">
        <v>171</v>
      </c>
      <c r="B5" s="71"/>
      <c r="C5" s="71"/>
      <c r="D5" s="71"/>
      <c r="E5" s="71"/>
      <c r="F5" s="5"/>
      <c r="G5" s="5"/>
      <c r="H5" s="5"/>
      <c r="I5" s="5"/>
      <c r="J5" s="5"/>
      <c r="K5" s="5"/>
      <c r="L5" s="5"/>
      <c r="M5" s="5"/>
      <c r="O5" s="3"/>
      <c r="P5" s="35"/>
    </row>
    <row r="6" spans="1:16" s="34" customFormat="1" ht="5.25" customHeight="1">
      <c r="A6" s="72"/>
      <c r="B6" s="72"/>
      <c r="C6" s="72"/>
      <c r="D6" s="72"/>
      <c r="E6" s="72"/>
      <c r="F6" s="6"/>
      <c r="G6" s="6"/>
      <c r="H6" s="6"/>
      <c r="I6" s="6"/>
      <c r="J6" s="6"/>
      <c r="K6" s="6"/>
      <c r="L6" s="6"/>
      <c r="M6" s="6"/>
      <c r="O6" s="3"/>
      <c r="P6" s="35"/>
    </row>
    <row r="7" spans="1:16" ht="52.5" customHeight="1">
      <c r="A7" s="61" t="s">
        <v>16</v>
      </c>
      <c r="B7" s="61" t="s">
        <v>17</v>
      </c>
      <c r="C7" s="61" t="s">
        <v>18</v>
      </c>
      <c r="D7" s="61" t="s">
        <v>19</v>
      </c>
      <c r="E7" s="62" t="s">
        <v>20</v>
      </c>
      <c r="F7" s="36"/>
      <c r="G7" s="36"/>
      <c r="H7" s="36"/>
      <c r="I7" s="36"/>
      <c r="J7" s="36"/>
      <c r="K7" s="36"/>
      <c r="L7" s="36"/>
      <c r="M7" s="36"/>
      <c r="N7" s="36"/>
      <c r="O7" s="7" t="s">
        <v>54</v>
      </c>
      <c r="P7" s="33" t="s">
        <v>64</v>
      </c>
    </row>
    <row r="8" spans="1:15" ht="13.5" customHeight="1">
      <c r="A8" s="60">
        <v>1</v>
      </c>
      <c r="B8" s="7">
        <v>2</v>
      </c>
      <c r="C8" s="7">
        <v>3</v>
      </c>
      <c r="D8" s="7">
        <v>4</v>
      </c>
      <c r="E8" s="24">
        <v>5</v>
      </c>
      <c r="F8" s="7"/>
      <c r="G8" s="7"/>
      <c r="H8" s="7"/>
      <c r="I8" s="7"/>
      <c r="J8" s="7"/>
      <c r="K8" s="7"/>
      <c r="L8" s="7"/>
      <c r="M8" s="7"/>
      <c r="N8" s="26"/>
      <c r="O8" s="14"/>
    </row>
    <row r="9" spans="1:26" s="39" customFormat="1" ht="13.5">
      <c r="A9" s="52" t="s">
        <v>163</v>
      </c>
      <c r="B9" s="8" t="s">
        <v>6</v>
      </c>
      <c r="C9" s="8" t="s">
        <v>172</v>
      </c>
      <c r="D9" s="8" t="s">
        <v>3</v>
      </c>
      <c r="E9" s="20">
        <f>E10+E15+E24+E29+E34+E45+E50+E55</f>
        <v>52660.56</v>
      </c>
      <c r="F9" s="9" t="e">
        <f>F10+F15+F34+F50+F55+F24+F45+#REF!</f>
        <v>#REF!</v>
      </c>
      <c r="G9" s="9" t="e">
        <f>G10+G15+G34+G50+G55+G24+G45+#REF!</f>
        <v>#REF!</v>
      </c>
      <c r="H9" s="9" t="e">
        <f>H10+H15+H34+H50+H55+H24+H45+#REF!</f>
        <v>#REF!</v>
      </c>
      <c r="I9" s="19" t="e">
        <f>I10+I15+I34+I50+I55+I24+I45+#REF!</f>
        <v>#REF!</v>
      </c>
      <c r="J9" s="9" t="e">
        <f>J10+J15+J34+J50+J55+J24+J45</f>
        <v>#REF!</v>
      </c>
      <c r="K9" s="9" t="e">
        <f>K10+K15+K34+K50+K55+K24+K45</f>
        <v>#REF!</v>
      </c>
      <c r="L9" s="9" t="e">
        <f>L10+L15+L34+L50+L55+L24+L45</f>
        <v>#REF!</v>
      </c>
      <c r="M9" s="9" t="e">
        <f>M10+M15+M34+M50+M55+M24+M45</f>
        <v>#REF!</v>
      </c>
      <c r="N9" s="9" t="e">
        <f>N10+N15+N34+N50+N55+N24+N45</f>
        <v>#REF!</v>
      </c>
      <c r="O9" s="9" t="e">
        <f>O10+O15+O34+O50+O55+O24+O45+#REF!</f>
        <v>#REF!</v>
      </c>
      <c r="P9" s="37"/>
      <c r="Q9" s="34"/>
      <c r="R9" s="34"/>
      <c r="S9" s="34"/>
      <c r="T9" s="38"/>
      <c r="U9" s="38"/>
      <c r="V9" s="38"/>
      <c r="W9" s="38"/>
      <c r="X9" s="38"/>
      <c r="Y9" s="38"/>
      <c r="Z9" s="28"/>
    </row>
    <row r="10" spans="1:26" ht="30" customHeight="1" outlineLevel="1">
      <c r="A10" s="49" t="s">
        <v>89</v>
      </c>
      <c r="B10" s="1" t="s">
        <v>5</v>
      </c>
      <c r="C10" s="1" t="s">
        <v>172</v>
      </c>
      <c r="D10" s="1" t="s">
        <v>3</v>
      </c>
      <c r="E10" s="21">
        <f>E11</f>
        <v>1910.52</v>
      </c>
      <c r="F10" s="10"/>
      <c r="G10" s="10"/>
      <c r="H10" s="10"/>
      <c r="I10" s="10"/>
      <c r="J10" s="10"/>
      <c r="K10" s="10"/>
      <c r="L10" s="10"/>
      <c r="M10" s="10"/>
      <c r="N10" s="10" t="e">
        <f>N11</f>
        <v>#REF!</v>
      </c>
      <c r="O10" s="21" t="e">
        <f>O11</f>
        <v>#REF!</v>
      </c>
      <c r="P10" s="33">
        <v>1260</v>
      </c>
      <c r="Q10" s="40"/>
      <c r="R10" s="41"/>
      <c r="T10" s="42"/>
      <c r="U10" s="42"/>
      <c r="V10" s="42"/>
      <c r="W10" s="42"/>
      <c r="X10" s="42"/>
      <c r="Y10" s="42"/>
      <c r="Z10" s="23"/>
    </row>
    <row r="11" spans="1:26" ht="29.25" customHeight="1" outlineLevel="1">
      <c r="A11" s="48" t="s">
        <v>90</v>
      </c>
      <c r="B11" s="1" t="s">
        <v>5</v>
      </c>
      <c r="C11" s="1" t="s">
        <v>173</v>
      </c>
      <c r="D11" s="1" t="s">
        <v>3</v>
      </c>
      <c r="E11" s="21">
        <f>E13</f>
        <v>1910.52</v>
      </c>
      <c r="F11" s="10"/>
      <c r="G11" s="10"/>
      <c r="H11" s="10"/>
      <c r="I11" s="10"/>
      <c r="J11" s="10"/>
      <c r="K11" s="10"/>
      <c r="L11" s="10"/>
      <c r="M11" s="10"/>
      <c r="N11" s="10" t="e">
        <f>N13</f>
        <v>#REF!</v>
      </c>
      <c r="O11" s="21" t="e">
        <f>O13</f>
        <v>#REF!</v>
      </c>
      <c r="P11" s="37"/>
      <c r="Q11" s="40"/>
      <c r="Z11" s="3"/>
    </row>
    <row r="12" spans="1:26" ht="13.5" outlineLevel="1">
      <c r="A12" s="63" t="s">
        <v>175</v>
      </c>
      <c r="B12" s="1" t="s">
        <v>5</v>
      </c>
      <c r="C12" s="1" t="s">
        <v>174</v>
      </c>
      <c r="D12" s="1" t="s">
        <v>3</v>
      </c>
      <c r="E12" s="21">
        <f>SUM(E11)</f>
        <v>1910.52</v>
      </c>
      <c r="F12" s="10"/>
      <c r="G12" s="10"/>
      <c r="H12" s="10"/>
      <c r="I12" s="10"/>
      <c r="J12" s="10"/>
      <c r="K12" s="10"/>
      <c r="L12" s="10"/>
      <c r="M12" s="10"/>
      <c r="N12" s="10"/>
      <c r="O12" s="21"/>
      <c r="P12" s="37"/>
      <c r="Q12" s="40"/>
      <c r="Z12" s="3"/>
    </row>
    <row r="13" spans="1:17" ht="13.5" outlineLevel="2">
      <c r="A13" s="49" t="s">
        <v>42</v>
      </c>
      <c r="B13" s="1" t="s">
        <v>5</v>
      </c>
      <c r="C13" s="1" t="s">
        <v>176</v>
      </c>
      <c r="D13" s="1" t="s">
        <v>3</v>
      </c>
      <c r="E13" s="21">
        <f>SUM(E14)</f>
        <v>1910.52</v>
      </c>
      <c r="F13" s="10"/>
      <c r="G13" s="10"/>
      <c r="H13" s="10"/>
      <c r="I13" s="10"/>
      <c r="J13" s="10"/>
      <c r="K13" s="10"/>
      <c r="L13" s="10"/>
      <c r="M13" s="10"/>
      <c r="N13" s="10" t="e">
        <f>#REF!</f>
        <v>#REF!</v>
      </c>
      <c r="O13" s="21" t="e">
        <f>#REF!</f>
        <v>#REF!</v>
      </c>
      <c r="Q13" s="34">
        <v>1399.1</v>
      </c>
    </row>
    <row r="14" spans="1:15" ht="75" customHeight="1" outlineLevel="2">
      <c r="A14" s="49" t="s">
        <v>88</v>
      </c>
      <c r="B14" s="1" t="s">
        <v>5</v>
      </c>
      <c r="C14" s="1" t="s">
        <v>176</v>
      </c>
      <c r="D14" s="1" t="s">
        <v>87</v>
      </c>
      <c r="E14" s="21">
        <v>1910.52</v>
      </c>
      <c r="F14" s="10"/>
      <c r="G14" s="10"/>
      <c r="H14" s="10"/>
      <c r="I14" s="10"/>
      <c r="J14" s="10"/>
      <c r="K14" s="10"/>
      <c r="L14" s="10"/>
      <c r="M14" s="10"/>
      <c r="N14" s="10"/>
      <c r="O14" s="21"/>
    </row>
    <row r="15" spans="1:16" ht="47.25" customHeight="1" outlineLevel="1">
      <c r="A15" s="49" t="s">
        <v>43</v>
      </c>
      <c r="B15" s="1" t="s">
        <v>7</v>
      </c>
      <c r="C15" s="1" t="s">
        <v>172</v>
      </c>
      <c r="D15" s="1" t="s">
        <v>3</v>
      </c>
      <c r="E15" s="21">
        <f>E16</f>
        <v>2349.7000000000003</v>
      </c>
      <c r="F15" s="10"/>
      <c r="G15" s="10"/>
      <c r="H15" s="10"/>
      <c r="I15" s="10" t="e">
        <f>I16</f>
        <v>#REF!</v>
      </c>
      <c r="J15" s="10"/>
      <c r="K15" s="10"/>
      <c r="L15" s="10"/>
      <c r="M15" s="10"/>
      <c r="N15" s="10" t="e">
        <f>N16</f>
        <v>#REF!</v>
      </c>
      <c r="O15" s="21" t="e">
        <f>O16</f>
        <v>#REF!</v>
      </c>
      <c r="P15" s="33">
        <v>2435</v>
      </c>
    </row>
    <row r="16" spans="1:15" ht="30.75" customHeight="1" outlineLevel="1">
      <c r="A16" s="48" t="s">
        <v>90</v>
      </c>
      <c r="B16" s="1" t="s">
        <v>7</v>
      </c>
      <c r="C16" s="1" t="s">
        <v>173</v>
      </c>
      <c r="D16" s="1" t="s">
        <v>3</v>
      </c>
      <c r="E16" s="21">
        <f>E18+E22</f>
        <v>2349.7000000000003</v>
      </c>
      <c r="F16" s="10"/>
      <c r="G16" s="10"/>
      <c r="H16" s="10"/>
      <c r="I16" s="10" t="e">
        <f>I18+#REF!+I22</f>
        <v>#REF!</v>
      </c>
      <c r="J16" s="10" t="e">
        <f>J18+#REF!+J22</f>
        <v>#REF!</v>
      </c>
      <c r="K16" s="10" t="e">
        <f>K18+#REF!+K22</f>
        <v>#REF!</v>
      </c>
      <c r="L16" s="10" t="e">
        <f>L18+#REF!+L22</f>
        <v>#REF!</v>
      </c>
      <c r="M16" s="10" t="e">
        <f>M18+#REF!+M22</f>
        <v>#REF!</v>
      </c>
      <c r="N16" s="10" t="e">
        <f>N18+#REF!+N22</f>
        <v>#REF!</v>
      </c>
      <c r="O16" s="21" t="e">
        <f>O18+#REF!+O22</f>
        <v>#REF!</v>
      </c>
    </row>
    <row r="17" spans="1:15" ht="13.5" outlineLevel="1">
      <c r="A17" s="63" t="s">
        <v>175</v>
      </c>
      <c r="B17" s="1" t="s">
        <v>7</v>
      </c>
      <c r="C17" s="1" t="s">
        <v>174</v>
      </c>
      <c r="D17" s="1" t="s">
        <v>3</v>
      </c>
      <c r="E17" s="21">
        <f>SUM(E16)</f>
        <v>2349.7000000000003</v>
      </c>
      <c r="F17" s="10"/>
      <c r="G17" s="10"/>
      <c r="H17" s="10"/>
      <c r="I17" s="10"/>
      <c r="J17" s="10"/>
      <c r="K17" s="10"/>
      <c r="L17" s="10"/>
      <c r="M17" s="10"/>
      <c r="N17" s="10"/>
      <c r="O17" s="21"/>
    </row>
    <row r="18" spans="1:17" ht="18.75" customHeight="1" outlineLevel="2">
      <c r="A18" s="49" t="s">
        <v>91</v>
      </c>
      <c r="B18" s="1" t="s">
        <v>7</v>
      </c>
      <c r="C18" s="1" t="s">
        <v>177</v>
      </c>
      <c r="D18" s="1" t="s">
        <v>3</v>
      </c>
      <c r="E18" s="21">
        <f>SUM(E19+E21+E20)</f>
        <v>2269.985</v>
      </c>
      <c r="F18" s="10"/>
      <c r="G18" s="10"/>
      <c r="H18" s="10"/>
      <c r="I18" s="10"/>
      <c r="J18" s="10"/>
      <c r="K18" s="10"/>
      <c r="L18" s="10"/>
      <c r="M18" s="10"/>
      <c r="N18" s="10" t="e">
        <f>#REF!</f>
        <v>#REF!</v>
      </c>
      <c r="O18" s="21" t="e">
        <f>#REF!</f>
        <v>#REF!</v>
      </c>
      <c r="Q18" s="34">
        <v>1268.8</v>
      </c>
    </row>
    <row r="19" spans="1:15" ht="72.75" customHeight="1" outlineLevel="2">
      <c r="A19" s="49" t="s">
        <v>88</v>
      </c>
      <c r="B19" s="1" t="s">
        <v>7</v>
      </c>
      <c r="C19" s="1" t="s">
        <v>177</v>
      </c>
      <c r="D19" s="1" t="s">
        <v>87</v>
      </c>
      <c r="E19" s="21">
        <v>2207.025</v>
      </c>
      <c r="F19" s="10"/>
      <c r="G19" s="10"/>
      <c r="H19" s="10"/>
      <c r="I19" s="10"/>
      <c r="J19" s="10"/>
      <c r="K19" s="10"/>
      <c r="L19" s="10"/>
      <c r="M19" s="10"/>
      <c r="N19" s="10"/>
      <c r="O19" s="21"/>
    </row>
    <row r="20" spans="1:15" ht="15.75" customHeight="1" outlineLevel="5">
      <c r="A20" s="49" t="s">
        <v>93</v>
      </c>
      <c r="B20" s="1" t="s">
        <v>7</v>
      </c>
      <c r="C20" s="1" t="s">
        <v>177</v>
      </c>
      <c r="D20" s="1" t="s">
        <v>92</v>
      </c>
      <c r="E20" s="21">
        <v>51.91</v>
      </c>
      <c r="F20" s="10"/>
      <c r="G20" s="10"/>
      <c r="H20" s="10"/>
      <c r="I20" s="10"/>
      <c r="J20" s="10"/>
      <c r="K20" s="10"/>
      <c r="L20" s="10"/>
      <c r="M20" s="10"/>
      <c r="N20" s="26"/>
      <c r="O20" s="22"/>
    </row>
    <row r="21" spans="1:15" ht="15.75" customHeight="1" outlineLevel="5">
      <c r="A21" s="49" t="s">
        <v>95</v>
      </c>
      <c r="B21" s="1" t="s">
        <v>7</v>
      </c>
      <c r="C21" s="1" t="s">
        <v>177</v>
      </c>
      <c r="D21" s="1" t="s">
        <v>94</v>
      </c>
      <c r="E21" s="21">
        <v>11.05</v>
      </c>
      <c r="F21" s="10"/>
      <c r="G21" s="10"/>
      <c r="H21" s="10"/>
      <c r="I21" s="10"/>
      <c r="J21" s="10"/>
      <c r="K21" s="10"/>
      <c r="L21" s="10"/>
      <c r="M21" s="10"/>
      <c r="N21" s="26"/>
      <c r="O21" s="22"/>
    </row>
    <row r="22" spans="1:17" ht="27" outlineLevel="5">
      <c r="A22" s="49" t="s">
        <v>40</v>
      </c>
      <c r="B22" s="1" t="s">
        <v>7</v>
      </c>
      <c r="C22" s="1" t="s">
        <v>178</v>
      </c>
      <c r="D22" s="1" t="s">
        <v>3</v>
      </c>
      <c r="E22" s="21">
        <f>SUM(E23)</f>
        <v>79.715</v>
      </c>
      <c r="F22" s="10"/>
      <c r="G22" s="10"/>
      <c r="H22" s="10"/>
      <c r="I22" s="10"/>
      <c r="J22" s="10"/>
      <c r="K22" s="10"/>
      <c r="L22" s="10"/>
      <c r="M22" s="10"/>
      <c r="N22" s="10" t="e">
        <f>#REF!</f>
        <v>#REF!</v>
      </c>
      <c r="O22" s="21" t="e">
        <f>#REF!</f>
        <v>#REF!</v>
      </c>
      <c r="Q22" s="34">
        <v>1784.6</v>
      </c>
    </row>
    <row r="23" spans="1:15" ht="69" outlineLevel="5">
      <c r="A23" s="49" t="s">
        <v>88</v>
      </c>
      <c r="B23" s="1" t="s">
        <v>7</v>
      </c>
      <c r="C23" s="1" t="s">
        <v>178</v>
      </c>
      <c r="D23" s="1" t="s">
        <v>87</v>
      </c>
      <c r="E23" s="21">
        <v>79.715</v>
      </c>
      <c r="F23" s="10"/>
      <c r="G23" s="10"/>
      <c r="H23" s="10"/>
      <c r="I23" s="10"/>
      <c r="J23" s="10"/>
      <c r="K23" s="10"/>
      <c r="L23" s="10"/>
      <c r="M23" s="10"/>
      <c r="N23" s="10"/>
      <c r="O23" s="21"/>
    </row>
    <row r="24" spans="1:15" ht="59.25" customHeight="1" outlineLevel="5">
      <c r="A24" s="49" t="s">
        <v>44</v>
      </c>
      <c r="B24" s="1" t="s">
        <v>8</v>
      </c>
      <c r="C24" s="1" t="s">
        <v>172</v>
      </c>
      <c r="D24" s="1" t="s">
        <v>3</v>
      </c>
      <c r="E24" s="21">
        <f>E25</f>
        <v>7747.6</v>
      </c>
      <c r="F24" s="10"/>
      <c r="G24" s="10" t="e">
        <f>G25</f>
        <v>#REF!</v>
      </c>
      <c r="H24" s="10"/>
      <c r="I24" s="10"/>
      <c r="J24" s="10"/>
      <c r="K24" s="10"/>
      <c r="L24" s="10"/>
      <c r="M24" s="10"/>
      <c r="N24" s="10" t="e">
        <f>N25</f>
        <v>#REF!</v>
      </c>
      <c r="O24" s="21" t="e">
        <f>O25</f>
        <v>#REF!</v>
      </c>
    </row>
    <row r="25" spans="1:15" ht="29.25" customHeight="1" outlineLevel="2">
      <c r="A25" s="48" t="s">
        <v>90</v>
      </c>
      <c r="B25" s="1" t="s">
        <v>8</v>
      </c>
      <c r="C25" s="11" t="s">
        <v>173</v>
      </c>
      <c r="D25" s="1" t="s">
        <v>3</v>
      </c>
      <c r="E25" s="21">
        <f>SUM(E27)</f>
        <v>7747.6</v>
      </c>
      <c r="F25" s="10"/>
      <c r="G25" s="10" t="e">
        <f>G27</f>
        <v>#REF!</v>
      </c>
      <c r="H25" s="10"/>
      <c r="I25" s="10"/>
      <c r="J25" s="10"/>
      <c r="K25" s="10"/>
      <c r="L25" s="10"/>
      <c r="M25" s="10"/>
      <c r="N25" s="10" t="e">
        <f>#REF!</f>
        <v>#REF!</v>
      </c>
      <c r="O25" s="21" t="e">
        <f>#REF!</f>
        <v>#REF!</v>
      </c>
    </row>
    <row r="26" spans="1:15" ht="13.5" outlineLevel="2">
      <c r="A26" s="63" t="s">
        <v>175</v>
      </c>
      <c r="B26" s="1" t="s">
        <v>8</v>
      </c>
      <c r="C26" s="1" t="s">
        <v>174</v>
      </c>
      <c r="D26" s="1" t="s">
        <v>3</v>
      </c>
      <c r="E26" s="21">
        <f>SUM(E25)</f>
        <v>7747.6</v>
      </c>
      <c r="F26" s="10"/>
      <c r="G26" s="10"/>
      <c r="H26" s="10"/>
      <c r="I26" s="10"/>
      <c r="J26" s="10"/>
      <c r="K26" s="10"/>
      <c r="L26" s="10"/>
      <c r="M26" s="10"/>
      <c r="N26" s="10"/>
      <c r="O26" s="21"/>
    </row>
    <row r="27" spans="1:17" ht="16.5" customHeight="1" outlineLevel="2">
      <c r="A27" s="49" t="s">
        <v>91</v>
      </c>
      <c r="B27" s="1" t="s">
        <v>8</v>
      </c>
      <c r="C27" s="11" t="s">
        <v>177</v>
      </c>
      <c r="D27" s="1" t="s">
        <v>3</v>
      </c>
      <c r="E27" s="21">
        <f>SUM(E28)</f>
        <v>7747.6</v>
      </c>
      <c r="F27" s="10"/>
      <c r="G27" s="10" t="e">
        <f>#REF!</f>
        <v>#REF!</v>
      </c>
      <c r="H27" s="10"/>
      <c r="I27" s="10"/>
      <c r="J27" s="10"/>
      <c r="K27" s="10"/>
      <c r="L27" s="10"/>
      <c r="M27" s="10"/>
      <c r="N27" s="10" t="e">
        <f>#REF!</f>
        <v>#REF!</v>
      </c>
      <c r="O27" s="21" t="e">
        <f>#REF!</f>
        <v>#REF!</v>
      </c>
      <c r="P27" s="33">
        <v>5917</v>
      </c>
      <c r="Q27" s="34">
        <v>6283.5</v>
      </c>
    </row>
    <row r="28" spans="1:15" ht="74.25" customHeight="1" outlineLevel="2">
      <c r="A28" s="49" t="s">
        <v>88</v>
      </c>
      <c r="B28" s="1" t="s">
        <v>8</v>
      </c>
      <c r="C28" s="11" t="s">
        <v>177</v>
      </c>
      <c r="D28" s="1" t="s">
        <v>87</v>
      </c>
      <c r="E28" s="21">
        <v>7747.6</v>
      </c>
      <c r="F28" s="10"/>
      <c r="G28" s="10"/>
      <c r="H28" s="10"/>
      <c r="I28" s="10"/>
      <c r="J28" s="10"/>
      <c r="K28" s="10"/>
      <c r="L28" s="10"/>
      <c r="M28" s="10"/>
      <c r="N28" s="10"/>
      <c r="O28" s="21"/>
    </row>
    <row r="29" spans="1:15" ht="13.5" outlineLevel="5">
      <c r="A29" s="49" t="s">
        <v>56</v>
      </c>
      <c r="B29" s="1" t="s">
        <v>55</v>
      </c>
      <c r="C29" s="1" t="s">
        <v>172</v>
      </c>
      <c r="D29" s="1" t="s">
        <v>3</v>
      </c>
      <c r="E29" s="25">
        <f>SUM(E30)</f>
        <v>92.7</v>
      </c>
      <c r="F29" s="10"/>
      <c r="G29" s="10"/>
      <c r="H29" s="10"/>
      <c r="I29" s="10"/>
      <c r="J29" s="10"/>
      <c r="K29" s="10"/>
      <c r="L29" s="10"/>
      <c r="M29" s="10"/>
      <c r="N29" s="26"/>
      <c r="O29" s="22"/>
    </row>
    <row r="30" spans="1:15" ht="27" outlineLevel="5">
      <c r="A30" s="48" t="s">
        <v>90</v>
      </c>
      <c r="B30" s="1" t="s">
        <v>55</v>
      </c>
      <c r="C30" s="1" t="s">
        <v>173</v>
      </c>
      <c r="D30" s="1" t="s">
        <v>3</v>
      </c>
      <c r="E30" s="25">
        <f>SUM(E32)</f>
        <v>92.7</v>
      </c>
      <c r="F30" s="10"/>
      <c r="G30" s="10"/>
      <c r="H30" s="10"/>
      <c r="I30" s="10"/>
      <c r="J30" s="10"/>
      <c r="K30" s="10"/>
      <c r="L30" s="10"/>
      <c r="M30" s="10"/>
      <c r="N30" s="26"/>
      <c r="O30" s="22"/>
    </row>
    <row r="31" spans="1:15" ht="13.5" outlineLevel="5">
      <c r="A31" s="63" t="s">
        <v>175</v>
      </c>
      <c r="B31" s="1" t="s">
        <v>55</v>
      </c>
      <c r="C31" s="1" t="s">
        <v>174</v>
      </c>
      <c r="D31" s="1" t="s">
        <v>3</v>
      </c>
      <c r="E31" s="25">
        <f>SUM(E30)</f>
        <v>92.7</v>
      </c>
      <c r="F31" s="10"/>
      <c r="G31" s="10"/>
      <c r="H31" s="10"/>
      <c r="I31" s="10"/>
      <c r="J31" s="10"/>
      <c r="K31" s="10"/>
      <c r="L31" s="10"/>
      <c r="M31" s="10"/>
      <c r="N31" s="26"/>
      <c r="O31" s="22"/>
    </row>
    <row r="32" spans="1:15" ht="41.25" outlineLevel="5">
      <c r="A32" s="53" t="s">
        <v>110</v>
      </c>
      <c r="B32" s="1" t="s">
        <v>55</v>
      </c>
      <c r="C32" s="1" t="s">
        <v>179</v>
      </c>
      <c r="D32" s="1" t="s">
        <v>3</v>
      </c>
      <c r="E32" s="25">
        <f>SUM(E33)</f>
        <v>92.7</v>
      </c>
      <c r="F32" s="10"/>
      <c r="G32" s="10"/>
      <c r="H32" s="10"/>
      <c r="I32" s="10"/>
      <c r="J32" s="10"/>
      <c r="K32" s="10"/>
      <c r="L32" s="10"/>
      <c r="M32" s="10"/>
      <c r="N32" s="26"/>
      <c r="O32" s="22"/>
    </row>
    <row r="33" spans="1:15" ht="27" outlineLevel="5">
      <c r="A33" s="49" t="s">
        <v>93</v>
      </c>
      <c r="B33" s="1" t="s">
        <v>55</v>
      </c>
      <c r="C33" s="1" t="s">
        <v>179</v>
      </c>
      <c r="D33" s="14">
        <v>200</v>
      </c>
      <c r="E33" s="25">
        <v>92.7</v>
      </c>
      <c r="F33" s="10"/>
      <c r="G33" s="10"/>
      <c r="H33" s="10"/>
      <c r="I33" s="10"/>
      <c r="J33" s="10"/>
      <c r="K33" s="10"/>
      <c r="L33" s="10"/>
      <c r="M33" s="10"/>
      <c r="N33" s="26"/>
      <c r="O33" s="22"/>
    </row>
    <row r="34" spans="1:15" ht="45" customHeight="1" outlineLevel="1">
      <c r="A34" s="49" t="s">
        <v>45</v>
      </c>
      <c r="B34" s="1" t="s">
        <v>9</v>
      </c>
      <c r="C34" s="1" t="s">
        <v>172</v>
      </c>
      <c r="D34" s="1" t="s">
        <v>3</v>
      </c>
      <c r="E34" s="21">
        <f>SUM(E35)</f>
        <v>4884.5</v>
      </c>
      <c r="F34" s="10"/>
      <c r="G34" s="10"/>
      <c r="H34" s="10"/>
      <c r="I34" s="10"/>
      <c r="J34" s="10"/>
      <c r="K34" s="10"/>
      <c r="L34" s="10"/>
      <c r="M34" s="10"/>
      <c r="N34" s="10" t="e">
        <f>N35</f>
        <v>#REF!</v>
      </c>
      <c r="O34" s="21" t="e">
        <f>O35</f>
        <v>#REF!</v>
      </c>
    </row>
    <row r="35" spans="1:15" ht="29.25" customHeight="1" outlineLevel="2">
      <c r="A35" s="48" t="s">
        <v>90</v>
      </c>
      <c r="B35" s="1" t="s">
        <v>9</v>
      </c>
      <c r="C35" s="1" t="s">
        <v>173</v>
      </c>
      <c r="D35" s="1" t="s">
        <v>3</v>
      </c>
      <c r="E35" s="21">
        <f>SUM(E37+E41)</f>
        <v>4884.5</v>
      </c>
      <c r="F35" s="10"/>
      <c r="G35" s="10"/>
      <c r="H35" s="10"/>
      <c r="I35" s="10"/>
      <c r="J35" s="10"/>
      <c r="K35" s="10"/>
      <c r="L35" s="10"/>
      <c r="M35" s="10"/>
      <c r="N35" s="10" t="e">
        <f>SUM(N37+N41)</f>
        <v>#REF!</v>
      </c>
      <c r="O35" s="21" t="e">
        <f>SUM(O37+O41)</f>
        <v>#REF!</v>
      </c>
    </row>
    <row r="36" spans="1:15" ht="13.5" outlineLevel="2">
      <c r="A36" s="63" t="s">
        <v>175</v>
      </c>
      <c r="B36" s="1" t="s">
        <v>9</v>
      </c>
      <c r="C36" s="1" t="s">
        <v>174</v>
      </c>
      <c r="D36" s="1" t="s">
        <v>3</v>
      </c>
      <c r="E36" s="21">
        <f>SUM(E35)</f>
        <v>4884.5</v>
      </c>
      <c r="F36" s="10"/>
      <c r="G36" s="10"/>
      <c r="H36" s="10"/>
      <c r="I36" s="10"/>
      <c r="J36" s="10"/>
      <c r="K36" s="10"/>
      <c r="L36" s="10"/>
      <c r="M36" s="10"/>
      <c r="N36" s="10"/>
      <c r="O36" s="21"/>
    </row>
    <row r="37" spans="1:16" ht="15.75" customHeight="1" outlineLevel="5">
      <c r="A37" s="49" t="s">
        <v>91</v>
      </c>
      <c r="B37" s="1" t="s">
        <v>9</v>
      </c>
      <c r="C37" s="1" t="s">
        <v>177</v>
      </c>
      <c r="D37" s="1" t="s">
        <v>3</v>
      </c>
      <c r="E37" s="21">
        <f>SUM(E38+E39+E40)</f>
        <v>3831.7799999999997</v>
      </c>
      <c r="F37" s="10"/>
      <c r="G37" s="10"/>
      <c r="H37" s="10"/>
      <c r="I37" s="10"/>
      <c r="J37" s="10"/>
      <c r="K37" s="10"/>
      <c r="L37" s="10"/>
      <c r="M37" s="10"/>
      <c r="N37" s="10" t="e">
        <f>#REF!</f>
        <v>#REF!</v>
      </c>
      <c r="O37" s="21" t="e">
        <f>#REF!</f>
        <v>#REF!</v>
      </c>
      <c r="P37" s="33">
        <v>3357</v>
      </c>
    </row>
    <row r="38" spans="1:15" ht="69" outlineLevel="5">
      <c r="A38" s="49" t="s">
        <v>88</v>
      </c>
      <c r="B38" s="1" t="s">
        <v>9</v>
      </c>
      <c r="C38" s="1" t="s">
        <v>177</v>
      </c>
      <c r="D38" s="1" t="s">
        <v>87</v>
      </c>
      <c r="E38" s="21">
        <v>3796.06</v>
      </c>
      <c r="F38" s="10"/>
      <c r="G38" s="10"/>
      <c r="H38" s="10"/>
      <c r="I38" s="10"/>
      <c r="J38" s="10"/>
      <c r="K38" s="10"/>
      <c r="L38" s="10"/>
      <c r="M38" s="10"/>
      <c r="N38" s="10"/>
      <c r="O38" s="21"/>
    </row>
    <row r="39" spans="1:15" ht="27" outlineLevel="5">
      <c r="A39" s="49" t="s">
        <v>93</v>
      </c>
      <c r="B39" s="1" t="s">
        <v>9</v>
      </c>
      <c r="C39" s="1" t="s">
        <v>177</v>
      </c>
      <c r="D39" s="1" t="s">
        <v>92</v>
      </c>
      <c r="E39" s="21">
        <v>11.6</v>
      </c>
      <c r="F39" s="10"/>
      <c r="G39" s="10"/>
      <c r="H39" s="10"/>
      <c r="I39" s="10"/>
      <c r="J39" s="10"/>
      <c r="K39" s="10"/>
      <c r="L39" s="10"/>
      <c r="M39" s="10"/>
      <c r="N39" s="26"/>
      <c r="O39" s="22"/>
    </row>
    <row r="40" spans="1:15" ht="13.5" outlineLevel="5">
      <c r="A40" s="49" t="s">
        <v>95</v>
      </c>
      <c r="B40" s="1" t="s">
        <v>9</v>
      </c>
      <c r="C40" s="1" t="s">
        <v>177</v>
      </c>
      <c r="D40" s="1" t="s">
        <v>94</v>
      </c>
      <c r="E40" s="21">
        <v>24.12</v>
      </c>
      <c r="F40" s="10"/>
      <c r="G40" s="10"/>
      <c r="H40" s="10"/>
      <c r="I40" s="10"/>
      <c r="J40" s="10"/>
      <c r="K40" s="10"/>
      <c r="L40" s="10"/>
      <c r="M40" s="10"/>
      <c r="N40" s="26"/>
      <c r="O40" s="22"/>
    </row>
    <row r="41" spans="1:17" ht="30" customHeight="1" outlineLevel="5">
      <c r="A41" s="49" t="s">
        <v>51</v>
      </c>
      <c r="B41" s="1" t="s">
        <v>9</v>
      </c>
      <c r="C41" s="11" t="s">
        <v>180</v>
      </c>
      <c r="D41" s="11" t="s">
        <v>3</v>
      </c>
      <c r="E41" s="21">
        <f>SUM(E42+E43+E44)</f>
        <v>1052.72</v>
      </c>
      <c r="F41" s="10"/>
      <c r="G41" s="10"/>
      <c r="H41" s="10"/>
      <c r="I41" s="10"/>
      <c r="J41" s="10"/>
      <c r="K41" s="10"/>
      <c r="L41" s="10"/>
      <c r="M41" s="10"/>
      <c r="N41" s="10" t="e">
        <f>#REF!</f>
        <v>#REF!</v>
      </c>
      <c r="O41" s="21" t="e">
        <f>#REF!</f>
        <v>#REF!</v>
      </c>
      <c r="P41" s="33">
        <v>635</v>
      </c>
      <c r="Q41" s="34">
        <v>750</v>
      </c>
    </row>
    <row r="42" spans="1:15" ht="75" customHeight="1" outlineLevel="5">
      <c r="A42" s="49" t="s">
        <v>88</v>
      </c>
      <c r="B42" s="1" t="s">
        <v>9</v>
      </c>
      <c r="C42" s="11" t="s">
        <v>180</v>
      </c>
      <c r="D42" s="11" t="s">
        <v>87</v>
      </c>
      <c r="E42" s="21">
        <v>1036.34</v>
      </c>
      <c r="F42" s="10"/>
      <c r="G42" s="10"/>
      <c r="H42" s="10"/>
      <c r="I42" s="10"/>
      <c r="J42" s="10"/>
      <c r="K42" s="10"/>
      <c r="L42" s="10"/>
      <c r="M42" s="10"/>
      <c r="N42" s="10"/>
      <c r="O42" s="21"/>
    </row>
    <row r="43" spans="1:15" ht="27" outlineLevel="5">
      <c r="A43" s="49" t="s">
        <v>93</v>
      </c>
      <c r="B43" s="1" t="s">
        <v>9</v>
      </c>
      <c r="C43" s="11" t="s">
        <v>180</v>
      </c>
      <c r="D43" s="11" t="s">
        <v>92</v>
      </c>
      <c r="E43" s="21">
        <v>12.44</v>
      </c>
      <c r="F43" s="10"/>
      <c r="G43" s="10"/>
      <c r="H43" s="10"/>
      <c r="I43" s="10"/>
      <c r="J43" s="10"/>
      <c r="K43" s="10"/>
      <c r="L43" s="10"/>
      <c r="M43" s="10"/>
      <c r="N43" s="26"/>
      <c r="O43" s="22"/>
    </row>
    <row r="44" spans="1:15" ht="13.5" outlineLevel="5">
      <c r="A44" s="49" t="s">
        <v>95</v>
      </c>
      <c r="B44" s="1" t="s">
        <v>9</v>
      </c>
      <c r="C44" s="11" t="s">
        <v>180</v>
      </c>
      <c r="D44" s="11" t="s">
        <v>94</v>
      </c>
      <c r="E44" s="21">
        <v>3.94</v>
      </c>
      <c r="F44" s="10"/>
      <c r="G44" s="10"/>
      <c r="H44" s="10"/>
      <c r="I44" s="10"/>
      <c r="J44" s="10"/>
      <c r="K44" s="10"/>
      <c r="L44" s="10"/>
      <c r="M44" s="10"/>
      <c r="N44" s="26"/>
      <c r="O44" s="22"/>
    </row>
    <row r="45" spans="1:15" ht="13.5" outlineLevel="5">
      <c r="A45" s="49" t="s">
        <v>38</v>
      </c>
      <c r="B45" s="12" t="s">
        <v>39</v>
      </c>
      <c r="C45" s="12" t="s">
        <v>172</v>
      </c>
      <c r="D45" s="12" t="s">
        <v>3</v>
      </c>
      <c r="E45" s="21">
        <f>E47</f>
        <v>56.7</v>
      </c>
      <c r="F45" s="10"/>
      <c r="G45" s="10"/>
      <c r="H45" s="10"/>
      <c r="I45" s="10"/>
      <c r="J45" s="10"/>
      <c r="K45" s="10"/>
      <c r="L45" s="10"/>
      <c r="M45" s="10"/>
      <c r="N45" s="10" t="e">
        <f>N47</f>
        <v>#REF!</v>
      </c>
      <c r="O45" s="21" t="e">
        <f>O47</f>
        <v>#REF!</v>
      </c>
    </row>
    <row r="46" spans="1:15" ht="27" outlineLevel="5">
      <c r="A46" s="48" t="s">
        <v>90</v>
      </c>
      <c r="B46" s="12" t="s">
        <v>39</v>
      </c>
      <c r="C46" s="12" t="s">
        <v>173</v>
      </c>
      <c r="D46" s="12" t="s">
        <v>3</v>
      </c>
      <c r="E46" s="21">
        <f>SUM(E47)</f>
        <v>56.7</v>
      </c>
      <c r="F46" s="10"/>
      <c r="G46" s="10"/>
      <c r="H46" s="10"/>
      <c r="I46" s="10"/>
      <c r="J46" s="10"/>
      <c r="K46" s="10"/>
      <c r="L46" s="10"/>
      <c r="M46" s="10"/>
      <c r="N46" s="10"/>
      <c r="O46" s="21"/>
    </row>
    <row r="47" spans="1:15" ht="13.5" outlineLevel="5">
      <c r="A47" s="63" t="s">
        <v>175</v>
      </c>
      <c r="B47" s="13" t="s">
        <v>39</v>
      </c>
      <c r="C47" s="13" t="s">
        <v>174</v>
      </c>
      <c r="D47" s="13" t="s">
        <v>3</v>
      </c>
      <c r="E47" s="21">
        <f>E48</f>
        <v>56.7</v>
      </c>
      <c r="F47" s="10"/>
      <c r="G47" s="10"/>
      <c r="H47" s="10"/>
      <c r="I47" s="10"/>
      <c r="J47" s="10"/>
      <c r="K47" s="10"/>
      <c r="L47" s="10"/>
      <c r="M47" s="10"/>
      <c r="N47" s="10" t="e">
        <f>N48</f>
        <v>#REF!</v>
      </c>
      <c r="O47" s="21" t="e">
        <f>O48</f>
        <v>#REF!</v>
      </c>
    </row>
    <row r="48" spans="1:17" ht="27" outlineLevel="5">
      <c r="A48" s="49" t="s">
        <v>46</v>
      </c>
      <c r="B48" s="13" t="s">
        <v>39</v>
      </c>
      <c r="C48" s="11" t="s">
        <v>341</v>
      </c>
      <c r="D48" s="11" t="s">
        <v>3</v>
      </c>
      <c r="E48" s="21">
        <f>SUM(E49)</f>
        <v>56.7</v>
      </c>
      <c r="F48" s="10"/>
      <c r="G48" s="10"/>
      <c r="H48" s="10"/>
      <c r="I48" s="10"/>
      <c r="J48" s="10"/>
      <c r="K48" s="10"/>
      <c r="L48" s="10"/>
      <c r="M48" s="10"/>
      <c r="N48" s="10" t="e">
        <f>#REF!</f>
        <v>#REF!</v>
      </c>
      <c r="O48" s="21" t="e">
        <f>#REF!</f>
        <v>#REF!</v>
      </c>
      <c r="Q48" s="34">
        <v>920</v>
      </c>
    </row>
    <row r="49" spans="1:15" ht="27" outlineLevel="5">
      <c r="A49" s="49" t="s">
        <v>93</v>
      </c>
      <c r="B49" s="13" t="s">
        <v>39</v>
      </c>
      <c r="C49" s="11" t="s">
        <v>341</v>
      </c>
      <c r="D49" s="11" t="s">
        <v>92</v>
      </c>
      <c r="E49" s="21">
        <v>56.7</v>
      </c>
      <c r="F49" s="10"/>
      <c r="G49" s="10"/>
      <c r="H49" s="10"/>
      <c r="I49" s="10"/>
      <c r="J49" s="10"/>
      <c r="K49" s="10"/>
      <c r="L49" s="10"/>
      <c r="M49" s="10"/>
      <c r="N49" s="10"/>
      <c r="O49" s="21"/>
    </row>
    <row r="50" spans="1:15" ht="13.5" outlineLevel="5">
      <c r="A50" s="49" t="s">
        <v>31</v>
      </c>
      <c r="B50" s="1" t="s">
        <v>62</v>
      </c>
      <c r="C50" s="1" t="s">
        <v>172</v>
      </c>
      <c r="D50" s="1" t="s">
        <v>3</v>
      </c>
      <c r="E50" s="21">
        <f>E51</f>
        <v>2.06</v>
      </c>
      <c r="F50" s="10"/>
      <c r="G50" s="10"/>
      <c r="H50" s="10"/>
      <c r="I50" s="10"/>
      <c r="J50" s="10"/>
      <c r="K50" s="10"/>
      <c r="L50" s="10"/>
      <c r="M50" s="10"/>
      <c r="N50" s="10" t="e">
        <f>N51</f>
        <v>#REF!</v>
      </c>
      <c r="O50" s="21" t="e">
        <f>O51</f>
        <v>#REF!</v>
      </c>
    </row>
    <row r="51" spans="1:15" ht="29.25" customHeight="1" outlineLevel="5">
      <c r="A51" s="48" t="s">
        <v>90</v>
      </c>
      <c r="B51" s="1" t="s">
        <v>62</v>
      </c>
      <c r="C51" s="1" t="s">
        <v>173</v>
      </c>
      <c r="D51" s="1" t="s">
        <v>3</v>
      </c>
      <c r="E51" s="21">
        <f>E53</f>
        <v>2.06</v>
      </c>
      <c r="F51" s="10"/>
      <c r="G51" s="10"/>
      <c r="H51" s="10"/>
      <c r="I51" s="10"/>
      <c r="J51" s="10"/>
      <c r="K51" s="10"/>
      <c r="L51" s="10"/>
      <c r="M51" s="10"/>
      <c r="N51" s="10" t="e">
        <f>N53</f>
        <v>#REF!</v>
      </c>
      <c r="O51" s="21" t="e">
        <f>O53</f>
        <v>#REF!</v>
      </c>
    </row>
    <row r="52" spans="1:15" ht="13.5" outlineLevel="5">
      <c r="A52" s="63" t="s">
        <v>175</v>
      </c>
      <c r="B52" s="1" t="s">
        <v>62</v>
      </c>
      <c r="C52" s="1" t="s">
        <v>174</v>
      </c>
      <c r="D52" s="1" t="s">
        <v>3</v>
      </c>
      <c r="E52" s="21">
        <f>SUM(E51)</f>
        <v>2.06</v>
      </c>
      <c r="F52" s="10"/>
      <c r="G52" s="10"/>
      <c r="H52" s="10"/>
      <c r="I52" s="10"/>
      <c r="J52" s="10"/>
      <c r="K52" s="10"/>
      <c r="L52" s="10"/>
      <c r="M52" s="10"/>
      <c r="N52" s="10"/>
      <c r="O52" s="21"/>
    </row>
    <row r="53" spans="1:15" ht="27" outlineLevel="5">
      <c r="A53" s="51" t="s">
        <v>58</v>
      </c>
      <c r="B53" s="1" t="s">
        <v>62</v>
      </c>
      <c r="C53" s="1" t="s">
        <v>181</v>
      </c>
      <c r="D53" s="1" t="s">
        <v>3</v>
      </c>
      <c r="E53" s="21">
        <f>E54</f>
        <v>2.06</v>
      </c>
      <c r="F53" s="10"/>
      <c r="G53" s="10"/>
      <c r="H53" s="10"/>
      <c r="I53" s="10"/>
      <c r="J53" s="10"/>
      <c r="K53" s="10"/>
      <c r="L53" s="10"/>
      <c r="M53" s="10"/>
      <c r="N53" s="10" t="e">
        <f>#REF!</f>
        <v>#REF!</v>
      </c>
      <c r="O53" s="21" t="e">
        <f>#REF!</f>
        <v>#REF!</v>
      </c>
    </row>
    <row r="54" spans="1:15" ht="17.25" customHeight="1" outlineLevel="5">
      <c r="A54" s="49" t="s">
        <v>95</v>
      </c>
      <c r="B54" s="1" t="s">
        <v>62</v>
      </c>
      <c r="C54" s="1" t="s">
        <v>181</v>
      </c>
      <c r="D54" s="1" t="s">
        <v>94</v>
      </c>
      <c r="E54" s="21">
        <v>2.06</v>
      </c>
      <c r="F54" s="10"/>
      <c r="G54" s="10"/>
      <c r="H54" s="10"/>
      <c r="I54" s="10"/>
      <c r="J54" s="10"/>
      <c r="K54" s="10"/>
      <c r="L54" s="10"/>
      <c r="M54" s="10"/>
      <c r="N54" s="10"/>
      <c r="O54" s="21"/>
    </row>
    <row r="55" spans="1:15" ht="15.75" customHeight="1" outlineLevel="1">
      <c r="A55" s="49" t="s">
        <v>21</v>
      </c>
      <c r="B55" s="1" t="s">
        <v>66</v>
      </c>
      <c r="C55" s="1" t="s">
        <v>172</v>
      </c>
      <c r="D55" s="1" t="s">
        <v>3</v>
      </c>
      <c r="E55" s="21">
        <f>SUM(E56+E100+E104+E96+E115)</f>
        <v>35616.78</v>
      </c>
      <c r="F55" s="21" t="e">
        <f>F81+#REF!+#REF!+#REF!</f>
        <v>#REF!</v>
      </c>
      <c r="G55" s="21" t="e">
        <f>G81+#REF!+#REF!+#REF!</f>
        <v>#REF!</v>
      </c>
      <c r="H55" s="21" t="e">
        <f>H81+#REF!+#REF!+#REF!</f>
        <v>#REF!</v>
      </c>
      <c r="I55" s="10" t="e">
        <f>I81+#REF!+#REF!+#REF!</f>
        <v>#REF!</v>
      </c>
      <c r="J55" s="10" t="e">
        <f>J81+#REF!+#REF!+#REF!</f>
        <v>#REF!</v>
      </c>
      <c r="K55" s="10" t="e">
        <f>K81+#REF!+#REF!+#REF!</f>
        <v>#REF!</v>
      </c>
      <c r="L55" s="10" t="e">
        <f>L81+#REF!+#REF!+#REF!</f>
        <v>#REF!</v>
      </c>
      <c r="M55" s="10" t="e">
        <f>M81+#REF!+#REF!+#REF!</f>
        <v>#REF!</v>
      </c>
      <c r="N55" s="10" t="e">
        <f>N81+#REF!+#REF!+#REF!</f>
        <v>#REF!</v>
      </c>
      <c r="O55" s="21" t="e">
        <f>O81+#REF!+#REF!+#REF!</f>
        <v>#REF!</v>
      </c>
    </row>
    <row r="56" spans="1:15" ht="32.25" customHeight="1" outlineLevel="1">
      <c r="A56" s="48" t="s">
        <v>90</v>
      </c>
      <c r="B56" s="1" t="s">
        <v>66</v>
      </c>
      <c r="C56" s="1" t="s">
        <v>173</v>
      </c>
      <c r="D56" s="1" t="s">
        <v>3</v>
      </c>
      <c r="E56" s="21">
        <f>SUM(E58+E62+E65+E67+E75+E81+E87+E90+E93+E71+E79+E84+E73)</f>
        <v>28464.177999999996</v>
      </c>
      <c r="F56" s="21"/>
      <c r="G56" s="21"/>
      <c r="H56" s="21"/>
      <c r="I56" s="10"/>
      <c r="J56" s="10"/>
      <c r="K56" s="10"/>
      <c r="L56" s="10"/>
      <c r="M56" s="10"/>
      <c r="N56" s="10"/>
      <c r="O56" s="21"/>
    </row>
    <row r="57" spans="1:15" ht="13.5" outlineLevel="1">
      <c r="A57" s="63" t="s">
        <v>175</v>
      </c>
      <c r="B57" s="1" t="s">
        <v>66</v>
      </c>
      <c r="C57" s="1" t="s">
        <v>174</v>
      </c>
      <c r="D57" s="1" t="s">
        <v>3</v>
      </c>
      <c r="E57" s="21">
        <f>SUM(E56)</f>
        <v>28464.177999999996</v>
      </c>
      <c r="F57" s="21"/>
      <c r="G57" s="21"/>
      <c r="H57" s="21"/>
      <c r="I57" s="10"/>
      <c r="J57" s="10"/>
      <c r="K57" s="10"/>
      <c r="L57" s="10"/>
      <c r="M57" s="10"/>
      <c r="N57" s="10"/>
      <c r="O57" s="21"/>
    </row>
    <row r="58" spans="1:17" ht="17.25" customHeight="1" outlineLevel="2">
      <c r="A58" s="49" t="s">
        <v>91</v>
      </c>
      <c r="B58" s="1" t="s">
        <v>66</v>
      </c>
      <c r="C58" s="1" t="s">
        <v>177</v>
      </c>
      <c r="D58" s="1" t="s">
        <v>3</v>
      </c>
      <c r="E58" s="21">
        <f>SUM(E59+E60+E61)</f>
        <v>9337.8</v>
      </c>
      <c r="F58" s="10">
        <f>F60</f>
        <v>0</v>
      </c>
      <c r="G58" s="10">
        <f>G60</f>
        <v>0</v>
      </c>
      <c r="H58" s="10"/>
      <c r="I58" s="10">
        <f>I60</f>
        <v>0</v>
      </c>
      <c r="J58" s="10">
        <f>J60</f>
        <v>0</v>
      </c>
      <c r="K58" s="10">
        <f>K60</f>
        <v>0</v>
      </c>
      <c r="L58" s="10">
        <f>L60</f>
        <v>0</v>
      </c>
      <c r="M58" s="10"/>
      <c r="N58" s="10">
        <f>N60</f>
        <v>0</v>
      </c>
      <c r="O58" s="21">
        <f>O60</f>
        <v>447.085</v>
      </c>
      <c r="Q58" s="34">
        <v>10944.4</v>
      </c>
    </row>
    <row r="59" spans="1:15" ht="76.5" customHeight="1" outlineLevel="2">
      <c r="A59" s="49" t="s">
        <v>88</v>
      </c>
      <c r="B59" s="1" t="s">
        <v>66</v>
      </c>
      <c r="C59" s="1" t="s">
        <v>177</v>
      </c>
      <c r="D59" s="1" t="s">
        <v>87</v>
      </c>
      <c r="E59" s="21">
        <v>8503.59</v>
      </c>
      <c r="F59" s="10"/>
      <c r="G59" s="10"/>
      <c r="H59" s="10"/>
      <c r="I59" s="10"/>
      <c r="J59" s="10"/>
      <c r="K59" s="10"/>
      <c r="L59" s="10"/>
      <c r="M59" s="10"/>
      <c r="N59" s="10"/>
      <c r="O59" s="21"/>
    </row>
    <row r="60" spans="1:16" ht="30" customHeight="1" outlineLevel="5">
      <c r="A60" s="49" t="s">
        <v>93</v>
      </c>
      <c r="B60" s="1" t="s">
        <v>66</v>
      </c>
      <c r="C60" s="1" t="s">
        <v>177</v>
      </c>
      <c r="D60" s="1" t="s">
        <v>92</v>
      </c>
      <c r="E60" s="21">
        <v>447.085</v>
      </c>
      <c r="F60" s="10"/>
      <c r="G60" s="10"/>
      <c r="H60" s="10"/>
      <c r="I60" s="10"/>
      <c r="J60" s="10"/>
      <c r="K60" s="10"/>
      <c r="L60" s="10"/>
      <c r="M60" s="10"/>
      <c r="N60" s="26"/>
      <c r="O60" s="22">
        <f>SUM(E60:N60)</f>
        <v>447.085</v>
      </c>
      <c r="P60" s="33">
        <v>12716</v>
      </c>
    </row>
    <row r="61" spans="1:15" ht="16.5" customHeight="1" outlineLevel="5">
      <c r="A61" s="49" t="s">
        <v>95</v>
      </c>
      <c r="B61" s="1" t="s">
        <v>66</v>
      </c>
      <c r="C61" s="1" t="s">
        <v>177</v>
      </c>
      <c r="D61" s="1" t="s">
        <v>94</v>
      </c>
      <c r="E61" s="21">
        <v>387.125</v>
      </c>
      <c r="F61" s="10"/>
      <c r="G61" s="10"/>
      <c r="H61" s="10"/>
      <c r="I61" s="10"/>
      <c r="J61" s="10"/>
      <c r="K61" s="10"/>
      <c r="L61" s="10"/>
      <c r="M61" s="10"/>
      <c r="N61" s="26"/>
      <c r="O61" s="22"/>
    </row>
    <row r="62" spans="1:15" ht="29.25" customHeight="1" outlineLevel="5">
      <c r="A62" s="49" t="s">
        <v>67</v>
      </c>
      <c r="B62" s="1" t="s">
        <v>66</v>
      </c>
      <c r="C62" s="1" t="s">
        <v>182</v>
      </c>
      <c r="D62" s="1" t="s">
        <v>3</v>
      </c>
      <c r="E62" s="21">
        <f>SUM(E63+E64)</f>
        <v>646.09</v>
      </c>
      <c r="F62" s="10"/>
      <c r="G62" s="10"/>
      <c r="H62" s="10"/>
      <c r="I62" s="10"/>
      <c r="J62" s="10"/>
      <c r="K62" s="10"/>
      <c r="L62" s="10"/>
      <c r="M62" s="10"/>
      <c r="N62" s="10"/>
      <c r="O62" s="21"/>
    </row>
    <row r="63" spans="1:15" ht="30" customHeight="1" outlineLevel="5">
      <c r="A63" s="49" t="s">
        <v>93</v>
      </c>
      <c r="B63" s="1" t="s">
        <v>66</v>
      </c>
      <c r="C63" s="1" t="s">
        <v>182</v>
      </c>
      <c r="D63" s="1" t="s">
        <v>92</v>
      </c>
      <c r="E63" s="21">
        <v>551.74</v>
      </c>
      <c r="F63" s="10"/>
      <c r="G63" s="10"/>
      <c r="H63" s="10"/>
      <c r="I63" s="10"/>
      <c r="J63" s="10"/>
      <c r="K63" s="10"/>
      <c r="L63" s="10"/>
      <c r="M63" s="10"/>
      <c r="N63" s="10"/>
      <c r="O63" s="21"/>
    </row>
    <row r="64" spans="1:15" ht="13.5" outlineLevel="5">
      <c r="A64" s="49" t="s">
        <v>95</v>
      </c>
      <c r="B64" s="1" t="s">
        <v>66</v>
      </c>
      <c r="C64" s="1" t="s">
        <v>182</v>
      </c>
      <c r="D64" s="1" t="s">
        <v>94</v>
      </c>
      <c r="E64" s="21">
        <v>94.35</v>
      </c>
      <c r="F64" s="10"/>
      <c r="G64" s="10"/>
      <c r="H64" s="10"/>
      <c r="I64" s="10"/>
      <c r="J64" s="10"/>
      <c r="K64" s="10"/>
      <c r="L64" s="10"/>
      <c r="M64" s="10"/>
      <c r="N64" s="10"/>
      <c r="O64" s="21"/>
    </row>
    <row r="65" spans="1:15" ht="45.75" customHeight="1" outlineLevel="5">
      <c r="A65" s="49" t="s">
        <v>47</v>
      </c>
      <c r="B65" s="1" t="s">
        <v>66</v>
      </c>
      <c r="C65" s="1" t="s">
        <v>183</v>
      </c>
      <c r="D65" s="1" t="s">
        <v>3</v>
      </c>
      <c r="E65" s="21">
        <f>SUM(E66)</f>
        <v>136.589</v>
      </c>
      <c r="F65" s="10"/>
      <c r="G65" s="10"/>
      <c r="H65" s="10"/>
      <c r="I65" s="10"/>
      <c r="J65" s="10"/>
      <c r="K65" s="10"/>
      <c r="L65" s="10"/>
      <c r="M65" s="10"/>
      <c r="N65" s="10"/>
      <c r="O65" s="21"/>
    </row>
    <row r="66" spans="1:15" ht="28.5" customHeight="1" outlineLevel="5">
      <c r="A66" s="49" t="s">
        <v>93</v>
      </c>
      <c r="B66" s="1" t="s">
        <v>66</v>
      </c>
      <c r="C66" s="1" t="s">
        <v>183</v>
      </c>
      <c r="D66" s="1" t="s">
        <v>92</v>
      </c>
      <c r="E66" s="21">
        <v>136.589</v>
      </c>
      <c r="F66" s="10"/>
      <c r="G66" s="10"/>
      <c r="H66" s="10"/>
      <c r="I66" s="10"/>
      <c r="J66" s="10"/>
      <c r="K66" s="10"/>
      <c r="L66" s="10"/>
      <c r="M66" s="10"/>
      <c r="N66" s="10"/>
      <c r="O66" s="21"/>
    </row>
    <row r="67" spans="1:15" ht="29.25" customHeight="1" hidden="1" outlineLevel="5">
      <c r="A67" s="49" t="s">
        <v>107</v>
      </c>
      <c r="B67" s="1" t="s">
        <v>66</v>
      </c>
      <c r="C67" s="1" t="s">
        <v>184</v>
      </c>
      <c r="D67" s="1" t="s">
        <v>3</v>
      </c>
      <c r="E67" s="21">
        <f>SUM(E68)</f>
        <v>0</v>
      </c>
      <c r="F67" s="10"/>
      <c r="G67" s="10"/>
      <c r="H67" s="10"/>
      <c r="I67" s="10"/>
      <c r="J67" s="10"/>
      <c r="K67" s="10"/>
      <c r="L67" s="10"/>
      <c r="M67" s="10"/>
      <c r="N67" s="26"/>
      <c r="O67" s="22"/>
    </row>
    <row r="68" spans="1:15" ht="16.5" customHeight="1" hidden="1" outlineLevel="5">
      <c r="A68" s="49" t="s">
        <v>95</v>
      </c>
      <c r="B68" s="1" t="s">
        <v>66</v>
      </c>
      <c r="C68" s="1" t="s">
        <v>184</v>
      </c>
      <c r="D68" s="1" t="s">
        <v>94</v>
      </c>
      <c r="E68" s="21"/>
      <c r="F68" s="10"/>
      <c r="G68" s="10"/>
      <c r="H68" s="10"/>
      <c r="I68" s="10"/>
      <c r="J68" s="10"/>
      <c r="K68" s="10"/>
      <c r="L68" s="10"/>
      <c r="M68" s="10"/>
      <c r="N68" s="26"/>
      <c r="O68" s="22"/>
    </row>
    <row r="69" spans="1:15" ht="27" hidden="1" outlineLevel="5">
      <c r="A69" s="67" t="s">
        <v>311</v>
      </c>
      <c r="B69" s="1" t="s">
        <v>66</v>
      </c>
      <c r="C69" s="1" t="s">
        <v>310</v>
      </c>
      <c r="D69" s="1" t="s">
        <v>3</v>
      </c>
      <c r="E69" s="21">
        <f>SUM(E70)</f>
        <v>0</v>
      </c>
      <c r="F69" s="10"/>
      <c r="G69" s="10"/>
      <c r="H69" s="10"/>
      <c r="I69" s="10"/>
      <c r="J69" s="10"/>
      <c r="K69" s="10"/>
      <c r="L69" s="10"/>
      <c r="M69" s="10"/>
      <c r="N69" s="26"/>
      <c r="O69" s="22"/>
    </row>
    <row r="70" spans="1:15" ht="27" hidden="1" outlineLevel="5">
      <c r="A70" s="49" t="s">
        <v>93</v>
      </c>
      <c r="B70" s="1" t="s">
        <v>66</v>
      </c>
      <c r="C70" s="1" t="s">
        <v>310</v>
      </c>
      <c r="D70" s="1" t="s">
        <v>92</v>
      </c>
      <c r="E70" s="21"/>
      <c r="F70" s="10"/>
      <c r="G70" s="10"/>
      <c r="H70" s="10"/>
      <c r="I70" s="10"/>
      <c r="J70" s="10"/>
      <c r="K70" s="10"/>
      <c r="L70" s="10"/>
      <c r="M70" s="10"/>
      <c r="N70" s="26"/>
      <c r="O70" s="22"/>
    </row>
    <row r="71" spans="1:15" ht="27" hidden="1" outlineLevel="5">
      <c r="A71" s="49" t="s">
        <v>151</v>
      </c>
      <c r="B71" s="1" t="s">
        <v>66</v>
      </c>
      <c r="C71" s="1" t="s">
        <v>185</v>
      </c>
      <c r="D71" s="1" t="s">
        <v>3</v>
      </c>
      <c r="E71" s="21">
        <f>SUM(E72)</f>
        <v>0</v>
      </c>
      <c r="F71" s="10"/>
      <c r="G71" s="10"/>
      <c r="H71" s="10"/>
      <c r="I71" s="10"/>
      <c r="J71" s="10"/>
      <c r="K71" s="10"/>
      <c r="L71" s="10"/>
      <c r="M71" s="10"/>
      <c r="N71" s="26"/>
      <c r="O71" s="22"/>
    </row>
    <row r="72" spans="1:15" ht="27" hidden="1" outlineLevel="5">
      <c r="A72" s="49" t="s">
        <v>93</v>
      </c>
      <c r="B72" s="1" t="s">
        <v>66</v>
      </c>
      <c r="C72" s="1" t="s">
        <v>185</v>
      </c>
      <c r="D72" s="1" t="s">
        <v>92</v>
      </c>
      <c r="E72" s="21"/>
      <c r="F72" s="10"/>
      <c r="G72" s="10"/>
      <c r="H72" s="10"/>
      <c r="I72" s="10"/>
      <c r="J72" s="10"/>
      <c r="K72" s="10"/>
      <c r="L72" s="10"/>
      <c r="M72" s="10"/>
      <c r="N72" s="26"/>
      <c r="O72" s="22"/>
    </row>
    <row r="73" spans="1:15" ht="13.5" outlineLevel="5">
      <c r="A73" s="49" t="s">
        <v>350</v>
      </c>
      <c r="B73" s="1" t="s">
        <v>66</v>
      </c>
      <c r="C73" s="1" t="s">
        <v>349</v>
      </c>
      <c r="D73" s="1" t="s">
        <v>3</v>
      </c>
      <c r="E73" s="21">
        <f>SUM(E74)</f>
        <v>126.049</v>
      </c>
      <c r="F73" s="10"/>
      <c r="G73" s="10"/>
      <c r="H73" s="10"/>
      <c r="I73" s="10"/>
      <c r="J73" s="10"/>
      <c r="K73" s="10"/>
      <c r="L73" s="10"/>
      <c r="M73" s="10"/>
      <c r="N73" s="26"/>
      <c r="O73" s="22"/>
    </row>
    <row r="74" spans="1:15" ht="27" outlineLevel="5">
      <c r="A74" s="49" t="s">
        <v>93</v>
      </c>
      <c r="B74" s="1" t="s">
        <v>66</v>
      </c>
      <c r="C74" s="1" t="s">
        <v>349</v>
      </c>
      <c r="D74" s="1" t="s">
        <v>92</v>
      </c>
      <c r="E74" s="21">
        <v>126.049</v>
      </c>
      <c r="F74" s="10"/>
      <c r="G74" s="10"/>
      <c r="H74" s="10"/>
      <c r="I74" s="10"/>
      <c r="J74" s="10"/>
      <c r="K74" s="10"/>
      <c r="L74" s="10"/>
      <c r="M74" s="10"/>
      <c r="N74" s="26"/>
      <c r="O74" s="22"/>
    </row>
    <row r="75" spans="1:15" ht="63" customHeight="1" outlineLevel="5">
      <c r="A75" s="49" t="s">
        <v>131</v>
      </c>
      <c r="B75" s="1" t="s">
        <v>66</v>
      </c>
      <c r="C75" s="11" t="s">
        <v>186</v>
      </c>
      <c r="D75" s="1" t="s">
        <v>3</v>
      </c>
      <c r="E75" s="21">
        <f>SUM(E76:E78)</f>
        <v>13572.199999999999</v>
      </c>
      <c r="F75" s="10"/>
      <c r="G75" s="10"/>
      <c r="H75" s="10"/>
      <c r="I75" s="10"/>
      <c r="J75" s="10"/>
      <c r="K75" s="10"/>
      <c r="L75" s="10"/>
      <c r="M75" s="10"/>
      <c r="N75" s="26"/>
      <c r="O75" s="22"/>
    </row>
    <row r="76" spans="1:15" ht="69" outlineLevel="5">
      <c r="A76" s="49" t="s">
        <v>88</v>
      </c>
      <c r="B76" s="1" t="s">
        <v>66</v>
      </c>
      <c r="C76" s="11" t="s">
        <v>186</v>
      </c>
      <c r="D76" s="1" t="s">
        <v>87</v>
      </c>
      <c r="E76" s="21">
        <v>7834.2</v>
      </c>
      <c r="F76" s="10"/>
      <c r="G76" s="10"/>
      <c r="H76" s="10"/>
      <c r="I76" s="10"/>
      <c r="J76" s="10"/>
      <c r="K76" s="10"/>
      <c r="L76" s="10"/>
      <c r="M76" s="10"/>
      <c r="N76" s="26"/>
      <c r="O76" s="22"/>
    </row>
    <row r="77" spans="1:15" ht="30" customHeight="1" outlineLevel="5">
      <c r="A77" s="49" t="s">
        <v>93</v>
      </c>
      <c r="B77" s="1" t="s">
        <v>66</v>
      </c>
      <c r="C77" s="11" t="s">
        <v>186</v>
      </c>
      <c r="D77" s="1" t="s">
        <v>92</v>
      </c>
      <c r="E77" s="21">
        <v>5516.7</v>
      </c>
      <c r="F77" s="10"/>
      <c r="G77" s="10"/>
      <c r="H77" s="10"/>
      <c r="I77" s="10"/>
      <c r="J77" s="10"/>
      <c r="K77" s="10"/>
      <c r="L77" s="10"/>
      <c r="M77" s="10"/>
      <c r="N77" s="26"/>
      <c r="O77" s="22"/>
    </row>
    <row r="78" spans="1:15" ht="15.75" customHeight="1" outlineLevel="5">
      <c r="A78" s="49" t="s">
        <v>95</v>
      </c>
      <c r="B78" s="1" t="s">
        <v>66</v>
      </c>
      <c r="C78" s="11" t="s">
        <v>186</v>
      </c>
      <c r="D78" s="1" t="s">
        <v>94</v>
      </c>
      <c r="E78" s="21">
        <v>221.3</v>
      </c>
      <c r="F78" s="10"/>
      <c r="G78" s="10"/>
      <c r="H78" s="10"/>
      <c r="I78" s="10"/>
      <c r="J78" s="10"/>
      <c r="K78" s="10"/>
      <c r="L78" s="10"/>
      <c r="M78" s="10"/>
      <c r="N78" s="26"/>
      <c r="O78" s="22"/>
    </row>
    <row r="79" spans="1:15" ht="27" outlineLevel="5">
      <c r="A79" s="65" t="s">
        <v>123</v>
      </c>
      <c r="B79" s="1" t="s">
        <v>66</v>
      </c>
      <c r="C79" s="1" t="s">
        <v>348</v>
      </c>
      <c r="D79" s="1" t="s">
        <v>3</v>
      </c>
      <c r="E79" s="21">
        <f>SUM(E80)</f>
        <v>231.2</v>
      </c>
      <c r="F79" s="10"/>
      <c r="G79" s="10"/>
      <c r="H79" s="10"/>
      <c r="I79" s="10"/>
      <c r="J79" s="10"/>
      <c r="K79" s="10"/>
      <c r="L79" s="10"/>
      <c r="M79" s="10"/>
      <c r="N79" s="26"/>
      <c r="O79" s="22"/>
    </row>
    <row r="80" spans="1:15" ht="27" outlineLevel="5">
      <c r="A80" s="49" t="s">
        <v>93</v>
      </c>
      <c r="B80" s="1" t="s">
        <v>66</v>
      </c>
      <c r="C80" s="1" t="s">
        <v>348</v>
      </c>
      <c r="D80" s="1" t="s">
        <v>92</v>
      </c>
      <c r="E80" s="21">
        <v>231.2</v>
      </c>
      <c r="F80" s="10"/>
      <c r="G80" s="10"/>
      <c r="H80" s="10"/>
      <c r="I80" s="10"/>
      <c r="J80" s="10"/>
      <c r="K80" s="10"/>
      <c r="L80" s="10"/>
      <c r="M80" s="10"/>
      <c r="N80" s="26"/>
      <c r="O80" s="22"/>
    </row>
    <row r="81" spans="1:15" ht="29.25" customHeight="1" outlineLevel="1">
      <c r="A81" s="49" t="s">
        <v>48</v>
      </c>
      <c r="B81" s="1" t="s">
        <v>66</v>
      </c>
      <c r="C81" s="1" t="s">
        <v>312</v>
      </c>
      <c r="D81" s="1" t="s">
        <v>3</v>
      </c>
      <c r="E81" s="21">
        <f>SUM(E82:E83)</f>
        <v>1450</v>
      </c>
      <c r="F81" s="10"/>
      <c r="G81" s="10"/>
      <c r="H81" s="10"/>
      <c r="I81" s="10" t="e">
        <f>I82</f>
        <v>#REF!</v>
      </c>
      <c r="J81" s="10"/>
      <c r="K81" s="10"/>
      <c r="L81" s="10"/>
      <c r="M81" s="10"/>
      <c r="N81" s="10" t="e">
        <f>N82</f>
        <v>#REF!</v>
      </c>
      <c r="O81" s="21" t="e">
        <f>O82</f>
        <v>#REF!</v>
      </c>
    </row>
    <row r="82" spans="1:17" ht="74.25" customHeight="1" outlineLevel="1">
      <c r="A82" s="49" t="s">
        <v>88</v>
      </c>
      <c r="B82" s="1" t="s">
        <v>66</v>
      </c>
      <c r="C82" s="1" t="s">
        <v>312</v>
      </c>
      <c r="D82" s="1" t="s">
        <v>87</v>
      </c>
      <c r="E82" s="21">
        <v>1281.197</v>
      </c>
      <c r="F82" s="10"/>
      <c r="G82" s="10"/>
      <c r="H82" s="10"/>
      <c r="I82" s="10" t="e">
        <f>#REF!</f>
        <v>#REF!</v>
      </c>
      <c r="J82" s="10"/>
      <c r="K82" s="10"/>
      <c r="L82" s="10"/>
      <c r="M82" s="10"/>
      <c r="N82" s="10" t="e">
        <f>#REF!</f>
        <v>#REF!</v>
      </c>
      <c r="O82" s="21" t="e">
        <f>#REF!</f>
        <v>#REF!</v>
      </c>
      <c r="Q82" s="34">
        <v>1550</v>
      </c>
    </row>
    <row r="83" spans="1:15" ht="29.25" customHeight="1" outlineLevel="1">
      <c r="A83" s="49" t="s">
        <v>93</v>
      </c>
      <c r="B83" s="1" t="s">
        <v>66</v>
      </c>
      <c r="C83" s="1" t="s">
        <v>312</v>
      </c>
      <c r="D83" s="1" t="s">
        <v>92</v>
      </c>
      <c r="E83" s="21">
        <v>168.803</v>
      </c>
      <c r="F83" s="10"/>
      <c r="G83" s="10"/>
      <c r="H83" s="10"/>
      <c r="I83" s="10"/>
      <c r="J83" s="10"/>
      <c r="K83" s="10"/>
      <c r="L83" s="10"/>
      <c r="M83" s="10"/>
      <c r="N83" s="10"/>
      <c r="O83" s="21"/>
    </row>
    <row r="84" spans="1:15" ht="29.25" customHeight="1" outlineLevel="1">
      <c r="A84" s="51" t="s">
        <v>58</v>
      </c>
      <c r="B84" s="1" t="s">
        <v>66</v>
      </c>
      <c r="C84" s="1" t="s">
        <v>181</v>
      </c>
      <c r="D84" s="1" t="s">
        <v>3</v>
      </c>
      <c r="E84" s="21">
        <f>SUM(E86+E85)</f>
        <v>514.34</v>
      </c>
      <c r="F84" s="10"/>
      <c r="G84" s="10"/>
      <c r="H84" s="10"/>
      <c r="I84" s="10"/>
      <c r="J84" s="10"/>
      <c r="K84" s="10"/>
      <c r="L84" s="10"/>
      <c r="M84" s="10"/>
      <c r="N84" s="10"/>
      <c r="O84" s="21"/>
    </row>
    <row r="85" spans="1:15" ht="69" outlineLevel="1">
      <c r="A85" s="49" t="s">
        <v>88</v>
      </c>
      <c r="B85" s="1" t="s">
        <v>353</v>
      </c>
      <c r="C85" s="1" t="s">
        <v>181</v>
      </c>
      <c r="D85" s="1" t="s">
        <v>87</v>
      </c>
      <c r="E85" s="21">
        <v>4.93</v>
      </c>
      <c r="F85" s="10"/>
      <c r="G85" s="10"/>
      <c r="H85" s="10"/>
      <c r="I85" s="10"/>
      <c r="J85" s="10"/>
      <c r="K85" s="10"/>
      <c r="L85" s="10"/>
      <c r="M85" s="10"/>
      <c r="N85" s="10"/>
      <c r="O85" s="21"/>
    </row>
    <row r="86" spans="1:15" ht="29.25" customHeight="1" outlineLevel="1">
      <c r="A86" s="49" t="s">
        <v>93</v>
      </c>
      <c r="B86" s="1" t="s">
        <v>66</v>
      </c>
      <c r="C86" s="1" t="s">
        <v>181</v>
      </c>
      <c r="D86" s="1" t="s">
        <v>92</v>
      </c>
      <c r="E86" s="21">
        <v>509.41</v>
      </c>
      <c r="F86" s="10"/>
      <c r="G86" s="10"/>
      <c r="H86" s="10"/>
      <c r="I86" s="10"/>
      <c r="J86" s="10"/>
      <c r="K86" s="10"/>
      <c r="L86" s="10"/>
      <c r="M86" s="10"/>
      <c r="N86" s="10"/>
      <c r="O86" s="21"/>
    </row>
    <row r="87" spans="1:17" ht="31.5" customHeight="1" outlineLevel="5">
      <c r="A87" s="49" t="s">
        <v>60</v>
      </c>
      <c r="B87" s="1" t="s">
        <v>66</v>
      </c>
      <c r="C87" s="1" t="s">
        <v>187</v>
      </c>
      <c r="D87" s="1" t="s">
        <v>3</v>
      </c>
      <c r="E87" s="21">
        <f>SUM(E88:E89)</f>
        <v>1127.91</v>
      </c>
      <c r="F87" s="10"/>
      <c r="G87" s="10"/>
      <c r="H87" s="10"/>
      <c r="I87" s="10"/>
      <c r="J87" s="10"/>
      <c r="K87" s="10"/>
      <c r="L87" s="10"/>
      <c r="M87" s="10"/>
      <c r="N87" s="10">
        <f>N89</f>
        <v>0</v>
      </c>
      <c r="O87" s="21">
        <f>O89</f>
        <v>65.594</v>
      </c>
      <c r="Q87" s="34">
        <v>561.33</v>
      </c>
    </row>
    <row r="88" spans="1:15" ht="30" customHeight="1" outlineLevel="5">
      <c r="A88" s="49" t="s">
        <v>88</v>
      </c>
      <c r="B88" s="1" t="s">
        <v>66</v>
      </c>
      <c r="C88" s="1" t="s">
        <v>187</v>
      </c>
      <c r="D88" s="1" t="s">
        <v>87</v>
      </c>
      <c r="E88" s="21">
        <v>1062.316</v>
      </c>
      <c r="F88" s="10"/>
      <c r="G88" s="10"/>
      <c r="H88" s="10"/>
      <c r="I88" s="10"/>
      <c r="J88" s="10"/>
      <c r="K88" s="10"/>
      <c r="L88" s="10"/>
      <c r="M88" s="10"/>
      <c r="N88" s="10"/>
      <c r="O88" s="21"/>
    </row>
    <row r="89" spans="1:15" ht="15" customHeight="1" outlineLevel="5">
      <c r="A89" s="49" t="s">
        <v>93</v>
      </c>
      <c r="B89" s="1" t="s">
        <v>66</v>
      </c>
      <c r="C89" s="1" t="s">
        <v>187</v>
      </c>
      <c r="D89" s="14">
        <v>200</v>
      </c>
      <c r="E89" s="21">
        <v>65.594</v>
      </c>
      <c r="F89" s="10"/>
      <c r="G89" s="10"/>
      <c r="H89" s="10"/>
      <c r="I89" s="10"/>
      <c r="J89" s="10"/>
      <c r="K89" s="10"/>
      <c r="L89" s="10"/>
      <c r="M89" s="10"/>
      <c r="N89" s="26"/>
      <c r="O89" s="22">
        <f>SUM(E89:N89)</f>
        <v>65.594</v>
      </c>
    </row>
    <row r="90" spans="1:15" ht="29.25" customHeight="1" outlineLevel="5">
      <c r="A90" s="49" t="s">
        <v>57</v>
      </c>
      <c r="B90" s="1" t="s">
        <v>66</v>
      </c>
      <c r="C90" s="1" t="s">
        <v>188</v>
      </c>
      <c r="D90" s="1" t="s">
        <v>3</v>
      </c>
      <c r="E90" s="21">
        <f>SUM(E91:E92)</f>
        <v>725</v>
      </c>
      <c r="F90" s="10"/>
      <c r="G90" s="10"/>
      <c r="H90" s="10"/>
      <c r="I90" s="10"/>
      <c r="J90" s="10"/>
      <c r="K90" s="10"/>
      <c r="L90" s="10"/>
      <c r="M90" s="10"/>
      <c r="N90" s="26"/>
      <c r="O90" s="22"/>
    </row>
    <row r="91" spans="1:15" ht="75.75" customHeight="1" outlineLevel="5">
      <c r="A91" s="49" t="s">
        <v>88</v>
      </c>
      <c r="B91" s="1" t="s">
        <v>66</v>
      </c>
      <c r="C91" s="1" t="s">
        <v>188</v>
      </c>
      <c r="D91" s="1" t="s">
        <v>87</v>
      </c>
      <c r="E91" s="21">
        <v>674.91</v>
      </c>
      <c r="F91" s="10"/>
      <c r="G91" s="10"/>
      <c r="H91" s="10"/>
      <c r="I91" s="10"/>
      <c r="J91" s="10"/>
      <c r="K91" s="10"/>
      <c r="L91" s="10"/>
      <c r="M91" s="10"/>
      <c r="N91" s="26"/>
      <c r="O91" s="22"/>
    </row>
    <row r="92" spans="1:15" ht="29.25" customHeight="1" outlineLevel="5">
      <c r="A92" s="49" t="s">
        <v>93</v>
      </c>
      <c r="B92" s="1" t="s">
        <v>66</v>
      </c>
      <c r="C92" s="1" t="s">
        <v>188</v>
      </c>
      <c r="D92" s="14">
        <v>200</v>
      </c>
      <c r="E92" s="21">
        <v>50.09</v>
      </c>
      <c r="F92" s="10"/>
      <c r="G92" s="10"/>
      <c r="H92" s="10"/>
      <c r="I92" s="10"/>
      <c r="J92" s="10"/>
      <c r="K92" s="10"/>
      <c r="L92" s="10"/>
      <c r="M92" s="10"/>
      <c r="N92" s="26"/>
      <c r="O92" s="22"/>
    </row>
    <row r="93" spans="1:15" ht="45" customHeight="1" outlineLevel="5">
      <c r="A93" s="49" t="s">
        <v>61</v>
      </c>
      <c r="B93" s="1" t="s">
        <v>66</v>
      </c>
      <c r="C93" s="1" t="s">
        <v>189</v>
      </c>
      <c r="D93" s="1" t="s">
        <v>3</v>
      </c>
      <c r="E93" s="21">
        <f>SUM(E94:E95)</f>
        <v>597</v>
      </c>
      <c r="F93" s="10"/>
      <c r="G93" s="10"/>
      <c r="H93" s="10"/>
      <c r="I93" s="10">
        <f>SUM(I95)</f>
        <v>0</v>
      </c>
      <c r="J93" s="10"/>
      <c r="K93" s="10"/>
      <c r="L93" s="10"/>
      <c r="M93" s="10"/>
      <c r="N93" s="10">
        <f>N95</f>
        <v>0</v>
      </c>
      <c r="O93" s="21">
        <f>O95</f>
        <v>44.66</v>
      </c>
    </row>
    <row r="94" spans="1:15" ht="73.5" customHeight="1" outlineLevel="5">
      <c r="A94" s="49" t="s">
        <v>88</v>
      </c>
      <c r="B94" s="1" t="s">
        <v>66</v>
      </c>
      <c r="C94" s="1" t="s">
        <v>189</v>
      </c>
      <c r="D94" s="1" t="s">
        <v>87</v>
      </c>
      <c r="E94" s="21">
        <v>552.34</v>
      </c>
      <c r="F94" s="10"/>
      <c r="G94" s="10"/>
      <c r="H94" s="10"/>
      <c r="I94" s="10"/>
      <c r="J94" s="10"/>
      <c r="K94" s="10"/>
      <c r="L94" s="10"/>
      <c r="M94" s="10"/>
      <c r="N94" s="10"/>
      <c r="O94" s="21"/>
    </row>
    <row r="95" spans="1:15" ht="30" customHeight="1" outlineLevel="5">
      <c r="A95" s="49" t="s">
        <v>93</v>
      </c>
      <c r="B95" s="1" t="s">
        <v>66</v>
      </c>
      <c r="C95" s="1" t="s">
        <v>189</v>
      </c>
      <c r="D95" s="14">
        <v>200</v>
      </c>
      <c r="E95" s="21">
        <v>44.66</v>
      </c>
      <c r="F95" s="10"/>
      <c r="G95" s="10"/>
      <c r="H95" s="10"/>
      <c r="I95" s="10"/>
      <c r="J95" s="10"/>
      <c r="K95" s="10"/>
      <c r="L95" s="10"/>
      <c r="M95" s="10"/>
      <c r="N95" s="26"/>
      <c r="O95" s="22">
        <f>SUM(E95:N95)</f>
        <v>44.66</v>
      </c>
    </row>
    <row r="96" spans="1:15" ht="69" hidden="1" outlineLevel="5">
      <c r="A96" s="49" t="s">
        <v>330</v>
      </c>
      <c r="B96" s="1" t="s">
        <v>66</v>
      </c>
      <c r="C96" s="1" t="s">
        <v>190</v>
      </c>
      <c r="D96" s="1" t="s">
        <v>3</v>
      </c>
      <c r="E96" s="22">
        <f>SUM(E98)</f>
        <v>0</v>
      </c>
      <c r="F96" s="10"/>
      <c r="G96" s="10"/>
      <c r="H96" s="10"/>
      <c r="I96" s="10"/>
      <c r="J96" s="10"/>
      <c r="K96" s="10"/>
      <c r="L96" s="10"/>
      <c r="M96" s="10"/>
      <c r="N96" s="26"/>
      <c r="O96" s="22"/>
    </row>
    <row r="97" spans="1:15" ht="30" customHeight="1" hidden="1" outlineLevel="5">
      <c r="A97" s="64" t="s">
        <v>191</v>
      </c>
      <c r="B97" s="1" t="s">
        <v>66</v>
      </c>
      <c r="C97" s="1" t="s">
        <v>193</v>
      </c>
      <c r="D97" s="1" t="s">
        <v>3</v>
      </c>
      <c r="E97" s="22">
        <f>SUM(E96)</f>
        <v>0</v>
      </c>
      <c r="F97" s="10"/>
      <c r="G97" s="10"/>
      <c r="H97" s="10"/>
      <c r="I97" s="10"/>
      <c r="J97" s="10"/>
      <c r="K97" s="10"/>
      <c r="L97" s="10"/>
      <c r="M97" s="10"/>
      <c r="N97" s="26"/>
      <c r="O97" s="22"/>
    </row>
    <row r="98" spans="1:15" ht="27" hidden="1" outlineLevel="5">
      <c r="A98" s="49" t="s">
        <v>206</v>
      </c>
      <c r="B98" s="1" t="s">
        <v>66</v>
      </c>
      <c r="C98" s="1" t="s">
        <v>192</v>
      </c>
      <c r="D98" s="1" t="s">
        <v>3</v>
      </c>
      <c r="E98" s="22">
        <f>SUM(E99)</f>
        <v>0</v>
      </c>
      <c r="F98" s="10"/>
      <c r="G98" s="10"/>
      <c r="H98" s="10"/>
      <c r="I98" s="10"/>
      <c r="J98" s="10"/>
      <c r="K98" s="10"/>
      <c r="L98" s="10"/>
      <c r="M98" s="10"/>
      <c r="N98" s="26"/>
      <c r="O98" s="22"/>
    </row>
    <row r="99" spans="1:15" ht="27" hidden="1" outlineLevel="5">
      <c r="A99" s="49" t="s">
        <v>93</v>
      </c>
      <c r="B99" s="1" t="s">
        <v>66</v>
      </c>
      <c r="C99" s="1" t="s">
        <v>192</v>
      </c>
      <c r="D99" s="1" t="s">
        <v>92</v>
      </c>
      <c r="E99" s="22"/>
      <c r="F99" s="10"/>
      <c r="G99" s="10"/>
      <c r="H99" s="10"/>
      <c r="I99" s="10"/>
      <c r="J99" s="10"/>
      <c r="K99" s="10"/>
      <c r="L99" s="10"/>
      <c r="M99" s="10"/>
      <c r="N99" s="26"/>
      <c r="O99" s="22"/>
    </row>
    <row r="100" spans="1:15" ht="98.25" customHeight="1" outlineLevel="5">
      <c r="A100" s="49" t="s">
        <v>331</v>
      </c>
      <c r="B100" s="1" t="s">
        <v>66</v>
      </c>
      <c r="C100" s="1" t="s">
        <v>194</v>
      </c>
      <c r="D100" s="1" t="s">
        <v>3</v>
      </c>
      <c r="E100" s="22">
        <f>SUM(E102)</f>
        <v>552.18</v>
      </c>
      <c r="F100" s="10"/>
      <c r="G100" s="10"/>
      <c r="H100" s="10"/>
      <c r="I100" s="10"/>
      <c r="J100" s="10"/>
      <c r="K100" s="10"/>
      <c r="L100" s="10"/>
      <c r="M100" s="10"/>
      <c r="N100" s="26"/>
      <c r="O100" s="22"/>
    </row>
    <row r="101" spans="1:15" ht="27" outlineLevel="5">
      <c r="A101" s="49" t="s">
        <v>196</v>
      </c>
      <c r="B101" s="1" t="s">
        <v>66</v>
      </c>
      <c r="C101" s="1" t="s">
        <v>195</v>
      </c>
      <c r="D101" s="1" t="s">
        <v>3</v>
      </c>
      <c r="E101" s="22">
        <f>SUM(E100)</f>
        <v>552.18</v>
      </c>
      <c r="F101" s="10"/>
      <c r="G101" s="10"/>
      <c r="H101" s="10"/>
      <c r="I101" s="10"/>
      <c r="J101" s="10"/>
      <c r="K101" s="10"/>
      <c r="L101" s="10"/>
      <c r="M101" s="10"/>
      <c r="N101" s="26"/>
      <c r="O101" s="22"/>
    </row>
    <row r="102" spans="1:15" ht="27" outlineLevel="5">
      <c r="A102" s="51" t="s">
        <v>207</v>
      </c>
      <c r="B102" s="1" t="s">
        <v>66</v>
      </c>
      <c r="C102" s="1" t="s">
        <v>197</v>
      </c>
      <c r="D102" s="1" t="s">
        <v>3</v>
      </c>
      <c r="E102" s="22">
        <f>SUM(E103)</f>
        <v>552.18</v>
      </c>
      <c r="F102" s="10"/>
      <c r="G102" s="10"/>
      <c r="H102" s="10"/>
      <c r="I102" s="10"/>
      <c r="J102" s="10"/>
      <c r="K102" s="10"/>
      <c r="L102" s="10"/>
      <c r="M102" s="10"/>
      <c r="N102" s="26"/>
      <c r="O102" s="22"/>
    </row>
    <row r="103" spans="1:15" ht="30" customHeight="1" outlineLevel="5">
      <c r="A103" s="49" t="s">
        <v>93</v>
      </c>
      <c r="B103" s="1" t="s">
        <v>66</v>
      </c>
      <c r="C103" s="1" t="s">
        <v>197</v>
      </c>
      <c r="D103" s="1" t="s">
        <v>92</v>
      </c>
      <c r="E103" s="22">
        <v>552.18</v>
      </c>
      <c r="F103" s="10"/>
      <c r="G103" s="10"/>
      <c r="H103" s="10"/>
      <c r="I103" s="10"/>
      <c r="J103" s="10"/>
      <c r="K103" s="10"/>
      <c r="L103" s="10"/>
      <c r="M103" s="10"/>
      <c r="N103" s="26"/>
      <c r="O103" s="22"/>
    </row>
    <row r="104" spans="1:15" ht="45" customHeight="1" outlineLevel="5">
      <c r="A104" s="49" t="s">
        <v>149</v>
      </c>
      <c r="B104" s="1" t="s">
        <v>66</v>
      </c>
      <c r="C104" s="1" t="s">
        <v>198</v>
      </c>
      <c r="D104" s="1" t="s">
        <v>3</v>
      </c>
      <c r="E104" s="22">
        <f>SUM(E105+E111)</f>
        <v>6573.422</v>
      </c>
      <c r="F104" s="10"/>
      <c r="G104" s="10"/>
      <c r="H104" s="10"/>
      <c r="I104" s="10"/>
      <c r="J104" s="10"/>
      <c r="K104" s="10"/>
      <c r="L104" s="10"/>
      <c r="M104" s="10"/>
      <c r="N104" s="26"/>
      <c r="O104" s="22"/>
    </row>
    <row r="105" spans="1:15" ht="43.5" customHeight="1" outlineLevel="5">
      <c r="A105" s="49" t="s">
        <v>332</v>
      </c>
      <c r="B105" s="1" t="s">
        <v>66</v>
      </c>
      <c r="C105" s="1" t="s">
        <v>199</v>
      </c>
      <c r="D105" s="1" t="s">
        <v>3</v>
      </c>
      <c r="E105" s="22">
        <f>SUM(E107+E109)</f>
        <v>6273.422</v>
      </c>
      <c r="F105" s="10"/>
      <c r="G105" s="10"/>
      <c r="H105" s="10"/>
      <c r="I105" s="10"/>
      <c r="J105" s="10"/>
      <c r="K105" s="10"/>
      <c r="L105" s="10"/>
      <c r="M105" s="10"/>
      <c r="N105" s="26"/>
      <c r="O105" s="22"/>
    </row>
    <row r="106" spans="1:15" ht="27" outlineLevel="5">
      <c r="A106" s="51" t="s">
        <v>201</v>
      </c>
      <c r="B106" s="1" t="s">
        <v>66</v>
      </c>
      <c r="C106" s="1" t="s">
        <v>200</v>
      </c>
      <c r="D106" s="1" t="s">
        <v>3</v>
      </c>
      <c r="E106" s="22">
        <f>SUM(E105)</f>
        <v>6273.422</v>
      </c>
      <c r="F106" s="10"/>
      <c r="G106" s="10"/>
      <c r="H106" s="10"/>
      <c r="I106" s="10"/>
      <c r="J106" s="10"/>
      <c r="K106" s="10"/>
      <c r="L106" s="10"/>
      <c r="M106" s="10"/>
      <c r="N106" s="26"/>
      <c r="O106" s="22"/>
    </row>
    <row r="107" spans="1:15" ht="60.75" customHeight="1" outlineLevel="5">
      <c r="A107" s="49" t="s">
        <v>130</v>
      </c>
      <c r="B107" s="1" t="s">
        <v>66</v>
      </c>
      <c r="C107" s="1" t="s">
        <v>202</v>
      </c>
      <c r="D107" s="1" t="s">
        <v>3</v>
      </c>
      <c r="E107" s="22">
        <f>SUM(E108:E108)</f>
        <v>3136.711</v>
      </c>
      <c r="F107" s="10"/>
      <c r="G107" s="10"/>
      <c r="H107" s="10"/>
      <c r="I107" s="10"/>
      <c r="J107" s="10"/>
      <c r="K107" s="10"/>
      <c r="L107" s="10"/>
      <c r="M107" s="10"/>
      <c r="N107" s="26"/>
      <c r="O107" s="22"/>
    </row>
    <row r="108" spans="1:15" ht="27" outlineLevel="5">
      <c r="A108" s="54" t="s">
        <v>100</v>
      </c>
      <c r="B108" s="1" t="s">
        <v>66</v>
      </c>
      <c r="C108" s="1" t="s">
        <v>202</v>
      </c>
      <c r="D108" s="1" t="s">
        <v>99</v>
      </c>
      <c r="E108" s="22">
        <v>3136.711</v>
      </c>
      <c r="F108" s="10"/>
      <c r="G108" s="10"/>
      <c r="H108" s="10"/>
      <c r="I108" s="10"/>
      <c r="J108" s="10"/>
      <c r="K108" s="10"/>
      <c r="L108" s="10"/>
      <c r="M108" s="10"/>
      <c r="N108" s="26"/>
      <c r="O108" s="22"/>
    </row>
    <row r="109" spans="1:15" ht="41.25" outlineLevel="5">
      <c r="A109" s="54" t="s">
        <v>168</v>
      </c>
      <c r="B109" s="1" t="s">
        <v>66</v>
      </c>
      <c r="C109" s="1" t="s">
        <v>203</v>
      </c>
      <c r="D109" s="1" t="s">
        <v>3</v>
      </c>
      <c r="E109" s="22">
        <f>SUM(E110)</f>
        <v>3136.711</v>
      </c>
      <c r="F109" s="10"/>
      <c r="G109" s="10"/>
      <c r="H109" s="10"/>
      <c r="I109" s="10"/>
      <c r="J109" s="10"/>
      <c r="K109" s="10"/>
      <c r="L109" s="10"/>
      <c r="M109" s="10"/>
      <c r="N109" s="26"/>
      <c r="O109" s="22"/>
    </row>
    <row r="110" spans="1:15" ht="27" outlineLevel="5">
      <c r="A110" s="54" t="s">
        <v>100</v>
      </c>
      <c r="B110" s="1" t="s">
        <v>66</v>
      </c>
      <c r="C110" s="1" t="s">
        <v>203</v>
      </c>
      <c r="D110" s="1" t="s">
        <v>99</v>
      </c>
      <c r="E110" s="22">
        <v>3136.711</v>
      </c>
      <c r="F110" s="10"/>
      <c r="G110" s="10"/>
      <c r="H110" s="10"/>
      <c r="I110" s="10"/>
      <c r="J110" s="10"/>
      <c r="K110" s="10"/>
      <c r="L110" s="10"/>
      <c r="M110" s="10"/>
      <c r="N110" s="26"/>
      <c r="O110" s="22"/>
    </row>
    <row r="111" spans="1:15" ht="45" customHeight="1" outlineLevel="5">
      <c r="A111" s="49" t="s">
        <v>116</v>
      </c>
      <c r="B111" s="1" t="s">
        <v>66</v>
      </c>
      <c r="C111" s="1" t="s">
        <v>204</v>
      </c>
      <c r="D111" s="1" t="s">
        <v>3</v>
      </c>
      <c r="E111" s="22">
        <f>SUM(E113)</f>
        <v>300</v>
      </c>
      <c r="F111" s="10"/>
      <c r="G111" s="10"/>
      <c r="H111" s="10"/>
      <c r="I111" s="10"/>
      <c r="J111" s="10"/>
      <c r="K111" s="10"/>
      <c r="L111" s="10"/>
      <c r="M111" s="10"/>
      <c r="N111" s="26"/>
      <c r="O111" s="22"/>
    </row>
    <row r="112" spans="1:15" ht="27" outlineLevel="5">
      <c r="A112" s="51" t="s">
        <v>205</v>
      </c>
      <c r="B112" s="1" t="s">
        <v>66</v>
      </c>
      <c r="C112" s="1" t="s">
        <v>320</v>
      </c>
      <c r="D112" s="1" t="s">
        <v>3</v>
      </c>
      <c r="E112" s="22">
        <f>SUM(E111)</f>
        <v>300</v>
      </c>
      <c r="F112" s="10"/>
      <c r="G112" s="10"/>
      <c r="H112" s="10"/>
      <c r="I112" s="10"/>
      <c r="J112" s="10"/>
      <c r="K112" s="10"/>
      <c r="L112" s="10"/>
      <c r="M112" s="10"/>
      <c r="N112" s="26"/>
      <c r="O112" s="22"/>
    </row>
    <row r="113" spans="1:15" ht="27" outlineLevel="5">
      <c r="A113" s="51" t="s">
        <v>208</v>
      </c>
      <c r="B113" s="1" t="s">
        <v>66</v>
      </c>
      <c r="C113" s="1" t="s">
        <v>319</v>
      </c>
      <c r="D113" s="1" t="s">
        <v>3</v>
      </c>
      <c r="E113" s="22">
        <f>SUM(E114)</f>
        <v>300</v>
      </c>
      <c r="F113" s="10"/>
      <c r="G113" s="10"/>
      <c r="H113" s="10"/>
      <c r="I113" s="10"/>
      <c r="J113" s="10"/>
      <c r="K113" s="10"/>
      <c r="L113" s="10"/>
      <c r="M113" s="10"/>
      <c r="N113" s="26"/>
      <c r="O113" s="22"/>
    </row>
    <row r="114" spans="1:15" ht="30" customHeight="1" outlineLevel="5">
      <c r="A114" s="49" t="s">
        <v>93</v>
      </c>
      <c r="B114" s="1" t="s">
        <v>66</v>
      </c>
      <c r="C114" s="1" t="s">
        <v>319</v>
      </c>
      <c r="D114" s="1" t="s">
        <v>92</v>
      </c>
      <c r="E114" s="22">
        <v>300</v>
      </c>
      <c r="F114" s="10"/>
      <c r="G114" s="10"/>
      <c r="H114" s="10"/>
      <c r="I114" s="10"/>
      <c r="J114" s="10"/>
      <c r="K114" s="10"/>
      <c r="L114" s="10"/>
      <c r="M114" s="10"/>
      <c r="N114" s="26"/>
      <c r="O114" s="22"/>
    </row>
    <row r="115" spans="1:15" ht="69" outlineLevel="5">
      <c r="A115" s="49" t="s">
        <v>298</v>
      </c>
      <c r="B115" s="1" t="s">
        <v>66</v>
      </c>
      <c r="C115" s="1" t="s">
        <v>299</v>
      </c>
      <c r="D115" s="1" t="s">
        <v>3</v>
      </c>
      <c r="E115" s="22">
        <f>SUM(E116+E120)</f>
        <v>27</v>
      </c>
      <c r="F115" s="10"/>
      <c r="G115" s="10"/>
      <c r="H115" s="10"/>
      <c r="I115" s="10"/>
      <c r="J115" s="10"/>
      <c r="K115" s="10"/>
      <c r="L115" s="10"/>
      <c r="M115" s="10"/>
      <c r="N115" s="26"/>
      <c r="O115" s="22"/>
    </row>
    <row r="116" spans="1:15" ht="46.5" customHeight="1" outlineLevel="5">
      <c r="A116" s="49" t="s">
        <v>306</v>
      </c>
      <c r="B116" s="1" t="s">
        <v>66</v>
      </c>
      <c r="C116" s="66">
        <v>1120000000</v>
      </c>
      <c r="D116" s="1" t="s">
        <v>3</v>
      </c>
      <c r="E116" s="22">
        <f>SUM(E117)</f>
        <v>15</v>
      </c>
      <c r="F116" s="10"/>
      <c r="G116" s="10"/>
      <c r="H116" s="10"/>
      <c r="I116" s="10"/>
      <c r="J116" s="10"/>
      <c r="K116" s="10"/>
      <c r="L116" s="10"/>
      <c r="M116" s="10"/>
      <c r="N116" s="26"/>
      <c r="O116" s="22"/>
    </row>
    <row r="117" spans="1:15" ht="27" outlineLevel="5">
      <c r="A117" s="49" t="s">
        <v>307</v>
      </c>
      <c r="B117" s="1" t="s">
        <v>66</v>
      </c>
      <c r="C117" s="66">
        <v>1120100000</v>
      </c>
      <c r="D117" s="1" t="s">
        <v>3</v>
      </c>
      <c r="E117" s="22">
        <f>SUM(E118)</f>
        <v>15</v>
      </c>
      <c r="F117" s="10"/>
      <c r="G117" s="10"/>
      <c r="H117" s="10"/>
      <c r="I117" s="10"/>
      <c r="J117" s="10"/>
      <c r="K117" s="10"/>
      <c r="L117" s="10"/>
      <c r="M117" s="10"/>
      <c r="N117" s="26"/>
      <c r="O117" s="22"/>
    </row>
    <row r="118" spans="1:15" ht="27" outlineLevel="5">
      <c r="A118" s="49" t="s">
        <v>308</v>
      </c>
      <c r="B118" s="1" t="s">
        <v>66</v>
      </c>
      <c r="C118" s="66">
        <v>1120120220</v>
      </c>
      <c r="D118" s="1" t="s">
        <v>3</v>
      </c>
      <c r="E118" s="22">
        <f>SUM(E119)</f>
        <v>15</v>
      </c>
      <c r="F118" s="10"/>
      <c r="G118" s="10"/>
      <c r="H118" s="10"/>
      <c r="I118" s="10"/>
      <c r="J118" s="10"/>
      <c r="K118" s="10"/>
      <c r="L118" s="10"/>
      <c r="M118" s="10"/>
      <c r="N118" s="26"/>
      <c r="O118" s="22"/>
    </row>
    <row r="119" spans="1:15" ht="27" outlineLevel="5">
      <c r="A119" s="49" t="s">
        <v>93</v>
      </c>
      <c r="B119" s="1" t="s">
        <v>66</v>
      </c>
      <c r="C119" s="66">
        <v>1120120220</v>
      </c>
      <c r="D119" s="1" t="s">
        <v>92</v>
      </c>
      <c r="E119" s="22">
        <v>15</v>
      </c>
      <c r="F119" s="10"/>
      <c r="G119" s="10"/>
      <c r="H119" s="10"/>
      <c r="I119" s="10"/>
      <c r="J119" s="10"/>
      <c r="K119" s="10"/>
      <c r="L119" s="10"/>
      <c r="M119" s="10"/>
      <c r="N119" s="26"/>
      <c r="O119" s="22"/>
    </row>
    <row r="120" spans="1:15" ht="41.25" outlineLevel="5">
      <c r="A120" s="49" t="s">
        <v>325</v>
      </c>
      <c r="B120" s="1" t="s">
        <v>66</v>
      </c>
      <c r="C120" s="66">
        <v>1130000000</v>
      </c>
      <c r="D120" s="1" t="s">
        <v>3</v>
      </c>
      <c r="E120" s="22">
        <f>SUM(E121)</f>
        <v>12</v>
      </c>
      <c r="F120" s="10"/>
      <c r="G120" s="10"/>
      <c r="H120" s="10"/>
      <c r="I120" s="10"/>
      <c r="J120" s="10"/>
      <c r="K120" s="10"/>
      <c r="L120" s="10"/>
      <c r="M120" s="10"/>
      <c r="N120" s="26"/>
      <c r="O120" s="22"/>
    </row>
    <row r="121" spans="1:15" ht="27" outlineLevel="5">
      <c r="A121" s="49" t="s">
        <v>309</v>
      </c>
      <c r="B121" s="1" t="s">
        <v>66</v>
      </c>
      <c r="C121" s="66">
        <v>1130100000</v>
      </c>
      <c r="D121" s="1" t="s">
        <v>3</v>
      </c>
      <c r="E121" s="22">
        <f>SUM(E122)</f>
        <v>12</v>
      </c>
      <c r="F121" s="10"/>
      <c r="G121" s="10"/>
      <c r="H121" s="10"/>
      <c r="I121" s="10"/>
      <c r="J121" s="10"/>
      <c r="K121" s="10"/>
      <c r="L121" s="10"/>
      <c r="M121" s="10"/>
      <c r="N121" s="26"/>
      <c r="O121" s="22"/>
    </row>
    <row r="122" spans="1:15" ht="31.5" customHeight="1" outlineLevel="5">
      <c r="A122" s="49" t="s">
        <v>324</v>
      </c>
      <c r="B122" s="1" t="s">
        <v>66</v>
      </c>
      <c r="C122" s="66">
        <v>1130120230</v>
      </c>
      <c r="D122" s="1" t="s">
        <v>3</v>
      </c>
      <c r="E122" s="22">
        <f>SUM(E123)</f>
        <v>12</v>
      </c>
      <c r="F122" s="10"/>
      <c r="G122" s="10"/>
      <c r="H122" s="10"/>
      <c r="I122" s="10"/>
      <c r="J122" s="10"/>
      <c r="K122" s="10"/>
      <c r="L122" s="10"/>
      <c r="M122" s="10"/>
      <c r="N122" s="26"/>
      <c r="O122" s="22"/>
    </row>
    <row r="123" spans="1:15" ht="27" outlineLevel="5">
      <c r="A123" s="49" t="s">
        <v>93</v>
      </c>
      <c r="B123" s="1" t="s">
        <v>66</v>
      </c>
      <c r="C123" s="66">
        <v>1130120230</v>
      </c>
      <c r="D123" s="1" t="s">
        <v>92</v>
      </c>
      <c r="E123" s="22">
        <v>12</v>
      </c>
      <c r="F123" s="10"/>
      <c r="G123" s="10"/>
      <c r="H123" s="10"/>
      <c r="I123" s="10"/>
      <c r="J123" s="10"/>
      <c r="K123" s="10"/>
      <c r="L123" s="10"/>
      <c r="M123" s="10"/>
      <c r="N123" s="26"/>
      <c r="O123" s="22"/>
    </row>
    <row r="124" spans="1:15" ht="15.75" customHeight="1" outlineLevel="5">
      <c r="A124" s="52" t="s">
        <v>164</v>
      </c>
      <c r="B124" s="8" t="s">
        <v>79</v>
      </c>
      <c r="C124" s="8" t="s">
        <v>172</v>
      </c>
      <c r="D124" s="8" t="s">
        <v>3</v>
      </c>
      <c r="E124" s="20">
        <f>E125</f>
        <v>135.1</v>
      </c>
      <c r="F124" s="10"/>
      <c r="G124" s="10"/>
      <c r="H124" s="10"/>
      <c r="I124" s="10"/>
      <c r="J124" s="10"/>
      <c r="K124" s="10"/>
      <c r="L124" s="10"/>
      <c r="M124" s="10"/>
      <c r="N124" s="26"/>
      <c r="O124" s="22"/>
    </row>
    <row r="125" spans="1:15" ht="16.5" customHeight="1" outlineLevel="5">
      <c r="A125" s="49" t="s">
        <v>77</v>
      </c>
      <c r="B125" s="1" t="s">
        <v>80</v>
      </c>
      <c r="C125" s="1" t="s">
        <v>172</v>
      </c>
      <c r="D125" s="1" t="s">
        <v>3</v>
      </c>
      <c r="E125" s="21">
        <f>SUM(E126)</f>
        <v>135.1</v>
      </c>
      <c r="F125" s="10"/>
      <c r="G125" s="10"/>
      <c r="H125" s="10"/>
      <c r="I125" s="10"/>
      <c r="J125" s="10"/>
      <c r="K125" s="10"/>
      <c r="L125" s="10"/>
      <c r="M125" s="10"/>
      <c r="N125" s="26"/>
      <c r="O125" s="22"/>
    </row>
    <row r="126" spans="1:15" ht="31.5" customHeight="1" outlineLevel="5">
      <c r="A126" s="48" t="s">
        <v>90</v>
      </c>
      <c r="B126" s="1" t="s">
        <v>80</v>
      </c>
      <c r="C126" s="1" t="s">
        <v>173</v>
      </c>
      <c r="D126" s="1" t="s">
        <v>3</v>
      </c>
      <c r="E126" s="21">
        <f>SUM(E128)</f>
        <v>135.1</v>
      </c>
      <c r="F126" s="10"/>
      <c r="G126" s="10"/>
      <c r="H126" s="10"/>
      <c r="I126" s="10"/>
      <c r="J126" s="10"/>
      <c r="K126" s="10"/>
      <c r="L126" s="10"/>
      <c r="M126" s="10"/>
      <c r="N126" s="26"/>
      <c r="O126" s="22"/>
    </row>
    <row r="127" spans="1:15" ht="13.5" outlineLevel="5">
      <c r="A127" s="63" t="s">
        <v>175</v>
      </c>
      <c r="B127" s="1" t="s">
        <v>80</v>
      </c>
      <c r="C127" s="1" t="s">
        <v>174</v>
      </c>
      <c r="D127" s="1" t="s">
        <v>3</v>
      </c>
      <c r="E127" s="21">
        <f>SUM(E126)</f>
        <v>135.1</v>
      </c>
      <c r="F127" s="10"/>
      <c r="G127" s="10"/>
      <c r="H127" s="10"/>
      <c r="I127" s="10"/>
      <c r="J127" s="10"/>
      <c r="K127" s="10"/>
      <c r="L127" s="10"/>
      <c r="M127" s="10"/>
      <c r="N127" s="26"/>
      <c r="O127" s="22"/>
    </row>
    <row r="128" spans="1:15" ht="32.25" customHeight="1" outlineLevel="5">
      <c r="A128" s="49" t="s">
        <v>78</v>
      </c>
      <c r="B128" s="1" t="s">
        <v>80</v>
      </c>
      <c r="C128" s="1" t="s">
        <v>209</v>
      </c>
      <c r="D128" s="1" t="s">
        <v>3</v>
      </c>
      <c r="E128" s="21">
        <f>E129</f>
        <v>135.1</v>
      </c>
      <c r="F128" s="10"/>
      <c r="G128" s="10"/>
      <c r="H128" s="10"/>
      <c r="I128" s="10"/>
      <c r="J128" s="10"/>
      <c r="K128" s="10"/>
      <c r="L128" s="10"/>
      <c r="M128" s="10"/>
      <c r="N128" s="26"/>
      <c r="O128" s="22"/>
    </row>
    <row r="129" spans="1:15" ht="15.75" customHeight="1" outlineLevel="5">
      <c r="A129" s="49" t="s">
        <v>36</v>
      </c>
      <c r="B129" s="1" t="s">
        <v>80</v>
      </c>
      <c r="C129" s="1" t="s">
        <v>209</v>
      </c>
      <c r="D129" s="1" t="s">
        <v>41</v>
      </c>
      <c r="E129" s="21">
        <v>135.1</v>
      </c>
      <c r="F129" s="10"/>
      <c r="G129" s="10"/>
      <c r="H129" s="10"/>
      <c r="I129" s="10"/>
      <c r="J129" s="10"/>
      <c r="K129" s="10"/>
      <c r="L129" s="10"/>
      <c r="M129" s="10"/>
      <c r="N129" s="26"/>
      <c r="O129" s="22"/>
    </row>
    <row r="130" spans="1:15" ht="30.75" customHeight="1" hidden="1" outlineLevel="5">
      <c r="A130" s="52" t="s">
        <v>127</v>
      </c>
      <c r="B130" s="8" t="s">
        <v>124</v>
      </c>
      <c r="C130" s="8" t="s">
        <v>4</v>
      </c>
      <c r="D130" s="8" t="s">
        <v>3</v>
      </c>
      <c r="E130" s="20">
        <f>SUM(E131)</f>
        <v>0</v>
      </c>
      <c r="F130" s="10"/>
      <c r="G130" s="10"/>
      <c r="H130" s="10"/>
      <c r="I130" s="10"/>
      <c r="J130" s="10"/>
      <c r="K130" s="10"/>
      <c r="L130" s="10"/>
      <c r="M130" s="10"/>
      <c r="N130" s="26"/>
      <c r="O130" s="22"/>
    </row>
    <row r="131" spans="1:15" ht="45.75" customHeight="1" hidden="1" outlineLevel="5">
      <c r="A131" s="49" t="s">
        <v>128</v>
      </c>
      <c r="B131" s="1" t="s">
        <v>125</v>
      </c>
      <c r="C131" s="1" t="s">
        <v>4</v>
      </c>
      <c r="D131" s="1" t="s">
        <v>3</v>
      </c>
      <c r="E131" s="21">
        <f>SUM(E132)</f>
        <v>0</v>
      </c>
      <c r="F131" s="10"/>
      <c r="G131" s="10"/>
      <c r="H131" s="10"/>
      <c r="I131" s="10"/>
      <c r="J131" s="10"/>
      <c r="K131" s="10"/>
      <c r="L131" s="10"/>
      <c r="M131" s="10"/>
      <c r="N131" s="26"/>
      <c r="O131" s="22"/>
    </row>
    <row r="132" spans="1:15" ht="15.75" customHeight="1" hidden="1" outlineLevel="5">
      <c r="A132" s="48" t="s">
        <v>90</v>
      </c>
      <c r="B132" s="1" t="s">
        <v>125</v>
      </c>
      <c r="C132" s="1" t="s">
        <v>86</v>
      </c>
      <c r="D132" s="1" t="s">
        <v>3</v>
      </c>
      <c r="E132" s="21">
        <f>SUM(E133)</f>
        <v>0</v>
      </c>
      <c r="F132" s="10"/>
      <c r="G132" s="10"/>
      <c r="H132" s="10"/>
      <c r="I132" s="10"/>
      <c r="J132" s="10"/>
      <c r="K132" s="10"/>
      <c r="L132" s="10"/>
      <c r="M132" s="10"/>
      <c r="N132" s="26"/>
      <c r="O132" s="22"/>
    </row>
    <row r="133" spans="1:15" ht="32.25" customHeight="1" hidden="1" outlineLevel="5">
      <c r="A133" s="55" t="s">
        <v>123</v>
      </c>
      <c r="B133" s="1" t="s">
        <v>125</v>
      </c>
      <c r="C133" s="1" t="s">
        <v>126</v>
      </c>
      <c r="D133" s="1" t="s">
        <v>3</v>
      </c>
      <c r="E133" s="21">
        <f>SUM(E134)</f>
        <v>0</v>
      </c>
      <c r="F133" s="10"/>
      <c r="G133" s="10"/>
      <c r="H133" s="10"/>
      <c r="I133" s="10"/>
      <c r="J133" s="10"/>
      <c r="K133" s="10"/>
      <c r="L133" s="10"/>
      <c r="M133" s="10"/>
      <c r="N133" s="26"/>
      <c r="O133" s="22"/>
    </row>
    <row r="134" spans="1:15" ht="15.75" customHeight="1" hidden="1" outlineLevel="5">
      <c r="A134" s="49" t="s">
        <v>36</v>
      </c>
      <c r="B134" s="1" t="s">
        <v>125</v>
      </c>
      <c r="C134" s="1" t="s">
        <v>126</v>
      </c>
      <c r="D134" s="1" t="s">
        <v>41</v>
      </c>
      <c r="E134" s="21"/>
      <c r="F134" s="10"/>
      <c r="G134" s="10"/>
      <c r="H134" s="10"/>
      <c r="I134" s="10"/>
      <c r="J134" s="10"/>
      <c r="K134" s="10"/>
      <c r="L134" s="10"/>
      <c r="M134" s="10"/>
      <c r="N134" s="26"/>
      <c r="O134" s="22"/>
    </row>
    <row r="135" spans="1:25" s="39" customFormat="1" ht="17.25" customHeight="1" collapsed="1">
      <c r="A135" s="52" t="s">
        <v>162</v>
      </c>
      <c r="B135" s="8" t="s">
        <v>10</v>
      </c>
      <c r="C135" s="8" t="s">
        <v>172</v>
      </c>
      <c r="D135" s="8" t="s">
        <v>3</v>
      </c>
      <c r="E135" s="20">
        <f>SUM(E156+E144+E149+E136)</f>
        <v>4435.054</v>
      </c>
      <c r="F135" s="9" t="e">
        <f>#REF!+F156</f>
        <v>#REF!</v>
      </c>
      <c r="G135" s="9" t="e">
        <f>#REF!+G156</f>
        <v>#REF!</v>
      </c>
      <c r="H135" s="9" t="e">
        <f>#REF!+H156</f>
        <v>#REF!</v>
      </c>
      <c r="I135" s="9" t="e">
        <f>#REF!+I156</f>
        <v>#REF!</v>
      </c>
      <c r="J135" s="9" t="e">
        <f>#REF!+J156</f>
        <v>#REF!</v>
      </c>
      <c r="K135" s="9" t="e">
        <f>#REF!+K156</f>
        <v>#REF!</v>
      </c>
      <c r="L135" s="9" t="e">
        <f>#REF!+L156</f>
        <v>#REF!</v>
      </c>
      <c r="M135" s="9" t="e">
        <f>#REF!+M156</f>
        <v>#REF!</v>
      </c>
      <c r="N135" s="9" t="e">
        <f>#REF!+N156</f>
        <v>#REF!</v>
      </c>
      <c r="O135" s="9" t="e">
        <f>#REF!+O156</f>
        <v>#REF!</v>
      </c>
      <c r="P135" s="37"/>
      <c r="Q135" s="34"/>
      <c r="R135" s="34"/>
      <c r="S135" s="34"/>
      <c r="T135" s="38"/>
      <c r="U135" s="38"/>
      <c r="V135" s="38"/>
      <c r="W135" s="38"/>
      <c r="X135" s="38"/>
      <c r="Y135" s="38"/>
    </row>
    <row r="136" spans="1:25" s="39" customFormat="1" ht="13.5">
      <c r="A136" s="49" t="s">
        <v>155</v>
      </c>
      <c r="B136" s="1" t="s">
        <v>154</v>
      </c>
      <c r="C136" s="1" t="s">
        <v>172</v>
      </c>
      <c r="D136" s="1" t="s">
        <v>3</v>
      </c>
      <c r="E136" s="21">
        <f>SUM(E137)</f>
        <v>543.704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37"/>
      <c r="Q136" s="34"/>
      <c r="R136" s="34"/>
      <c r="S136" s="34"/>
      <c r="T136" s="38"/>
      <c r="U136" s="38"/>
      <c r="V136" s="38"/>
      <c r="W136" s="38"/>
      <c r="X136" s="38"/>
      <c r="Y136" s="38"/>
    </row>
    <row r="137" spans="1:25" s="39" customFormat="1" ht="27">
      <c r="A137" s="48" t="s">
        <v>90</v>
      </c>
      <c r="B137" s="1" t="s">
        <v>154</v>
      </c>
      <c r="C137" s="1" t="s">
        <v>173</v>
      </c>
      <c r="D137" s="1" t="s">
        <v>3</v>
      </c>
      <c r="E137" s="21">
        <f>SUM(E138)</f>
        <v>543.704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37"/>
      <c r="Q137" s="34"/>
      <c r="R137" s="34"/>
      <c r="S137" s="34"/>
      <c r="T137" s="38"/>
      <c r="U137" s="38"/>
      <c r="V137" s="38"/>
      <c r="W137" s="38"/>
      <c r="X137" s="38"/>
      <c r="Y137" s="38"/>
    </row>
    <row r="138" spans="1:25" s="39" customFormat="1" ht="13.5">
      <c r="A138" s="63" t="s">
        <v>175</v>
      </c>
      <c r="B138" s="1" t="s">
        <v>154</v>
      </c>
      <c r="C138" s="1" t="s">
        <v>174</v>
      </c>
      <c r="D138" s="1" t="s">
        <v>3</v>
      </c>
      <c r="E138" s="21">
        <f>SUM(E139+E141)</f>
        <v>543.704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37"/>
      <c r="Q138" s="34"/>
      <c r="R138" s="34"/>
      <c r="S138" s="34"/>
      <c r="T138" s="38"/>
      <c r="U138" s="38"/>
      <c r="V138" s="38"/>
      <c r="W138" s="38"/>
      <c r="X138" s="38"/>
      <c r="Y138" s="38"/>
    </row>
    <row r="139" spans="1:25" s="39" customFormat="1" ht="30.75" customHeight="1">
      <c r="A139" s="63" t="s">
        <v>343</v>
      </c>
      <c r="B139" s="1" t="s">
        <v>154</v>
      </c>
      <c r="C139" s="1" t="s">
        <v>342</v>
      </c>
      <c r="D139" s="1" t="s">
        <v>3</v>
      </c>
      <c r="E139" s="21">
        <f>SUM(E140)</f>
        <v>243.95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7"/>
      <c r="Q139" s="34"/>
      <c r="R139" s="34"/>
      <c r="S139" s="34"/>
      <c r="T139" s="38"/>
      <c r="U139" s="38"/>
      <c r="V139" s="38"/>
      <c r="W139" s="38"/>
      <c r="X139" s="38"/>
      <c r="Y139" s="38"/>
    </row>
    <row r="140" spans="1:25" s="39" customFormat="1" ht="27">
      <c r="A140" s="51" t="s">
        <v>93</v>
      </c>
      <c r="B140" s="1" t="s">
        <v>154</v>
      </c>
      <c r="C140" s="1" t="s">
        <v>342</v>
      </c>
      <c r="D140" s="1" t="s">
        <v>92</v>
      </c>
      <c r="E140" s="21">
        <v>243.95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7"/>
      <c r="Q140" s="34"/>
      <c r="R140" s="34"/>
      <c r="S140" s="34"/>
      <c r="T140" s="38"/>
      <c r="U140" s="38"/>
      <c r="V140" s="38"/>
      <c r="W140" s="38"/>
      <c r="X140" s="38"/>
      <c r="Y140" s="38"/>
    </row>
    <row r="141" spans="1:25" s="39" customFormat="1" ht="59.25" customHeight="1">
      <c r="A141" s="49" t="s">
        <v>156</v>
      </c>
      <c r="B141" s="1" t="s">
        <v>154</v>
      </c>
      <c r="C141" s="1" t="s">
        <v>210</v>
      </c>
      <c r="D141" s="1" t="s">
        <v>3</v>
      </c>
      <c r="E141" s="21">
        <f>SUM(E142:E143)</f>
        <v>299.754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7"/>
      <c r="Q141" s="34"/>
      <c r="R141" s="34"/>
      <c r="S141" s="34"/>
      <c r="T141" s="38"/>
      <c r="U141" s="38"/>
      <c r="V141" s="38"/>
      <c r="W141" s="38"/>
      <c r="X141" s="38"/>
      <c r="Y141" s="38"/>
    </row>
    <row r="142" spans="1:25" s="39" customFormat="1" ht="69" hidden="1">
      <c r="A142" s="49" t="s">
        <v>88</v>
      </c>
      <c r="B142" s="1" t="s">
        <v>154</v>
      </c>
      <c r="C142" s="1" t="s">
        <v>210</v>
      </c>
      <c r="D142" s="1" t="s">
        <v>87</v>
      </c>
      <c r="E142" s="21">
        <v>0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37"/>
      <c r="Q142" s="34"/>
      <c r="R142" s="34"/>
      <c r="S142" s="34"/>
      <c r="T142" s="38"/>
      <c r="U142" s="38"/>
      <c r="V142" s="38"/>
      <c r="W142" s="38"/>
      <c r="X142" s="38"/>
      <c r="Y142" s="38"/>
    </row>
    <row r="143" spans="1:25" s="39" customFormat="1" ht="27">
      <c r="A143" s="51" t="s">
        <v>93</v>
      </c>
      <c r="B143" s="1" t="s">
        <v>154</v>
      </c>
      <c r="C143" s="1" t="s">
        <v>210</v>
      </c>
      <c r="D143" s="1" t="s">
        <v>92</v>
      </c>
      <c r="E143" s="21">
        <v>299.754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7"/>
      <c r="Q143" s="34"/>
      <c r="R143" s="34"/>
      <c r="S143" s="34"/>
      <c r="T143" s="38"/>
      <c r="U143" s="38"/>
      <c r="V143" s="38"/>
      <c r="W143" s="38"/>
      <c r="X143" s="38"/>
      <c r="Y143" s="38"/>
    </row>
    <row r="144" spans="1:25" s="39" customFormat="1" ht="18" customHeight="1">
      <c r="A144" s="49" t="s">
        <v>120</v>
      </c>
      <c r="B144" s="1" t="s">
        <v>119</v>
      </c>
      <c r="C144" s="1" t="s">
        <v>172</v>
      </c>
      <c r="D144" s="12" t="s">
        <v>3</v>
      </c>
      <c r="E144" s="21">
        <f>E145</f>
        <v>1530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37"/>
      <c r="Q144" s="34"/>
      <c r="R144" s="34"/>
      <c r="S144" s="34"/>
      <c r="T144" s="38"/>
      <c r="U144" s="38"/>
      <c r="V144" s="38"/>
      <c r="W144" s="38"/>
      <c r="X144" s="38"/>
      <c r="Y144" s="38"/>
    </row>
    <row r="145" spans="1:25" s="39" customFormat="1" ht="32.25" customHeight="1">
      <c r="A145" s="49" t="s">
        <v>90</v>
      </c>
      <c r="B145" s="1" t="s">
        <v>119</v>
      </c>
      <c r="C145" s="1" t="s">
        <v>173</v>
      </c>
      <c r="D145" s="1" t="s">
        <v>3</v>
      </c>
      <c r="E145" s="21">
        <f>E146</f>
        <v>1530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37"/>
      <c r="Q145" s="34"/>
      <c r="R145" s="34"/>
      <c r="S145" s="34"/>
      <c r="T145" s="38"/>
      <c r="U145" s="38"/>
      <c r="V145" s="38"/>
      <c r="W145" s="38"/>
      <c r="X145" s="38"/>
      <c r="Y145" s="38"/>
    </row>
    <row r="146" spans="1:25" s="39" customFormat="1" ht="32.25" customHeight="1">
      <c r="A146" s="69" t="s">
        <v>122</v>
      </c>
      <c r="B146" s="68" t="s">
        <v>119</v>
      </c>
      <c r="C146" s="1" t="s">
        <v>340</v>
      </c>
      <c r="D146" s="1" t="s">
        <v>3</v>
      </c>
      <c r="E146" s="21">
        <f>E147+E148</f>
        <v>1530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37"/>
      <c r="Q146" s="34"/>
      <c r="R146" s="34"/>
      <c r="S146" s="34"/>
      <c r="T146" s="38"/>
      <c r="U146" s="38"/>
      <c r="V146" s="38"/>
      <c r="W146" s="38"/>
      <c r="X146" s="38"/>
      <c r="Y146" s="38"/>
    </row>
    <row r="147" spans="1:25" s="39" customFormat="1" ht="17.25" customHeight="1">
      <c r="A147" s="49" t="s">
        <v>36</v>
      </c>
      <c r="B147" s="68" t="s">
        <v>119</v>
      </c>
      <c r="C147" s="1" t="s">
        <v>340</v>
      </c>
      <c r="D147" s="1" t="s">
        <v>41</v>
      </c>
      <c r="E147" s="21">
        <v>1070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37"/>
      <c r="Q147" s="34"/>
      <c r="R147" s="34"/>
      <c r="S147" s="34"/>
      <c r="T147" s="38"/>
      <c r="U147" s="38"/>
      <c r="V147" s="38"/>
      <c r="W147" s="38"/>
      <c r="X147" s="38"/>
      <c r="Y147" s="38"/>
    </row>
    <row r="148" spans="1:25" s="39" customFormat="1" ht="19.5" customHeight="1">
      <c r="A148" s="49" t="s">
        <v>95</v>
      </c>
      <c r="B148" s="68" t="s">
        <v>119</v>
      </c>
      <c r="C148" s="1" t="s">
        <v>340</v>
      </c>
      <c r="D148" s="1" t="s">
        <v>94</v>
      </c>
      <c r="E148" s="21">
        <v>460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37"/>
      <c r="Q148" s="34"/>
      <c r="R148" s="34"/>
      <c r="S148" s="34"/>
      <c r="T148" s="38"/>
      <c r="U148" s="38"/>
      <c r="V148" s="38"/>
      <c r="W148" s="38"/>
      <c r="X148" s="38"/>
      <c r="Y148" s="38"/>
    </row>
    <row r="149" spans="1:25" s="39" customFormat="1" ht="17.25" customHeight="1">
      <c r="A149" s="49" t="s">
        <v>328</v>
      </c>
      <c r="B149" s="1" t="s">
        <v>150</v>
      </c>
      <c r="C149" s="1" t="s">
        <v>172</v>
      </c>
      <c r="D149" s="1" t="s">
        <v>3</v>
      </c>
      <c r="E149" s="21">
        <f>SUM(E150)</f>
        <v>2278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37"/>
      <c r="Q149" s="34"/>
      <c r="R149" s="34"/>
      <c r="S149" s="34"/>
      <c r="T149" s="38"/>
      <c r="U149" s="38"/>
      <c r="V149" s="38"/>
      <c r="W149" s="38"/>
      <c r="X149" s="38"/>
      <c r="Y149" s="38"/>
    </row>
    <row r="150" spans="1:25" s="39" customFormat="1" ht="61.5" customHeight="1">
      <c r="A150" s="49" t="s">
        <v>329</v>
      </c>
      <c r="B150" s="1" t="s">
        <v>150</v>
      </c>
      <c r="C150" s="1" t="s">
        <v>211</v>
      </c>
      <c r="D150" s="1" t="s">
        <v>3</v>
      </c>
      <c r="E150" s="21">
        <f>SUM(E151)</f>
        <v>2278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37"/>
      <c r="Q150" s="34"/>
      <c r="R150" s="34"/>
      <c r="S150" s="34"/>
      <c r="T150" s="38"/>
      <c r="U150" s="38"/>
      <c r="V150" s="38"/>
      <c r="W150" s="38"/>
      <c r="X150" s="38"/>
      <c r="Y150" s="38"/>
    </row>
    <row r="151" spans="1:25" s="39" customFormat="1" ht="27">
      <c r="A151" s="49" t="s">
        <v>213</v>
      </c>
      <c r="B151" s="1" t="s">
        <v>150</v>
      </c>
      <c r="C151" s="1" t="s">
        <v>212</v>
      </c>
      <c r="D151" s="1" t="s">
        <v>3</v>
      </c>
      <c r="E151" s="21">
        <f>SUM(E152+E154)</f>
        <v>2278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37"/>
      <c r="Q151" s="34"/>
      <c r="R151" s="34"/>
      <c r="S151" s="34"/>
      <c r="T151" s="38"/>
      <c r="U151" s="38"/>
      <c r="V151" s="38"/>
      <c r="W151" s="38"/>
      <c r="X151" s="38"/>
      <c r="Y151" s="38"/>
    </row>
    <row r="152" spans="1:25" s="39" customFormat="1" ht="13.5">
      <c r="A152" s="49" t="s">
        <v>214</v>
      </c>
      <c r="B152" s="1" t="s">
        <v>150</v>
      </c>
      <c r="C152" s="1" t="s">
        <v>215</v>
      </c>
      <c r="D152" s="1" t="s">
        <v>3</v>
      </c>
      <c r="E152" s="21">
        <f>SUM(E153)</f>
        <v>2034.127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37"/>
      <c r="Q152" s="34"/>
      <c r="R152" s="34"/>
      <c r="S152" s="34"/>
      <c r="T152" s="38"/>
      <c r="U152" s="38"/>
      <c r="V152" s="38"/>
      <c r="W152" s="38"/>
      <c r="X152" s="38"/>
      <c r="Y152" s="38"/>
    </row>
    <row r="153" spans="1:25" s="39" customFormat="1" ht="27">
      <c r="A153" s="49" t="s">
        <v>93</v>
      </c>
      <c r="B153" s="1" t="s">
        <v>150</v>
      </c>
      <c r="C153" s="1" t="s">
        <v>215</v>
      </c>
      <c r="D153" s="1" t="s">
        <v>92</v>
      </c>
      <c r="E153" s="21">
        <v>2034.127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7"/>
      <c r="Q153" s="34"/>
      <c r="R153" s="34"/>
      <c r="S153" s="34"/>
      <c r="T153" s="38"/>
      <c r="U153" s="38"/>
      <c r="V153" s="38"/>
      <c r="W153" s="38"/>
      <c r="X153" s="38"/>
      <c r="Y153" s="38"/>
    </row>
    <row r="154" spans="1:25" s="39" customFormat="1" ht="27">
      <c r="A154" s="49" t="s">
        <v>169</v>
      </c>
      <c r="B154" s="1" t="s">
        <v>150</v>
      </c>
      <c r="C154" s="1" t="s">
        <v>338</v>
      </c>
      <c r="D154" s="1" t="s">
        <v>3</v>
      </c>
      <c r="E154" s="21">
        <f>SUM(E155)</f>
        <v>243.873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37"/>
      <c r="Q154" s="34"/>
      <c r="R154" s="34"/>
      <c r="S154" s="34"/>
      <c r="T154" s="38"/>
      <c r="U154" s="38"/>
      <c r="V154" s="38"/>
      <c r="W154" s="38"/>
      <c r="X154" s="38"/>
      <c r="Y154" s="38"/>
    </row>
    <row r="155" spans="1:25" s="39" customFormat="1" ht="13.5">
      <c r="A155" s="49" t="s">
        <v>36</v>
      </c>
      <c r="B155" s="1" t="s">
        <v>150</v>
      </c>
      <c r="C155" s="1" t="s">
        <v>338</v>
      </c>
      <c r="D155" s="1" t="s">
        <v>41</v>
      </c>
      <c r="E155" s="21">
        <v>243.873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7"/>
      <c r="Q155" s="34"/>
      <c r="R155" s="34"/>
      <c r="S155" s="34"/>
      <c r="T155" s="38"/>
      <c r="U155" s="38"/>
      <c r="V155" s="38"/>
      <c r="W155" s="38"/>
      <c r="X155" s="38"/>
      <c r="Y155" s="38"/>
    </row>
    <row r="156" spans="1:15" ht="17.25" customHeight="1" outlineLevel="5">
      <c r="A156" s="56" t="s">
        <v>37</v>
      </c>
      <c r="B156" s="12" t="s">
        <v>49</v>
      </c>
      <c r="C156" s="12" t="s">
        <v>172</v>
      </c>
      <c r="D156" s="12" t="s">
        <v>3</v>
      </c>
      <c r="E156" s="21">
        <f>SUM(E157+E163)</f>
        <v>83.35</v>
      </c>
      <c r="F156" s="21" t="e">
        <f>#REF!+#REF!</f>
        <v>#REF!</v>
      </c>
      <c r="G156" s="21" t="e">
        <f>#REF!+#REF!</f>
        <v>#REF!</v>
      </c>
      <c r="H156" s="21" t="e">
        <f>#REF!+#REF!</f>
        <v>#REF!</v>
      </c>
      <c r="I156" s="21" t="e">
        <f>#REF!+#REF!</f>
        <v>#REF!</v>
      </c>
      <c r="J156" s="21" t="e">
        <f>#REF!+#REF!</f>
        <v>#REF!</v>
      </c>
      <c r="K156" s="21" t="e">
        <f>#REF!+#REF!</f>
        <v>#REF!</v>
      </c>
      <c r="L156" s="21" t="e">
        <f>#REF!+#REF!</f>
        <v>#REF!</v>
      </c>
      <c r="M156" s="21" t="e">
        <f>#REF!+#REF!</f>
        <v>#REF!</v>
      </c>
      <c r="N156" s="21" t="e">
        <f>#REF!+#REF!</f>
        <v>#REF!</v>
      </c>
      <c r="O156" s="21" t="e">
        <f>#REF!+#REF!</f>
        <v>#REF!</v>
      </c>
    </row>
    <row r="157" spans="1:15" ht="30.75" customHeight="1" outlineLevel="5">
      <c r="A157" s="48" t="s">
        <v>90</v>
      </c>
      <c r="B157" s="12" t="s">
        <v>49</v>
      </c>
      <c r="C157" s="12" t="s">
        <v>173</v>
      </c>
      <c r="D157" s="12" t="s">
        <v>3</v>
      </c>
      <c r="E157" s="21">
        <f>SUM(E159+E161)</f>
        <v>83.35</v>
      </c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  <row r="158" spans="1:15" ht="13.5" outlineLevel="5">
      <c r="A158" s="63" t="s">
        <v>175</v>
      </c>
      <c r="B158" s="12" t="s">
        <v>49</v>
      </c>
      <c r="C158" s="12" t="s">
        <v>174</v>
      </c>
      <c r="D158" s="12" t="s">
        <v>3</v>
      </c>
      <c r="E158" s="21">
        <f>SUM(E157)</f>
        <v>83.35</v>
      </c>
      <c r="F158" s="21"/>
      <c r="G158" s="21"/>
      <c r="H158" s="21"/>
      <c r="I158" s="21"/>
      <c r="J158" s="21"/>
      <c r="K158" s="21"/>
      <c r="L158" s="21"/>
      <c r="M158" s="21"/>
      <c r="N158" s="21"/>
      <c r="O158" s="21"/>
    </row>
    <row r="159" spans="1:15" ht="15.75" customHeight="1" outlineLevel="5">
      <c r="A159" s="54" t="s">
        <v>76</v>
      </c>
      <c r="B159" s="12" t="s">
        <v>49</v>
      </c>
      <c r="C159" s="1" t="s">
        <v>216</v>
      </c>
      <c r="D159" s="12" t="s">
        <v>3</v>
      </c>
      <c r="E159" s="21">
        <f>SUM(E160)</f>
        <v>83.35</v>
      </c>
      <c r="F159" s="10"/>
      <c r="G159" s="10"/>
      <c r="H159" s="10"/>
      <c r="I159" s="10"/>
      <c r="J159" s="10"/>
      <c r="K159" s="10"/>
      <c r="L159" s="10"/>
      <c r="M159" s="10"/>
      <c r="N159" s="26"/>
      <c r="O159" s="22"/>
    </row>
    <row r="160" spans="1:15" ht="29.25" customHeight="1" outlineLevel="5">
      <c r="A160" s="49" t="s">
        <v>93</v>
      </c>
      <c r="B160" s="12" t="s">
        <v>49</v>
      </c>
      <c r="C160" s="1" t="s">
        <v>216</v>
      </c>
      <c r="D160" s="12" t="s">
        <v>92</v>
      </c>
      <c r="E160" s="21">
        <v>83.35</v>
      </c>
      <c r="F160" s="10"/>
      <c r="G160" s="10"/>
      <c r="H160" s="10"/>
      <c r="I160" s="10"/>
      <c r="J160" s="10"/>
      <c r="K160" s="10"/>
      <c r="L160" s="10"/>
      <c r="M160" s="10"/>
      <c r="N160" s="26"/>
      <c r="O160" s="22"/>
    </row>
    <row r="161" spans="1:15" ht="13.5" hidden="1" outlineLevel="5">
      <c r="A161" s="67" t="s">
        <v>321</v>
      </c>
      <c r="B161" s="12" t="s">
        <v>49</v>
      </c>
      <c r="C161" s="1" t="s">
        <v>310</v>
      </c>
      <c r="D161" s="12" t="s">
        <v>3</v>
      </c>
      <c r="E161" s="21">
        <f>SUM(E162)</f>
        <v>0</v>
      </c>
      <c r="F161" s="10"/>
      <c r="G161" s="10"/>
      <c r="H161" s="10"/>
      <c r="I161" s="10"/>
      <c r="J161" s="10"/>
      <c r="K161" s="10"/>
      <c r="L161" s="10"/>
      <c r="M161" s="10"/>
      <c r="N161" s="26"/>
      <c r="O161" s="22"/>
    </row>
    <row r="162" spans="1:15" ht="13.5" hidden="1" outlineLevel="5">
      <c r="A162" s="49" t="s">
        <v>95</v>
      </c>
      <c r="B162" s="12" t="s">
        <v>49</v>
      </c>
      <c r="C162" s="1" t="s">
        <v>310</v>
      </c>
      <c r="D162" s="12" t="s">
        <v>94</v>
      </c>
      <c r="E162" s="21">
        <v>0</v>
      </c>
      <c r="F162" s="10"/>
      <c r="G162" s="10"/>
      <c r="H162" s="10"/>
      <c r="I162" s="10"/>
      <c r="J162" s="10"/>
      <c r="K162" s="10"/>
      <c r="L162" s="10"/>
      <c r="M162" s="10"/>
      <c r="N162" s="26"/>
      <c r="O162" s="22"/>
    </row>
    <row r="163" spans="1:15" ht="15.75" customHeight="1" hidden="1" outlineLevel="5">
      <c r="A163" s="49" t="s">
        <v>115</v>
      </c>
      <c r="B163" s="12" t="s">
        <v>49</v>
      </c>
      <c r="C163" s="1" t="s">
        <v>132</v>
      </c>
      <c r="D163" s="12" t="s">
        <v>3</v>
      </c>
      <c r="E163" s="21">
        <f>SUM(E164+E166)</f>
        <v>0</v>
      </c>
      <c r="F163" s="22" t="e">
        <f>#REF!</f>
        <v>#REF!</v>
      </c>
      <c r="G163" s="22" t="e">
        <f>#REF!</f>
        <v>#REF!</v>
      </c>
      <c r="H163" s="22" t="e">
        <f>#REF!</f>
        <v>#REF!</v>
      </c>
      <c r="I163" s="22" t="e">
        <f>#REF!</f>
        <v>#REF!</v>
      </c>
      <c r="J163" s="22" t="e">
        <f>#REF!</f>
        <v>#REF!</v>
      </c>
      <c r="K163" s="22" t="e">
        <f>#REF!</f>
        <v>#REF!</v>
      </c>
      <c r="L163" s="22" t="e">
        <f>#REF!</f>
        <v>#REF!</v>
      </c>
      <c r="M163" s="22" t="e">
        <f>#REF!</f>
        <v>#REF!</v>
      </c>
      <c r="N163" s="22" t="e">
        <f>#REF!</f>
        <v>#REF!</v>
      </c>
      <c r="O163" s="22" t="e">
        <f>#REF!</f>
        <v>#REF!</v>
      </c>
    </row>
    <row r="164" spans="1:15" ht="18.75" customHeight="1" hidden="1" outlineLevel="5">
      <c r="A164" s="49" t="s">
        <v>135</v>
      </c>
      <c r="B164" s="12" t="s">
        <v>49</v>
      </c>
      <c r="C164" s="1" t="s">
        <v>133</v>
      </c>
      <c r="D164" s="12" t="s">
        <v>3</v>
      </c>
      <c r="E164" s="21">
        <f>SUM(E165:E165)</f>
        <v>0</v>
      </c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1:15" ht="18.75" customHeight="1" hidden="1" outlineLevel="5">
      <c r="A165" s="49" t="s">
        <v>95</v>
      </c>
      <c r="B165" s="12" t="s">
        <v>49</v>
      </c>
      <c r="C165" s="1" t="s">
        <v>133</v>
      </c>
      <c r="D165" s="12" t="s">
        <v>94</v>
      </c>
      <c r="E165" s="21">
        <v>0</v>
      </c>
      <c r="F165" s="10"/>
      <c r="G165" s="10"/>
      <c r="H165" s="10"/>
      <c r="I165" s="10"/>
      <c r="J165" s="10"/>
      <c r="K165" s="10"/>
      <c r="L165" s="10"/>
      <c r="M165" s="10"/>
      <c r="N165" s="26"/>
      <c r="O165" s="22"/>
    </row>
    <row r="166" spans="1:15" ht="15" customHeight="1" hidden="1" outlineLevel="5">
      <c r="A166" s="49" t="s">
        <v>129</v>
      </c>
      <c r="B166" s="12" t="s">
        <v>49</v>
      </c>
      <c r="C166" s="1" t="s">
        <v>134</v>
      </c>
      <c r="D166" s="12" t="s">
        <v>3</v>
      </c>
      <c r="E166" s="21">
        <f>SUM(E167)</f>
        <v>0</v>
      </c>
      <c r="F166" s="10"/>
      <c r="G166" s="10"/>
      <c r="H166" s="10"/>
      <c r="I166" s="10"/>
      <c r="J166" s="10"/>
      <c r="K166" s="10"/>
      <c r="L166" s="10"/>
      <c r="M166" s="10"/>
      <c r="N166" s="26"/>
      <c r="O166" s="22"/>
    </row>
    <row r="167" spans="1:15" ht="14.25" customHeight="1" hidden="1" outlineLevel="5">
      <c r="A167" s="49" t="s">
        <v>95</v>
      </c>
      <c r="B167" s="12" t="s">
        <v>49</v>
      </c>
      <c r="C167" s="1" t="s">
        <v>134</v>
      </c>
      <c r="D167" s="12" t="s">
        <v>94</v>
      </c>
      <c r="E167" s="21"/>
      <c r="F167" s="10"/>
      <c r="G167" s="10"/>
      <c r="H167" s="10"/>
      <c r="I167" s="10"/>
      <c r="J167" s="10"/>
      <c r="K167" s="10"/>
      <c r="L167" s="10"/>
      <c r="M167" s="10"/>
      <c r="N167" s="26"/>
      <c r="O167" s="22"/>
    </row>
    <row r="168" spans="1:25" s="39" customFormat="1" ht="15" customHeight="1" collapsed="1">
      <c r="A168" s="52" t="s">
        <v>161</v>
      </c>
      <c r="B168" s="8" t="s">
        <v>11</v>
      </c>
      <c r="C168" s="8" t="s">
        <v>172</v>
      </c>
      <c r="D168" s="8" t="s">
        <v>3</v>
      </c>
      <c r="E168" s="20">
        <f>SUM(E169+E196+E191+E182)</f>
        <v>2566.746</v>
      </c>
      <c r="F168" s="9" t="e">
        <f>#REF!+#REF!+#REF!</f>
        <v>#REF!</v>
      </c>
      <c r="G168" s="9" t="e">
        <f>#REF!+#REF!+#REF!</f>
        <v>#REF!</v>
      </c>
      <c r="H168" s="9"/>
      <c r="I168" s="9" t="e">
        <f>#REF!+#REF!+#REF!</f>
        <v>#REF!</v>
      </c>
      <c r="J168" s="9" t="e">
        <f>#REF!+#REF!+#REF!</f>
        <v>#REF!</v>
      </c>
      <c r="K168" s="9" t="e">
        <f>#REF!+#REF!+#REF!</f>
        <v>#REF!</v>
      </c>
      <c r="L168" s="9" t="e">
        <f>#REF!+#REF!+#REF!</f>
        <v>#REF!</v>
      </c>
      <c r="M168" s="9" t="e">
        <f>#REF!+#REF!+#REF!</f>
        <v>#REF!</v>
      </c>
      <c r="N168" s="9" t="e">
        <f>#REF!+#REF!+#REF!</f>
        <v>#REF!</v>
      </c>
      <c r="O168" s="20" t="e">
        <f>#REF!+#REF!+#REF!</f>
        <v>#REF!</v>
      </c>
      <c r="P168" s="37"/>
      <c r="Q168" s="34"/>
      <c r="R168" s="34"/>
      <c r="S168" s="34"/>
      <c r="T168" s="38"/>
      <c r="U168" s="38"/>
      <c r="V168" s="38"/>
      <c r="W168" s="38"/>
      <c r="X168" s="38"/>
      <c r="Y168" s="38"/>
    </row>
    <row r="169" spans="1:25" s="39" customFormat="1" ht="16.5" customHeight="1">
      <c r="A169" s="49" t="s">
        <v>113</v>
      </c>
      <c r="B169" s="1" t="s">
        <v>32</v>
      </c>
      <c r="C169" s="1" t="s">
        <v>172</v>
      </c>
      <c r="D169" s="1" t="s">
        <v>3</v>
      </c>
      <c r="E169" s="21">
        <f>SUM(E170+E178)</f>
        <v>81</v>
      </c>
      <c r="F169" s="9"/>
      <c r="G169" s="9"/>
      <c r="H169" s="9"/>
      <c r="I169" s="9"/>
      <c r="J169" s="9"/>
      <c r="K169" s="9"/>
      <c r="L169" s="9"/>
      <c r="M169" s="9"/>
      <c r="N169" s="9"/>
      <c r="O169" s="20"/>
      <c r="P169" s="37"/>
      <c r="Q169" s="34"/>
      <c r="R169" s="34"/>
      <c r="S169" s="34"/>
      <c r="T169" s="38"/>
      <c r="U169" s="38"/>
      <c r="V169" s="38"/>
      <c r="W169" s="38"/>
      <c r="X169" s="38"/>
      <c r="Y169" s="38"/>
    </row>
    <row r="170" spans="1:25" s="39" customFormat="1" ht="27">
      <c r="A170" s="48" t="s">
        <v>90</v>
      </c>
      <c r="B170" s="1" t="s">
        <v>32</v>
      </c>
      <c r="C170" s="1" t="s">
        <v>173</v>
      </c>
      <c r="D170" s="12" t="s">
        <v>3</v>
      </c>
      <c r="E170" s="21">
        <f>E172+E174+E176</f>
        <v>81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21"/>
      <c r="P170" s="33"/>
      <c r="Q170" s="42"/>
      <c r="R170" s="42"/>
      <c r="S170" s="34"/>
      <c r="T170" s="38"/>
      <c r="U170" s="38"/>
      <c r="V170" s="38"/>
      <c r="W170" s="38"/>
      <c r="X170" s="38"/>
      <c r="Y170" s="38"/>
    </row>
    <row r="171" spans="1:25" s="39" customFormat="1" ht="13.5">
      <c r="A171" s="63" t="s">
        <v>175</v>
      </c>
      <c r="B171" s="1" t="s">
        <v>32</v>
      </c>
      <c r="C171" s="1" t="s">
        <v>174</v>
      </c>
      <c r="D171" s="12" t="s">
        <v>3</v>
      </c>
      <c r="E171" s="21">
        <f>SUM(E170)</f>
        <v>81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21"/>
      <c r="P171" s="33"/>
      <c r="Q171" s="42"/>
      <c r="R171" s="42"/>
      <c r="S171" s="34"/>
      <c r="T171" s="38"/>
      <c r="U171" s="38"/>
      <c r="V171" s="38"/>
      <c r="W171" s="38"/>
      <c r="X171" s="38"/>
      <c r="Y171" s="38"/>
    </row>
    <row r="172" spans="1:25" s="39" customFormat="1" ht="13.5">
      <c r="A172" s="54" t="s">
        <v>81</v>
      </c>
      <c r="B172" s="1" t="s">
        <v>32</v>
      </c>
      <c r="C172" s="1" t="s">
        <v>217</v>
      </c>
      <c r="D172" s="12" t="s">
        <v>3</v>
      </c>
      <c r="E172" s="21">
        <f>SUM(E173)</f>
        <v>80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21"/>
      <c r="P172" s="33"/>
      <c r="Q172" s="42"/>
      <c r="R172" s="42"/>
      <c r="S172" s="34"/>
      <c r="T172" s="38"/>
      <c r="U172" s="38"/>
      <c r="V172" s="38"/>
      <c r="W172" s="38"/>
      <c r="X172" s="38"/>
      <c r="Y172" s="38"/>
    </row>
    <row r="173" spans="1:25" s="39" customFormat="1" ht="27">
      <c r="A173" s="49" t="s">
        <v>93</v>
      </c>
      <c r="B173" s="1" t="s">
        <v>32</v>
      </c>
      <c r="C173" s="1" t="s">
        <v>217</v>
      </c>
      <c r="D173" s="12" t="s">
        <v>92</v>
      </c>
      <c r="E173" s="21">
        <v>80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21"/>
      <c r="P173" s="33"/>
      <c r="Q173" s="42"/>
      <c r="R173" s="42"/>
      <c r="S173" s="34"/>
      <c r="T173" s="38"/>
      <c r="U173" s="38"/>
      <c r="V173" s="38"/>
      <c r="W173" s="38"/>
      <c r="X173" s="38"/>
      <c r="Y173" s="38"/>
    </row>
    <row r="174" spans="1:25" s="39" customFormat="1" ht="13.5" hidden="1">
      <c r="A174" s="51" t="s">
        <v>157</v>
      </c>
      <c r="B174" s="1" t="s">
        <v>32</v>
      </c>
      <c r="C174" s="1" t="s">
        <v>218</v>
      </c>
      <c r="D174" s="12" t="s">
        <v>3</v>
      </c>
      <c r="E174" s="21">
        <f>SUM(E175)</f>
        <v>0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31"/>
      <c r="P174" s="33"/>
      <c r="Q174" s="42"/>
      <c r="R174" s="42"/>
      <c r="S174" s="34"/>
      <c r="T174" s="38"/>
      <c r="U174" s="38"/>
      <c r="V174" s="38"/>
      <c r="W174" s="38"/>
      <c r="X174" s="38"/>
      <c r="Y174" s="38"/>
    </row>
    <row r="175" spans="1:25" s="39" customFormat="1" ht="27" hidden="1">
      <c r="A175" s="51" t="s">
        <v>93</v>
      </c>
      <c r="B175" s="1" t="s">
        <v>32</v>
      </c>
      <c r="C175" s="1" t="s">
        <v>218</v>
      </c>
      <c r="D175" s="12" t="s">
        <v>92</v>
      </c>
      <c r="E175" s="21"/>
      <c r="F175" s="10"/>
      <c r="G175" s="10"/>
      <c r="H175" s="10"/>
      <c r="I175" s="10"/>
      <c r="J175" s="10"/>
      <c r="K175" s="10"/>
      <c r="L175" s="10"/>
      <c r="M175" s="10"/>
      <c r="N175" s="10"/>
      <c r="O175" s="31"/>
      <c r="P175" s="33"/>
      <c r="Q175" s="42"/>
      <c r="R175" s="42"/>
      <c r="S175" s="34"/>
      <c r="T175" s="38"/>
      <c r="U175" s="38"/>
      <c r="V175" s="38"/>
      <c r="W175" s="38"/>
      <c r="X175" s="38"/>
      <c r="Y175" s="38"/>
    </row>
    <row r="176" spans="1:25" s="39" customFormat="1" ht="27">
      <c r="A176" s="51" t="s">
        <v>169</v>
      </c>
      <c r="B176" s="1" t="s">
        <v>32</v>
      </c>
      <c r="C176" s="1" t="s">
        <v>219</v>
      </c>
      <c r="D176" s="12" t="s">
        <v>3</v>
      </c>
      <c r="E176" s="21">
        <f>SUM(E177)</f>
        <v>1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31"/>
      <c r="P176" s="33"/>
      <c r="Q176" s="42"/>
      <c r="R176" s="42"/>
      <c r="S176" s="34"/>
      <c r="T176" s="38"/>
      <c r="U176" s="38"/>
      <c r="V176" s="38"/>
      <c r="W176" s="38"/>
      <c r="X176" s="38"/>
      <c r="Y176" s="38"/>
    </row>
    <row r="177" spans="1:25" s="39" customFormat="1" ht="12.75" customHeight="1">
      <c r="A177" s="58" t="s">
        <v>36</v>
      </c>
      <c r="B177" s="1" t="s">
        <v>32</v>
      </c>
      <c r="C177" s="1" t="s">
        <v>219</v>
      </c>
      <c r="D177" s="12" t="s">
        <v>41</v>
      </c>
      <c r="E177" s="21">
        <v>1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31"/>
      <c r="P177" s="33"/>
      <c r="Q177" s="42"/>
      <c r="R177" s="42"/>
      <c r="S177" s="34"/>
      <c r="T177" s="38"/>
      <c r="U177" s="38"/>
      <c r="V177" s="38"/>
      <c r="W177" s="38"/>
      <c r="X177" s="38"/>
      <c r="Y177" s="38"/>
    </row>
    <row r="178" spans="1:25" s="39" customFormat="1" ht="96" hidden="1">
      <c r="A178" s="49" t="s">
        <v>331</v>
      </c>
      <c r="B178" s="1" t="s">
        <v>32</v>
      </c>
      <c r="C178" s="1" t="s">
        <v>194</v>
      </c>
      <c r="D178" s="1" t="s">
        <v>3</v>
      </c>
      <c r="E178" s="21">
        <f>SUM(E179)</f>
        <v>0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31"/>
      <c r="P178" s="33"/>
      <c r="Q178" s="42"/>
      <c r="R178" s="42"/>
      <c r="S178" s="34"/>
      <c r="T178" s="38"/>
      <c r="U178" s="38"/>
      <c r="V178" s="38"/>
      <c r="W178" s="38"/>
      <c r="X178" s="38"/>
      <c r="Y178" s="38"/>
    </row>
    <row r="179" spans="1:25" s="39" customFormat="1" ht="27" hidden="1">
      <c r="A179" s="49" t="s">
        <v>196</v>
      </c>
      <c r="B179" s="1" t="s">
        <v>32</v>
      </c>
      <c r="C179" s="1" t="s">
        <v>195</v>
      </c>
      <c r="D179" s="1" t="s">
        <v>3</v>
      </c>
      <c r="E179" s="21">
        <f>SUM(E180)</f>
        <v>0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31"/>
      <c r="P179" s="33"/>
      <c r="Q179" s="42"/>
      <c r="R179" s="42"/>
      <c r="S179" s="34"/>
      <c r="T179" s="38"/>
      <c r="U179" s="38"/>
      <c r="V179" s="38"/>
      <c r="W179" s="38"/>
      <c r="X179" s="38"/>
      <c r="Y179" s="38"/>
    </row>
    <row r="180" spans="1:25" s="39" customFormat="1" ht="27" hidden="1">
      <c r="A180" s="51" t="s">
        <v>297</v>
      </c>
      <c r="B180" s="1" t="s">
        <v>32</v>
      </c>
      <c r="C180" s="1" t="s">
        <v>295</v>
      </c>
      <c r="D180" s="1" t="s">
        <v>3</v>
      </c>
      <c r="E180" s="21">
        <f>SUM(E181)</f>
        <v>0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31"/>
      <c r="P180" s="33"/>
      <c r="Q180" s="42"/>
      <c r="R180" s="42"/>
      <c r="S180" s="34"/>
      <c r="T180" s="38"/>
      <c r="U180" s="38"/>
      <c r="V180" s="38"/>
      <c r="W180" s="38"/>
      <c r="X180" s="38"/>
      <c r="Y180" s="38"/>
    </row>
    <row r="181" spans="1:25" s="39" customFormat="1" ht="27" hidden="1">
      <c r="A181" s="49" t="s">
        <v>93</v>
      </c>
      <c r="B181" s="1" t="s">
        <v>32</v>
      </c>
      <c r="C181" s="1" t="s">
        <v>295</v>
      </c>
      <c r="D181" s="1" t="s">
        <v>92</v>
      </c>
      <c r="E181" s="21"/>
      <c r="F181" s="10"/>
      <c r="G181" s="10"/>
      <c r="H181" s="10"/>
      <c r="I181" s="10"/>
      <c r="J181" s="10"/>
      <c r="K181" s="10"/>
      <c r="L181" s="10"/>
      <c r="M181" s="10"/>
      <c r="N181" s="10"/>
      <c r="O181" s="31"/>
      <c r="P181" s="33"/>
      <c r="Q181" s="42"/>
      <c r="R181" s="42"/>
      <c r="S181" s="34"/>
      <c r="T181" s="38"/>
      <c r="U181" s="38"/>
      <c r="V181" s="38"/>
      <c r="W181" s="38"/>
      <c r="X181" s="38"/>
      <c r="Y181" s="38"/>
    </row>
    <row r="182" spans="1:25" s="39" customFormat="1" ht="13.5">
      <c r="A182" s="49" t="s">
        <v>323</v>
      </c>
      <c r="B182" s="1" t="s">
        <v>322</v>
      </c>
      <c r="C182" s="1" t="s">
        <v>172</v>
      </c>
      <c r="D182" s="1" t="s">
        <v>3</v>
      </c>
      <c r="E182" s="21">
        <f>SUM(E187+E183)</f>
        <v>2005.386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31"/>
      <c r="P182" s="33"/>
      <c r="Q182" s="42"/>
      <c r="R182" s="42"/>
      <c r="S182" s="34"/>
      <c r="T182" s="38"/>
      <c r="U182" s="38"/>
      <c r="V182" s="38"/>
      <c r="W182" s="38"/>
      <c r="X182" s="38"/>
      <c r="Y182" s="38"/>
    </row>
    <row r="183" spans="1:25" s="39" customFormat="1" ht="27">
      <c r="A183" s="48" t="s">
        <v>90</v>
      </c>
      <c r="B183" s="1" t="s">
        <v>322</v>
      </c>
      <c r="C183" s="1" t="s">
        <v>173</v>
      </c>
      <c r="D183" s="12" t="s">
        <v>3</v>
      </c>
      <c r="E183" s="21">
        <f>SUM(E184)</f>
        <v>2002.566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31"/>
      <c r="P183" s="33"/>
      <c r="Q183" s="42"/>
      <c r="R183" s="42"/>
      <c r="S183" s="34"/>
      <c r="T183" s="38"/>
      <c r="U183" s="38"/>
      <c r="V183" s="38"/>
      <c r="W183" s="38"/>
      <c r="X183" s="38"/>
      <c r="Y183" s="38"/>
    </row>
    <row r="184" spans="1:25" s="39" customFormat="1" ht="13.5">
      <c r="A184" s="63" t="s">
        <v>175</v>
      </c>
      <c r="B184" s="1" t="s">
        <v>322</v>
      </c>
      <c r="C184" s="1" t="s">
        <v>174</v>
      </c>
      <c r="D184" s="12" t="s">
        <v>3</v>
      </c>
      <c r="E184" s="21">
        <f>SUM(E185)</f>
        <v>2002.566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31"/>
      <c r="P184" s="33"/>
      <c r="Q184" s="42"/>
      <c r="R184" s="42"/>
      <c r="S184" s="34"/>
      <c r="T184" s="38"/>
      <c r="U184" s="38"/>
      <c r="V184" s="38"/>
      <c r="W184" s="38"/>
      <c r="X184" s="38"/>
      <c r="Y184" s="38"/>
    </row>
    <row r="185" spans="1:25" s="39" customFormat="1" ht="13.5">
      <c r="A185" s="49" t="s">
        <v>350</v>
      </c>
      <c r="B185" s="1" t="s">
        <v>322</v>
      </c>
      <c r="C185" s="1" t="s">
        <v>349</v>
      </c>
      <c r="D185" s="12" t="s">
        <v>3</v>
      </c>
      <c r="E185" s="21">
        <f>SUM(E186)</f>
        <v>2002.566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31"/>
      <c r="P185" s="33"/>
      <c r="Q185" s="42"/>
      <c r="R185" s="42"/>
      <c r="S185" s="34"/>
      <c r="T185" s="38"/>
      <c r="U185" s="38"/>
      <c r="V185" s="38"/>
      <c r="W185" s="38"/>
      <c r="X185" s="38"/>
      <c r="Y185" s="38"/>
    </row>
    <row r="186" spans="1:25" s="39" customFormat="1" ht="27">
      <c r="A186" s="49" t="s">
        <v>93</v>
      </c>
      <c r="B186" s="1" t="s">
        <v>322</v>
      </c>
      <c r="C186" s="1" t="s">
        <v>349</v>
      </c>
      <c r="D186" s="12" t="s">
        <v>92</v>
      </c>
      <c r="E186" s="21">
        <v>2002.566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31"/>
      <c r="P186" s="33"/>
      <c r="Q186" s="42"/>
      <c r="R186" s="42"/>
      <c r="S186" s="34"/>
      <c r="T186" s="38"/>
      <c r="U186" s="38"/>
      <c r="V186" s="38"/>
      <c r="W186" s="38"/>
      <c r="X186" s="38"/>
      <c r="Y186" s="38"/>
    </row>
    <row r="187" spans="1:25" s="39" customFormat="1" ht="96">
      <c r="A187" s="49" t="s">
        <v>331</v>
      </c>
      <c r="B187" s="1" t="s">
        <v>322</v>
      </c>
      <c r="C187" s="1" t="s">
        <v>194</v>
      </c>
      <c r="D187" s="1" t="s">
        <v>3</v>
      </c>
      <c r="E187" s="21">
        <f>SUM(E188)</f>
        <v>2.82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31"/>
      <c r="P187" s="33"/>
      <c r="Q187" s="42"/>
      <c r="R187" s="42"/>
      <c r="S187" s="34"/>
      <c r="T187" s="38"/>
      <c r="U187" s="38"/>
      <c r="V187" s="38"/>
      <c r="W187" s="38"/>
      <c r="X187" s="38"/>
      <c r="Y187" s="38"/>
    </row>
    <row r="188" spans="1:25" s="39" customFormat="1" ht="27">
      <c r="A188" s="49" t="s">
        <v>196</v>
      </c>
      <c r="B188" s="1" t="s">
        <v>322</v>
      </c>
      <c r="C188" s="1" t="s">
        <v>195</v>
      </c>
      <c r="D188" s="1" t="s">
        <v>3</v>
      </c>
      <c r="E188" s="21">
        <f>SUM(E189)</f>
        <v>2.82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31"/>
      <c r="P188" s="33"/>
      <c r="Q188" s="42"/>
      <c r="R188" s="42"/>
      <c r="S188" s="34"/>
      <c r="T188" s="38"/>
      <c r="U188" s="38"/>
      <c r="V188" s="38"/>
      <c r="W188" s="38"/>
      <c r="X188" s="38"/>
      <c r="Y188" s="38"/>
    </row>
    <row r="189" spans="1:25" s="39" customFormat="1" ht="27">
      <c r="A189" s="51" t="s">
        <v>296</v>
      </c>
      <c r="B189" s="1" t="s">
        <v>322</v>
      </c>
      <c r="C189" s="1" t="s">
        <v>294</v>
      </c>
      <c r="D189" s="1" t="s">
        <v>3</v>
      </c>
      <c r="E189" s="21">
        <f>SUM(E190)</f>
        <v>2.82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31"/>
      <c r="P189" s="33"/>
      <c r="Q189" s="42"/>
      <c r="R189" s="42"/>
      <c r="S189" s="34"/>
      <c r="T189" s="38"/>
      <c r="U189" s="38"/>
      <c r="V189" s="38"/>
      <c r="W189" s="38"/>
      <c r="X189" s="38"/>
      <c r="Y189" s="38"/>
    </row>
    <row r="190" spans="1:25" s="39" customFormat="1" ht="27">
      <c r="A190" s="49" t="s">
        <v>93</v>
      </c>
      <c r="B190" s="1" t="s">
        <v>322</v>
      </c>
      <c r="C190" s="1" t="s">
        <v>294</v>
      </c>
      <c r="D190" s="1" t="s">
        <v>92</v>
      </c>
      <c r="E190" s="21">
        <v>2.82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31"/>
      <c r="P190" s="33"/>
      <c r="Q190" s="42"/>
      <c r="R190" s="42"/>
      <c r="S190" s="34"/>
      <c r="T190" s="38"/>
      <c r="U190" s="38"/>
      <c r="V190" s="38"/>
      <c r="W190" s="38"/>
      <c r="X190" s="38"/>
      <c r="Y190" s="38"/>
    </row>
    <row r="191" spans="1:25" s="39" customFormat="1" ht="13.5">
      <c r="A191" s="51" t="s">
        <v>166</v>
      </c>
      <c r="B191" s="1" t="s">
        <v>165</v>
      </c>
      <c r="C191" s="1" t="s">
        <v>172</v>
      </c>
      <c r="D191" s="12" t="s">
        <v>3</v>
      </c>
      <c r="E191" s="21">
        <f>SUM(E192)</f>
        <v>17.5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31"/>
      <c r="P191" s="33"/>
      <c r="Q191" s="42"/>
      <c r="R191" s="42"/>
      <c r="S191" s="34"/>
      <c r="T191" s="38"/>
      <c r="U191" s="38"/>
      <c r="V191" s="38"/>
      <c r="W191" s="38"/>
      <c r="X191" s="38"/>
      <c r="Y191" s="38"/>
    </row>
    <row r="192" spans="1:25" s="39" customFormat="1" ht="30" customHeight="1">
      <c r="A192" s="48" t="s">
        <v>90</v>
      </c>
      <c r="B192" s="1" t="s">
        <v>165</v>
      </c>
      <c r="C192" s="1" t="s">
        <v>173</v>
      </c>
      <c r="D192" s="12" t="s">
        <v>3</v>
      </c>
      <c r="E192" s="21">
        <f>SUM(E194)</f>
        <v>17.5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31"/>
      <c r="P192" s="33"/>
      <c r="Q192" s="42"/>
      <c r="R192" s="42"/>
      <c r="S192" s="34"/>
      <c r="T192" s="38"/>
      <c r="U192" s="38"/>
      <c r="V192" s="38"/>
      <c r="W192" s="38"/>
      <c r="X192" s="38"/>
      <c r="Y192" s="38"/>
    </row>
    <row r="193" spans="1:25" s="39" customFormat="1" ht="13.5">
      <c r="A193" s="63" t="s">
        <v>175</v>
      </c>
      <c r="B193" s="1" t="s">
        <v>165</v>
      </c>
      <c r="C193" s="1" t="s">
        <v>174</v>
      </c>
      <c r="D193" s="12" t="s">
        <v>3</v>
      </c>
      <c r="E193" s="21">
        <f>SUM(E192)</f>
        <v>17.5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31"/>
      <c r="P193" s="33"/>
      <c r="Q193" s="42"/>
      <c r="R193" s="42"/>
      <c r="S193" s="34"/>
      <c r="T193" s="38"/>
      <c r="U193" s="38"/>
      <c r="V193" s="38"/>
      <c r="W193" s="38"/>
      <c r="X193" s="38"/>
      <c r="Y193" s="38"/>
    </row>
    <row r="194" spans="1:25" s="39" customFormat="1" ht="30" customHeight="1">
      <c r="A194" s="51" t="s">
        <v>167</v>
      </c>
      <c r="B194" s="1" t="s">
        <v>165</v>
      </c>
      <c r="C194" s="1" t="s">
        <v>220</v>
      </c>
      <c r="D194" s="12" t="s">
        <v>3</v>
      </c>
      <c r="E194" s="21">
        <f>SUM(E195)</f>
        <v>17.5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31"/>
      <c r="P194" s="33"/>
      <c r="Q194" s="42"/>
      <c r="R194" s="42"/>
      <c r="S194" s="34"/>
      <c r="T194" s="38"/>
      <c r="U194" s="38"/>
      <c r="V194" s="38"/>
      <c r="W194" s="38"/>
      <c r="X194" s="38"/>
      <c r="Y194" s="38"/>
    </row>
    <row r="195" spans="1:25" s="39" customFormat="1" ht="30" customHeight="1">
      <c r="A195" s="51" t="s">
        <v>93</v>
      </c>
      <c r="B195" s="1" t="s">
        <v>165</v>
      </c>
      <c r="C195" s="1" t="s">
        <v>220</v>
      </c>
      <c r="D195" s="12" t="s">
        <v>92</v>
      </c>
      <c r="E195" s="21">
        <v>17.5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31"/>
      <c r="P195" s="33"/>
      <c r="Q195" s="42"/>
      <c r="R195" s="42"/>
      <c r="S195" s="34"/>
      <c r="T195" s="38"/>
      <c r="U195" s="38"/>
      <c r="V195" s="38"/>
      <c r="W195" s="38"/>
      <c r="X195" s="38"/>
      <c r="Y195" s="38"/>
    </row>
    <row r="196" spans="1:25" s="39" customFormat="1" ht="30" customHeight="1">
      <c r="A196" s="49" t="s">
        <v>114</v>
      </c>
      <c r="B196" s="1" t="s">
        <v>111</v>
      </c>
      <c r="C196" s="1" t="s">
        <v>172</v>
      </c>
      <c r="D196" s="12" t="s">
        <v>3</v>
      </c>
      <c r="E196" s="21">
        <f>SUM(E197)</f>
        <v>462.86</v>
      </c>
      <c r="F196" s="10"/>
      <c r="G196" s="10"/>
      <c r="H196" s="10"/>
      <c r="I196" s="10"/>
      <c r="J196" s="10"/>
      <c r="K196" s="10"/>
      <c r="L196" s="10"/>
      <c r="M196" s="10"/>
      <c r="N196" s="10"/>
      <c r="O196" s="31"/>
      <c r="P196" s="33"/>
      <c r="Q196" s="42"/>
      <c r="R196" s="42"/>
      <c r="S196" s="34"/>
      <c r="T196" s="38"/>
      <c r="U196" s="38"/>
      <c r="V196" s="38"/>
      <c r="W196" s="38"/>
      <c r="X196" s="38"/>
      <c r="Y196" s="38"/>
    </row>
    <row r="197" spans="1:25" s="39" customFormat="1" ht="30" customHeight="1">
      <c r="A197" s="48" t="s">
        <v>90</v>
      </c>
      <c r="B197" s="1" t="s">
        <v>111</v>
      </c>
      <c r="C197" s="1" t="s">
        <v>173</v>
      </c>
      <c r="D197" s="12" t="s">
        <v>3</v>
      </c>
      <c r="E197" s="21">
        <f>SUM(E199)</f>
        <v>462.86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31"/>
      <c r="P197" s="33"/>
      <c r="Q197" s="42"/>
      <c r="R197" s="42"/>
      <c r="S197" s="34"/>
      <c r="T197" s="38"/>
      <c r="U197" s="38"/>
      <c r="V197" s="38"/>
      <c r="W197" s="38"/>
      <c r="X197" s="38"/>
      <c r="Y197" s="38"/>
    </row>
    <row r="198" spans="1:25" s="39" customFormat="1" ht="13.5">
      <c r="A198" s="63" t="s">
        <v>175</v>
      </c>
      <c r="B198" s="1" t="s">
        <v>111</v>
      </c>
      <c r="C198" s="1" t="s">
        <v>174</v>
      </c>
      <c r="D198" s="12" t="s">
        <v>3</v>
      </c>
      <c r="E198" s="21">
        <f>SUM(E197)</f>
        <v>462.86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31"/>
      <c r="P198" s="33"/>
      <c r="Q198" s="42"/>
      <c r="R198" s="42"/>
      <c r="S198" s="34"/>
      <c r="T198" s="38"/>
      <c r="U198" s="38"/>
      <c r="V198" s="38"/>
      <c r="W198" s="38"/>
      <c r="X198" s="38"/>
      <c r="Y198" s="38"/>
    </row>
    <row r="199" spans="1:25" s="39" customFormat="1" ht="60" customHeight="1">
      <c r="A199" s="48" t="s">
        <v>112</v>
      </c>
      <c r="B199" s="1" t="s">
        <v>111</v>
      </c>
      <c r="C199" s="1" t="s">
        <v>221</v>
      </c>
      <c r="D199" s="12" t="s">
        <v>3</v>
      </c>
      <c r="E199" s="21">
        <f>SUM(E200:E201)</f>
        <v>462.86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31"/>
      <c r="P199" s="33"/>
      <c r="Q199" s="42"/>
      <c r="R199" s="42"/>
      <c r="S199" s="34"/>
      <c r="T199" s="38"/>
      <c r="U199" s="38"/>
      <c r="V199" s="38"/>
      <c r="W199" s="38"/>
      <c r="X199" s="38"/>
      <c r="Y199" s="38"/>
    </row>
    <row r="200" spans="1:25" s="39" customFormat="1" ht="72.75" customHeight="1">
      <c r="A200" s="49" t="s">
        <v>88</v>
      </c>
      <c r="B200" s="1" t="s">
        <v>111</v>
      </c>
      <c r="C200" s="1" t="s">
        <v>221</v>
      </c>
      <c r="D200" s="12" t="s">
        <v>87</v>
      </c>
      <c r="E200" s="21">
        <v>462.86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31"/>
      <c r="P200" s="33"/>
      <c r="Q200" s="42"/>
      <c r="R200" s="42"/>
      <c r="S200" s="34"/>
      <c r="T200" s="38"/>
      <c r="U200" s="38"/>
      <c r="V200" s="38"/>
      <c r="W200" s="38"/>
      <c r="X200" s="38"/>
      <c r="Y200" s="38"/>
    </row>
    <row r="201" spans="1:25" s="39" customFormat="1" ht="0" customHeight="1" hidden="1">
      <c r="A201" s="49" t="s">
        <v>93</v>
      </c>
      <c r="B201" s="1" t="s">
        <v>111</v>
      </c>
      <c r="C201" s="1" t="s">
        <v>221</v>
      </c>
      <c r="D201" s="12" t="s">
        <v>92</v>
      </c>
      <c r="E201" s="21"/>
      <c r="F201" s="10"/>
      <c r="G201" s="10"/>
      <c r="H201" s="10"/>
      <c r="I201" s="10"/>
      <c r="J201" s="10"/>
      <c r="K201" s="10"/>
      <c r="L201" s="10"/>
      <c r="M201" s="10"/>
      <c r="N201" s="10"/>
      <c r="O201" s="31"/>
      <c r="P201" s="33"/>
      <c r="Q201" s="42"/>
      <c r="R201" s="42"/>
      <c r="S201" s="34"/>
      <c r="T201" s="38"/>
      <c r="U201" s="38"/>
      <c r="V201" s="38"/>
      <c r="W201" s="38"/>
      <c r="X201" s="38"/>
      <c r="Y201" s="38"/>
    </row>
    <row r="202" spans="1:25" s="39" customFormat="1" ht="15" customHeight="1">
      <c r="A202" s="52" t="s">
        <v>160</v>
      </c>
      <c r="B202" s="8" t="s">
        <v>13</v>
      </c>
      <c r="C202" s="8" t="s">
        <v>172</v>
      </c>
      <c r="D202" s="8" t="s">
        <v>3</v>
      </c>
      <c r="E202" s="20">
        <f>SUM(E203+E224+E266+E277)</f>
        <v>347000.57</v>
      </c>
      <c r="F202" s="9" t="e">
        <f aca="true" t="shared" si="0" ref="F202:O202">F203+F224+F266+F277</f>
        <v>#REF!</v>
      </c>
      <c r="G202" s="9" t="e">
        <f t="shared" si="0"/>
        <v>#REF!</v>
      </c>
      <c r="H202" s="9" t="e">
        <f t="shared" si="0"/>
        <v>#REF!</v>
      </c>
      <c r="I202" s="9" t="e">
        <f t="shared" si="0"/>
        <v>#REF!</v>
      </c>
      <c r="J202" s="9" t="e">
        <f t="shared" si="0"/>
        <v>#REF!</v>
      </c>
      <c r="K202" s="9" t="e">
        <f t="shared" si="0"/>
        <v>#REF!</v>
      </c>
      <c r="L202" s="9" t="e">
        <f t="shared" si="0"/>
        <v>#REF!</v>
      </c>
      <c r="M202" s="9" t="e">
        <f t="shared" si="0"/>
        <v>#REF!</v>
      </c>
      <c r="N202" s="9" t="e">
        <f t="shared" si="0"/>
        <v>#REF!</v>
      </c>
      <c r="O202" s="30" t="e">
        <f t="shared" si="0"/>
        <v>#REF!</v>
      </c>
      <c r="P202" s="43"/>
      <c r="Q202" s="44"/>
      <c r="R202" s="34"/>
      <c r="S202" s="34"/>
      <c r="T202" s="38"/>
      <c r="U202" s="38"/>
      <c r="V202" s="38"/>
      <c r="W202" s="38"/>
      <c r="X202" s="38"/>
      <c r="Y202" s="38"/>
    </row>
    <row r="203" spans="1:25" s="39" customFormat="1" ht="14.25" customHeight="1">
      <c r="A203" s="49" t="s">
        <v>28</v>
      </c>
      <c r="B203" s="1" t="s">
        <v>27</v>
      </c>
      <c r="C203" s="1" t="s">
        <v>172</v>
      </c>
      <c r="D203" s="1" t="s">
        <v>3</v>
      </c>
      <c r="E203" s="21">
        <f>SUM(E204)</f>
        <v>111891.62800000001</v>
      </c>
      <c r="F203" s="10" t="e">
        <f>#REF!</f>
        <v>#REF!</v>
      </c>
      <c r="G203" s="10" t="e">
        <f>#REF!</f>
        <v>#REF!</v>
      </c>
      <c r="H203" s="10"/>
      <c r="I203" s="10" t="e">
        <f>#REF!</f>
        <v>#REF!</v>
      </c>
      <c r="J203" s="10" t="e">
        <f>#REF!</f>
        <v>#REF!</v>
      </c>
      <c r="K203" s="10" t="e">
        <f>#REF!</f>
        <v>#REF!</v>
      </c>
      <c r="L203" s="10" t="e">
        <f>#REF!</f>
        <v>#REF!</v>
      </c>
      <c r="M203" s="10"/>
      <c r="N203" s="10" t="e">
        <f>#REF!</f>
        <v>#REF!</v>
      </c>
      <c r="O203" s="31" t="e">
        <f>#REF!</f>
        <v>#REF!</v>
      </c>
      <c r="P203" s="43"/>
      <c r="Q203" s="44"/>
      <c r="R203" s="34"/>
      <c r="S203" s="34"/>
      <c r="T203" s="38"/>
      <c r="U203" s="38"/>
      <c r="V203" s="38"/>
      <c r="W203" s="38"/>
      <c r="X203" s="38"/>
      <c r="Y203" s="38"/>
    </row>
    <row r="204" spans="1:25" s="39" customFormat="1" ht="43.5" customHeight="1">
      <c r="A204" s="49" t="s">
        <v>136</v>
      </c>
      <c r="B204" s="1" t="s">
        <v>27</v>
      </c>
      <c r="C204" s="1" t="s">
        <v>222</v>
      </c>
      <c r="D204" s="1" t="s">
        <v>3</v>
      </c>
      <c r="E204" s="21">
        <f>SUM(E206+E211+E215)</f>
        <v>111891.62800000001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31"/>
      <c r="P204" s="43"/>
      <c r="Q204" s="44"/>
      <c r="R204" s="34"/>
      <c r="S204" s="34"/>
      <c r="T204" s="38"/>
      <c r="U204" s="38"/>
      <c r="V204" s="38"/>
      <c r="W204" s="38"/>
      <c r="X204" s="38"/>
      <c r="Y204" s="38"/>
    </row>
    <row r="205" spans="1:25" s="39" customFormat="1" ht="41.25">
      <c r="A205" s="49" t="s">
        <v>224</v>
      </c>
      <c r="B205" s="1" t="s">
        <v>27</v>
      </c>
      <c r="C205" s="1" t="s">
        <v>223</v>
      </c>
      <c r="D205" s="1" t="s">
        <v>3</v>
      </c>
      <c r="E205" s="21">
        <f>SUM(E204)</f>
        <v>111891.62800000001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31"/>
      <c r="P205" s="43"/>
      <c r="Q205" s="44"/>
      <c r="R205" s="34"/>
      <c r="S205" s="34"/>
      <c r="T205" s="38"/>
      <c r="U205" s="38"/>
      <c r="V205" s="38"/>
      <c r="W205" s="38"/>
      <c r="X205" s="38"/>
      <c r="Y205" s="38"/>
    </row>
    <row r="206" spans="1:25" s="39" customFormat="1" ht="44.25" customHeight="1">
      <c r="A206" s="49" t="s">
        <v>138</v>
      </c>
      <c r="B206" s="1" t="s">
        <v>27</v>
      </c>
      <c r="C206" s="1" t="s">
        <v>225</v>
      </c>
      <c r="D206" s="1" t="s">
        <v>3</v>
      </c>
      <c r="E206" s="21">
        <f>SUM(E207:E210)</f>
        <v>44663.6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31"/>
      <c r="P206" s="43"/>
      <c r="Q206" s="44"/>
      <c r="R206" s="34"/>
      <c r="S206" s="34"/>
      <c r="T206" s="38"/>
      <c r="U206" s="38"/>
      <c r="V206" s="38"/>
      <c r="W206" s="38"/>
      <c r="X206" s="38"/>
      <c r="Y206" s="38"/>
    </row>
    <row r="207" spans="1:25" s="39" customFormat="1" ht="74.25" customHeight="1" hidden="1">
      <c r="A207" s="49" t="s">
        <v>88</v>
      </c>
      <c r="B207" s="1" t="s">
        <v>27</v>
      </c>
      <c r="C207" s="1" t="s">
        <v>225</v>
      </c>
      <c r="D207" s="1" t="s">
        <v>87</v>
      </c>
      <c r="E207" s="21"/>
      <c r="F207" s="10"/>
      <c r="G207" s="10"/>
      <c r="H207" s="10"/>
      <c r="I207" s="10"/>
      <c r="J207" s="10"/>
      <c r="K207" s="10"/>
      <c r="L207" s="10"/>
      <c r="M207" s="10"/>
      <c r="N207" s="10"/>
      <c r="O207" s="31"/>
      <c r="P207" s="43"/>
      <c r="Q207" s="44"/>
      <c r="R207" s="34"/>
      <c r="S207" s="34"/>
      <c r="T207" s="38"/>
      <c r="U207" s="38"/>
      <c r="V207" s="38"/>
      <c r="W207" s="38"/>
      <c r="X207" s="38"/>
      <c r="Y207" s="38"/>
    </row>
    <row r="208" spans="1:25" s="39" customFormat="1" ht="28.5" customHeight="1" hidden="1">
      <c r="A208" s="49" t="s">
        <v>93</v>
      </c>
      <c r="B208" s="1" t="s">
        <v>27</v>
      </c>
      <c r="C208" s="1" t="s">
        <v>225</v>
      </c>
      <c r="D208" s="1" t="s">
        <v>92</v>
      </c>
      <c r="E208" s="21"/>
      <c r="F208" s="10"/>
      <c r="G208" s="10"/>
      <c r="H208" s="10"/>
      <c r="I208" s="10"/>
      <c r="J208" s="10"/>
      <c r="K208" s="10"/>
      <c r="L208" s="10"/>
      <c r="M208" s="10"/>
      <c r="N208" s="10"/>
      <c r="O208" s="31"/>
      <c r="P208" s="43"/>
      <c r="Q208" s="44"/>
      <c r="R208" s="34"/>
      <c r="S208" s="34"/>
      <c r="T208" s="38"/>
      <c r="U208" s="38"/>
      <c r="V208" s="38"/>
      <c r="W208" s="38"/>
      <c r="X208" s="38"/>
      <c r="Y208" s="38"/>
    </row>
    <row r="209" spans="1:25" s="39" customFormat="1" ht="27">
      <c r="A209" s="54" t="s">
        <v>100</v>
      </c>
      <c r="B209" s="1" t="s">
        <v>27</v>
      </c>
      <c r="C209" s="1" t="s">
        <v>225</v>
      </c>
      <c r="D209" s="1" t="s">
        <v>99</v>
      </c>
      <c r="E209" s="21">
        <v>44663.6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31"/>
      <c r="P209" s="43"/>
      <c r="Q209" s="44"/>
      <c r="R209" s="34"/>
      <c r="S209" s="34"/>
      <c r="T209" s="38"/>
      <c r="U209" s="38"/>
      <c r="V209" s="38"/>
      <c r="W209" s="38"/>
      <c r="X209" s="38"/>
      <c r="Y209" s="38"/>
    </row>
    <row r="210" spans="1:25" s="39" customFormat="1" ht="14.25" customHeight="1" hidden="1">
      <c r="A210" s="49" t="s">
        <v>95</v>
      </c>
      <c r="B210" s="1" t="s">
        <v>27</v>
      </c>
      <c r="C210" s="1" t="s">
        <v>225</v>
      </c>
      <c r="D210" s="1" t="s">
        <v>94</v>
      </c>
      <c r="E210" s="21"/>
      <c r="F210" s="10"/>
      <c r="G210" s="10"/>
      <c r="H210" s="10"/>
      <c r="I210" s="10"/>
      <c r="J210" s="10"/>
      <c r="K210" s="10"/>
      <c r="L210" s="10"/>
      <c r="M210" s="10"/>
      <c r="N210" s="10"/>
      <c r="O210" s="31"/>
      <c r="P210" s="43"/>
      <c r="Q210" s="44"/>
      <c r="R210" s="34"/>
      <c r="S210" s="34"/>
      <c r="T210" s="38"/>
      <c r="U210" s="38"/>
      <c r="V210" s="38"/>
      <c r="W210" s="38"/>
      <c r="X210" s="38"/>
      <c r="Y210" s="38"/>
    </row>
    <row r="211" spans="1:25" s="39" customFormat="1" ht="61.5" customHeight="1">
      <c r="A211" s="49" t="s">
        <v>96</v>
      </c>
      <c r="B211" s="1" t="s">
        <v>27</v>
      </c>
      <c r="C211" s="1" t="s">
        <v>226</v>
      </c>
      <c r="D211" s="1" t="s">
        <v>3</v>
      </c>
      <c r="E211" s="21">
        <f>SUM(E212:E214)</f>
        <v>66220</v>
      </c>
      <c r="F211" s="10"/>
      <c r="G211" s="10"/>
      <c r="H211" s="10"/>
      <c r="I211" s="10"/>
      <c r="J211" s="10"/>
      <c r="K211" s="10"/>
      <c r="L211" s="10"/>
      <c r="M211" s="10"/>
      <c r="N211" s="10"/>
      <c r="O211" s="31"/>
      <c r="P211" s="43"/>
      <c r="Q211" s="44"/>
      <c r="R211" s="34"/>
      <c r="S211" s="34"/>
      <c r="T211" s="38"/>
      <c r="U211" s="38"/>
      <c r="V211" s="38"/>
      <c r="W211" s="38"/>
      <c r="X211" s="38"/>
      <c r="Y211" s="38"/>
    </row>
    <row r="212" spans="1:25" s="39" customFormat="1" ht="74.25" customHeight="1" hidden="1">
      <c r="A212" s="49" t="s">
        <v>88</v>
      </c>
      <c r="B212" s="1" t="s">
        <v>27</v>
      </c>
      <c r="C212" s="1" t="s">
        <v>226</v>
      </c>
      <c r="D212" s="1" t="s">
        <v>87</v>
      </c>
      <c r="E212" s="21"/>
      <c r="F212" s="10"/>
      <c r="G212" s="10"/>
      <c r="H212" s="10"/>
      <c r="I212" s="10"/>
      <c r="J212" s="10"/>
      <c r="K212" s="10"/>
      <c r="L212" s="10"/>
      <c r="M212" s="10"/>
      <c r="N212" s="10"/>
      <c r="O212" s="31"/>
      <c r="P212" s="43"/>
      <c r="Q212" s="44"/>
      <c r="R212" s="34"/>
      <c r="S212" s="34"/>
      <c r="T212" s="38"/>
      <c r="U212" s="38"/>
      <c r="V212" s="38"/>
      <c r="W212" s="38"/>
      <c r="X212" s="38"/>
      <c r="Y212" s="38"/>
    </row>
    <row r="213" spans="1:25" s="39" customFormat="1" ht="33" customHeight="1" hidden="1">
      <c r="A213" s="49" t="s">
        <v>93</v>
      </c>
      <c r="B213" s="1" t="s">
        <v>27</v>
      </c>
      <c r="C213" s="1" t="s">
        <v>226</v>
      </c>
      <c r="D213" s="1" t="s">
        <v>92</v>
      </c>
      <c r="E213" s="21"/>
      <c r="F213" s="10"/>
      <c r="G213" s="10"/>
      <c r="H213" s="10"/>
      <c r="I213" s="10"/>
      <c r="J213" s="10"/>
      <c r="K213" s="10"/>
      <c r="L213" s="10"/>
      <c r="M213" s="10"/>
      <c r="N213" s="10"/>
      <c r="O213" s="31"/>
      <c r="P213" s="43"/>
      <c r="Q213" s="44"/>
      <c r="R213" s="34"/>
      <c r="S213" s="34"/>
      <c r="T213" s="38"/>
      <c r="U213" s="38"/>
      <c r="V213" s="38"/>
      <c r="W213" s="38"/>
      <c r="X213" s="38"/>
      <c r="Y213" s="38"/>
    </row>
    <row r="214" spans="1:25" s="39" customFormat="1" ht="33" customHeight="1">
      <c r="A214" s="54" t="s">
        <v>100</v>
      </c>
      <c r="B214" s="1" t="s">
        <v>27</v>
      </c>
      <c r="C214" s="1" t="s">
        <v>226</v>
      </c>
      <c r="D214" s="1" t="s">
        <v>99</v>
      </c>
      <c r="E214" s="21">
        <v>66220</v>
      </c>
      <c r="F214" s="10"/>
      <c r="G214" s="10"/>
      <c r="H214" s="10"/>
      <c r="I214" s="10"/>
      <c r="J214" s="10"/>
      <c r="K214" s="10"/>
      <c r="L214" s="10"/>
      <c r="M214" s="10"/>
      <c r="N214" s="10"/>
      <c r="O214" s="31"/>
      <c r="P214" s="43"/>
      <c r="Q214" s="44"/>
      <c r="R214" s="34"/>
      <c r="S214" s="34"/>
      <c r="T214" s="38"/>
      <c r="U214" s="38"/>
      <c r="V214" s="38"/>
      <c r="W214" s="38"/>
      <c r="X214" s="38"/>
      <c r="Y214" s="38"/>
    </row>
    <row r="215" spans="1:25" s="39" customFormat="1" ht="45" customHeight="1">
      <c r="A215" s="54" t="s">
        <v>137</v>
      </c>
      <c r="B215" s="1" t="s">
        <v>27</v>
      </c>
      <c r="C215" s="1" t="s">
        <v>227</v>
      </c>
      <c r="D215" s="1" t="s">
        <v>3</v>
      </c>
      <c r="E215" s="21">
        <f>SUM(E217+E220+E222)</f>
        <v>1008.028</v>
      </c>
      <c r="F215" s="10"/>
      <c r="G215" s="10"/>
      <c r="H215" s="10"/>
      <c r="I215" s="10"/>
      <c r="J215" s="10"/>
      <c r="K215" s="10"/>
      <c r="L215" s="10"/>
      <c r="M215" s="10"/>
      <c r="N215" s="27"/>
      <c r="O215" s="45"/>
      <c r="P215" s="32"/>
      <c r="Q215" s="44"/>
      <c r="R215" s="34"/>
      <c r="S215" s="34"/>
      <c r="T215" s="38"/>
      <c r="U215" s="38"/>
      <c r="V215" s="38"/>
      <c r="W215" s="38"/>
      <c r="X215" s="38"/>
      <c r="Y215" s="38"/>
    </row>
    <row r="216" spans="1:25" s="39" customFormat="1" ht="27">
      <c r="A216" s="58" t="s">
        <v>229</v>
      </c>
      <c r="B216" s="1" t="s">
        <v>27</v>
      </c>
      <c r="C216" s="1" t="s">
        <v>228</v>
      </c>
      <c r="D216" s="1" t="s">
        <v>3</v>
      </c>
      <c r="E216" s="21">
        <f>SUM(E215)</f>
        <v>1008.028</v>
      </c>
      <c r="F216" s="10"/>
      <c r="G216" s="10"/>
      <c r="H216" s="10"/>
      <c r="I216" s="10"/>
      <c r="J216" s="10"/>
      <c r="K216" s="10"/>
      <c r="L216" s="10"/>
      <c r="M216" s="10"/>
      <c r="N216" s="27"/>
      <c r="O216" s="45"/>
      <c r="P216" s="32"/>
      <c r="Q216" s="44"/>
      <c r="R216" s="34"/>
      <c r="S216" s="34"/>
      <c r="T216" s="38"/>
      <c r="U216" s="38"/>
      <c r="V216" s="38"/>
      <c r="W216" s="38"/>
      <c r="X216" s="38"/>
      <c r="Y216" s="38"/>
    </row>
    <row r="217" spans="1:25" s="39" customFormat="1" ht="13.5">
      <c r="A217" s="49" t="s">
        <v>313</v>
      </c>
      <c r="B217" s="1" t="s">
        <v>27</v>
      </c>
      <c r="C217" s="1" t="s">
        <v>230</v>
      </c>
      <c r="D217" s="1" t="s">
        <v>3</v>
      </c>
      <c r="E217" s="21">
        <f>SUM(E218:E219)</f>
        <v>1008.028</v>
      </c>
      <c r="F217" s="10"/>
      <c r="G217" s="10"/>
      <c r="H217" s="10"/>
      <c r="I217" s="10"/>
      <c r="J217" s="10"/>
      <c r="K217" s="10"/>
      <c r="L217" s="10"/>
      <c r="M217" s="10"/>
      <c r="N217" s="27"/>
      <c r="O217" s="45"/>
      <c r="P217" s="32"/>
      <c r="Q217" s="44"/>
      <c r="R217" s="34"/>
      <c r="S217" s="34"/>
      <c r="T217" s="38"/>
      <c r="U217" s="38"/>
      <c r="V217" s="38"/>
      <c r="W217" s="38"/>
      <c r="X217" s="38"/>
      <c r="Y217" s="38"/>
    </row>
    <row r="218" spans="1:25" s="39" customFormat="1" ht="0.75" customHeight="1" hidden="1">
      <c r="A218" s="49" t="s">
        <v>93</v>
      </c>
      <c r="B218" s="1" t="s">
        <v>27</v>
      </c>
      <c r="C218" s="1" t="s">
        <v>230</v>
      </c>
      <c r="D218" s="1" t="s">
        <v>92</v>
      </c>
      <c r="E218" s="21"/>
      <c r="F218" s="10"/>
      <c r="G218" s="10"/>
      <c r="H218" s="10"/>
      <c r="I218" s="10"/>
      <c r="J218" s="10"/>
      <c r="K218" s="10"/>
      <c r="L218" s="10"/>
      <c r="M218" s="10"/>
      <c r="N218" s="27"/>
      <c r="O218" s="45"/>
      <c r="P218" s="32"/>
      <c r="Q218" s="44"/>
      <c r="R218" s="34"/>
      <c r="S218" s="34"/>
      <c r="T218" s="38"/>
      <c r="U218" s="38"/>
      <c r="V218" s="38"/>
      <c r="W218" s="38"/>
      <c r="X218" s="38"/>
      <c r="Y218" s="38"/>
    </row>
    <row r="219" spans="1:25" s="39" customFormat="1" ht="27">
      <c r="A219" s="54" t="s">
        <v>100</v>
      </c>
      <c r="B219" s="1" t="s">
        <v>27</v>
      </c>
      <c r="C219" s="1" t="s">
        <v>230</v>
      </c>
      <c r="D219" s="1" t="s">
        <v>99</v>
      </c>
      <c r="E219" s="21">
        <v>1008.028</v>
      </c>
      <c r="F219" s="10"/>
      <c r="G219" s="10"/>
      <c r="H219" s="10"/>
      <c r="I219" s="10"/>
      <c r="J219" s="10"/>
      <c r="K219" s="10"/>
      <c r="L219" s="10"/>
      <c r="M219" s="10"/>
      <c r="N219" s="27"/>
      <c r="O219" s="45"/>
      <c r="P219" s="32"/>
      <c r="Q219" s="44"/>
      <c r="R219" s="34"/>
      <c r="S219" s="34"/>
      <c r="T219" s="38"/>
      <c r="U219" s="38"/>
      <c r="V219" s="38"/>
      <c r="W219" s="38"/>
      <c r="X219" s="38"/>
      <c r="Y219" s="38"/>
    </row>
    <row r="220" spans="1:25" s="39" customFormat="1" ht="54.75" hidden="1">
      <c r="A220" s="49" t="s">
        <v>121</v>
      </c>
      <c r="B220" s="1" t="s">
        <v>27</v>
      </c>
      <c r="C220" s="1" t="s">
        <v>233</v>
      </c>
      <c r="D220" s="1" t="s">
        <v>3</v>
      </c>
      <c r="E220" s="21">
        <f>E221</f>
        <v>0</v>
      </c>
      <c r="F220" s="10"/>
      <c r="G220" s="10"/>
      <c r="H220" s="10"/>
      <c r="I220" s="10"/>
      <c r="J220" s="10"/>
      <c r="K220" s="10"/>
      <c r="L220" s="10"/>
      <c r="M220" s="10"/>
      <c r="N220" s="27"/>
      <c r="O220" s="45"/>
      <c r="P220" s="32"/>
      <c r="Q220" s="44"/>
      <c r="R220" s="34"/>
      <c r="S220" s="34"/>
      <c r="T220" s="38"/>
      <c r="U220" s="38"/>
      <c r="V220" s="38"/>
      <c r="W220" s="38"/>
      <c r="X220" s="38"/>
      <c r="Y220" s="38"/>
    </row>
    <row r="221" spans="1:25" s="39" customFormat="1" ht="41.25" hidden="1">
      <c r="A221" s="49" t="s">
        <v>98</v>
      </c>
      <c r="B221" s="1" t="s">
        <v>27</v>
      </c>
      <c r="C221" s="1" t="s">
        <v>233</v>
      </c>
      <c r="D221" s="1" t="s">
        <v>97</v>
      </c>
      <c r="E221" s="21"/>
      <c r="F221" s="10"/>
      <c r="G221" s="10"/>
      <c r="H221" s="10"/>
      <c r="I221" s="10"/>
      <c r="J221" s="10"/>
      <c r="K221" s="10"/>
      <c r="L221" s="10"/>
      <c r="M221" s="10"/>
      <c r="N221" s="27"/>
      <c r="O221" s="45"/>
      <c r="P221" s="32"/>
      <c r="Q221" s="44"/>
      <c r="R221" s="34"/>
      <c r="S221" s="34"/>
      <c r="T221" s="38"/>
      <c r="U221" s="38"/>
      <c r="V221" s="38"/>
      <c r="W221" s="38"/>
      <c r="X221" s="38"/>
      <c r="Y221" s="38"/>
    </row>
    <row r="222" spans="1:25" s="39" customFormat="1" ht="96" hidden="1">
      <c r="A222" s="49" t="s">
        <v>152</v>
      </c>
      <c r="B222" s="1" t="s">
        <v>27</v>
      </c>
      <c r="C222" s="1" t="s">
        <v>234</v>
      </c>
      <c r="D222" s="1" t="s">
        <v>3</v>
      </c>
      <c r="E222" s="21">
        <f>SUM(E223)</f>
        <v>0</v>
      </c>
      <c r="F222" s="10"/>
      <c r="G222" s="10"/>
      <c r="H222" s="10"/>
      <c r="I222" s="10"/>
      <c r="J222" s="10"/>
      <c r="K222" s="10"/>
      <c r="L222" s="10"/>
      <c r="M222" s="10"/>
      <c r="N222" s="27"/>
      <c r="O222" s="45"/>
      <c r="P222" s="32"/>
      <c r="Q222" s="44"/>
      <c r="R222" s="34"/>
      <c r="S222" s="34"/>
      <c r="T222" s="38"/>
      <c r="U222" s="38"/>
      <c r="V222" s="38"/>
      <c r="W222" s="38"/>
      <c r="X222" s="38"/>
      <c r="Y222" s="38"/>
    </row>
    <row r="223" spans="1:25" s="39" customFormat="1" ht="41.25" hidden="1">
      <c r="A223" s="49" t="s">
        <v>98</v>
      </c>
      <c r="B223" s="1" t="s">
        <v>27</v>
      </c>
      <c r="C223" s="1" t="s">
        <v>234</v>
      </c>
      <c r="D223" s="1" t="s">
        <v>97</v>
      </c>
      <c r="E223" s="21"/>
      <c r="F223" s="10"/>
      <c r="G223" s="10"/>
      <c r="H223" s="10"/>
      <c r="I223" s="10"/>
      <c r="J223" s="10"/>
      <c r="K223" s="10"/>
      <c r="L223" s="10"/>
      <c r="M223" s="10"/>
      <c r="N223" s="27"/>
      <c r="O223" s="45"/>
      <c r="P223" s="32"/>
      <c r="Q223" s="44"/>
      <c r="R223" s="34"/>
      <c r="S223" s="34"/>
      <c r="T223" s="38"/>
      <c r="U223" s="38"/>
      <c r="V223" s="38"/>
      <c r="W223" s="38"/>
      <c r="X223" s="38"/>
      <c r="Y223" s="38"/>
    </row>
    <row r="224" spans="1:15" ht="15.75" customHeight="1" outlineLevel="1">
      <c r="A224" s="49" t="s">
        <v>22</v>
      </c>
      <c r="B224" s="1" t="s">
        <v>12</v>
      </c>
      <c r="C224" s="1" t="s">
        <v>172</v>
      </c>
      <c r="D224" s="1" t="s">
        <v>3</v>
      </c>
      <c r="E224" s="21">
        <f>SUM(E229+E262+E225)</f>
        <v>204405.402</v>
      </c>
      <c r="F224" s="10" t="e">
        <f>SUM(#REF!+#REF!+#REF!+#REF!+#REF!)</f>
        <v>#REF!</v>
      </c>
      <c r="G224" s="10" t="e">
        <f>SUM(#REF!+#REF!+#REF!+#REF!+#REF!)</f>
        <v>#REF!</v>
      </c>
      <c r="H224" s="10" t="e">
        <f>SUM(#REF!+#REF!+#REF!+#REF!+#REF!)</f>
        <v>#REF!</v>
      </c>
      <c r="I224" s="10" t="e">
        <f>SUM(#REF!+#REF!+#REF!+#REF!)</f>
        <v>#REF!</v>
      </c>
      <c r="J224" s="10" t="e">
        <f>SUM(#REF!+#REF!+#REF!+#REF!)</f>
        <v>#REF!</v>
      </c>
      <c r="K224" s="10" t="e">
        <f>SUM(#REF!+#REF!+#REF!+#REF!)</f>
        <v>#REF!</v>
      </c>
      <c r="L224" s="10" t="e">
        <f>SUM(#REF!+#REF!+#REF!+#REF!)</f>
        <v>#REF!</v>
      </c>
      <c r="M224" s="10" t="e">
        <f>SUM(#REF!+#REF!+#REF!+#REF!)</f>
        <v>#REF!</v>
      </c>
      <c r="N224" s="10" t="e">
        <f>SUM(#REF!+#REF!+#REF!+#REF!)</f>
        <v>#REF!</v>
      </c>
      <c r="O224" s="21" t="e">
        <f>SUM(#REF!+#REF!+#REF!+#REF!+#REF!)</f>
        <v>#REF!</v>
      </c>
    </row>
    <row r="225" spans="1:15" ht="27" outlineLevel="1">
      <c r="A225" s="63" t="s">
        <v>90</v>
      </c>
      <c r="B225" s="1" t="s">
        <v>12</v>
      </c>
      <c r="C225" s="1" t="s">
        <v>173</v>
      </c>
      <c r="D225" s="1" t="s">
        <v>3</v>
      </c>
      <c r="E225" s="70">
        <f>SUM(E226)</f>
        <v>101.2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21"/>
    </row>
    <row r="226" spans="1:15" ht="13.5" outlineLevel="1">
      <c r="A226" s="63" t="s">
        <v>175</v>
      </c>
      <c r="B226" s="12" t="s">
        <v>12</v>
      </c>
      <c r="C226" s="1" t="s">
        <v>174</v>
      </c>
      <c r="D226" s="12" t="s">
        <v>3</v>
      </c>
      <c r="E226" s="70">
        <f>SUM(E227)</f>
        <v>101.2</v>
      </c>
      <c r="F226" s="10"/>
      <c r="G226" s="10"/>
      <c r="H226" s="10"/>
      <c r="I226" s="10"/>
      <c r="J226" s="10"/>
      <c r="K226" s="10"/>
      <c r="L226" s="10"/>
      <c r="M226" s="10"/>
      <c r="N226" s="10"/>
      <c r="O226" s="21"/>
    </row>
    <row r="227" spans="1:15" ht="27" outlineLevel="1">
      <c r="A227" s="64" t="s">
        <v>123</v>
      </c>
      <c r="B227" s="12" t="s">
        <v>12</v>
      </c>
      <c r="C227" s="1" t="s">
        <v>348</v>
      </c>
      <c r="D227" s="12" t="s">
        <v>3</v>
      </c>
      <c r="E227" s="70">
        <f>SUM(E228)</f>
        <v>101.2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21"/>
    </row>
    <row r="228" spans="1:15" ht="27" outlineLevel="1">
      <c r="A228" s="58" t="s">
        <v>100</v>
      </c>
      <c r="B228" s="12" t="s">
        <v>12</v>
      </c>
      <c r="C228" s="1" t="s">
        <v>348</v>
      </c>
      <c r="D228" s="12" t="s">
        <v>99</v>
      </c>
      <c r="E228" s="70">
        <v>101.2</v>
      </c>
      <c r="F228" s="10"/>
      <c r="G228" s="10"/>
      <c r="H228" s="10"/>
      <c r="I228" s="10"/>
      <c r="J228" s="10"/>
      <c r="K228" s="10"/>
      <c r="L228" s="10"/>
      <c r="M228" s="10"/>
      <c r="N228" s="10"/>
      <c r="O228" s="21"/>
    </row>
    <row r="229" spans="1:15" ht="45" customHeight="1" outlineLevel="1">
      <c r="A229" s="49" t="s">
        <v>136</v>
      </c>
      <c r="B229" s="1" t="s">
        <v>12</v>
      </c>
      <c r="C229" s="1" t="s">
        <v>231</v>
      </c>
      <c r="D229" s="1" t="s">
        <v>3</v>
      </c>
      <c r="E229" s="21">
        <f>SUM(E231+E236+E241+E244+E248+E254)</f>
        <v>193960.402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21"/>
    </row>
    <row r="230" spans="1:15" ht="45" customHeight="1" outlineLevel="1">
      <c r="A230" s="49" t="s">
        <v>224</v>
      </c>
      <c r="B230" s="1" t="s">
        <v>12</v>
      </c>
      <c r="C230" s="1" t="s">
        <v>223</v>
      </c>
      <c r="D230" s="1" t="s">
        <v>3</v>
      </c>
      <c r="E230" s="21">
        <f>SUM(E229)</f>
        <v>193960.402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21"/>
    </row>
    <row r="231" spans="1:15" ht="47.25" customHeight="1" outlineLevel="1">
      <c r="A231" s="49" t="s">
        <v>139</v>
      </c>
      <c r="B231" s="1" t="s">
        <v>12</v>
      </c>
      <c r="C231" s="1" t="s">
        <v>232</v>
      </c>
      <c r="D231" s="1" t="s">
        <v>3</v>
      </c>
      <c r="E231" s="21">
        <f>SUM(E232:E235)</f>
        <v>54633.902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21"/>
    </row>
    <row r="232" spans="1:15" ht="77.25" customHeight="1" hidden="1" outlineLevel="1">
      <c r="A232" s="49" t="s">
        <v>88</v>
      </c>
      <c r="B232" s="1" t="s">
        <v>12</v>
      </c>
      <c r="C232" s="1" t="s">
        <v>232</v>
      </c>
      <c r="D232" s="1" t="s">
        <v>87</v>
      </c>
      <c r="E232" s="21"/>
      <c r="F232" s="10"/>
      <c r="G232" s="10"/>
      <c r="H232" s="10"/>
      <c r="I232" s="10"/>
      <c r="J232" s="10"/>
      <c r="K232" s="10"/>
      <c r="L232" s="10"/>
      <c r="M232" s="10"/>
      <c r="N232" s="10"/>
      <c r="O232" s="21"/>
    </row>
    <row r="233" spans="1:15" ht="31.5" customHeight="1" hidden="1" outlineLevel="1">
      <c r="A233" s="49" t="s">
        <v>93</v>
      </c>
      <c r="B233" s="1" t="s">
        <v>12</v>
      </c>
      <c r="C233" s="1" t="s">
        <v>232</v>
      </c>
      <c r="D233" s="1" t="s">
        <v>92</v>
      </c>
      <c r="E233" s="21"/>
      <c r="F233" s="10"/>
      <c r="G233" s="10"/>
      <c r="H233" s="10"/>
      <c r="I233" s="10"/>
      <c r="J233" s="10"/>
      <c r="K233" s="10"/>
      <c r="L233" s="10"/>
      <c r="M233" s="10"/>
      <c r="N233" s="10"/>
      <c r="O233" s="21"/>
    </row>
    <row r="234" spans="1:15" ht="37.5" customHeight="1" outlineLevel="1">
      <c r="A234" s="54" t="s">
        <v>100</v>
      </c>
      <c r="B234" s="1" t="s">
        <v>12</v>
      </c>
      <c r="C234" s="1" t="s">
        <v>232</v>
      </c>
      <c r="D234" s="1" t="s">
        <v>99</v>
      </c>
      <c r="E234" s="21">
        <v>54633.902</v>
      </c>
      <c r="F234" s="10"/>
      <c r="G234" s="10"/>
      <c r="H234" s="10"/>
      <c r="I234" s="10"/>
      <c r="J234" s="10"/>
      <c r="K234" s="10"/>
      <c r="L234" s="10"/>
      <c r="M234" s="10"/>
      <c r="N234" s="10"/>
      <c r="O234" s="21"/>
    </row>
    <row r="235" spans="1:15" ht="15.75" customHeight="1" hidden="1" outlineLevel="1">
      <c r="A235" s="49" t="s">
        <v>95</v>
      </c>
      <c r="B235" s="1" t="s">
        <v>12</v>
      </c>
      <c r="C235" s="1" t="s">
        <v>232</v>
      </c>
      <c r="D235" s="1" t="s">
        <v>94</v>
      </c>
      <c r="E235" s="21"/>
      <c r="F235" s="10"/>
      <c r="G235" s="10"/>
      <c r="H235" s="10"/>
      <c r="I235" s="10"/>
      <c r="J235" s="10"/>
      <c r="K235" s="10"/>
      <c r="L235" s="10"/>
      <c r="M235" s="10"/>
      <c r="N235" s="10"/>
      <c r="O235" s="21"/>
    </row>
    <row r="236" spans="1:15" ht="47.25" customHeight="1" outlineLevel="1">
      <c r="A236" s="49" t="s">
        <v>140</v>
      </c>
      <c r="B236" s="1" t="s">
        <v>12</v>
      </c>
      <c r="C236" s="1" t="s">
        <v>235</v>
      </c>
      <c r="D236" s="1" t="s">
        <v>3</v>
      </c>
      <c r="E236" s="21">
        <f>SUM(E237:E240)</f>
        <v>27764.4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21"/>
    </row>
    <row r="237" spans="1:15" ht="69" hidden="1" outlineLevel="1">
      <c r="A237" s="49" t="s">
        <v>88</v>
      </c>
      <c r="B237" s="1" t="s">
        <v>12</v>
      </c>
      <c r="C237" s="1" t="s">
        <v>235</v>
      </c>
      <c r="D237" s="1" t="s">
        <v>87</v>
      </c>
      <c r="E237" s="21"/>
      <c r="F237" s="10"/>
      <c r="G237" s="10"/>
      <c r="H237" s="10"/>
      <c r="I237" s="10"/>
      <c r="J237" s="10"/>
      <c r="K237" s="10"/>
      <c r="L237" s="10"/>
      <c r="M237" s="10"/>
      <c r="N237" s="10"/>
      <c r="O237" s="21"/>
    </row>
    <row r="238" spans="1:15" ht="27" hidden="1" outlineLevel="1">
      <c r="A238" s="49" t="s">
        <v>93</v>
      </c>
      <c r="B238" s="1" t="s">
        <v>12</v>
      </c>
      <c r="C238" s="1" t="s">
        <v>235</v>
      </c>
      <c r="D238" s="1" t="s">
        <v>92</v>
      </c>
      <c r="E238" s="21"/>
      <c r="F238" s="10"/>
      <c r="G238" s="10"/>
      <c r="H238" s="10"/>
      <c r="I238" s="10"/>
      <c r="J238" s="10"/>
      <c r="K238" s="10"/>
      <c r="L238" s="10"/>
      <c r="M238" s="10"/>
      <c r="N238" s="10"/>
      <c r="O238" s="21"/>
    </row>
    <row r="239" spans="1:15" ht="29.25" customHeight="1" outlineLevel="1">
      <c r="A239" s="54" t="s">
        <v>100</v>
      </c>
      <c r="B239" s="1" t="s">
        <v>12</v>
      </c>
      <c r="C239" s="1" t="s">
        <v>235</v>
      </c>
      <c r="D239" s="1" t="s">
        <v>99</v>
      </c>
      <c r="E239" s="21">
        <v>27764.4</v>
      </c>
      <c r="F239" s="10"/>
      <c r="G239" s="10"/>
      <c r="H239" s="10"/>
      <c r="I239" s="10"/>
      <c r="J239" s="10"/>
      <c r="K239" s="10"/>
      <c r="L239" s="10"/>
      <c r="M239" s="10"/>
      <c r="N239" s="10"/>
      <c r="O239" s="21"/>
    </row>
    <row r="240" spans="1:15" ht="13.5" hidden="1" outlineLevel="1">
      <c r="A240" s="49" t="s">
        <v>95</v>
      </c>
      <c r="B240" s="1" t="s">
        <v>12</v>
      </c>
      <c r="C240" s="1" t="s">
        <v>235</v>
      </c>
      <c r="D240" s="1" t="s">
        <v>94</v>
      </c>
      <c r="E240" s="21"/>
      <c r="F240" s="10"/>
      <c r="G240" s="10"/>
      <c r="H240" s="10"/>
      <c r="I240" s="10"/>
      <c r="J240" s="10"/>
      <c r="K240" s="10"/>
      <c r="L240" s="10"/>
      <c r="M240" s="10"/>
      <c r="N240" s="10"/>
      <c r="O240" s="21"/>
    </row>
    <row r="241" spans="1:15" ht="30.75" customHeight="1" outlineLevel="1">
      <c r="A241" s="49" t="s">
        <v>65</v>
      </c>
      <c r="B241" s="1" t="s">
        <v>12</v>
      </c>
      <c r="C241" s="1" t="s">
        <v>236</v>
      </c>
      <c r="D241" s="1" t="s">
        <v>3</v>
      </c>
      <c r="E241" s="21">
        <f>SUM(E242+E243)</f>
        <v>2990</v>
      </c>
      <c r="F241" s="10"/>
      <c r="G241" s="10"/>
      <c r="H241" s="10"/>
      <c r="I241" s="10"/>
      <c r="J241" s="10"/>
      <c r="K241" s="10"/>
      <c r="L241" s="10"/>
      <c r="M241" s="10"/>
      <c r="N241" s="10"/>
      <c r="O241" s="21"/>
    </row>
    <row r="242" spans="1:15" ht="29.25" customHeight="1" hidden="1" outlineLevel="1">
      <c r="A242" s="49" t="s">
        <v>93</v>
      </c>
      <c r="B242" s="1" t="s">
        <v>12</v>
      </c>
      <c r="C242" s="1" t="s">
        <v>236</v>
      </c>
      <c r="D242" s="1" t="s">
        <v>92</v>
      </c>
      <c r="E242" s="21"/>
      <c r="F242" s="10"/>
      <c r="G242" s="10"/>
      <c r="H242" s="10"/>
      <c r="I242" s="10"/>
      <c r="J242" s="10"/>
      <c r="K242" s="10"/>
      <c r="L242" s="10"/>
      <c r="M242" s="10"/>
      <c r="N242" s="10"/>
      <c r="O242" s="21"/>
    </row>
    <row r="243" spans="1:15" ht="29.25" customHeight="1" outlineLevel="1">
      <c r="A243" s="54" t="s">
        <v>100</v>
      </c>
      <c r="B243" s="1" t="s">
        <v>12</v>
      </c>
      <c r="C243" s="1" t="s">
        <v>236</v>
      </c>
      <c r="D243" s="1" t="s">
        <v>99</v>
      </c>
      <c r="E243" s="21">
        <v>2990</v>
      </c>
      <c r="F243" s="10"/>
      <c r="G243" s="10"/>
      <c r="H243" s="10"/>
      <c r="I243" s="10"/>
      <c r="J243" s="10"/>
      <c r="K243" s="10"/>
      <c r="L243" s="10"/>
      <c r="M243" s="10"/>
      <c r="N243" s="10"/>
      <c r="O243" s="21"/>
    </row>
    <row r="244" spans="1:15" ht="62.25" customHeight="1" outlineLevel="1">
      <c r="A244" s="49" t="s">
        <v>50</v>
      </c>
      <c r="B244" s="1" t="s">
        <v>12</v>
      </c>
      <c r="C244" s="1" t="s">
        <v>237</v>
      </c>
      <c r="D244" s="1" t="s">
        <v>3</v>
      </c>
      <c r="E244" s="21">
        <f>SUM(E245:E247)</f>
        <v>104363</v>
      </c>
      <c r="F244" s="10"/>
      <c r="G244" s="10"/>
      <c r="H244" s="10"/>
      <c r="I244" s="10"/>
      <c r="J244" s="10"/>
      <c r="K244" s="10"/>
      <c r="L244" s="10"/>
      <c r="M244" s="10"/>
      <c r="N244" s="10"/>
      <c r="O244" s="21"/>
    </row>
    <row r="245" spans="1:15" ht="75.75" customHeight="1" hidden="1" outlineLevel="1">
      <c r="A245" s="49" t="s">
        <v>88</v>
      </c>
      <c r="B245" s="1" t="s">
        <v>12</v>
      </c>
      <c r="C245" s="1" t="s">
        <v>237</v>
      </c>
      <c r="D245" s="1" t="s">
        <v>87</v>
      </c>
      <c r="E245" s="21"/>
      <c r="F245" s="10"/>
      <c r="G245" s="10"/>
      <c r="H245" s="10"/>
      <c r="I245" s="10"/>
      <c r="J245" s="10"/>
      <c r="K245" s="10"/>
      <c r="L245" s="10"/>
      <c r="M245" s="10"/>
      <c r="N245" s="10"/>
      <c r="O245" s="21"/>
    </row>
    <row r="246" spans="1:15" ht="31.5" customHeight="1" hidden="1" outlineLevel="1">
      <c r="A246" s="49" t="s">
        <v>93</v>
      </c>
      <c r="B246" s="1" t="s">
        <v>12</v>
      </c>
      <c r="C246" s="1" t="s">
        <v>237</v>
      </c>
      <c r="D246" s="1" t="s">
        <v>92</v>
      </c>
      <c r="E246" s="21"/>
      <c r="F246" s="10"/>
      <c r="G246" s="10"/>
      <c r="H246" s="10"/>
      <c r="I246" s="10"/>
      <c r="J246" s="10"/>
      <c r="K246" s="10"/>
      <c r="L246" s="10"/>
      <c r="M246" s="10"/>
      <c r="N246" s="10"/>
      <c r="O246" s="21"/>
    </row>
    <row r="247" spans="1:15" ht="31.5" customHeight="1" outlineLevel="1">
      <c r="A247" s="54" t="s">
        <v>100</v>
      </c>
      <c r="B247" s="1" t="s">
        <v>12</v>
      </c>
      <c r="C247" s="1" t="s">
        <v>237</v>
      </c>
      <c r="D247" s="1" t="s">
        <v>99</v>
      </c>
      <c r="E247" s="21">
        <v>104363</v>
      </c>
      <c r="F247" s="10"/>
      <c r="G247" s="10"/>
      <c r="H247" s="10"/>
      <c r="I247" s="10"/>
      <c r="J247" s="10"/>
      <c r="K247" s="10"/>
      <c r="L247" s="10"/>
      <c r="M247" s="10"/>
      <c r="N247" s="10"/>
      <c r="O247" s="21"/>
    </row>
    <row r="248" spans="1:15" ht="45" customHeight="1" outlineLevel="1">
      <c r="A248" s="54" t="s">
        <v>333</v>
      </c>
      <c r="B248" s="1" t="s">
        <v>12</v>
      </c>
      <c r="C248" s="1" t="s">
        <v>238</v>
      </c>
      <c r="D248" s="1" t="s">
        <v>3</v>
      </c>
      <c r="E248" s="21">
        <f>SUM(E250+E252)</f>
        <v>3633.1</v>
      </c>
      <c r="F248" s="10"/>
      <c r="G248" s="10"/>
      <c r="H248" s="10"/>
      <c r="I248" s="10"/>
      <c r="J248" s="10"/>
      <c r="K248" s="10"/>
      <c r="L248" s="10"/>
      <c r="M248" s="10"/>
      <c r="N248" s="10"/>
      <c r="O248" s="21"/>
    </row>
    <row r="249" spans="1:15" ht="27" outlineLevel="1">
      <c r="A249" s="54" t="s">
        <v>240</v>
      </c>
      <c r="B249" s="1" t="s">
        <v>12</v>
      </c>
      <c r="C249" s="1" t="s">
        <v>239</v>
      </c>
      <c r="D249" s="1" t="s">
        <v>3</v>
      </c>
      <c r="E249" s="21">
        <f>SUM(E248)</f>
        <v>3633.1</v>
      </c>
      <c r="F249" s="10"/>
      <c r="G249" s="10"/>
      <c r="H249" s="10"/>
      <c r="I249" s="10"/>
      <c r="J249" s="10"/>
      <c r="K249" s="10"/>
      <c r="L249" s="10"/>
      <c r="M249" s="10"/>
      <c r="N249" s="10"/>
      <c r="O249" s="21"/>
    </row>
    <row r="250" spans="1:15" ht="13.5" outlineLevel="1">
      <c r="A250" s="49" t="s">
        <v>242</v>
      </c>
      <c r="B250" s="1" t="s">
        <v>12</v>
      </c>
      <c r="C250" s="1" t="s">
        <v>241</v>
      </c>
      <c r="D250" s="1" t="s">
        <v>3</v>
      </c>
      <c r="E250" s="21">
        <f>SUM(E251)</f>
        <v>2633.1</v>
      </c>
      <c r="F250" s="10"/>
      <c r="G250" s="10"/>
      <c r="H250" s="10"/>
      <c r="I250" s="10"/>
      <c r="J250" s="10"/>
      <c r="K250" s="10"/>
      <c r="L250" s="10"/>
      <c r="M250" s="10"/>
      <c r="N250" s="10"/>
      <c r="O250" s="21"/>
    </row>
    <row r="251" spans="1:15" ht="31.5" customHeight="1" outlineLevel="1">
      <c r="A251" s="54" t="s">
        <v>100</v>
      </c>
      <c r="B251" s="1" t="s">
        <v>12</v>
      </c>
      <c r="C251" s="1" t="s">
        <v>241</v>
      </c>
      <c r="D251" s="1" t="s">
        <v>99</v>
      </c>
      <c r="E251" s="21">
        <v>2633.1</v>
      </c>
      <c r="F251" s="10"/>
      <c r="G251" s="10"/>
      <c r="H251" s="10"/>
      <c r="I251" s="10"/>
      <c r="J251" s="10"/>
      <c r="K251" s="10"/>
      <c r="L251" s="10"/>
      <c r="M251" s="10"/>
      <c r="N251" s="10"/>
      <c r="O251" s="21"/>
    </row>
    <row r="252" spans="1:15" ht="27" outlineLevel="1">
      <c r="A252" s="54" t="s">
        <v>345</v>
      </c>
      <c r="B252" s="1" t="s">
        <v>12</v>
      </c>
      <c r="C252" s="1" t="s">
        <v>344</v>
      </c>
      <c r="D252" s="1" t="s">
        <v>3</v>
      </c>
      <c r="E252" s="21">
        <f>SUM(E253)</f>
        <v>1000</v>
      </c>
      <c r="F252" s="10"/>
      <c r="G252" s="10"/>
      <c r="H252" s="10"/>
      <c r="I252" s="10"/>
      <c r="J252" s="10"/>
      <c r="K252" s="10"/>
      <c r="L252" s="10"/>
      <c r="M252" s="10"/>
      <c r="N252" s="10"/>
      <c r="O252" s="21"/>
    </row>
    <row r="253" spans="1:15" ht="32.25" customHeight="1" outlineLevel="1">
      <c r="A253" s="54" t="s">
        <v>100</v>
      </c>
      <c r="B253" s="1" t="s">
        <v>12</v>
      </c>
      <c r="C253" s="1" t="s">
        <v>344</v>
      </c>
      <c r="D253" s="1" t="s">
        <v>99</v>
      </c>
      <c r="E253" s="21">
        <v>1000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21"/>
    </row>
    <row r="254" spans="1:15" ht="31.5" customHeight="1" outlineLevel="1">
      <c r="A254" s="54" t="s">
        <v>141</v>
      </c>
      <c r="B254" s="1" t="s">
        <v>12</v>
      </c>
      <c r="C254" s="1" t="s">
        <v>243</v>
      </c>
      <c r="D254" s="1" t="s">
        <v>3</v>
      </c>
      <c r="E254" s="21">
        <f>SUM(E256+E259)</f>
        <v>576</v>
      </c>
      <c r="F254" s="10"/>
      <c r="G254" s="10"/>
      <c r="H254" s="10"/>
      <c r="I254" s="10"/>
      <c r="J254" s="10"/>
      <c r="K254" s="10"/>
      <c r="L254" s="10"/>
      <c r="M254" s="10"/>
      <c r="N254" s="10"/>
      <c r="O254" s="21"/>
    </row>
    <row r="255" spans="1:15" ht="13.5" outlineLevel="1">
      <c r="A255" s="49" t="s">
        <v>245</v>
      </c>
      <c r="B255" s="1" t="s">
        <v>12</v>
      </c>
      <c r="C255" s="1" t="s">
        <v>244</v>
      </c>
      <c r="D255" s="1" t="s">
        <v>3</v>
      </c>
      <c r="E255" s="21">
        <f>SUM(E254)</f>
        <v>576</v>
      </c>
      <c r="F255" s="10"/>
      <c r="G255" s="10"/>
      <c r="H255" s="10"/>
      <c r="I255" s="10"/>
      <c r="J255" s="10"/>
      <c r="K255" s="10"/>
      <c r="L255" s="10"/>
      <c r="M255" s="10"/>
      <c r="N255" s="10"/>
      <c r="O255" s="21"/>
    </row>
    <row r="256" spans="1:15" ht="15.75" customHeight="1" outlineLevel="1">
      <c r="A256" s="49" t="s">
        <v>247</v>
      </c>
      <c r="B256" s="1" t="s">
        <v>12</v>
      </c>
      <c r="C256" s="1" t="s">
        <v>246</v>
      </c>
      <c r="D256" s="1" t="s">
        <v>3</v>
      </c>
      <c r="E256" s="21">
        <f>SUM(E257+E258)</f>
        <v>576</v>
      </c>
      <c r="F256" s="10"/>
      <c r="G256" s="10"/>
      <c r="H256" s="10"/>
      <c r="I256" s="10"/>
      <c r="J256" s="10"/>
      <c r="K256" s="10"/>
      <c r="L256" s="10"/>
      <c r="M256" s="10"/>
      <c r="N256" s="10"/>
      <c r="O256" s="21"/>
    </row>
    <row r="257" spans="1:15" ht="32.25" customHeight="1" hidden="1" outlineLevel="1">
      <c r="A257" s="49" t="s">
        <v>93</v>
      </c>
      <c r="B257" s="1" t="s">
        <v>12</v>
      </c>
      <c r="C257" s="1" t="s">
        <v>246</v>
      </c>
      <c r="D257" s="1" t="s">
        <v>92</v>
      </c>
      <c r="E257" s="21"/>
      <c r="F257" s="10"/>
      <c r="G257" s="10"/>
      <c r="H257" s="10"/>
      <c r="I257" s="10"/>
      <c r="J257" s="10"/>
      <c r="K257" s="10"/>
      <c r="L257" s="10"/>
      <c r="M257" s="10"/>
      <c r="N257" s="10"/>
      <c r="O257" s="21"/>
    </row>
    <row r="258" spans="1:15" ht="33.75" customHeight="1" outlineLevel="1">
      <c r="A258" s="54" t="s">
        <v>100</v>
      </c>
      <c r="B258" s="1" t="s">
        <v>12</v>
      </c>
      <c r="C258" s="1" t="s">
        <v>246</v>
      </c>
      <c r="D258" s="1" t="s">
        <v>99</v>
      </c>
      <c r="E258" s="21">
        <v>576</v>
      </c>
      <c r="F258" s="10"/>
      <c r="G258" s="10"/>
      <c r="H258" s="10"/>
      <c r="I258" s="10"/>
      <c r="J258" s="10"/>
      <c r="K258" s="10"/>
      <c r="L258" s="10"/>
      <c r="M258" s="10"/>
      <c r="N258" s="10"/>
      <c r="O258" s="21"/>
    </row>
    <row r="259" spans="1:15" ht="54.75" hidden="1" outlineLevel="1">
      <c r="A259" s="49" t="s">
        <v>153</v>
      </c>
      <c r="B259" s="1" t="s">
        <v>12</v>
      </c>
      <c r="C259" s="1" t="s">
        <v>248</v>
      </c>
      <c r="D259" s="1" t="s">
        <v>3</v>
      </c>
      <c r="E259" s="21">
        <f>SUM(E260+E261)</f>
        <v>0</v>
      </c>
      <c r="F259" s="10"/>
      <c r="G259" s="10"/>
      <c r="H259" s="10"/>
      <c r="I259" s="10"/>
      <c r="J259" s="10"/>
      <c r="K259" s="10"/>
      <c r="L259" s="10"/>
      <c r="M259" s="10"/>
      <c r="N259" s="10"/>
      <c r="O259" s="21"/>
    </row>
    <row r="260" spans="1:15" ht="27" hidden="1" outlineLevel="1">
      <c r="A260" s="49" t="s">
        <v>93</v>
      </c>
      <c r="B260" s="1" t="s">
        <v>12</v>
      </c>
      <c r="C260" s="1" t="s">
        <v>248</v>
      </c>
      <c r="D260" s="1" t="s">
        <v>92</v>
      </c>
      <c r="E260" s="21"/>
      <c r="F260" s="10"/>
      <c r="G260" s="10"/>
      <c r="H260" s="10"/>
      <c r="I260" s="10"/>
      <c r="J260" s="10"/>
      <c r="K260" s="10"/>
      <c r="L260" s="10"/>
      <c r="M260" s="10"/>
      <c r="N260" s="10"/>
      <c r="O260" s="21"/>
    </row>
    <row r="261" spans="1:15" ht="27" hidden="1" outlineLevel="1">
      <c r="A261" s="54" t="s">
        <v>100</v>
      </c>
      <c r="B261" s="1" t="s">
        <v>12</v>
      </c>
      <c r="C261" s="1" t="s">
        <v>248</v>
      </c>
      <c r="D261" s="1" t="s">
        <v>99</v>
      </c>
      <c r="E261" s="21"/>
      <c r="F261" s="10"/>
      <c r="G261" s="10"/>
      <c r="H261" s="10"/>
      <c r="I261" s="10"/>
      <c r="J261" s="10"/>
      <c r="K261" s="10"/>
      <c r="L261" s="10"/>
      <c r="M261" s="10"/>
      <c r="N261" s="10"/>
      <c r="O261" s="21"/>
    </row>
    <row r="262" spans="1:15" ht="41.25" outlineLevel="5">
      <c r="A262" s="49" t="s">
        <v>334</v>
      </c>
      <c r="B262" s="1" t="s">
        <v>12</v>
      </c>
      <c r="C262" s="1" t="s">
        <v>249</v>
      </c>
      <c r="D262" s="1" t="s">
        <v>3</v>
      </c>
      <c r="E262" s="21">
        <f>SUM(E264)</f>
        <v>10343.8</v>
      </c>
      <c r="F262" s="10"/>
      <c r="G262" s="10"/>
      <c r="H262" s="10"/>
      <c r="I262" s="10"/>
      <c r="J262" s="10"/>
      <c r="K262" s="10"/>
      <c r="L262" s="10"/>
      <c r="M262" s="10"/>
      <c r="N262" s="26"/>
      <c r="O262" s="22"/>
    </row>
    <row r="263" spans="1:15" ht="32.25" customHeight="1" outlineLevel="5">
      <c r="A263" s="49" t="s">
        <v>251</v>
      </c>
      <c r="B263" s="1" t="s">
        <v>12</v>
      </c>
      <c r="C263" s="1" t="s">
        <v>250</v>
      </c>
      <c r="D263" s="1" t="s">
        <v>3</v>
      </c>
      <c r="E263" s="21">
        <f>SUM(E262)</f>
        <v>10343.8</v>
      </c>
      <c r="F263" s="10"/>
      <c r="G263" s="10"/>
      <c r="H263" s="10"/>
      <c r="I263" s="10"/>
      <c r="J263" s="10"/>
      <c r="K263" s="10"/>
      <c r="L263" s="10"/>
      <c r="M263" s="10"/>
      <c r="N263" s="26"/>
      <c r="O263" s="22"/>
    </row>
    <row r="264" spans="1:15" ht="48" customHeight="1" outlineLevel="5">
      <c r="A264" s="49" t="s">
        <v>142</v>
      </c>
      <c r="B264" s="1" t="s">
        <v>12</v>
      </c>
      <c r="C264" s="1" t="s">
        <v>252</v>
      </c>
      <c r="D264" s="1" t="s">
        <v>3</v>
      </c>
      <c r="E264" s="21">
        <f>SUM(E265)</f>
        <v>10343.8</v>
      </c>
      <c r="F264" s="10"/>
      <c r="G264" s="10"/>
      <c r="H264" s="10"/>
      <c r="I264" s="10"/>
      <c r="J264" s="10"/>
      <c r="K264" s="10"/>
      <c r="L264" s="10"/>
      <c r="M264" s="10"/>
      <c r="N264" s="26"/>
      <c r="O264" s="22"/>
    </row>
    <row r="265" spans="1:15" ht="27" outlineLevel="5">
      <c r="A265" s="54" t="s">
        <v>100</v>
      </c>
      <c r="B265" s="1" t="s">
        <v>12</v>
      </c>
      <c r="C265" s="1" t="s">
        <v>252</v>
      </c>
      <c r="D265" s="1" t="s">
        <v>99</v>
      </c>
      <c r="E265" s="21">
        <v>10343.8</v>
      </c>
      <c r="F265" s="10"/>
      <c r="G265" s="10"/>
      <c r="H265" s="10"/>
      <c r="I265" s="10"/>
      <c r="J265" s="10"/>
      <c r="K265" s="10"/>
      <c r="L265" s="10"/>
      <c r="M265" s="10"/>
      <c r="N265" s="26"/>
      <c r="O265" s="22"/>
    </row>
    <row r="266" spans="1:15" ht="13.5" outlineLevel="1">
      <c r="A266" s="49" t="s">
        <v>23</v>
      </c>
      <c r="B266" s="1" t="s">
        <v>14</v>
      </c>
      <c r="C266" s="1" t="s">
        <v>172</v>
      </c>
      <c r="D266" s="1" t="s">
        <v>3</v>
      </c>
      <c r="E266" s="21">
        <f>SUM(E267)</f>
        <v>2910</v>
      </c>
      <c r="F266" s="10"/>
      <c r="G266" s="10"/>
      <c r="H266" s="10"/>
      <c r="I266" s="10"/>
      <c r="J266" s="10"/>
      <c r="K266" s="10"/>
      <c r="L266" s="10"/>
      <c r="M266" s="10"/>
      <c r="N266" s="10" t="e">
        <f>#REF!</f>
        <v>#REF!</v>
      </c>
      <c r="O266" s="21" t="e">
        <f>#REF!</f>
        <v>#REF!</v>
      </c>
    </row>
    <row r="267" spans="1:15" ht="46.5" customHeight="1" outlineLevel="1">
      <c r="A267" s="49" t="s">
        <v>136</v>
      </c>
      <c r="B267" s="1" t="s">
        <v>14</v>
      </c>
      <c r="C267" s="1" t="s">
        <v>222</v>
      </c>
      <c r="D267" s="1" t="s">
        <v>3</v>
      </c>
      <c r="E267" s="21">
        <f>SUM(E268)</f>
        <v>2910</v>
      </c>
      <c r="F267" s="10"/>
      <c r="G267" s="10"/>
      <c r="H267" s="10"/>
      <c r="I267" s="10"/>
      <c r="J267" s="10"/>
      <c r="K267" s="10"/>
      <c r="L267" s="10"/>
      <c r="M267" s="10"/>
      <c r="N267" s="10"/>
      <c r="O267" s="21"/>
    </row>
    <row r="268" spans="1:15" ht="61.5" customHeight="1" outlineLevel="5">
      <c r="A268" s="54" t="s">
        <v>326</v>
      </c>
      <c r="B268" s="1" t="s">
        <v>14</v>
      </c>
      <c r="C268" s="1" t="s">
        <v>253</v>
      </c>
      <c r="D268" s="1" t="s">
        <v>3</v>
      </c>
      <c r="E268" s="21">
        <f>SUM(E273+E270)</f>
        <v>2910</v>
      </c>
      <c r="F268" s="10"/>
      <c r="G268" s="10"/>
      <c r="H268" s="10"/>
      <c r="I268" s="10"/>
      <c r="J268" s="10"/>
      <c r="K268" s="10"/>
      <c r="L268" s="10"/>
      <c r="M268" s="10"/>
      <c r="N268" s="26"/>
      <c r="O268" s="22"/>
    </row>
    <row r="269" spans="1:15" ht="41.25" outlineLevel="5">
      <c r="A269" s="54" t="s">
        <v>255</v>
      </c>
      <c r="B269" s="1" t="s">
        <v>14</v>
      </c>
      <c r="C269" s="1" t="s">
        <v>254</v>
      </c>
      <c r="D269" s="1" t="s">
        <v>3</v>
      </c>
      <c r="E269" s="21">
        <f>SUM(E268)</f>
        <v>2910</v>
      </c>
      <c r="F269" s="10"/>
      <c r="G269" s="10"/>
      <c r="H269" s="10"/>
      <c r="I269" s="10"/>
      <c r="J269" s="10"/>
      <c r="K269" s="10"/>
      <c r="L269" s="10"/>
      <c r="M269" s="10"/>
      <c r="N269" s="26"/>
      <c r="O269" s="22"/>
    </row>
    <row r="270" spans="1:15" ht="14.25" customHeight="1" outlineLevel="5">
      <c r="A270" s="49" t="s">
        <v>265</v>
      </c>
      <c r="B270" s="1" t="s">
        <v>14</v>
      </c>
      <c r="C270" s="1" t="s">
        <v>256</v>
      </c>
      <c r="D270" s="1" t="s">
        <v>3</v>
      </c>
      <c r="E270" s="21">
        <f>SUM(E271+E272)</f>
        <v>401</v>
      </c>
      <c r="F270" s="10"/>
      <c r="G270" s="10"/>
      <c r="H270" s="10"/>
      <c r="I270" s="10"/>
      <c r="J270" s="10"/>
      <c r="K270" s="10"/>
      <c r="L270" s="10"/>
      <c r="M270" s="10"/>
      <c r="N270" s="26"/>
      <c r="O270" s="22"/>
    </row>
    <row r="271" spans="1:15" ht="31.5" customHeight="1" hidden="1" outlineLevel="5">
      <c r="A271" s="49" t="s">
        <v>93</v>
      </c>
      <c r="B271" s="1" t="s">
        <v>14</v>
      </c>
      <c r="C271" s="1" t="s">
        <v>256</v>
      </c>
      <c r="D271" s="1" t="s">
        <v>92</v>
      </c>
      <c r="E271" s="21"/>
      <c r="F271" s="10"/>
      <c r="G271" s="10"/>
      <c r="H271" s="10"/>
      <c r="I271" s="10"/>
      <c r="J271" s="10"/>
      <c r="K271" s="10"/>
      <c r="L271" s="10"/>
      <c r="M271" s="10"/>
      <c r="N271" s="26"/>
      <c r="O271" s="22"/>
    </row>
    <row r="272" spans="1:15" ht="31.5" customHeight="1" outlineLevel="5">
      <c r="A272" s="54" t="s">
        <v>100</v>
      </c>
      <c r="B272" s="1" t="s">
        <v>14</v>
      </c>
      <c r="C272" s="1" t="s">
        <v>256</v>
      </c>
      <c r="D272" s="1" t="s">
        <v>99</v>
      </c>
      <c r="E272" s="21">
        <v>401</v>
      </c>
      <c r="F272" s="10"/>
      <c r="G272" s="10"/>
      <c r="H272" s="10"/>
      <c r="I272" s="10"/>
      <c r="J272" s="10"/>
      <c r="K272" s="10"/>
      <c r="L272" s="10"/>
      <c r="M272" s="10"/>
      <c r="N272" s="26"/>
      <c r="O272" s="22"/>
    </row>
    <row r="273" spans="1:15" ht="46.5" customHeight="1" outlineLevel="5">
      <c r="A273" s="49" t="s">
        <v>101</v>
      </c>
      <c r="B273" s="1" t="s">
        <v>14</v>
      </c>
      <c r="C273" s="1" t="s">
        <v>257</v>
      </c>
      <c r="D273" s="1" t="s">
        <v>3</v>
      </c>
      <c r="E273" s="21">
        <f>SUM(E274:E276)</f>
        <v>2509</v>
      </c>
      <c r="F273" s="10"/>
      <c r="G273" s="10"/>
      <c r="H273" s="10"/>
      <c r="I273" s="10"/>
      <c r="J273" s="10"/>
      <c r="K273" s="10"/>
      <c r="L273" s="10"/>
      <c r="M273" s="10"/>
      <c r="N273" s="26"/>
      <c r="O273" s="22"/>
    </row>
    <row r="274" spans="1:15" ht="15.75" customHeight="1" hidden="1" outlineLevel="5">
      <c r="A274" s="49" t="s">
        <v>93</v>
      </c>
      <c r="B274" s="1" t="s">
        <v>14</v>
      </c>
      <c r="C274" s="1" t="s">
        <v>257</v>
      </c>
      <c r="D274" s="1" t="s">
        <v>92</v>
      </c>
      <c r="E274" s="21"/>
      <c r="F274" s="10"/>
      <c r="G274" s="10"/>
      <c r="H274" s="10"/>
      <c r="I274" s="10"/>
      <c r="J274" s="10"/>
      <c r="K274" s="10"/>
      <c r="L274" s="10"/>
      <c r="M274" s="10"/>
      <c r="N274" s="26"/>
      <c r="O274" s="22"/>
    </row>
    <row r="275" spans="1:15" ht="13.5" outlineLevel="5">
      <c r="A275" s="49" t="s">
        <v>104</v>
      </c>
      <c r="B275" s="1" t="s">
        <v>14</v>
      </c>
      <c r="C275" s="1" t="s">
        <v>257</v>
      </c>
      <c r="D275" s="1" t="s">
        <v>103</v>
      </c>
      <c r="E275" s="21">
        <v>280.215</v>
      </c>
      <c r="F275" s="10"/>
      <c r="G275" s="10"/>
      <c r="H275" s="10"/>
      <c r="I275" s="10"/>
      <c r="J275" s="10"/>
      <c r="K275" s="10"/>
      <c r="L275" s="10"/>
      <c r="M275" s="10"/>
      <c r="N275" s="26"/>
      <c r="O275" s="22"/>
    </row>
    <row r="276" spans="1:15" ht="27" outlineLevel="5">
      <c r="A276" s="54" t="s">
        <v>100</v>
      </c>
      <c r="B276" s="1" t="s">
        <v>14</v>
      </c>
      <c r="C276" s="1" t="s">
        <v>257</v>
      </c>
      <c r="D276" s="1" t="s">
        <v>99</v>
      </c>
      <c r="E276" s="21">
        <v>2228.785</v>
      </c>
      <c r="F276" s="10"/>
      <c r="G276" s="10"/>
      <c r="H276" s="10"/>
      <c r="I276" s="10"/>
      <c r="J276" s="10"/>
      <c r="K276" s="10"/>
      <c r="L276" s="10"/>
      <c r="M276" s="10"/>
      <c r="N276" s="26"/>
      <c r="O276" s="22"/>
    </row>
    <row r="277" spans="1:15" ht="15.75" customHeight="1" outlineLevel="1">
      <c r="A277" s="49" t="s">
        <v>24</v>
      </c>
      <c r="B277" s="1" t="s">
        <v>15</v>
      </c>
      <c r="C277" s="1" t="s">
        <v>172</v>
      </c>
      <c r="D277" s="1" t="s">
        <v>3</v>
      </c>
      <c r="E277" s="21">
        <f>SUM(E278+E291+E296+E300)</f>
        <v>27793.539999999997</v>
      </c>
      <c r="F277" s="10" t="e">
        <f>#REF!+#REF!+#REF!+#REF!</f>
        <v>#REF!</v>
      </c>
      <c r="G277" s="10" t="e">
        <f>#REF!+#REF!+#REF!+#REF!</f>
        <v>#REF!</v>
      </c>
      <c r="H277" s="10"/>
      <c r="I277" s="10" t="e">
        <f>#REF!+#REF!+#REF!+#REF!</f>
        <v>#REF!</v>
      </c>
      <c r="J277" s="10" t="e">
        <f>#REF!+#REF!+#REF!+#REF!</f>
        <v>#REF!</v>
      </c>
      <c r="K277" s="10" t="e">
        <f>#REF!+#REF!+#REF!+#REF!</f>
        <v>#REF!</v>
      </c>
      <c r="L277" s="10" t="e">
        <f>#REF!+#REF!+#REF!+#REF!</f>
        <v>#REF!</v>
      </c>
      <c r="M277" s="10" t="e">
        <f>#REF!+#REF!+#REF!+#REF!</f>
        <v>#REF!</v>
      </c>
      <c r="N277" s="10" t="e">
        <f>#REF!+#REF!+#REF!+#REF!</f>
        <v>#REF!</v>
      </c>
      <c r="O277" s="21" t="e">
        <f>#REF!+#REF!+#REF!+#REF!</f>
        <v>#REF!</v>
      </c>
    </row>
    <row r="278" spans="1:15" ht="47.25" customHeight="1" outlineLevel="1">
      <c r="A278" s="49" t="s">
        <v>136</v>
      </c>
      <c r="B278" s="1" t="s">
        <v>15</v>
      </c>
      <c r="C278" s="1" t="s">
        <v>222</v>
      </c>
      <c r="D278" s="1" t="s">
        <v>3</v>
      </c>
      <c r="E278" s="21">
        <f>SUM(E280+E282+E286)</f>
        <v>24935.539999999997</v>
      </c>
      <c r="F278" s="10"/>
      <c r="G278" s="10"/>
      <c r="H278" s="10"/>
      <c r="I278" s="10"/>
      <c r="J278" s="10"/>
      <c r="K278" s="10"/>
      <c r="L278" s="10"/>
      <c r="M278" s="10"/>
      <c r="N278" s="10"/>
      <c r="O278" s="21"/>
    </row>
    <row r="279" spans="1:15" ht="47.25" customHeight="1" outlineLevel="1">
      <c r="A279" s="49" t="s">
        <v>224</v>
      </c>
      <c r="B279" s="1" t="s">
        <v>15</v>
      </c>
      <c r="C279" s="1" t="s">
        <v>223</v>
      </c>
      <c r="D279" s="1" t="s">
        <v>3</v>
      </c>
      <c r="E279" s="21">
        <f>SUM(E278)</f>
        <v>24935.539999999997</v>
      </c>
      <c r="F279" s="10"/>
      <c r="G279" s="10"/>
      <c r="H279" s="10"/>
      <c r="I279" s="10"/>
      <c r="J279" s="10"/>
      <c r="K279" s="10"/>
      <c r="L279" s="10"/>
      <c r="M279" s="10"/>
      <c r="N279" s="10"/>
      <c r="O279" s="21"/>
    </row>
    <row r="280" spans="1:15" ht="15.75" customHeight="1" outlineLevel="1">
      <c r="A280" s="49" t="s">
        <v>91</v>
      </c>
      <c r="B280" s="1" t="s">
        <v>15</v>
      </c>
      <c r="C280" s="1" t="s">
        <v>258</v>
      </c>
      <c r="D280" s="1" t="s">
        <v>3</v>
      </c>
      <c r="E280" s="21">
        <f>SUM(E281)</f>
        <v>1852.32</v>
      </c>
      <c r="F280" s="10"/>
      <c r="G280" s="10"/>
      <c r="H280" s="10"/>
      <c r="I280" s="10"/>
      <c r="J280" s="10"/>
      <c r="K280" s="10"/>
      <c r="L280" s="10"/>
      <c r="M280" s="10"/>
      <c r="N280" s="10"/>
      <c r="O280" s="21"/>
    </row>
    <row r="281" spans="1:15" ht="75.75" customHeight="1" outlineLevel="1">
      <c r="A281" s="49" t="s">
        <v>88</v>
      </c>
      <c r="B281" s="1" t="s">
        <v>15</v>
      </c>
      <c r="C281" s="1" t="s">
        <v>258</v>
      </c>
      <c r="D281" s="1" t="s">
        <v>87</v>
      </c>
      <c r="E281" s="21">
        <v>1852.32</v>
      </c>
      <c r="F281" s="10"/>
      <c r="G281" s="10"/>
      <c r="H281" s="10"/>
      <c r="I281" s="10"/>
      <c r="J281" s="10"/>
      <c r="K281" s="10"/>
      <c r="L281" s="10"/>
      <c r="M281" s="10"/>
      <c r="N281" s="10"/>
      <c r="O281" s="21"/>
    </row>
    <row r="282" spans="1:15" ht="62.25" customHeight="1" outlineLevel="1">
      <c r="A282" s="49" t="s">
        <v>143</v>
      </c>
      <c r="B282" s="1" t="s">
        <v>15</v>
      </c>
      <c r="C282" s="1" t="s">
        <v>259</v>
      </c>
      <c r="D282" s="1" t="s">
        <v>3</v>
      </c>
      <c r="E282" s="21">
        <f>SUM(E283:E285)</f>
        <v>22293.44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21"/>
    </row>
    <row r="283" spans="1:15" ht="60" customHeight="1" outlineLevel="1">
      <c r="A283" s="49" t="s">
        <v>88</v>
      </c>
      <c r="B283" s="1" t="s">
        <v>15</v>
      </c>
      <c r="C283" s="1" t="s">
        <v>259</v>
      </c>
      <c r="D283" s="1" t="s">
        <v>87</v>
      </c>
      <c r="E283" s="21">
        <v>19305.307</v>
      </c>
      <c r="F283" s="10"/>
      <c r="G283" s="10"/>
      <c r="H283" s="10"/>
      <c r="I283" s="10"/>
      <c r="J283" s="10"/>
      <c r="K283" s="10"/>
      <c r="L283" s="10"/>
      <c r="M283" s="10"/>
      <c r="N283" s="10"/>
      <c r="O283" s="21"/>
    </row>
    <row r="284" spans="1:15" ht="30.75" customHeight="1" outlineLevel="1">
      <c r="A284" s="49" t="s">
        <v>93</v>
      </c>
      <c r="B284" s="1" t="s">
        <v>15</v>
      </c>
      <c r="C284" s="1" t="s">
        <v>259</v>
      </c>
      <c r="D284" s="1" t="s">
        <v>92</v>
      </c>
      <c r="E284" s="21">
        <v>2782.96</v>
      </c>
      <c r="F284" s="10"/>
      <c r="G284" s="10"/>
      <c r="H284" s="10"/>
      <c r="I284" s="10"/>
      <c r="J284" s="10"/>
      <c r="K284" s="10"/>
      <c r="L284" s="10"/>
      <c r="M284" s="10"/>
      <c r="N284" s="10"/>
      <c r="O284" s="21"/>
    </row>
    <row r="285" spans="1:15" ht="15.75" customHeight="1" outlineLevel="1">
      <c r="A285" s="49" t="s">
        <v>95</v>
      </c>
      <c r="B285" s="1" t="s">
        <v>15</v>
      </c>
      <c r="C285" s="1" t="s">
        <v>259</v>
      </c>
      <c r="D285" s="1" t="s">
        <v>94</v>
      </c>
      <c r="E285" s="21">
        <v>205.173</v>
      </c>
      <c r="F285" s="10"/>
      <c r="G285" s="10"/>
      <c r="H285" s="10"/>
      <c r="I285" s="10"/>
      <c r="J285" s="10"/>
      <c r="K285" s="10"/>
      <c r="L285" s="10"/>
      <c r="M285" s="10"/>
      <c r="N285" s="10"/>
      <c r="O285" s="21"/>
    </row>
    <row r="286" spans="1:15" ht="30" customHeight="1" outlineLevel="1">
      <c r="A286" s="54" t="s">
        <v>327</v>
      </c>
      <c r="B286" s="1" t="s">
        <v>15</v>
      </c>
      <c r="C286" s="1" t="s">
        <v>260</v>
      </c>
      <c r="D286" s="1" t="s">
        <v>3</v>
      </c>
      <c r="E286" s="21">
        <f>SUM(E288)</f>
        <v>789.78</v>
      </c>
      <c r="F286" s="10"/>
      <c r="G286" s="10"/>
      <c r="H286" s="10"/>
      <c r="I286" s="10"/>
      <c r="J286" s="10"/>
      <c r="K286" s="10"/>
      <c r="L286" s="10"/>
      <c r="M286" s="10"/>
      <c r="N286" s="10"/>
      <c r="O286" s="21"/>
    </row>
    <row r="287" spans="1:15" ht="30.75" customHeight="1" outlineLevel="1">
      <c r="A287" s="54" t="s">
        <v>262</v>
      </c>
      <c r="B287" s="1" t="s">
        <v>15</v>
      </c>
      <c r="C287" s="1" t="s">
        <v>261</v>
      </c>
      <c r="D287" s="1" t="s">
        <v>3</v>
      </c>
      <c r="E287" s="21">
        <f>SUM(E286)</f>
        <v>789.78</v>
      </c>
      <c r="F287" s="10"/>
      <c r="G287" s="10"/>
      <c r="H287" s="10"/>
      <c r="I287" s="10"/>
      <c r="J287" s="10"/>
      <c r="K287" s="10"/>
      <c r="L287" s="10"/>
      <c r="M287" s="10"/>
      <c r="N287" s="10"/>
      <c r="O287" s="21"/>
    </row>
    <row r="288" spans="1:15" ht="15.75" customHeight="1" outlineLevel="1">
      <c r="A288" s="49" t="s">
        <v>264</v>
      </c>
      <c r="B288" s="1" t="s">
        <v>15</v>
      </c>
      <c r="C288" s="1" t="s">
        <v>263</v>
      </c>
      <c r="D288" s="1" t="s">
        <v>3</v>
      </c>
      <c r="E288" s="21">
        <f>SUM(E289+E290)</f>
        <v>789.78</v>
      </c>
      <c r="F288" s="10"/>
      <c r="G288" s="10"/>
      <c r="H288" s="10"/>
      <c r="I288" s="10"/>
      <c r="J288" s="10"/>
      <c r="K288" s="10"/>
      <c r="L288" s="10"/>
      <c r="M288" s="10"/>
      <c r="N288" s="10"/>
      <c r="O288" s="21"/>
    </row>
    <row r="289" spans="1:15" ht="27" outlineLevel="1">
      <c r="A289" s="49" t="s">
        <v>93</v>
      </c>
      <c r="B289" s="1" t="s">
        <v>15</v>
      </c>
      <c r="C289" s="1" t="s">
        <v>263</v>
      </c>
      <c r="D289" s="1" t="s">
        <v>92</v>
      </c>
      <c r="E289" s="21">
        <v>14.879</v>
      </c>
      <c r="F289" s="10"/>
      <c r="G289" s="10"/>
      <c r="H289" s="10"/>
      <c r="I289" s="10"/>
      <c r="J289" s="10"/>
      <c r="K289" s="10"/>
      <c r="L289" s="10"/>
      <c r="M289" s="10"/>
      <c r="N289" s="10"/>
      <c r="O289" s="21"/>
    </row>
    <row r="290" spans="1:15" ht="27" outlineLevel="1">
      <c r="A290" s="54" t="s">
        <v>100</v>
      </c>
      <c r="B290" s="1" t="s">
        <v>15</v>
      </c>
      <c r="C290" s="1" t="s">
        <v>263</v>
      </c>
      <c r="D290" s="1" t="s">
        <v>99</v>
      </c>
      <c r="E290" s="21">
        <v>774.901</v>
      </c>
      <c r="F290" s="10"/>
      <c r="G290" s="10"/>
      <c r="H290" s="10"/>
      <c r="I290" s="10"/>
      <c r="J290" s="10"/>
      <c r="K290" s="10"/>
      <c r="L290" s="10"/>
      <c r="M290" s="10"/>
      <c r="N290" s="10"/>
      <c r="O290" s="21"/>
    </row>
    <row r="291" spans="1:15" ht="96" outlineLevel="1">
      <c r="A291" s="49" t="s">
        <v>331</v>
      </c>
      <c r="B291" s="1" t="s">
        <v>15</v>
      </c>
      <c r="C291" s="1" t="s">
        <v>194</v>
      </c>
      <c r="D291" s="1" t="s">
        <v>3</v>
      </c>
      <c r="E291" s="21">
        <f>SUM(E293)</f>
        <v>1902</v>
      </c>
      <c r="F291" s="10"/>
      <c r="G291" s="10"/>
      <c r="H291" s="10"/>
      <c r="I291" s="10"/>
      <c r="J291" s="10"/>
      <c r="K291" s="10"/>
      <c r="L291" s="10"/>
      <c r="M291" s="10"/>
      <c r="N291" s="10"/>
      <c r="O291" s="21"/>
    </row>
    <row r="292" spans="1:15" ht="27" outlineLevel="1">
      <c r="A292" s="49" t="s">
        <v>196</v>
      </c>
      <c r="B292" s="1" t="s">
        <v>15</v>
      </c>
      <c r="C292" s="1" t="s">
        <v>195</v>
      </c>
      <c r="D292" s="1" t="s">
        <v>3</v>
      </c>
      <c r="E292" s="21">
        <f>SUM(E291)</f>
        <v>1902</v>
      </c>
      <c r="F292" s="10"/>
      <c r="G292" s="10"/>
      <c r="H292" s="10"/>
      <c r="I292" s="10"/>
      <c r="J292" s="10"/>
      <c r="K292" s="10"/>
      <c r="L292" s="10"/>
      <c r="M292" s="10"/>
      <c r="N292" s="10"/>
      <c r="O292" s="21"/>
    </row>
    <row r="293" spans="1:15" ht="27" outlineLevel="1">
      <c r="A293" s="51" t="s">
        <v>207</v>
      </c>
      <c r="B293" s="1" t="s">
        <v>15</v>
      </c>
      <c r="C293" s="1" t="s">
        <v>197</v>
      </c>
      <c r="D293" s="1" t="s">
        <v>3</v>
      </c>
      <c r="E293" s="21">
        <f>SUM(E294+E295)</f>
        <v>1902</v>
      </c>
      <c r="F293" s="10"/>
      <c r="G293" s="10"/>
      <c r="H293" s="10"/>
      <c r="I293" s="10"/>
      <c r="J293" s="10"/>
      <c r="K293" s="10"/>
      <c r="L293" s="10"/>
      <c r="M293" s="10"/>
      <c r="N293" s="10"/>
      <c r="O293" s="21"/>
    </row>
    <row r="294" spans="1:15" ht="27" hidden="1" outlineLevel="1">
      <c r="A294" s="49" t="s">
        <v>93</v>
      </c>
      <c r="B294" s="1" t="s">
        <v>15</v>
      </c>
      <c r="C294" s="1" t="s">
        <v>197</v>
      </c>
      <c r="D294" s="1" t="s">
        <v>92</v>
      </c>
      <c r="E294" s="21"/>
      <c r="F294" s="10"/>
      <c r="G294" s="10"/>
      <c r="H294" s="10"/>
      <c r="I294" s="10"/>
      <c r="J294" s="10"/>
      <c r="K294" s="10"/>
      <c r="L294" s="10"/>
      <c r="M294" s="10"/>
      <c r="N294" s="10"/>
      <c r="O294" s="21"/>
    </row>
    <row r="295" spans="1:15" ht="27" outlineLevel="1">
      <c r="A295" s="54" t="s">
        <v>100</v>
      </c>
      <c r="B295" s="1" t="s">
        <v>15</v>
      </c>
      <c r="C295" s="1" t="s">
        <v>197</v>
      </c>
      <c r="D295" s="1" t="s">
        <v>99</v>
      </c>
      <c r="E295" s="21">
        <v>1902</v>
      </c>
      <c r="F295" s="10"/>
      <c r="G295" s="10"/>
      <c r="H295" s="10"/>
      <c r="I295" s="10"/>
      <c r="J295" s="10"/>
      <c r="K295" s="10"/>
      <c r="L295" s="10"/>
      <c r="M295" s="10"/>
      <c r="N295" s="10"/>
      <c r="O295" s="21"/>
    </row>
    <row r="296" spans="1:15" ht="45" customHeight="1" outlineLevel="5">
      <c r="A296" s="57" t="s">
        <v>335</v>
      </c>
      <c r="B296" s="1" t="s">
        <v>15</v>
      </c>
      <c r="C296" s="1" t="s">
        <v>249</v>
      </c>
      <c r="D296" s="1" t="s">
        <v>3</v>
      </c>
      <c r="E296" s="21">
        <f>SUM(E297)</f>
        <v>119</v>
      </c>
      <c r="F296" s="10"/>
      <c r="G296" s="10"/>
      <c r="H296" s="10"/>
      <c r="I296" s="10" t="e">
        <f>#REF!</f>
        <v>#REF!</v>
      </c>
      <c r="J296" s="10" t="e">
        <f>#REF!</f>
        <v>#REF!</v>
      </c>
      <c r="K296" s="10" t="e">
        <f>#REF!</f>
        <v>#REF!</v>
      </c>
      <c r="L296" s="10"/>
      <c r="M296" s="10"/>
      <c r="N296" s="10" t="e">
        <f>#REF!</f>
        <v>#REF!</v>
      </c>
      <c r="O296" s="21" t="e">
        <f>#REF!</f>
        <v>#REF!</v>
      </c>
    </row>
    <row r="297" spans="1:15" ht="32.25" customHeight="1" outlineLevel="5">
      <c r="A297" s="49" t="s">
        <v>251</v>
      </c>
      <c r="B297" s="1" t="s">
        <v>15</v>
      </c>
      <c r="C297" s="1" t="s">
        <v>250</v>
      </c>
      <c r="D297" s="1" t="s">
        <v>3</v>
      </c>
      <c r="E297" s="21">
        <f>SUM(E298)</f>
        <v>119</v>
      </c>
      <c r="F297" s="10"/>
      <c r="G297" s="10"/>
      <c r="H297" s="10"/>
      <c r="I297" s="10"/>
      <c r="J297" s="10"/>
      <c r="K297" s="10"/>
      <c r="L297" s="10"/>
      <c r="M297" s="10"/>
      <c r="N297" s="10"/>
      <c r="O297" s="21"/>
    </row>
    <row r="298" spans="1:15" ht="13.5" outlineLevel="5">
      <c r="A298" s="49" t="s">
        <v>268</v>
      </c>
      <c r="B298" s="1" t="s">
        <v>15</v>
      </c>
      <c r="C298" s="1" t="s">
        <v>269</v>
      </c>
      <c r="D298" s="1" t="s">
        <v>3</v>
      </c>
      <c r="E298" s="21">
        <f>SUM(E299)</f>
        <v>119</v>
      </c>
      <c r="F298" s="10"/>
      <c r="G298" s="10"/>
      <c r="H298" s="10"/>
      <c r="I298" s="10"/>
      <c r="J298" s="10"/>
      <c r="K298" s="10"/>
      <c r="L298" s="10"/>
      <c r="M298" s="10"/>
      <c r="N298" s="26"/>
      <c r="O298" s="22"/>
    </row>
    <row r="299" spans="1:15" ht="13.5" outlineLevel="5">
      <c r="A299" s="49" t="s">
        <v>104</v>
      </c>
      <c r="B299" s="1" t="s">
        <v>15</v>
      </c>
      <c r="C299" s="1" t="s">
        <v>269</v>
      </c>
      <c r="D299" s="1" t="s">
        <v>103</v>
      </c>
      <c r="E299" s="21">
        <v>119</v>
      </c>
      <c r="F299" s="10"/>
      <c r="G299" s="10"/>
      <c r="H299" s="10"/>
      <c r="I299" s="10"/>
      <c r="J299" s="10"/>
      <c r="K299" s="10"/>
      <c r="L299" s="10"/>
      <c r="M299" s="10"/>
      <c r="N299" s="10"/>
      <c r="O299" s="21"/>
    </row>
    <row r="300" spans="1:15" ht="69" outlineLevel="5">
      <c r="A300" s="49" t="s">
        <v>298</v>
      </c>
      <c r="B300" s="1" t="s">
        <v>15</v>
      </c>
      <c r="C300" s="1" t="s">
        <v>299</v>
      </c>
      <c r="D300" s="1" t="s">
        <v>3</v>
      </c>
      <c r="E300" s="21">
        <f>SUM(E301)</f>
        <v>837</v>
      </c>
      <c r="F300" s="10"/>
      <c r="G300" s="10"/>
      <c r="H300" s="10"/>
      <c r="I300" s="10"/>
      <c r="J300" s="10"/>
      <c r="K300" s="10"/>
      <c r="L300" s="10"/>
      <c r="M300" s="10"/>
      <c r="N300" s="10"/>
      <c r="O300" s="21"/>
    </row>
    <row r="301" spans="1:15" ht="41.25" outlineLevel="5">
      <c r="A301" s="65" t="s">
        <v>300</v>
      </c>
      <c r="B301" s="1" t="s">
        <v>15</v>
      </c>
      <c r="C301" s="1" t="s">
        <v>303</v>
      </c>
      <c r="D301" s="1" t="s">
        <v>3</v>
      </c>
      <c r="E301" s="21">
        <f>SUM(E302)</f>
        <v>837</v>
      </c>
      <c r="F301" s="10"/>
      <c r="G301" s="10"/>
      <c r="H301" s="10"/>
      <c r="I301" s="10"/>
      <c r="J301" s="10"/>
      <c r="K301" s="10"/>
      <c r="L301" s="10"/>
      <c r="M301" s="10"/>
      <c r="N301" s="10"/>
      <c r="O301" s="21"/>
    </row>
    <row r="302" spans="1:15" ht="27" outlineLevel="5">
      <c r="A302" s="49" t="s">
        <v>301</v>
      </c>
      <c r="B302" s="1" t="s">
        <v>15</v>
      </c>
      <c r="C302" s="1" t="s">
        <v>304</v>
      </c>
      <c r="D302" s="1" t="s">
        <v>3</v>
      </c>
      <c r="E302" s="21">
        <f>SUM(E303)</f>
        <v>837</v>
      </c>
      <c r="F302" s="10"/>
      <c r="G302" s="10"/>
      <c r="H302" s="10"/>
      <c r="I302" s="10"/>
      <c r="J302" s="10"/>
      <c r="K302" s="10"/>
      <c r="L302" s="10"/>
      <c r="M302" s="10"/>
      <c r="N302" s="10"/>
      <c r="O302" s="21"/>
    </row>
    <row r="303" spans="1:15" ht="27" outlineLevel="5">
      <c r="A303" s="49" t="s">
        <v>302</v>
      </c>
      <c r="B303" s="1" t="s">
        <v>15</v>
      </c>
      <c r="C303" s="1" t="s">
        <v>305</v>
      </c>
      <c r="D303" s="1" t="s">
        <v>3</v>
      </c>
      <c r="E303" s="21">
        <f>SUM(E304)</f>
        <v>837</v>
      </c>
      <c r="F303" s="10"/>
      <c r="G303" s="10"/>
      <c r="H303" s="10"/>
      <c r="I303" s="10"/>
      <c r="J303" s="10"/>
      <c r="K303" s="10"/>
      <c r="L303" s="10"/>
      <c r="M303" s="10"/>
      <c r="N303" s="10"/>
      <c r="O303" s="21"/>
    </row>
    <row r="304" spans="1:15" ht="27" outlineLevel="5">
      <c r="A304" s="54" t="s">
        <v>100</v>
      </c>
      <c r="B304" s="1" t="s">
        <v>15</v>
      </c>
      <c r="C304" s="1" t="s">
        <v>305</v>
      </c>
      <c r="D304" s="1" t="s">
        <v>99</v>
      </c>
      <c r="E304" s="21">
        <v>837</v>
      </c>
      <c r="F304" s="10"/>
      <c r="G304" s="10"/>
      <c r="H304" s="10"/>
      <c r="I304" s="10"/>
      <c r="J304" s="10"/>
      <c r="K304" s="10"/>
      <c r="L304" s="10"/>
      <c r="M304" s="10"/>
      <c r="N304" s="10"/>
      <c r="O304" s="21"/>
    </row>
    <row r="305" spans="1:15" ht="15" customHeight="1" outlineLevel="5">
      <c r="A305" s="52" t="s">
        <v>159</v>
      </c>
      <c r="B305" s="8" t="s">
        <v>33</v>
      </c>
      <c r="C305" s="8" t="s">
        <v>172</v>
      </c>
      <c r="D305" s="8" t="s">
        <v>3</v>
      </c>
      <c r="E305" s="20">
        <f>E306</f>
        <v>25816.4</v>
      </c>
      <c r="F305" s="20" t="e">
        <f>F306+#REF!</f>
        <v>#REF!</v>
      </c>
      <c r="G305" s="9"/>
      <c r="H305" s="20" t="e">
        <f>H306+#REF!</f>
        <v>#REF!</v>
      </c>
      <c r="I305" s="20" t="e">
        <f>I306+#REF!</f>
        <v>#REF!</v>
      </c>
      <c r="J305" s="20" t="e">
        <f>J306+#REF!</f>
        <v>#REF!</v>
      </c>
      <c r="K305" s="20" t="e">
        <f>K306+#REF!</f>
        <v>#REF!</v>
      </c>
      <c r="L305" s="20" t="e">
        <f>L306+#REF!</f>
        <v>#REF!</v>
      </c>
      <c r="M305" s="20" t="e">
        <f>M306+#REF!</f>
        <v>#REF!</v>
      </c>
      <c r="N305" s="20" t="e">
        <f>N306+#REF!</f>
        <v>#REF!</v>
      </c>
      <c r="O305" s="20" t="e">
        <f>O306+#REF!</f>
        <v>#REF!</v>
      </c>
    </row>
    <row r="306" spans="1:15" ht="15" customHeight="1" outlineLevel="5">
      <c r="A306" s="49" t="s">
        <v>34</v>
      </c>
      <c r="B306" s="1" t="s">
        <v>35</v>
      </c>
      <c r="C306" s="1" t="s">
        <v>172</v>
      </c>
      <c r="D306" s="1" t="s">
        <v>3</v>
      </c>
      <c r="E306" s="21">
        <f>SUM(E307)</f>
        <v>25816.4</v>
      </c>
      <c r="F306" s="21" t="e">
        <f>#REF!+#REF!+#REF!</f>
        <v>#REF!</v>
      </c>
      <c r="G306" s="10"/>
      <c r="H306" s="10"/>
      <c r="I306" s="10" t="e">
        <f>#REF!</f>
        <v>#REF!</v>
      </c>
      <c r="J306" s="10" t="e">
        <f>#REF!</f>
        <v>#REF!</v>
      </c>
      <c r="K306" s="10" t="e">
        <f>#REF!</f>
        <v>#REF!</v>
      </c>
      <c r="L306" s="10"/>
      <c r="M306" s="10"/>
      <c r="N306" s="10" t="e">
        <f>#REF!</f>
        <v>#REF!</v>
      </c>
      <c r="O306" s="21" t="e">
        <f>#REF!+#REF!+#REF!</f>
        <v>#REF!</v>
      </c>
    </row>
    <row r="307" spans="1:15" ht="45" customHeight="1" outlineLevel="5">
      <c r="A307" s="57" t="s">
        <v>335</v>
      </c>
      <c r="B307" s="1" t="s">
        <v>35</v>
      </c>
      <c r="C307" s="1" t="s">
        <v>249</v>
      </c>
      <c r="D307" s="1" t="s">
        <v>3</v>
      </c>
      <c r="E307" s="21">
        <f>SUM(E309+E314+E312)</f>
        <v>25816.4</v>
      </c>
      <c r="F307" s="10"/>
      <c r="G307" s="10"/>
      <c r="H307" s="10"/>
      <c r="I307" s="10" t="e">
        <f>#REF!</f>
        <v>#REF!</v>
      </c>
      <c r="J307" s="10" t="e">
        <f>#REF!</f>
        <v>#REF!</v>
      </c>
      <c r="K307" s="10" t="e">
        <f>#REF!</f>
        <v>#REF!</v>
      </c>
      <c r="L307" s="10"/>
      <c r="M307" s="10"/>
      <c r="N307" s="10" t="e">
        <f>#REF!</f>
        <v>#REF!</v>
      </c>
      <c r="O307" s="21" t="e">
        <f>#REF!</f>
        <v>#REF!</v>
      </c>
    </row>
    <row r="308" spans="1:15" ht="31.5" customHeight="1" outlineLevel="5">
      <c r="A308" s="49" t="s">
        <v>251</v>
      </c>
      <c r="B308" s="1" t="s">
        <v>35</v>
      </c>
      <c r="C308" s="1" t="s">
        <v>250</v>
      </c>
      <c r="D308" s="1" t="s">
        <v>3</v>
      </c>
      <c r="E308" s="21">
        <f>SUM(E307)</f>
        <v>25816.4</v>
      </c>
      <c r="F308" s="10"/>
      <c r="G308" s="10"/>
      <c r="H308" s="10"/>
      <c r="I308" s="10"/>
      <c r="J308" s="10"/>
      <c r="K308" s="10"/>
      <c r="L308" s="10"/>
      <c r="M308" s="10"/>
      <c r="N308" s="10"/>
      <c r="O308" s="21"/>
    </row>
    <row r="309" spans="1:15" ht="13.5" outlineLevel="5">
      <c r="A309" s="49" t="s">
        <v>314</v>
      </c>
      <c r="B309" s="1" t="s">
        <v>35</v>
      </c>
      <c r="C309" s="1" t="s">
        <v>266</v>
      </c>
      <c r="D309" s="1" t="s">
        <v>3</v>
      </c>
      <c r="E309" s="21">
        <f>SUM(E310+E311)</f>
        <v>481</v>
      </c>
      <c r="F309" s="10"/>
      <c r="G309" s="10"/>
      <c r="H309" s="10"/>
      <c r="I309" s="10"/>
      <c r="J309" s="10"/>
      <c r="K309" s="10"/>
      <c r="L309" s="10"/>
      <c r="M309" s="10"/>
      <c r="N309" s="26"/>
      <c r="O309" s="22"/>
    </row>
    <row r="310" spans="1:15" ht="27" outlineLevel="5">
      <c r="A310" s="49" t="s">
        <v>93</v>
      </c>
      <c r="B310" s="1" t="s">
        <v>35</v>
      </c>
      <c r="C310" s="1" t="s">
        <v>266</v>
      </c>
      <c r="D310" s="1" t="s">
        <v>92</v>
      </c>
      <c r="E310" s="21">
        <v>340</v>
      </c>
      <c r="F310" s="10"/>
      <c r="G310" s="10"/>
      <c r="H310" s="10"/>
      <c r="I310" s="10"/>
      <c r="J310" s="10"/>
      <c r="K310" s="10"/>
      <c r="L310" s="10"/>
      <c r="M310" s="10"/>
      <c r="N310" s="10"/>
      <c r="O310" s="21"/>
    </row>
    <row r="311" spans="1:15" ht="27" outlineLevel="5">
      <c r="A311" s="54" t="s">
        <v>100</v>
      </c>
      <c r="B311" s="1" t="s">
        <v>35</v>
      </c>
      <c r="C311" s="1" t="s">
        <v>266</v>
      </c>
      <c r="D311" s="1" t="s">
        <v>99</v>
      </c>
      <c r="E311" s="21">
        <v>141</v>
      </c>
      <c r="F311" s="10"/>
      <c r="G311" s="10"/>
      <c r="H311" s="10"/>
      <c r="I311" s="10"/>
      <c r="J311" s="10"/>
      <c r="K311" s="10"/>
      <c r="L311" s="10"/>
      <c r="M311" s="10"/>
      <c r="N311" s="10"/>
      <c r="O311" s="21"/>
    </row>
    <row r="312" spans="1:15" ht="54.75" outlineLevel="5">
      <c r="A312" s="49" t="s">
        <v>170</v>
      </c>
      <c r="B312" s="1" t="s">
        <v>35</v>
      </c>
      <c r="C312" s="1" t="s">
        <v>267</v>
      </c>
      <c r="D312" s="1" t="s">
        <v>3</v>
      </c>
      <c r="E312" s="21">
        <f>SUM(E313)</f>
        <v>7.4</v>
      </c>
      <c r="F312" s="10"/>
      <c r="G312" s="10"/>
      <c r="H312" s="10"/>
      <c r="I312" s="10"/>
      <c r="J312" s="10"/>
      <c r="K312" s="10"/>
      <c r="L312" s="10"/>
      <c r="M312" s="10"/>
      <c r="N312" s="10"/>
      <c r="O312" s="21"/>
    </row>
    <row r="313" spans="1:15" ht="27" outlineLevel="5">
      <c r="A313" s="54" t="s">
        <v>100</v>
      </c>
      <c r="B313" s="1" t="s">
        <v>35</v>
      </c>
      <c r="C313" s="1" t="s">
        <v>267</v>
      </c>
      <c r="D313" s="1" t="s">
        <v>99</v>
      </c>
      <c r="E313" s="21">
        <v>7.4</v>
      </c>
      <c r="F313" s="10"/>
      <c r="G313" s="10"/>
      <c r="H313" s="10"/>
      <c r="I313" s="10"/>
      <c r="J313" s="10"/>
      <c r="K313" s="10"/>
      <c r="L313" s="10"/>
      <c r="M313" s="10"/>
      <c r="N313" s="10"/>
      <c r="O313" s="21"/>
    </row>
    <row r="314" spans="1:15" ht="41.25" outlineLevel="5">
      <c r="A314" s="49" t="s">
        <v>339</v>
      </c>
      <c r="B314" s="1" t="s">
        <v>35</v>
      </c>
      <c r="C314" s="1" t="s">
        <v>337</v>
      </c>
      <c r="D314" s="1" t="s">
        <v>3</v>
      </c>
      <c r="E314" s="21">
        <f>SUM(E315)</f>
        <v>25328</v>
      </c>
      <c r="F314" s="10"/>
      <c r="G314" s="10"/>
      <c r="H314" s="10"/>
      <c r="I314" s="10"/>
      <c r="J314" s="10"/>
      <c r="K314" s="10"/>
      <c r="L314" s="10"/>
      <c r="M314" s="10"/>
      <c r="N314" s="10"/>
      <c r="O314" s="21"/>
    </row>
    <row r="315" spans="1:15" ht="27" outlineLevel="5">
      <c r="A315" s="58" t="s">
        <v>100</v>
      </c>
      <c r="B315" s="1" t="s">
        <v>35</v>
      </c>
      <c r="C315" s="1" t="s">
        <v>337</v>
      </c>
      <c r="D315" s="1" t="s">
        <v>99</v>
      </c>
      <c r="E315" s="21">
        <v>25328</v>
      </c>
      <c r="F315" s="10"/>
      <c r="G315" s="10"/>
      <c r="H315" s="10"/>
      <c r="I315" s="10"/>
      <c r="J315" s="10"/>
      <c r="K315" s="10"/>
      <c r="L315" s="10"/>
      <c r="M315" s="10"/>
      <c r="N315" s="10"/>
      <c r="O315" s="21"/>
    </row>
    <row r="316" spans="1:25" s="39" customFormat="1" ht="13.5">
      <c r="A316" s="52" t="s">
        <v>158</v>
      </c>
      <c r="B316" s="8" t="s">
        <v>1</v>
      </c>
      <c r="C316" s="8" t="s">
        <v>172</v>
      </c>
      <c r="D316" s="8" t="s">
        <v>3</v>
      </c>
      <c r="E316" s="20">
        <f>SUM(E317+E327+E334+E322)</f>
        <v>7156.67</v>
      </c>
      <c r="F316" s="9" t="e">
        <f aca="true" t="shared" si="1" ref="F316:L316">F317+F322+F327</f>
        <v>#REF!</v>
      </c>
      <c r="G316" s="9" t="e">
        <f t="shared" si="1"/>
        <v>#REF!</v>
      </c>
      <c r="H316" s="9" t="e">
        <f t="shared" si="1"/>
        <v>#REF!</v>
      </c>
      <c r="I316" s="9" t="e">
        <f t="shared" si="1"/>
        <v>#REF!</v>
      </c>
      <c r="J316" s="9" t="e">
        <f t="shared" si="1"/>
        <v>#REF!</v>
      </c>
      <c r="K316" s="9" t="e">
        <f t="shared" si="1"/>
        <v>#REF!</v>
      </c>
      <c r="L316" s="9" t="e">
        <f t="shared" si="1"/>
        <v>#REF!</v>
      </c>
      <c r="M316" s="9"/>
      <c r="N316" s="9" t="e">
        <f>N317+N322+N327</f>
        <v>#REF!</v>
      </c>
      <c r="O316" s="20" t="e">
        <f>O317+O322+O327</f>
        <v>#REF!</v>
      </c>
      <c r="P316" s="37"/>
      <c r="Q316" s="34"/>
      <c r="R316" s="34"/>
      <c r="S316" s="34"/>
      <c r="T316" s="38"/>
      <c r="U316" s="38"/>
      <c r="V316" s="38"/>
      <c r="W316" s="38"/>
      <c r="X316" s="38"/>
      <c r="Y316" s="38"/>
    </row>
    <row r="317" spans="1:15" ht="15" customHeight="1" outlineLevel="1">
      <c r="A317" s="49" t="s">
        <v>25</v>
      </c>
      <c r="B317" s="1" t="s">
        <v>0</v>
      </c>
      <c r="C317" s="1" t="s">
        <v>172</v>
      </c>
      <c r="D317" s="1" t="s">
        <v>3</v>
      </c>
      <c r="E317" s="22">
        <f>E318</f>
        <v>1449.17</v>
      </c>
      <c r="F317" s="22" t="e">
        <f aca="true" t="shared" si="2" ref="F317:N317">F318</f>
        <v>#REF!</v>
      </c>
      <c r="G317" s="22" t="e">
        <f t="shared" si="2"/>
        <v>#REF!</v>
      </c>
      <c r="H317" s="22" t="e">
        <f t="shared" si="2"/>
        <v>#REF!</v>
      </c>
      <c r="I317" s="22" t="e">
        <f t="shared" si="2"/>
        <v>#REF!</v>
      </c>
      <c r="J317" s="22" t="e">
        <f t="shared" si="2"/>
        <v>#REF!</v>
      </c>
      <c r="K317" s="22" t="e">
        <f t="shared" si="2"/>
        <v>#REF!</v>
      </c>
      <c r="L317" s="22" t="e">
        <f t="shared" si="2"/>
        <v>#REF!</v>
      </c>
      <c r="M317" s="22" t="e">
        <f t="shared" si="2"/>
        <v>#REF!</v>
      </c>
      <c r="N317" s="22" t="e">
        <f t="shared" si="2"/>
        <v>#REF!</v>
      </c>
      <c r="O317" s="22" t="e">
        <f>O318</f>
        <v>#REF!</v>
      </c>
    </row>
    <row r="318" spans="1:15" ht="46.5" customHeight="1" outlineLevel="2">
      <c r="A318" s="48" t="s">
        <v>144</v>
      </c>
      <c r="B318" s="1" t="s">
        <v>0</v>
      </c>
      <c r="C318" s="1" t="s">
        <v>270</v>
      </c>
      <c r="D318" s="1" t="s">
        <v>3</v>
      </c>
      <c r="E318" s="22">
        <f aca="true" t="shared" si="3" ref="E318:O318">E320</f>
        <v>1449.17</v>
      </c>
      <c r="F318" s="22" t="e">
        <f t="shared" si="3"/>
        <v>#REF!</v>
      </c>
      <c r="G318" s="22" t="e">
        <f t="shared" si="3"/>
        <v>#REF!</v>
      </c>
      <c r="H318" s="22" t="e">
        <f t="shared" si="3"/>
        <v>#REF!</v>
      </c>
      <c r="I318" s="22" t="e">
        <f t="shared" si="3"/>
        <v>#REF!</v>
      </c>
      <c r="J318" s="22" t="e">
        <f t="shared" si="3"/>
        <v>#REF!</v>
      </c>
      <c r="K318" s="22" t="e">
        <f t="shared" si="3"/>
        <v>#REF!</v>
      </c>
      <c r="L318" s="22" t="e">
        <f t="shared" si="3"/>
        <v>#REF!</v>
      </c>
      <c r="M318" s="22" t="e">
        <f t="shared" si="3"/>
        <v>#REF!</v>
      </c>
      <c r="N318" s="22" t="e">
        <f t="shared" si="3"/>
        <v>#REF!</v>
      </c>
      <c r="O318" s="22" t="e">
        <f t="shared" si="3"/>
        <v>#REF!</v>
      </c>
    </row>
    <row r="319" spans="1:15" ht="13.5" outlineLevel="2">
      <c r="A319" s="48" t="s">
        <v>272</v>
      </c>
      <c r="B319" s="1" t="s">
        <v>0</v>
      </c>
      <c r="C319" s="1" t="s">
        <v>271</v>
      </c>
      <c r="D319" s="1" t="s">
        <v>3</v>
      </c>
      <c r="E319" s="22">
        <f>SUM(E318)</f>
        <v>1449.17</v>
      </c>
      <c r="F319" s="22"/>
      <c r="G319" s="22"/>
      <c r="H319" s="22"/>
      <c r="I319" s="22"/>
      <c r="J319" s="22"/>
      <c r="K319" s="22"/>
      <c r="L319" s="22"/>
      <c r="M319" s="22"/>
      <c r="N319" s="22"/>
      <c r="O319" s="22"/>
    </row>
    <row r="320" spans="1:15" ht="15" customHeight="1" outlineLevel="5">
      <c r="A320" s="49" t="s">
        <v>102</v>
      </c>
      <c r="B320" s="1" t="s">
        <v>0</v>
      </c>
      <c r="C320" s="11" t="s">
        <v>273</v>
      </c>
      <c r="D320" s="1" t="s">
        <v>3</v>
      </c>
      <c r="E320" s="22">
        <f>SUM(E321)</f>
        <v>1449.17</v>
      </c>
      <c r="F320" s="22" t="e">
        <f>#REF!</f>
        <v>#REF!</v>
      </c>
      <c r="G320" s="22" t="e">
        <f>#REF!</f>
        <v>#REF!</v>
      </c>
      <c r="H320" s="22" t="e">
        <f>#REF!</f>
        <v>#REF!</v>
      </c>
      <c r="I320" s="22" t="e">
        <f>#REF!</f>
        <v>#REF!</v>
      </c>
      <c r="J320" s="22" t="e">
        <f>#REF!</f>
        <v>#REF!</v>
      </c>
      <c r="K320" s="22" t="e">
        <f>#REF!</f>
        <v>#REF!</v>
      </c>
      <c r="L320" s="22" t="e">
        <f>#REF!</f>
        <v>#REF!</v>
      </c>
      <c r="M320" s="22" t="e">
        <f>#REF!</f>
        <v>#REF!</v>
      </c>
      <c r="N320" s="22" t="e">
        <f>#REF!</f>
        <v>#REF!</v>
      </c>
      <c r="O320" s="22" t="e">
        <f>#REF!</f>
        <v>#REF!</v>
      </c>
    </row>
    <row r="321" spans="1:15" ht="13.5" outlineLevel="5">
      <c r="A321" s="49" t="s">
        <v>104</v>
      </c>
      <c r="B321" s="1" t="s">
        <v>0</v>
      </c>
      <c r="C321" s="11" t="s">
        <v>273</v>
      </c>
      <c r="D321" s="1" t="s">
        <v>103</v>
      </c>
      <c r="E321" s="22">
        <v>1449.17</v>
      </c>
      <c r="F321" s="22"/>
      <c r="G321" s="22"/>
      <c r="H321" s="22"/>
      <c r="I321" s="22"/>
      <c r="J321" s="22"/>
      <c r="K321" s="22"/>
      <c r="L321" s="22"/>
      <c r="M321" s="22"/>
      <c r="N321" s="22"/>
      <c r="O321" s="22"/>
    </row>
    <row r="322" spans="1:16" ht="13.5" outlineLevel="1">
      <c r="A322" s="49" t="s">
        <v>26</v>
      </c>
      <c r="B322" s="1" t="s">
        <v>2</v>
      </c>
      <c r="C322" s="1" t="s">
        <v>172</v>
      </c>
      <c r="D322" s="1" t="s">
        <v>3</v>
      </c>
      <c r="E322" s="21">
        <f>E323</f>
        <v>82.5</v>
      </c>
      <c r="F322" s="10"/>
      <c r="G322" s="10"/>
      <c r="H322" s="10"/>
      <c r="I322" s="10" t="e">
        <f>#REF!</f>
        <v>#REF!</v>
      </c>
      <c r="J322" s="10" t="e">
        <f>#REF!</f>
        <v>#REF!</v>
      </c>
      <c r="K322" s="10" t="e">
        <f>#REF!</f>
        <v>#REF!</v>
      </c>
      <c r="L322" s="10"/>
      <c r="M322" s="10"/>
      <c r="N322" s="10" t="e">
        <f>#REF!</f>
        <v>#REF!</v>
      </c>
      <c r="O322" s="21" t="e">
        <f>#REF!</f>
        <v>#REF!</v>
      </c>
      <c r="P322" s="37" t="s">
        <v>63</v>
      </c>
    </row>
    <row r="323" spans="1:16" ht="27" outlineLevel="1">
      <c r="A323" s="48" t="s">
        <v>90</v>
      </c>
      <c r="B323" s="1" t="s">
        <v>2</v>
      </c>
      <c r="C323" s="1" t="s">
        <v>173</v>
      </c>
      <c r="D323" s="1" t="s">
        <v>3</v>
      </c>
      <c r="E323" s="21">
        <f>E325</f>
        <v>82.5</v>
      </c>
      <c r="F323" s="10"/>
      <c r="G323" s="10"/>
      <c r="H323" s="10"/>
      <c r="I323" s="10"/>
      <c r="J323" s="10"/>
      <c r="K323" s="10"/>
      <c r="L323" s="10"/>
      <c r="M323" s="10"/>
      <c r="N323" s="10"/>
      <c r="O323" s="21"/>
      <c r="P323" s="33">
        <f>E316-E327</f>
        <v>1763.67</v>
      </c>
    </row>
    <row r="324" spans="1:15" ht="13.5" outlineLevel="1">
      <c r="A324" s="63" t="s">
        <v>175</v>
      </c>
      <c r="B324" s="1" t="s">
        <v>2</v>
      </c>
      <c r="C324" s="1" t="s">
        <v>174</v>
      </c>
      <c r="D324" s="1" t="s">
        <v>3</v>
      </c>
      <c r="E324" s="21">
        <f>SUM(E323)</f>
        <v>82.5</v>
      </c>
      <c r="F324" s="10"/>
      <c r="G324" s="10"/>
      <c r="H324" s="10"/>
      <c r="I324" s="10"/>
      <c r="J324" s="10"/>
      <c r="K324" s="10"/>
      <c r="L324" s="10"/>
      <c r="M324" s="10"/>
      <c r="N324" s="10"/>
      <c r="O324" s="21"/>
    </row>
    <row r="325" spans="1:16" ht="27" outlineLevel="1">
      <c r="A325" s="51" t="s">
        <v>58</v>
      </c>
      <c r="B325" s="1" t="s">
        <v>2</v>
      </c>
      <c r="C325" s="1" t="s">
        <v>181</v>
      </c>
      <c r="D325" s="12" t="s">
        <v>3</v>
      </c>
      <c r="E325" s="21">
        <f>E326</f>
        <v>82.5</v>
      </c>
      <c r="F325" s="10"/>
      <c r="G325" s="10"/>
      <c r="H325" s="10"/>
      <c r="I325" s="10"/>
      <c r="J325" s="10"/>
      <c r="K325" s="10"/>
      <c r="L325" s="10"/>
      <c r="M325" s="10"/>
      <c r="N325" s="10"/>
      <c r="O325" s="21"/>
      <c r="P325" s="33">
        <f>E327</f>
        <v>5393</v>
      </c>
    </row>
    <row r="326" spans="1:15" ht="13.5" outlineLevel="1">
      <c r="A326" s="49" t="s">
        <v>104</v>
      </c>
      <c r="B326" s="1" t="s">
        <v>2</v>
      </c>
      <c r="C326" s="1" t="s">
        <v>181</v>
      </c>
      <c r="D326" s="1" t="s">
        <v>103</v>
      </c>
      <c r="E326" s="21">
        <v>82.5</v>
      </c>
      <c r="F326" s="10"/>
      <c r="G326" s="10"/>
      <c r="H326" s="10"/>
      <c r="I326" s="10"/>
      <c r="J326" s="10"/>
      <c r="K326" s="10"/>
      <c r="L326" s="10"/>
      <c r="M326" s="10"/>
      <c r="N326" s="10"/>
      <c r="O326" s="21"/>
    </row>
    <row r="327" spans="1:15" ht="13.5" outlineLevel="1">
      <c r="A327" s="49" t="s">
        <v>52</v>
      </c>
      <c r="B327" s="1" t="s">
        <v>53</v>
      </c>
      <c r="C327" s="11" t="s">
        <v>172</v>
      </c>
      <c r="D327" s="11" t="s">
        <v>3</v>
      </c>
      <c r="E327" s="22">
        <f aca="true" t="shared" si="4" ref="E327:L327">E328</f>
        <v>5393</v>
      </c>
      <c r="F327" s="16" t="e">
        <f t="shared" si="4"/>
        <v>#REF!</v>
      </c>
      <c r="G327" s="16" t="e">
        <f t="shared" si="4"/>
        <v>#REF!</v>
      </c>
      <c r="H327" s="16" t="e">
        <f t="shared" si="4"/>
        <v>#REF!</v>
      </c>
      <c r="I327" s="16" t="e">
        <f t="shared" si="4"/>
        <v>#REF!</v>
      </c>
      <c r="J327" s="16" t="e">
        <f t="shared" si="4"/>
        <v>#REF!</v>
      </c>
      <c r="K327" s="16" t="e">
        <f t="shared" si="4"/>
        <v>#REF!</v>
      </c>
      <c r="L327" s="16" t="e">
        <f t="shared" si="4"/>
        <v>#REF!</v>
      </c>
      <c r="M327" s="16"/>
      <c r="N327" s="16" t="e">
        <f>N328</f>
        <v>#REF!</v>
      </c>
      <c r="O327" s="22" t="e">
        <f>O328</f>
        <v>#REF!</v>
      </c>
    </row>
    <row r="328" spans="1:15" ht="45" customHeight="1" outlineLevel="1">
      <c r="A328" s="49" t="s">
        <v>136</v>
      </c>
      <c r="B328" s="1" t="s">
        <v>53</v>
      </c>
      <c r="C328" s="11" t="s">
        <v>222</v>
      </c>
      <c r="D328" s="11" t="s">
        <v>3</v>
      </c>
      <c r="E328" s="22">
        <f>E329</f>
        <v>5393</v>
      </c>
      <c r="F328" s="16" t="e">
        <f aca="true" t="shared" si="5" ref="F328:L328">F331</f>
        <v>#REF!</v>
      </c>
      <c r="G328" s="16" t="e">
        <f t="shared" si="5"/>
        <v>#REF!</v>
      </c>
      <c r="H328" s="16" t="e">
        <f t="shared" si="5"/>
        <v>#REF!</v>
      </c>
      <c r="I328" s="16" t="e">
        <f t="shared" si="5"/>
        <v>#REF!</v>
      </c>
      <c r="J328" s="16" t="e">
        <f t="shared" si="5"/>
        <v>#REF!</v>
      </c>
      <c r="K328" s="16" t="e">
        <f t="shared" si="5"/>
        <v>#REF!</v>
      </c>
      <c r="L328" s="16" t="e">
        <f t="shared" si="5"/>
        <v>#REF!</v>
      </c>
      <c r="M328" s="16"/>
      <c r="N328" s="16" t="e">
        <f>N331</f>
        <v>#REF!</v>
      </c>
      <c r="O328" s="22" t="e">
        <f>O331</f>
        <v>#REF!</v>
      </c>
    </row>
    <row r="329" spans="1:15" ht="45" customHeight="1" outlineLevel="1">
      <c r="A329" s="54" t="s">
        <v>137</v>
      </c>
      <c r="B329" s="1" t="s">
        <v>53</v>
      </c>
      <c r="C329" s="11" t="s">
        <v>227</v>
      </c>
      <c r="D329" s="11" t="s">
        <v>3</v>
      </c>
      <c r="E329" s="22">
        <f>SUM(E331)</f>
        <v>5393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22"/>
    </row>
    <row r="330" spans="1:15" ht="27" outlineLevel="1">
      <c r="A330" s="58" t="s">
        <v>229</v>
      </c>
      <c r="B330" s="1" t="s">
        <v>53</v>
      </c>
      <c r="C330" s="11" t="s">
        <v>228</v>
      </c>
      <c r="D330" s="11" t="s">
        <v>3</v>
      </c>
      <c r="E330" s="22">
        <f>SUM(E329)</f>
        <v>5393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22"/>
    </row>
    <row r="331" spans="1:15" ht="60" customHeight="1" outlineLevel="1">
      <c r="A331" s="48" t="s">
        <v>105</v>
      </c>
      <c r="B331" s="1" t="s">
        <v>53</v>
      </c>
      <c r="C331" s="11" t="s">
        <v>274</v>
      </c>
      <c r="D331" s="11" t="s">
        <v>3</v>
      </c>
      <c r="E331" s="22">
        <f>SUM(E333+E332)</f>
        <v>5393</v>
      </c>
      <c r="F331" s="16" t="e">
        <f>#REF!</f>
        <v>#REF!</v>
      </c>
      <c r="G331" s="16" t="e">
        <f>#REF!</f>
        <v>#REF!</v>
      </c>
      <c r="H331" s="16" t="e">
        <f>#REF!</f>
        <v>#REF!</v>
      </c>
      <c r="I331" s="16" t="e">
        <f>#REF!</f>
        <v>#REF!</v>
      </c>
      <c r="J331" s="16" t="e">
        <f>#REF!</f>
        <v>#REF!</v>
      </c>
      <c r="K331" s="16" t="e">
        <f>#REF!</f>
        <v>#REF!</v>
      </c>
      <c r="L331" s="16" t="e">
        <f>#REF!</f>
        <v>#REF!</v>
      </c>
      <c r="M331" s="16"/>
      <c r="N331" s="16" t="e">
        <f>#REF!</f>
        <v>#REF!</v>
      </c>
      <c r="O331" s="22" t="e">
        <f>#REF!</f>
        <v>#REF!</v>
      </c>
    </row>
    <row r="332" spans="1:15" ht="27" outlineLevel="1">
      <c r="A332" s="49" t="s">
        <v>93</v>
      </c>
      <c r="B332" s="1" t="s">
        <v>53</v>
      </c>
      <c r="C332" s="11" t="s">
        <v>274</v>
      </c>
      <c r="D332" s="11" t="s">
        <v>92</v>
      </c>
      <c r="E332" s="22">
        <v>79.699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22"/>
    </row>
    <row r="333" spans="1:15" ht="15" customHeight="1" outlineLevel="1">
      <c r="A333" s="49" t="s">
        <v>104</v>
      </c>
      <c r="B333" s="1" t="s">
        <v>53</v>
      </c>
      <c r="C333" s="11" t="s">
        <v>274</v>
      </c>
      <c r="D333" s="11" t="s">
        <v>103</v>
      </c>
      <c r="E333" s="22">
        <v>5313.301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22"/>
    </row>
    <row r="334" spans="1:15" ht="16.5" customHeight="1" outlineLevel="1">
      <c r="A334" s="49" t="s">
        <v>84</v>
      </c>
      <c r="B334" s="1" t="s">
        <v>85</v>
      </c>
      <c r="C334" s="11" t="s">
        <v>172</v>
      </c>
      <c r="D334" s="11" t="s">
        <v>3</v>
      </c>
      <c r="E334" s="21">
        <f>SUM(E335)</f>
        <v>232</v>
      </c>
      <c r="F334" s="10"/>
      <c r="G334" s="10"/>
      <c r="H334" s="10"/>
      <c r="I334" s="10"/>
      <c r="J334" s="10"/>
      <c r="K334" s="10"/>
      <c r="L334" s="10"/>
      <c r="M334" s="10"/>
      <c r="N334" s="16"/>
      <c r="O334" s="22"/>
    </row>
    <row r="335" spans="1:15" ht="48" customHeight="1" outlineLevel="1">
      <c r="A335" s="49" t="s">
        <v>145</v>
      </c>
      <c r="B335" s="1" t="s">
        <v>85</v>
      </c>
      <c r="C335" s="11" t="s">
        <v>275</v>
      </c>
      <c r="D335" s="11" t="s">
        <v>3</v>
      </c>
      <c r="E335" s="21">
        <f>SUM(E336+E343)</f>
        <v>232</v>
      </c>
      <c r="F335" s="10"/>
      <c r="G335" s="10"/>
      <c r="H335" s="10"/>
      <c r="I335" s="10"/>
      <c r="J335" s="10"/>
      <c r="K335" s="10"/>
      <c r="L335" s="10"/>
      <c r="M335" s="10"/>
      <c r="N335" s="16"/>
      <c r="O335" s="22"/>
    </row>
    <row r="336" spans="1:15" ht="60.75" customHeight="1" outlineLevel="1">
      <c r="A336" s="49" t="s">
        <v>146</v>
      </c>
      <c r="B336" s="1" t="s">
        <v>85</v>
      </c>
      <c r="C336" s="11" t="s">
        <v>276</v>
      </c>
      <c r="D336" s="11" t="s">
        <v>3</v>
      </c>
      <c r="E336" s="21">
        <f>SUM(E339+E340)</f>
        <v>167.09</v>
      </c>
      <c r="F336" s="10"/>
      <c r="G336" s="10"/>
      <c r="H336" s="10"/>
      <c r="I336" s="10"/>
      <c r="J336" s="10"/>
      <c r="K336" s="10"/>
      <c r="L336" s="10"/>
      <c r="M336" s="10"/>
      <c r="N336" s="16"/>
      <c r="O336" s="22"/>
    </row>
    <row r="337" spans="1:15" ht="59.25" customHeight="1" outlineLevel="1">
      <c r="A337" s="49" t="s">
        <v>355</v>
      </c>
      <c r="B337" s="1" t="s">
        <v>85</v>
      </c>
      <c r="C337" s="11" t="s">
        <v>277</v>
      </c>
      <c r="D337" s="11" t="s">
        <v>3</v>
      </c>
      <c r="E337" s="21">
        <f>SUM(E336)</f>
        <v>167.09</v>
      </c>
      <c r="F337" s="10"/>
      <c r="G337" s="10"/>
      <c r="H337" s="10"/>
      <c r="I337" s="10"/>
      <c r="J337" s="10"/>
      <c r="K337" s="10"/>
      <c r="L337" s="10"/>
      <c r="M337" s="10"/>
      <c r="N337" s="16"/>
      <c r="O337" s="22"/>
    </row>
    <row r="338" spans="1:15" ht="27" outlineLevel="5">
      <c r="A338" s="49" t="s">
        <v>279</v>
      </c>
      <c r="B338" s="1" t="s">
        <v>85</v>
      </c>
      <c r="C338" s="1" t="s">
        <v>278</v>
      </c>
      <c r="D338" s="1" t="s">
        <v>3</v>
      </c>
      <c r="E338" s="21">
        <f>SUM(E339)</f>
        <v>30</v>
      </c>
      <c r="F338" s="10"/>
      <c r="G338" s="10"/>
      <c r="H338" s="10"/>
      <c r="I338" s="10"/>
      <c r="J338" s="10"/>
      <c r="K338" s="10"/>
      <c r="L338" s="10"/>
      <c r="M338" s="10"/>
      <c r="N338" s="26"/>
      <c r="O338" s="22"/>
    </row>
    <row r="339" spans="1:15" ht="27" outlineLevel="5">
      <c r="A339" s="58" t="s">
        <v>100</v>
      </c>
      <c r="B339" s="12" t="s">
        <v>85</v>
      </c>
      <c r="C339" s="1" t="s">
        <v>278</v>
      </c>
      <c r="D339" s="12" t="s">
        <v>99</v>
      </c>
      <c r="E339" s="21">
        <v>30</v>
      </c>
      <c r="F339" s="10"/>
      <c r="G339" s="10"/>
      <c r="H339" s="10"/>
      <c r="I339" s="10"/>
      <c r="J339" s="10"/>
      <c r="K339" s="10"/>
      <c r="L339" s="10"/>
      <c r="M339" s="10"/>
      <c r="N339" s="26"/>
      <c r="O339" s="22">
        <f>SUM(E339:N339)</f>
        <v>30</v>
      </c>
    </row>
    <row r="340" spans="1:15" ht="27" outlineLevel="5">
      <c r="A340" s="49" t="s">
        <v>354</v>
      </c>
      <c r="B340" s="12" t="s">
        <v>85</v>
      </c>
      <c r="C340" s="1" t="s">
        <v>293</v>
      </c>
      <c r="D340" s="12" t="s">
        <v>3</v>
      </c>
      <c r="E340" s="21">
        <f>SUM(E341+E342)</f>
        <v>137.09</v>
      </c>
      <c r="F340" s="10"/>
      <c r="G340" s="10"/>
      <c r="H340" s="10"/>
      <c r="I340" s="10"/>
      <c r="J340" s="10"/>
      <c r="K340" s="10"/>
      <c r="L340" s="10"/>
      <c r="M340" s="10"/>
      <c r="N340" s="26"/>
      <c r="O340" s="22"/>
    </row>
    <row r="341" spans="1:15" ht="27" outlineLevel="5">
      <c r="A341" s="49" t="s">
        <v>93</v>
      </c>
      <c r="B341" s="1" t="s">
        <v>85</v>
      </c>
      <c r="C341" s="1" t="s">
        <v>293</v>
      </c>
      <c r="D341" s="1" t="s">
        <v>92</v>
      </c>
      <c r="E341" s="21">
        <v>124.45</v>
      </c>
      <c r="F341" s="10"/>
      <c r="G341" s="10"/>
      <c r="H341" s="10"/>
      <c r="I341" s="10"/>
      <c r="J341" s="10"/>
      <c r="K341" s="10"/>
      <c r="L341" s="10"/>
      <c r="M341" s="10"/>
      <c r="N341" s="26"/>
      <c r="O341" s="22"/>
    </row>
    <row r="342" spans="1:15" ht="27" outlineLevel="5">
      <c r="A342" s="58" t="s">
        <v>100</v>
      </c>
      <c r="B342" s="1" t="s">
        <v>85</v>
      </c>
      <c r="C342" s="1" t="s">
        <v>293</v>
      </c>
      <c r="D342" s="1" t="s">
        <v>99</v>
      </c>
      <c r="E342" s="21">
        <v>12.64</v>
      </c>
      <c r="F342" s="10"/>
      <c r="G342" s="10"/>
      <c r="H342" s="10"/>
      <c r="I342" s="10"/>
      <c r="J342" s="10"/>
      <c r="K342" s="10"/>
      <c r="L342" s="10"/>
      <c r="M342" s="10"/>
      <c r="N342" s="26"/>
      <c r="O342" s="22"/>
    </row>
    <row r="343" spans="1:15" ht="18" customHeight="1" outlineLevel="5">
      <c r="A343" s="54" t="s">
        <v>147</v>
      </c>
      <c r="B343" s="12" t="s">
        <v>85</v>
      </c>
      <c r="C343" s="1" t="s">
        <v>280</v>
      </c>
      <c r="D343" s="12" t="s">
        <v>3</v>
      </c>
      <c r="E343" s="21">
        <f>SUM(E345+E348)</f>
        <v>64.91</v>
      </c>
      <c r="F343" s="10"/>
      <c r="G343" s="10"/>
      <c r="H343" s="10"/>
      <c r="I343" s="10"/>
      <c r="J343" s="10"/>
      <c r="K343" s="10"/>
      <c r="L343" s="10"/>
      <c r="M343" s="10"/>
      <c r="N343" s="26"/>
      <c r="O343" s="22"/>
    </row>
    <row r="344" spans="1:15" ht="27" outlineLevel="5">
      <c r="A344" s="54" t="s">
        <v>281</v>
      </c>
      <c r="B344" s="12" t="s">
        <v>85</v>
      </c>
      <c r="C344" s="1" t="s">
        <v>318</v>
      </c>
      <c r="D344" s="12" t="s">
        <v>3</v>
      </c>
      <c r="E344" s="21">
        <f>SUM(E343)</f>
        <v>64.91</v>
      </c>
      <c r="F344" s="10"/>
      <c r="G344" s="10"/>
      <c r="H344" s="10"/>
      <c r="I344" s="10"/>
      <c r="J344" s="10"/>
      <c r="K344" s="10"/>
      <c r="L344" s="10"/>
      <c r="M344" s="10"/>
      <c r="N344" s="26"/>
      <c r="O344" s="22"/>
    </row>
    <row r="345" spans="1:15" ht="27" outlineLevel="5">
      <c r="A345" s="64" t="s">
        <v>282</v>
      </c>
      <c r="B345" s="1" t="s">
        <v>85</v>
      </c>
      <c r="C345" s="1" t="s">
        <v>316</v>
      </c>
      <c r="D345" s="1" t="s">
        <v>3</v>
      </c>
      <c r="E345" s="21">
        <f>SUM(E346)</f>
        <v>64.91</v>
      </c>
      <c r="F345" s="10"/>
      <c r="G345" s="10"/>
      <c r="H345" s="10"/>
      <c r="I345" s="10"/>
      <c r="J345" s="10"/>
      <c r="K345" s="10"/>
      <c r="L345" s="10"/>
      <c r="M345" s="10"/>
      <c r="N345" s="26"/>
      <c r="O345" s="22"/>
    </row>
    <row r="346" spans="1:15" ht="30" customHeight="1" outlineLevel="5">
      <c r="A346" s="49" t="s">
        <v>93</v>
      </c>
      <c r="B346" s="12" t="s">
        <v>85</v>
      </c>
      <c r="C346" s="1" t="s">
        <v>316</v>
      </c>
      <c r="D346" s="12" t="s">
        <v>92</v>
      </c>
      <c r="E346" s="21">
        <v>64.91</v>
      </c>
      <c r="F346" s="10"/>
      <c r="G346" s="10"/>
      <c r="H346" s="10"/>
      <c r="I346" s="10"/>
      <c r="J346" s="10"/>
      <c r="K346" s="10"/>
      <c r="L346" s="10"/>
      <c r="M346" s="10"/>
      <c r="N346" s="26"/>
      <c r="O346" s="22"/>
    </row>
    <row r="347" spans="1:15" ht="54.75" hidden="1" outlineLevel="5">
      <c r="A347" s="49" t="s">
        <v>315</v>
      </c>
      <c r="B347" s="1" t="s">
        <v>85</v>
      </c>
      <c r="C347" s="1" t="s">
        <v>317</v>
      </c>
      <c r="D347" s="12" t="s">
        <v>3</v>
      </c>
      <c r="E347" s="21">
        <f>SUM(E348)</f>
        <v>0</v>
      </c>
      <c r="F347" s="10"/>
      <c r="G347" s="10"/>
      <c r="H347" s="10"/>
      <c r="I347" s="10"/>
      <c r="J347" s="10"/>
      <c r="K347" s="10"/>
      <c r="L347" s="10"/>
      <c r="M347" s="10"/>
      <c r="N347" s="26"/>
      <c r="O347" s="22"/>
    </row>
    <row r="348" spans="1:15" ht="30" customHeight="1" hidden="1" outlineLevel="5">
      <c r="A348" s="49" t="s">
        <v>93</v>
      </c>
      <c r="B348" s="12" t="s">
        <v>85</v>
      </c>
      <c r="C348" s="1" t="s">
        <v>317</v>
      </c>
      <c r="D348" s="12" t="s">
        <v>92</v>
      </c>
      <c r="E348" s="21"/>
      <c r="F348" s="10"/>
      <c r="G348" s="10"/>
      <c r="H348" s="10"/>
      <c r="I348" s="10"/>
      <c r="J348" s="10"/>
      <c r="K348" s="10"/>
      <c r="L348" s="10"/>
      <c r="M348" s="10"/>
      <c r="N348" s="26"/>
      <c r="O348" s="22"/>
    </row>
    <row r="349" spans="1:15" ht="16.5" customHeight="1" outlineLevel="1" collapsed="1">
      <c r="A349" s="52" t="s">
        <v>68</v>
      </c>
      <c r="B349" s="8" t="s">
        <v>30</v>
      </c>
      <c r="C349" s="8" t="s">
        <v>172</v>
      </c>
      <c r="D349" s="8" t="s">
        <v>3</v>
      </c>
      <c r="E349" s="20">
        <f>E350</f>
        <v>5162.102</v>
      </c>
      <c r="F349" s="10"/>
      <c r="G349" s="10"/>
      <c r="H349" s="10"/>
      <c r="I349" s="10"/>
      <c r="J349" s="10"/>
      <c r="K349" s="10"/>
      <c r="L349" s="10"/>
      <c r="M349" s="10"/>
      <c r="N349" s="16"/>
      <c r="O349" s="22"/>
    </row>
    <row r="350" spans="1:15" ht="17.25" customHeight="1" outlineLevel="1">
      <c r="A350" s="53" t="s">
        <v>117</v>
      </c>
      <c r="B350" s="1" t="s">
        <v>118</v>
      </c>
      <c r="C350" s="1" t="s">
        <v>172</v>
      </c>
      <c r="D350" s="1" t="s">
        <v>3</v>
      </c>
      <c r="E350" s="21">
        <f>SUM(E351)</f>
        <v>5162.102</v>
      </c>
      <c r="F350" s="10"/>
      <c r="G350" s="10"/>
      <c r="H350" s="10"/>
      <c r="I350" s="10"/>
      <c r="J350" s="10"/>
      <c r="K350" s="10"/>
      <c r="L350" s="10"/>
      <c r="M350" s="10"/>
      <c r="N350" s="16"/>
      <c r="O350" s="22"/>
    </row>
    <row r="351" spans="1:15" ht="41.25" outlineLevel="1">
      <c r="A351" s="54" t="s">
        <v>336</v>
      </c>
      <c r="B351" s="1" t="s">
        <v>118</v>
      </c>
      <c r="C351" s="1" t="s">
        <v>283</v>
      </c>
      <c r="D351" s="1" t="s">
        <v>3</v>
      </c>
      <c r="E351" s="21">
        <f>SUM(E353+E355+E357)</f>
        <v>5162.102</v>
      </c>
      <c r="F351" s="10"/>
      <c r="G351" s="10"/>
      <c r="H351" s="10"/>
      <c r="I351" s="10"/>
      <c r="J351" s="10"/>
      <c r="K351" s="10"/>
      <c r="L351" s="10"/>
      <c r="M351" s="10"/>
      <c r="N351" s="16"/>
      <c r="O351" s="22"/>
    </row>
    <row r="352" spans="1:15" ht="32.25" customHeight="1" outlineLevel="1">
      <c r="A352" s="54" t="s">
        <v>285</v>
      </c>
      <c r="B352" s="1" t="s">
        <v>118</v>
      </c>
      <c r="C352" s="1" t="s">
        <v>284</v>
      </c>
      <c r="D352" s="1" t="s">
        <v>3</v>
      </c>
      <c r="E352" s="21">
        <f>SUM(E351)</f>
        <v>5162.102</v>
      </c>
      <c r="F352" s="10"/>
      <c r="G352" s="10"/>
      <c r="H352" s="10"/>
      <c r="I352" s="10"/>
      <c r="J352" s="10"/>
      <c r="K352" s="10"/>
      <c r="L352" s="10"/>
      <c r="M352" s="10"/>
      <c r="N352" s="16"/>
      <c r="O352" s="22"/>
    </row>
    <row r="353" spans="1:15" ht="13.5" outlineLevel="5">
      <c r="A353" s="49" t="s">
        <v>287</v>
      </c>
      <c r="B353" s="1" t="s">
        <v>118</v>
      </c>
      <c r="C353" s="1" t="s">
        <v>286</v>
      </c>
      <c r="D353" s="1" t="s">
        <v>3</v>
      </c>
      <c r="E353" s="21">
        <f>SUM(E354)</f>
        <v>272.5</v>
      </c>
      <c r="F353" s="10"/>
      <c r="G353" s="10"/>
      <c r="H353" s="10"/>
      <c r="I353" s="10"/>
      <c r="J353" s="10"/>
      <c r="K353" s="10"/>
      <c r="L353" s="10"/>
      <c r="M353" s="10"/>
      <c r="N353" s="26"/>
      <c r="O353" s="22"/>
    </row>
    <row r="354" spans="1:15" ht="27" outlineLevel="1">
      <c r="A354" s="58" t="s">
        <v>100</v>
      </c>
      <c r="B354" s="1" t="s">
        <v>118</v>
      </c>
      <c r="C354" s="1" t="s">
        <v>286</v>
      </c>
      <c r="D354" s="1" t="s">
        <v>99</v>
      </c>
      <c r="E354" s="21">
        <v>272.5</v>
      </c>
      <c r="F354" s="10"/>
      <c r="G354" s="10"/>
      <c r="H354" s="10"/>
      <c r="I354" s="10"/>
      <c r="J354" s="10"/>
      <c r="K354" s="10"/>
      <c r="L354" s="10"/>
      <c r="M354" s="10"/>
      <c r="N354" s="16"/>
      <c r="O354" s="22"/>
    </row>
    <row r="355" spans="1:15" ht="13.5" outlineLevel="1">
      <c r="A355" s="49" t="s">
        <v>347</v>
      </c>
      <c r="B355" s="1" t="s">
        <v>118</v>
      </c>
      <c r="C355" s="1" t="s">
        <v>288</v>
      </c>
      <c r="D355" s="1" t="s">
        <v>3</v>
      </c>
      <c r="E355" s="21">
        <f>SUM(E356)</f>
        <v>4762.102</v>
      </c>
      <c r="F355" s="10"/>
      <c r="G355" s="10"/>
      <c r="H355" s="10"/>
      <c r="I355" s="10"/>
      <c r="J355" s="10"/>
      <c r="K355" s="10"/>
      <c r="L355" s="10"/>
      <c r="M355" s="10"/>
      <c r="N355" s="16"/>
      <c r="O355" s="22"/>
    </row>
    <row r="356" spans="1:15" ht="27" outlineLevel="1">
      <c r="A356" s="58" t="s">
        <v>100</v>
      </c>
      <c r="B356" s="1" t="s">
        <v>118</v>
      </c>
      <c r="C356" s="1" t="s">
        <v>288</v>
      </c>
      <c r="D356" s="1" t="s">
        <v>99</v>
      </c>
      <c r="E356" s="21">
        <v>4762.102</v>
      </c>
      <c r="F356" s="10"/>
      <c r="G356" s="10"/>
      <c r="H356" s="10"/>
      <c r="I356" s="10"/>
      <c r="J356" s="10"/>
      <c r="K356" s="10"/>
      <c r="L356" s="10"/>
      <c r="M356" s="10"/>
      <c r="N356" s="16"/>
      <c r="O356" s="22"/>
    </row>
    <row r="357" spans="1:15" ht="13.5" outlineLevel="1">
      <c r="A357" s="65" t="s">
        <v>352</v>
      </c>
      <c r="B357" s="1" t="s">
        <v>118</v>
      </c>
      <c r="C357" s="1" t="s">
        <v>351</v>
      </c>
      <c r="D357" s="1" t="s">
        <v>3</v>
      </c>
      <c r="E357" s="21">
        <f>SUM(E358)</f>
        <v>127.5</v>
      </c>
      <c r="F357" s="10"/>
      <c r="G357" s="10"/>
      <c r="H357" s="10"/>
      <c r="I357" s="10"/>
      <c r="J357" s="10"/>
      <c r="K357" s="10"/>
      <c r="L357" s="10"/>
      <c r="M357" s="10"/>
      <c r="N357" s="16"/>
      <c r="O357" s="22"/>
    </row>
    <row r="358" spans="1:15" ht="27" outlineLevel="1">
      <c r="A358" s="58" t="s">
        <v>100</v>
      </c>
      <c r="B358" s="1" t="s">
        <v>118</v>
      </c>
      <c r="C358" s="1" t="s">
        <v>351</v>
      </c>
      <c r="D358" s="1" t="s">
        <v>99</v>
      </c>
      <c r="E358" s="21">
        <v>127.5</v>
      </c>
      <c r="F358" s="10"/>
      <c r="G358" s="10"/>
      <c r="H358" s="10"/>
      <c r="I358" s="10"/>
      <c r="J358" s="10"/>
      <c r="K358" s="10"/>
      <c r="L358" s="10"/>
      <c r="M358" s="10"/>
      <c r="N358" s="16"/>
      <c r="O358" s="22"/>
    </row>
    <row r="359" spans="1:15" ht="16.5" customHeight="1" outlineLevel="1">
      <c r="A359" s="52" t="s">
        <v>71</v>
      </c>
      <c r="B359" s="8" t="s">
        <v>72</v>
      </c>
      <c r="C359" s="8" t="s">
        <v>172</v>
      </c>
      <c r="D359" s="8" t="s">
        <v>3</v>
      </c>
      <c r="E359" s="20">
        <f>E360</f>
        <v>500</v>
      </c>
      <c r="F359" s="10"/>
      <c r="G359" s="10"/>
      <c r="H359" s="10"/>
      <c r="I359" s="10"/>
      <c r="J359" s="10"/>
      <c r="K359" s="10"/>
      <c r="L359" s="10"/>
      <c r="M359" s="10"/>
      <c r="N359" s="16"/>
      <c r="O359" s="22"/>
    </row>
    <row r="360" spans="1:15" ht="16.5" customHeight="1" outlineLevel="1">
      <c r="A360" s="49" t="s">
        <v>69</v>
      </c>
      <c r="B360" s="1" t="s">
        <v>70</v>
      </c>
      <c r="C360" s="1" t="s">
        <v>172</v>
      </c>
      <c r="D360" s="1" t="s">
        <v>3</v>
      </c>
      <c r="E360" s="21">
        <f>E361</f>
        <v>500</v>
      </c>
      <c r="F360" s="10"/>
      <c r="G360" s="10"/>
      <c r="H360" s="10"/>
      <c r="I360" s="10"/>
      <c r="J360" s="10"/>
      <c r="K360" s="10"/>
      <c r="L360" s="10"/>
      <c r="M360" s="10"/>
      <c r="N360" s="16"/>
      <c r="O360" s="22"/>
    </row>
    <row r="361" spans="1:15" ht="46.5" customHeight="1" outlineLevel="1">
      <c r="A361" s="48" t="s">
        <v>144</v>
      </c>
      <c r="B361" s="1" t="s">
        <v>70</v>
      </c>
      <c r="C361" s="1" t="s">
        <v>270</v>
      </c>
      <c r="D361" s="1" t="s">
        <v>3</v>
      </c>
      <c r="E361" s="21">
        <f>E363</f>
        <v>500</v>
      </c>
      <c r="F361" s="10"/>
      <c r="G361" s="10"/>
      <c r="H361" s="10"/>
      <c r="I361" s="10"/>
      <c r="J361" s="10"/>
      <c r="K361" s="10"/>
      <c r="L361" s="10"/>
      <c r="M361" s="10"/>
      <c r="N361" s="16"/>
      <c r="O361" s="22"/>
    </row>
    <row r="362" spans="1:15" ht="13.5" outlineLevel="1">
      <c r="A362" s="48" t="s">
        <v>272</v>
      </c>
      <c r="B362" s="1" t="s">
        <v>70</v>
      </c>
      <c r="C362" s="1" t="s">
        <v>271</v>
      </c>
      <c r="D362" s="1" t="s">
        <v>3</v>
      </c>
      <c r="E362" s="21">
        <f>SUM(E361)</f>
        <v>500</v>
      </c>
      <c r="F362" s="10"/>
      <c r="G362" s="10"/>
      <c r="H362" s="10"/>
      <c r="I362" s="10"/>
      <c r="J362" s="10"/>
      <c r="K362" s="10"/>
      <c r="L362" s="10"/>
      <c r="M362" s="10"/>
      <c r="N362" s="16"/>
      <c r="O362" s="22"/>
    </row>
    <row r="363" spans="1:15" ht="30" customHeight="1" outlineLevel="1">
      <c r="A363" s="49" t="s">
        <v>148</v>
      </c>
      <c r="B363" s="1" t="s">
        <v>70</v>
      </c>
      <c r="C363" s="1" t="s">
        <v>289</v>
      </c>
      <c r="D363" s="1" t="s">
        <v>3</v>
      </c>
      <c r="E363" s="21">
        <f>E364</f>
        <v>500</v>
      </c>
      <c r="F363" s="10"/>
      <c r="G363" s="10"/>
      <c r="H363" s="10"/>
      <c r="I363" s="10"/>
      <c r="J363" s="10"/>
      <c r="K363" s="10"/>
      <c r="L363" s="10"/>
      <c r="M363" s="10"/>
      <c r="N363" s="16"/>
      <c r="O363" s="22"/>
    </row>
    <row r="364" spans="1:15" ht="31.5" customHeight="1" outlineLevel="1">
      <c r="A364" s="49" t="s">
        <v>93</v>
      </c>
      <c r="B364" s="1" t="s">
        <v>70</v>
      </c>
      <c r="C364" s="1" t="s">
        <v>289</v>
      </c>
      <c r="D364" s="1" t="s">
        <v>92</v>
      </c>
      <c r="E364" s="21">
        <v>500</v>
      </c>
      <c r="F364" s="10"/>
      <c r="G364" s="10"/>
      <c r="H364" s="10"/>
      <c r="I364" s="10"/>
      <c r="J364" s="10"/>
      <c r="K364" s="10"/>
      <c r="L364" s="10"/>
      <c r="M364" s="10"/>
      <c r="N364" s="16"/>
      <c r="O364" s="22"/>
    </row>
    <row r="365" spans="1:15" ht="63.75" customHeight="1" outlineLevel="5">
      <c r="A365" s="59" t="s">
        <v>73</v>
      </c>
      <c r="B365" s="29" t="s">
        <v>74</v>
      </c>
      <c r="C365" s="29" t="s">
        <v>172</v>
      </c>
      <c r="D365" s="29" t="s">
        <v>3</v>
      </c>
      <c r="E365" s="20">
        <f>SUM(E366+E373)</f>
        <v>21410.2</v>
      </c>
      <c r="F365" s="20" t="e">
        <f>F366+#REF!+#REF!</f>
        <v>#REF!</v>
      </c>
      <c r="G365" s="20" t="e">
        <f>G366+#REF!+#REF!</f>
        <v>#REF!</v>
      </c>
      <c r="H365" s="20" t="e">
        <f>H366+#REF!+#REF!</f>
        <v>#REF!</v>
      </c>
      <c r="I365" s="9" t="e">
        <f>I366+#REF!+#REF!</f>
        <v>#REF!</v>
      </c>
      <c r="J365" s="9" t="e">
        <f>J366+#REF!+#REF!</f>
        <v>#REF!</v>
      </c>
      <c r="K365" s="9" t="e">
        <f>K366+#REF!+#REF!</f>
        <v>#REF!</v>
      </c>
      <c r="L365" s="9" t="e">
        <f>L366+#REF!+#REF!</f>
        <v>#REF!</v>
      </c>
      <c r="M365" s="9" t="e">
        <f>M366+#REF!+#REF!</f>
        <v>#REF!</v>
      </c>
      <c r="N365" s="9" t="e">
        <f>N366+#REF!+#REF!</f>
        <v>#REF!</v>
      </c>
      <c r="O365" s="20" t="e">
        <f>O366+#REF!+#REF!</f>
        <v>#REF!</v>
      </c>
    </row>
    <row r="366" spans="1:15" ht="43.5" customHeight="1" outlineLevel="5">
      <c r="A366" s="54" t="s">
        <v>106</v>
      </c>
      <c r="B366" s="1" t="s">
        <v>75</v>
      </c>
      <c r="C366" s="1" t="s">
        <v>172</v>
      </c>
      <c r="D366" s="1" t="s">
        <v>3</v>
      </c>
      <c r="E366" s="21">
        <f>SUM(E367)</f>
        <v>18572</v>
      </c>
      <c r="F366" s="10"/>
      <c r="G366" s="10"/>
      <c r="H366" s="10"/>
      <c r="I366" s="10"/>
      <c r="J366" s="10"/>
      <c r="K366" s="10"/>
      <c r="L366" s="10"/>
      <c r="M366" s="10"/>
      <c r="N366" s="10" t="e">
        <f>N371</f>
        <v>#REF!</v>
      </c>
      <c r="O366" s="21" t="e">
        <f>O371</f>
        <v>#REF!</v>
      </c>
    </row>
    <row r="367" spans="1:15" ht="30.75" customHeight="1" outlineLevel="5">
      <c r="A367" s="48" t="s">
        <v>90</v>
      </c>
      <c r="B367" s="1" t="s">
        <v>75</v>
      </c>
      <c r="C367" s="1" t="s">
        <v>173</v>
      </c>
      <c r="D367" s="1" t="s">
        <v>3</v>
      </c>
      <c r="E367" s="21">
        <f>SUM(E369+E371)</f>
        <v>18572</v>
      </c>
      <c r="F367" s="10"/>
      <c r="G367" s="10"/>
      <c r="H367" s="10"/>
      <c r="I367" s="10"/>
      <c r="J367" s="10"/>
      <c r="K367" s="10"/>
      <c r="L367" s="10"/>
      <c r="M367" s="10"/>
      <c r="N367" s="10"/>
      <c r="O367" s="21"/>
    </row>
    <row r="368" spans="1:15" ht="13.5" outlineLevel="5">
      <c r="A368" s="63" t="s">
        <v>175</v>
      </c>
      <c r="B368" s="1" t="s">
        <v>75</v>
      </c>
      <c r="C368" s="1" t="s">
        <v>174</v>
      </c>
      <c r="D368" s="1" t="s">
        <v>3</v>
      </c>
      <c r="E368" s="21">
        <f>SUM(E367)</f>
        <v>18572</v>
      </c>
      <c r="F368" s="10"/>
      <c r="G368" s="10"/>
      <c r="H368" s="10"/>
      <c r="I368" s="10"/>
      <c r="J368" s="10"/>
      <c r="K368" s="10"/>
      <c r="L368" s="10"/>
      <c r="M368" s="10"/>
      <c r="N368" s="10"/>
      <c r="O368" s="21"/>
    </row>
    <row r="369" spans="1:15" ht="46.5" customHeight="1" outlineLevel="5">
      <c r="A369" s="54" t="s">
        <v>108</v>
      </c>
      <c r="B369" s="1" t="s">
        <v>75</v>
      </c>
      <c r="C369" s="15" t="s">
        <v>290</v>
      </c>
      <c r="D369" s="15" t="s">
        <v>3</v>
      </c>
      <c r="E369" s="21">
        <f>SUM(E370)</f>
        <v>14572</v>
      </c>
      <c r="F369" s="10"/>
      <c r="G369" s="10"/>
      <c r="H369" s="10"/>
      <c r="I369" s="10"/>
      <c r="J369" s="10"/>
      <c r="K369" s="10"/>
      <c r="L369" s="10"/>
      <c r="M369" s="10"/>
      <c r="N369" s="10" t="e">
        <f>#REF!</f>
        <v>#REF!</v>
      </c>
      <c r="O369" s="21" t="e">
        <f>#REF!</f>
        <v>#REF!</v>
      </c>
    </row>
    <row r="370" spans="1:15" ht="15" customHeight="1" outlineLevel="5">
      <c r="A370" s="54" t="s">
        <v>36</v>
      </c>
      <c r="B370" s="1" t="s">
        <v>75</v>
      </c>
      <c r="C370" s="15" t="s">
        <v>290</v>
      </c>
      <c r="D370" s="15" t="s">
        <v>41</v>
      </c>
      <c r="E370" s="21">
        <v>14572</v>
      </c>
      <c r="F370" s="10"/>
      <c r="G370" s="10"/>
      <c r="H370" s="10"/>
      <c r="I370" s="10"/>
      <c r="J370" s="10"/>
      <c r="K370" s="10"/>
      <c r="L370" s="10"/>
      <c r="M370" s="10"/>
      <c r="N370" s="10"/>
      <c r="O370" s="21"/>
    </row>
    <row r="371" spans="1:15" ht="45" customHeight="1" outlineLevel="5">
      <c r="A371" s="54" t="s">
        <v>109</v>
      </c>
      <c r="B371" s="1" t="s">
        <v>75</v>
      </c>
      <c r="C371" s="15" t="s">
        <v>291</v>
      </c>
      <c r="D371" s="15" t="s">
        <v>3</v>
      </c>
      <c r="E371" s="21">
        <f>SUM(E372)</f>
        <v>4000</v>
      </c>
      <c r="F371" s="10"/>
      <c r="G371" s="10"/>
      <c r="H371" s="10"/>
      <c r="I371" s="10"/>
      <c r="J371" s="10"/>
      <c r="K371" s="10"/>
      <c r="L371" s="10"/>
      <c r="M371" s="10"/>
      <c r="N371" s="10" t="e">
        <f>N372</f>
        <v>#REF!</v>
      </c>
      <c r="O371" s="21" t="e">
        <f>O372</f>
        <v>#REF!</v>
      </c>
    </row>
    <row r="372" spans="1:15" ht="13.5" outlineLevel="5">
      <c r="A372" s="54" t="s">
        <v>36</v>
      </c>
      <c r="B372" s="1" t="s">
        <v>75</v>
      </c>
      <c r="C372" s="15" t="s">
        <v>291</v>
      </c>
      <c r="D372" s="15" t="s">
        <v>41</v>
      </c>
      <c r="E372" s="21">
        <v>4000</v>
      </c>
      <c r="F372" s="10"/>
      <c r="G372" s="10"/>
      <c r="H372" s="10"/>
      <c r="I372" s="10"/>
      <c r="J372" s="10"/>
      <c r="K372" s="10"/>
      <c r="L372" s="10"/>
      <c r="M372" s="10"/>
      <c r="N372" s="10" t="e">
        <f>N369</f>
        <v>#REF!</v>
      </c>
      <c r="O372" s="21" t="e">
        <f>O369</f>
        <v>#REF!</v>
      </c>
    </row>
    <row r="373" spans="1:16" ht="15.75" customHeight="1" outlineLevel="5">
      <c r="A373" s="49" t="s">
        <v>82</v>
      </c>
      <c r="B373" s="47" t="s">
        <v>83</v>
      </c>
      <c r="C373" s="47" t="s">
        <v>172</v>
      </c>
      <c r="D373" s="47" t="s">
        <v>3</v>
      </c>
      <c r="E373" s="21">
        <f>E374</f>
        <v>2838.2</v>
      </c>
      <c r="F373" s="10"/>
      <c r="G373" s="10"/>
      <c r="H373" s="10"/>
      <c r="I373" s="10"/>
      <c r="J373" s="10"/>
      <c r="K373" s="10"/>
      <c r="L373" s="10"/>
      <c r="M373" s="10"/>
      <c r="N373" s="14"/>
      <c r="O373" s="22"/>
      <c r="P373" s="37"/>
    </row>
    <row r="374" spans="1:16" ht="27" outlineLevel="5">
      <c r="A374" s="48" t="s">
        <v>90</v>
      </c>
      <c r="B374" s="47" t="s">
        <v>83</v>
      </c>
      <c r="C374" s="47" t="s">
        <v>173</v>
      </c>
      <c r="D374" s="47" t="s">
        <v>3</v>
      </c>
      <c r="E374" s="21">
        <f>E377+E375</f>
        <v>2838.2</v>
      </c>
      <c r="F374" s="10"/>
      <c r="G374" s="10"/>
      <c r="H374" s="10"/>
      <c r="I374" s="10"/>
      <c r="J374" s="10"/>
      <c r="K374" s="10"/>
      <c r="L374" s="10"/>
      <c r="M374" s="10"/>
      <c r="N374" s="14"/>
      <c r="O374" s="22"/>
      <c r="P374" s="37"/>
    </row>
    <row r="375" spans="1:16" ht="27" outlineLevel="5">
      <c r="A375" s="64" t="s">
        <v>123</v>
      </c>
      <c r="B375" s="1" t="s">
        <v>83</v>
      </c>
      <c r="C375" s="1" t="s">
        <v>348</v>
      </c>
      <c r="D375" s="1" t="s">
        <v>3</v>
      </c>
      <c r="E375" s="21">
        <f>SUM(E376)</f>
        <v>206.2</v>
      </c>
      <c r="F375" s="10"/>
      <c r="G375" s="10"/>
      <c r="H375" s="10"/>
      <c r="I375" s="10"/>
      <c r="J375" s="10"/>
      <c r="K375" s="10"/>
      <c r="L375" s="10"/>
      <c r="M375" s="10"/>
      <c r="N375" s="14"/>
      <c r="O375" s="22"/>
      <c r="P375" s="37"/>
    </row>
    <row r="376" spans="1:16" ht="13.5" outlineLevel="5">
      <c r="A376" s="58" t="s">
        <v>36</v>
      </c>
      <c r="B376" s="1" t="s">
        <v>83</v>
      </c>
      <c r="C376" s="1" t="s">
        <v>348</v>
      </c>
      <c r="D376" s="1" t="s">
        <v>41</v>
      </c>
      <c r="E376" s="21">
        <v>206.2</v>
      </c>
      <c r="F376" s="10"/>
      <c r="G376" s="10"/>
      <c r="H376" s="10"/>
      <c r="I376" s="10"/>
      <c r="J376" s="10"/>
      <c r="K376" s="10"/>
      <c r="L376" s="10"/>
      <c r="M376" s="10"/>
      <c r="N376" s="14"/>
      <c r="O376" s="22"/>
      <c r="P376" s="37"/>
    </row>
    <row r="377" spans="1:16" ht="45" customHeight="1" outlineLevel="5">
      <c r="A377" s="49" t="s">
        <v>346</v>
      </c>
      <c r="B377" s="1" t="s">
        <v>83</v>
      </c>
      <c r="C377" s="1" t="s">
        <v>292</v>
      </c>
      <c r="D377" s="1" t="s">
        <v>3</v>
      </c>
      <c r="E377" s="21">
        <f>E378</f>
        <v>2632</v>
      </c>
      <c r="F377" s="10"/>
      <c r="G377" s="10"/>
      <c r="H377" s="10"/>
      <c r="I377" s="10"/>
      <c r="J377" s="10"/>
      <c r="K377" s="10"/>
      <c r="L377" s="10"/>
      <c r="M377" s="10"/>
      <c r="N377" s="14"/>
      <c r="O377" s="22"/>
      <c r="P377" s="37"/>
    </row>
    <row r="378" spans="1:16" ht="13.5" outlineLevel="5">
      <c r="A378" s="54" t="s">
        <v>36</v>
      </c>
      <c r="B378" s="1" t="s">
        <v>83</v>
      </c>
      <c r="C378" s="1" t="s">
        <v>292</v>
      </c>
      <c r="D378" s="1" t="s">
        <v>41</v>
      </c>
      <c r="E378" s="21">
        <v>2632</v>
      </c>
      <c r="F378" s="10"/>
      <c r="G378" s="10"/>
      <c r="H378" s="10"/>
      <c r="I378" s="10"/>
      <c r="J378" s="10"/>
      <c r="K378" s="10"/>
      <c r="L378" s="10"/>
      <c r="M378" s="10"/>
      <c r="N378" s="14"/>
      <c r="O378" s="22"/>
      <c r="P378" s="37"/>
    </row>
    <row r="379" spans="1:18" ht="13.5">
      <c r="A379" s="52" t="s">
        <v>29</v>
      </c>
      <c r="B379" s="17"/>
      <c r="C379" s="17"/>
      <c r="D379" s="17"/>
      <c r="E379" s="20">
        <f>SUM(E365+E359+E349+E316+E305+E202+E168+E135+E124+E9+E130)</f>
        <v>466843.402</v>
      </c>
      <c r="F379" s="19" t="e">
        <f>F9+F135+F168+F202+F305+#REF!+F316+F365+#REF!</f>
        <v>#REF!</v>
      </c>
      <c r="G379" s="19" t="e">
        <f>G9+G135+G168+G202+G305+#REF!+G316+G365+#REF!</f>
        <v>#REF!</v>
      </c>
      <c r="H379" s="19" t="e">
        <f>H9+H135+H168+H202+H305+#REF!+H316+H365+#REF!</f>
        <v>#REF!</v>
      </c>
      <c r="I379" s="19" t="e">
        <f>I9+I135+I168+I202+I305+#REF!+I316+I365+#REF!</f>
        <v>#REF!</v>
      </c>
      <c r="J379" s="19" t="e">
        <f>J9+J135+J168+J202+J305+#REF!+J316+J365+#REF!</f>
        <v>#REF!</v>
      </c>
      <c r="K379" s="19" t="e">
        <f>K9+K135+K168+K202+K305+#REF!+K316+K365+#REF!</f>
        <v>#REF!</v>
      </c>
      <c r="L379" s="18" t="e">
        <f>L9+L135+L168+L202+L305+#REF!+L316+L365+#REF!</f>
        <v>#REF!</v>
      </c>
      <c r="M379" s="19" t="e">
        <f>M9+M135+M168+M202+M305+#REF!+M316+M365+#REF!</f>
        <v>#REF!</v>
      </c>
      <c r="N379" s="19" t="e">
        <f>N9+N135+N168+N202+N305+#REF!+N316+N365+#REF!</f>
        <v>#REF!</v>
      </c>
      <c r="O379" s="19" t="e">
        <f>O9+O135+O168+O202+O305+#REF!+O316+O365+#REF!</f>
        <v>#REF!</v>
      </c>
      <c r="P379" s="33" t="e">
        <f>P10+P15+#REF!+P27+P37+P41+P60+#REF!</f>
        <v>#REF!</v>
      </c>
      <c r="Q379" s="33"/>
      <c r="R379" s="46"/>
    </row>
    <row r="381" ht="29.25" customHeight="1" hidden="1">
      <c r="E381" s="23" t="e">
        <f>SUM(E104+E96+E163+E215+#REF!+E270+#REF!+#REF!+#REF!+E307+E335+E343+E351+E100)</f>
        <v>#REF!</v>
      </c>
    </row>
  </sheetData>
  <sheetProtection/>
  <mergeCells count="5">
    <mergeCell ref="A5:E5"/>
    <mergeCell ref="A6:E6"/>
    <mergeCell ref="C1:E2"/>
    <mergeCell ref="C3:E3"/>
    <mergeCell ref="A4:E4"/>
  </mergeCells>
  <printOptions/>
  <pageMargins left="0.5905511811023623" right="0.24" top="0.17" bottom="0.15748031496062992" header="0.17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Финансовый зам</cp:lastModifiedBy>
  <cp:lastPrinted>2016-11-29T12:35:26Z</cp:lastPrinted>
  <dcterms:created xsi:type="dcterms:W3CDTF">2002-10-08T15:02:13Z</dcterms:created>
  <dcterms:modified xsi:type="dcterms:W3CDTF">2016-12-29T06:11:42Z</dcterms:modified>
  <cp:category/>
  <cp:version/>
  <cp:contentType/>
  <cp:contentStatus/>
</cp:coreProperties>
</file>