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." sheetId="1" r:id="rId1"/>
  </sheets>
  <definedNames>
    <definedName name="_xlnm.Print_Titles" localSheetId="0">'Ведомст.'!$7:$8</definedName>
    <definedName name="_xlnm.Print_Area" localSheetId="0">'Ведомст.'!$A$1:$I$369</definedName>
  </definedNames>
  <calcPr fullCalcOnLoad="1"/>
</workbook>
</file>

<file path=xl/sharedStrings.xml><?xml version="1.0" encoding="utf-8"?>
<sst xmlns="http://schemas.openxmlformats.org/spreadsheetml/2006/main" count="1471" uniqueCount="378">
  <si>
    <t>Распределение</t>
  </si>
  <si>
    <t>Наименование</t>
  </si>
  <si>
    <t>Ведомство</t>
  </si>
  <si>
    <t>Разд./    подр.</t>
  </si>
  <si>
    <t>Цел. статья</t>
  </si>
  <si>
    <t>Вид расх.</t>
  </si>
  <si>
    <t>сумма  с  учетом  изменений, тысяч рублей</t>
  </si>
  <si>
    <t>0000</t>
  </si>
  <si>
    <t>0000000</t>
  </si>
  <si>
    <t>000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</si>
  <si>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</si>
  <si>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</si>
  <si>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</si>
  <si>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</si>
  <si>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500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</si>
  <si>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</si>
  <si>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</si>
  <si>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</si>
  <si>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</si>
  <si>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>Другие общегосударственные вопросы</t>
  </si>
  <si>
    <t>Образование</t>
  </si>
  <si>
    <t>0700</t>
  </si>
  <si>
    <t>0701</t>
  </si>
  <si>
    <t>Общее образование</t>
  </si>
  <si>
    <t>0702</t>
  </si>
  <si>
    <t>Межбюджетные трансферты</t>
  </si>
  <si>
    <t>1100</t>
  </si>
  <si>
    <t>Учреждение:  Администрация  Кавалеровского муниципального  района</t>
  </si>
  <si>
    <t>0102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</si>
  <si>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</si>
  <si>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</si>
  <si>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</si>
  <si>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Судебная  система</t>
  </si>
  <si>
    <t>0105</t>
  </si>
  <si>
    <t>Резервные фонды</t>
  </si>
  <si>
    <t>0700000</t>
  </si>
  <si>
    <t>Резервные фонды местных администраций</t>
  </si>
  <si>
    <t>Резервный фонд администрации Кавалеровского  муниципального  района</t>
  </si>
  <si>
    <t xml:space="preserve">Государственная регистрация актов гражданского состояния </t>
  </si>
  <si>
    <t>Оценка недвижимости, признание прав и регулирование отношений по государственной и муниципальной собственности</t>
  </si>
  <si>
    <t>Субвенции на создание и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</si>
  <si>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</si>
  <si>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</si>
  <si>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</si>
  <si>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0400</t>
  </si>
  <si>
    <t>Другие  вопросы  в области национальной  экономики</t>
  </si>
  <si>
    <t>0412</t>
  </si>
  <si>
    <t>Жилищно-коммунальное хозяйство</t>
  </si>
  <si>
    <t>0500</t>
  </si>
  <si>
    <t>0501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</si>
  <si>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</si>
  <si>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</si>
  <si>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</si>
  <si>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</si>
  <si>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</si>
  <si>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</si>
  <si>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</si>
  <si>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</si>
  <si>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</si>
  <si>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</si>
  <si>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</si>
  <si>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</si>
  <si>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</si>
  <si>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 xml:space="preserve">Резервные фонды </t>
  </si>
  <si>
    <t>Дошкольное образование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</si>
  <si>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</si>
  <si>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Охрана семьи и детства</t>
  </si>
  <si>
    <t>1004</t>
  </si>
  <si>
    <t>Всего расходов:</t>
  </si>
  <si>
    <t>Субвенции на обеспечение обучающихся в младших классах (1-4 включительно) бесплатным питанием</t>
  </si>
  <si>
    <t>0113</t>
  </si>
  <si>
    <t>1400</t>
  </si>
  <si>
    <t>1401</t>
  </si>
  <si>
    <t>0111</t>
  </si>
  <si>
    <t>Расходы, связанные с содержанием  помещений, находящимися  в  муниципальной  казне</t>
  </si>
  <si>
    <t>1200</t>
  </si>
  <si>
    <t>Периодическая печать и издательства</t>
  </si>
  <si>
    <t>1202</t>
  </si>
  <si>
    <t xml:space="preserve">Средства  массовой  информации </t>
  </si>
  <si>
    <t xml:space="preserve">Межбюджетные  трансферты  общего  характера  бюджетам  субъектов  Росийской  Федерации  и  муниципальных  образований </t>
  </si>
  <si>
    <t>управление</t>
  </si>
  <si>
    <t xml:space="preserve">Культура и  кинематография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</si>
  <si>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</si>
  <si>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</si>
  <si>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</si>
  <si>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</si>
  <si>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Национальная оборона</t>
  </si>
  <si>
    <t>изменения</t>
  </si>
  <si>
    <t>Мероприятия  по  землеустройству  и   землепользованию</t>
  </si>
  <si>
    <t>1006</t>
  </si>
  <si>
    <t>Другие вопросы в области социальной политики</t>
  </si>
  <si>
    <t>100</t>
  </si>
  <si>
    <t>Учреждение:  Мунициипальное  казенное учреждение "Центр  обслуживания  образовательных  учреждений" п. Кавалерово Кавалеровского муниципального района Приморского края</t>
  </si>
  <si>
    <t>Учреждение:  Муниципальное  казенное учреждение "Управление финансов Администрации  Кавалеровского муниципального  района"</t>
  </si>
  <si>
    <t>9900000</t>
  </si>
  <si>
    <t>200</t>
  </si>
  <si>
    <t>800</t>
  </si>
  <si>
    <t>Непрограммные направления деятельности муниципального образования</t>
  </si>
  <si>
    <t>Центральный аппарат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</si>
  <si>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</si>
  <si>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 нужд)</t>
  </si>
  <si>
    <t>Иные бюджетные ассигнования</t>
  </si>
  <si>
    <t>Функционирование высшего должностного лица субъекта Российской Федерации и муниципального образования</t>
  </si>
  <si>
    <t>9901004</t>
  </si>
  <si>
    <t>Расходы на выплаты  по  обязательствам муниципального образования</t>
  </si>
  <si>
    <t>9901007</t>
  </si>
  <si>
    <t>Мероприятяи  в  области  жилищного  хозяйства</t>
  </si>
  <si>
    <t>600</t>
  </si>
  <si>
    <t>300</t>
  </si>
  <si>
    <t>Доплаты к пенсиям муниципальных служащих</t>
  </si>
  <si>
    <t>Социальное обеспечение и иные выплаты населению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</si>
  <si>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</si>
  <si>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Физическая культура и спорт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</si>
  <si>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</si>
  <si>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</si>
  <si>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</si>
  <si>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400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</si>
  <si>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</si>
  <si>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Капитальные вложения в объекты недвижимого имущества государственной (муниципальной) собственности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</si>
  <si>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</si>
  <si>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9909312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</si>
  <si>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</si>
  <si>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Жилищное хозяйство</t>
  </si>
  <si>
    <t>0505</t>
  </si>
  <si>
    <t>Другие вопросы в области жилищно-коммунального хозяйства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</si>
  <si>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приравненых к ним местностям</t>
  </si>
  <si>
    <t>Муниципальная программа "Развитие системы дошкольного  образования Кавалеровского  муниципального  района на 2013 - 2017 годы"</t>
  </si>
  <si>
    <t>0110000</t>
  </si>
  <si>
    <t>Подпрограмма "Организация предоставления государственных и муниципальных услуг по принципу одного окна в 2014-2016 годах"</t>
  </si>
  <si>
    <t>Подпрограмма "Развитие информационного общества и формирование электронного муниципалитета на 2014-2016 годы"</t>
  </si>
  <si>
    <t>Адм.</t>
  </si>
  <si>
    <t>ТЦ</t>
  </si>
  <si>
    <t>МФЦ</t>
  </si>
  <si>
    <t>ДШИ</t>
  </si>
  <si>
    <t>РОНО</t>
  </si>
  <si>
    <t>краевые</t>
  </si>
  <si>
    <t>прочие</t>
  </si>
  <si>
    <t>Мун.прог</t>
  </si>
  <si>
    <t>Дума</t>
  </si>
  <si>
    <t>РК</t>
  </si>
  <si>
    <t>ДОУ</t>
  </si>
  <si>
    <t>Пож.без.</t>
  </si>
  <si>
    <t>Модерн.</t>
  </si>
  <si>
    <t>Инфор.</t>
  </si>
  <si>
    <t>отдых</t>
  </si>
  <si>
    <t>СиМП</t>
  </si>
  <si>
    <t>Энергосбер.</t>
  </si>
  <si>
    <t>инв. Вет.</t>
  </si>
  <si>
    <t>Дост. Среда</t>
  </si>
  <si>
    <t>коррупция</t>
  </si>
  <si>
    <t>культура</t>
  </si>
  <si>
    <t>физра</t>
  </si>
  <si>
    <t>УФ</t>
  </si>
  <si>
    <t>Мероприятия направленные на развитие физической культуры и спорта</t>
  </si>
  <si>
    <t>Мероприятия направленные на развитие культуры и молодежной политики</t>
  </si>
  <si>
    <t>Мероприятия направленные на повышение энергетической эффективности в муниципальных учреждениях</t>
  </si>
  <si>
    <t>Мероприятия по пожарной безопасности</t>
  </si>
  <si>
    <t>Мероприятия по информатизации системы образования</t>
  </si>
  <si>
    <t>Мероприятия по организации отдыха, оздоровления и занятости детей</t>
  </si>
  <si>
    <t>Мероприятия по модернизации системы общего образования</t>
  </si>
  <si>
    <t>Мероприятия по предоставлению государственных и муниципальных услуг</t>
  </si>
  <si>
    <t xml:space="preserve"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на 2014-2016 годы»
</t>
  </si>
  <si>
    <t>Предоставление субсидий бюджетным, автономным учреждениям и иным некоммерческим организациям</t>
  </si>
  <si>
    <t>Другие вопросы в области физической культуры и спорта</t>
  </si>
  <si>
    <t>1105</t>
  </si>
  <si>
    <t>0115059</t>
  </si>
  <si>
    <t>Транспорт</t>
  </si>
  <si>
    <t>951</t>
  </si>
  <si>
    <t>0408</t>
  </si>
  <si>
    <t>9901010</t>
  </si>
  <si>
    <t>Расходы на реализацию мероприятий по модернизации региональных систем дошкольного образования Приморского края за счет возврата остатков прошлых лет, имеющих целевое назначение</t>
  </si>
  <si>
    <t>Мероприятия направленные на возмещение затрат по осуществлению пассажирских перевозок</t>
  </si>
  <si>
    <t>0300</t>
  </si>
  <si>
    <t>0309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</si>
  <si>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</si>
  <si>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</si>
  <si>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Прочие межбюджетные трансферты общего характера</t>
  </si>
  <si>
    <t>1403</t>
  </si>
  <si>
    <t>0119202</t>
  </si>
  <si>
    <t>Расходы на обеспечение деятельности (оказание услуг, выполнение работ) муниципальных учреждений, обслуживающих учреждения органов местного самоуправления</t>
  </si>
  <si>
    <t>Муниципальная программа  «Информационное общество на территории Кавалеровского муниципального района 2014-2016 годы»</t>
  </si>
  <si>
    <t>0812009</t>
  </si>
  <si>
    <t>Расходы на обеспечение деятельности (оказание услуг, выполнение работ) муниципальных учреждений, предоставляющих государственные и муниципальные услуги по принципу одного окна</t>
  </si>
  <si>
    <t>0904220</t>
  </si>
  <si>
    <t>Расходы на обеспечение деятельности (оказание услуг, выполнение работ) муниципальных учреждений дополнительного образования в сфере культуры</t>
  </si>
  <si>
    <t>0100000</t>
  </si>
  <si>
    <t>Муниципальная программа "Развитие системы образования Кавалеровского муниципального района на 2015-2017 годы"</t>
  </si>
  <si>
    <t>Муниципальная программа «Развитие культуры и молодежной политики в Кавалеровском муниципальном районе на 2014-2016 годы»</t>
  </si>
  <si>
    <t>Муниципальная программа "Развитие муниципальной службы в администрации Кавалеровского муниципального района на 2015-2017 годы"</t>
  </si>
  <si>
    <t>Муниципальная программа "Социальная поддержка населения Кавалеровского муниципального района на 2015-2017 годы"</t>
  </si>
  <si>
    <t>Подпрограмма "Социальная поддержка некоммерческих организаций, объединяющих ветеранов и инвалидов в Кавалеровском муниципальном районе на 2015-2017 годы"</t>
  </si>
  <si>
    <t xml:space="preserve">Субсидии некоммерческим организациям, объединяющих ветеранов и инвалидов </t>
  </si>
  <si>
    <t>Подпрограмма "Доступная среда на 2015-2017 годы"</t>
  </si>
  <si>
    <t>Муниципальная программа «Развитие физической культуры и спорта в Кавалеровском муниципальном районе» на 2014-2016  годы"</t>
  </si>
  <si>
    <t>Расходы на публикации в средствах массовой информации</t>
  </si>
  <si>
    <t>0112005</t>
  </si>
  <si>
    <t xml:space="preserve">Расходы на обеспечение деятельности (оказание услуг, выполнение работ) муниципальных учреждений дошкольного образования </t>
  </si>
  <si>
    <t>Подпрограмма "Развитие системы дошкольного образования Кавалеровского муниципального района на 2015-2017 годы"</t>
  </si>
  <si>
    <t>0104210</t>
  </si>
  <si>
    <t>0104230</t>
  </si>
  <si>
    <t>0129234</t>
  </si>
  <si>
    <t>Расходы на обеспечение деятельности (оказание услуг, выполнение работ) муниципальных общеобразовательных учреждений</t>
  </si>
  <si>
    <t xml:space="preserve">Расходы на обеспечение деятельности (оказание услуг, выполнение работ) муниципальных учреждений дополнительного образования </t>
  </si>
  <si>
    <t>Подпрограмма "Модернизация системы общего образования в  Кавалеровском муниципальном  районе на 2015-2017 г.г."</t>
  </si>
  <si>
    <t>Подпрограмма "Информатизация  системы  образования на 2015-2017 годы"</t>
  </si>
  <si>
    <t>Подпрограмма "Организация  отдыха, оздоровления  и занятости детей  и подростков в  каникулярное  время на  территории  Кавалеровского  муниципального района на 2015-2017 г.г."</t>
  </si>
  <si>
    <t>0712007</t>
  </si>
  <si>
    <t xml:space="preserve">Расходы на обеспечение деятельности (оказание услуг, выполнение работ) муниципальных учреждений, осуществляющих обслуживание образовательных учреждений </t>
  </si>
  <si>
    <t>Подпрограмма "Пожарная безопасность  муниципальных  образовательных  учреждений на 2015-2017 г.г."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</si>
  <si>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</si>
  <si>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</si>
  <si>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</si>
  <si>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0409</t>
  </si>
  <si>
    <t>Дорожное хозяйство (дорожные фонды)"</t>
  </si>
  <si>
    <t>Муниципальная программа "Развитие улично-дорожной сети сельских поселений в границах Кавалеровского муниципального района на 2015-2017 годы"</t>
  </si>
  <si>
    <t>9901011</t>
  </si>
  <si>
    <t>Расходы на составление схемы размещения рекламных конструкций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</si>
  <si>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</si>
  <si>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>Субсидия из краевого бюджета бюджетам муниципальных образований Приморского края на капитальный ремонт зданий муниципальных образовательных организаций</t>
  </si>
  <si>
    <t>0405</t>
  </si>
  <si>
    <t>9909304</t>
  </si>
  <si>
    <t>Сельское хозяйство и рыболовство</t>
  </si>
  <si>
    <t>Субвенции на организацию проведения  мероприятий по предупреждению и ликвидации болезней животных, их лечению, защите населения от болезней, общих для человека и животных</t>
  </si>
  <si>
    <t>9901012</t>
  </si>
  <si>
    <t>Расходы на содержание жилищного фонда</t>
  </si>
  <si>
    <t>0503</t>
  </si>
  <si>
    <t>Благоустройство</t>
  </si>
  <si>
    <t>Содержание мест захоронения на территории муниципального района</t>
  </si>
  <si>
    <t>Иные межбюджетные трансферты на исполнение переданых полномочий поселениям</t>
  </si>
  <si>
    <t>Мероприятия по содержанию многофункциональных центров предоставления государственных и муниципальных услуг</t>
  </si>
  <si>
    <t>Иные межбюджетные трансферты из федерального бюджета на комплектование книжных фондов библиотек муниципальных образований Приморского края</t>
  </si>
  <si>
    <t>в тысячах рублей</t>
  </si>
  <si>
    <t>План</t>
  </si>
  <si>
    <t>Исполнено</t>
  </si>
  <si>
    <t>Процент исполнения</t>
  </si>
  <si>
    <t>9909920400</t>
  </si>
  <si>
    <t>0000000000</t>
  </si>
  <si>
    <t>9900000000</t>
  </si>
  <si>
    <t>9909921200</t>
  </si>
  <si>
    <t>9909922500</t>
  </si>
  <si>
    <t>8</t>
  </si>
  <si>
    <t>9909920300</t>
  </si>
  <si>
    <t>9909951200</t>
  </si>
  <si>
    <t>9909910010</t>
  </si>
  <si>
    <t>9909975010</t>
  </si>
  <si>
    <t>9909910020</t>
  </si>
  <si>
    <t>9909910030</t>
  </si>
  <si>
    <t>9909949900</t>
  </si>
  <si>
    <t>9909959300</t>
  </si>
  <si>
    <t>9909993010</t>
  </si>
  <si>
    <t>9909993030</t>
  </si>
  <si>
    <t>9909993100</t>
  </si>
  <si>
    <t>0700000000</t>
  </si>
  <si>
    <t>0700120070</t>
  </si>
  <si>
    <t>0800000000</t>
  </si>
  <si>
    <t>0810000000</t>
  </si>
  <si>
    <t>0810141000</t>
  </si>
  <si>
    <t>0810192070</t>
  </si>
  <si>
    <t>0820000000</t>
  </si>
  <si>
    <t>Применение информационно-коммуникационных технологий</t>
  </si>
  <si>
    <t>0820120100</t>
  </si>
  <si>
    <t>9909951040</t>
  </si>
  <si>
    <t>Муниципальная программа «Комплексные меры профилактики правонарушений, экстремизма и терроризма, незаконного потребления наркотических средств и психотропных веществ в Кавалеровском муниципальном районе на 2016- 2018 годы"</t>
  </si>
  <si>
    <t>1100000000</t>
  </si>
  <si>
    <t>Подпрограмма "Противодействие употреблению наркотиков и их незаконному обороту в Кавалеровском  муниципальном районе на 2016-2018 годы"</t>
  </si>
  <si>
    <t>Обнаружение и уничтожение очагов произрастания дикорастущей конопли</t>
  </si>
  <si>
    <t>Подпрограмма "Профилактика правонарушений и преступлений в Кавалеровском муниципальном районе на 2016-2018 годы"</t>
  </si>
  <si>
    <t>Информационно-пропагандистская и просветительская работа по информированию населения</t>
  </si>
  <si>
    <t>9909993040</t>
  </si>
  <si>
    <t>Субвенции по подготовке и проведению Всероссийской сельскохозяйственной переписи 2016 года</t>
  </si>
  <si>
    <t>9909953910</t>
  </si>
  <si>
    <t>9909910100</t>
  </si>
  <si>
    <t>0200000000</t>
  </si>
  <si>
    <t>0200100000</t>
  </si>
  <si>
    <t>0200120080</t>
  </si>
  <si>
    <t>Содержание дорог</t>
  </si>
  <si>
    <t>9909910060</t>
  </si>
  <si>
    <t>9909962100</t>
  </si>
  <si>
    <t>9909910070</t>
  </si>
  <si>
    <t>Коммунальное хозяйство</t>
  </si>
  <si>
    <t>0502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</si>
  <si>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2014-2016 годы»</t>
  </si>
  <si>
    <t>9909910130</t>
  </si>
  <si>
    <t>9909993120</t>
  </si>
  <si>
    <t>0900000000</t>
  </si>
  <si>
    <t>0900142200</t>
  </si>
  <si>
    <t>0100000000</t>
  </si>
  <si>
    <t>0100120400</t>
  </si>
  <si>
    <t>Муниципальная программа «Развитие культуры и молодежной политики в Кавалеровском муниципальном районе на 2014-2016 г.г.»</t>
  </si>
  <si>
    <t>Стипендии за достижения в учебе</t>
  </si>
  <si>
    <t>0900120190</t>
  </si>
  <si>
    <t>0900120150</t>
  </si>
  <si>
    <t>0900151440</t>
  </si>
  <si>
    <t>Расходы на обеспечение деятельности (оказание услуг, выполнение работ) муниципальных учреждений в сфере культуры</t>
  </si>
  <si>
    <t>0900142400</t>
  </si>
  <si>
    <t>0400000000</t>
  </si>
  <si>
    <t>0400120130</t>
  </si>
  <si>
    <t>0300000000</t>
  </si>
  <si>
    <t>0310000000</t>
  </si>
  <si>
    <t>0310120110</t>
  </si>
  <si>
    <t>Оказание адресной помощи и улучшение материально-технической базы муниципальных учреждений</t>
  </si>
  <si>
    <t>0310120180</t>
  </si>
  <si>
    <t>0320000000</t>
  </si>
  <si>
    <t>0400120170</t>
  </si>
  <si>
    <t>9909961120</t>
  </si>
  <si>
    <t>0100142000</t>
  </si>
  <si>
    <t>0100193070</t>
  </si>
  <si>
    <t>0110000000</t>
  </si>
  <si>
    <t>0100142100</t>
  </si>
  <si>
    <t>0100142300</t>
  </si>
  <si>
    <t>0100193050</t>
  </si>
  <si>
    <t>0100193060</t>
  </si>
  <si>
    <t>0120000000</t>
  </si>
  <si>
    <t>0120120010</t>
  </si>
  <si>
    <t>Субсидия на приобретение школьных автобусов для муниципальных общеобразовательных организаций</t>
  </si>
  <si>
    <t>0120192040</t>
  </si>
  <si>
    <t>0130000000</t>
  </si>
  <si>
    <t>0130120030</t>
  </si>
  <si>
    <t>0140000000</t>
  </si>
  <si>
    <t>0140120040</t>
  </si>
  <si>
    <t>0140193080</t>
  </si>
  <si>
    <t>0100145200</t>
  </si>
  <si>
    <t>0150000000</t>
  </si>
  <si>
    <t>0150120020</t>
  </si>
  <si>
    <t>Подпрограмма "Профилактика терроризма и экстремизма в  Кавалеровском муниципальном районе на 2016-2018 годы"</t>
  </si>
  <si>
    <t>1110000000</t>
  </si>
  <si>
    <t>Установка и обслуживание систем видеонаблюдения в образовательных учреждениях района</t>
  </si>
  <si>
    <t>1110120210</t>
  </si>
  <si>
    <t>0110193090</t>
  </si>
  <si>
    <t>1000000000</t>
  </si>
  <si>
    <t>1000120160</t>
  </si>
  <si>
    <t>Строительство универсальной спортивной площадки</t>
  </si>
  <si>
    <t>1000120200</t>
  </si>
  <si>
    <t>Приобретение спортивного оборудования и инвентаря</t>
  </si>
  <si>
    <t>1000120260</t>
  </si>
  <si>
    <t>9909951180</t>
  </si>
  <si>
    <t>бюджетных ассигнований в ведомственной структуре расходов бюджета муниципального  района на 2017 год</t>
  </si>
  <si>
    <t>Председатель представительного органа муниципального образования</t>
  </si>
  <si>
    <t>9909921100</t>
  </si>
  <si>
    <t>Иные межбюджетные трансферты из краевого бюджета на выплату гранта победителям конкурса "Лучший муниципальный многофункциональный центр Приморкого края"</t>
  </si>
  <si>
    <t>0810194020</t>
  </si>
  <si>
    <t>Установка и обслуживание систем видеонаблюдения в учреждениях</t>
  </si>
  <si>
    <t>Иные межбюджетные трансферты на ликвидацию чрезвычайной ситуации за счет средств резервного фонда Правительства РФ</t>
  </si>
  <si>
    <t>9909956150</t>
  </si>
  <si>
    <t>Муниципальная программа "Противодействие коррупции в границах Кавалеровского муниципального района и в границах сельских поселений, входящих в состав Кавалеровского муниципального района, на 2016-2018 годы"</t>
  </si>
  <si>
    <t>0500000000</t>
  </si>
  <si>
    <t>Изготовление буклетов, листовок</t>
  </si>
  <si>
    <t>0500120141</t>
  </si>
  <si>
    <t>Иные межбюджетные трансферты за счет средств резервного фонда Правительства РФ по предупреждению и ликвидации чрезвычайных ситуаций и последствий стихийных бедствий</t>
  </si>
  <si>
    <t>Субсидия на капитальный ремонт и ремонт автомобильных дорог общего пользования населенных пунктов</t>
  </si>
  <si>
    <t>0200192390</t>
  </si>
  <si>
    <t>Межбюджетные трансферты из федерального бюджета на проведение мероприятий по восстановлению автомобильных дорог и мостов, поврежденных в резельтате паводка, произошедшего в 2016 году на территории Примосркого края</t>
  </si>
  <si>
    <t>9909954640</t>
  </si>
  <si>
    <t>Расходы по территориальному планированию</t>
  </si>
  <si>
    <t>9909910050</t>
  </si>
  <si>
    <t xml:space="preserve">Муниципальная программа "Развитие малого и среднего предпринимательства в Кавалеровском муниципальном районе" на 2017-2019 годы"  </t>
  </si>
  <si>
    <t>0600000000</t>
  </si>
  <si>
    <t>Мероприятие: содействие развитию малого и среднего предпринимательства</t>
  </si>
  <si>
    <t>0600120060</t>
  </si>
  <si>
    <t>Субсидия на поддержку муниципальной программы развития малого и среднего предпринимательства</t>
  </si>
  <si>
    <t>0600192370</t>
  </si>
  <si>
    <t>Мероприятия в области жилищного хозяйства</t>
  </si>
  <si>
    <t>Иные межбюджетные трансферты</t>
  </si>
  <si>
    <t>Подпрограмма "Модернизация системы общего образования в  Кавалеровском муниципальном  районе на 2015-2017 годы"</t>
  </si>
  <si>
    <t>Модернизация системы общего образования</t>
  </si>
  <si>
    <t>Дополнительное образование детей</t>
  </si>
  <si>
    <t>0703</t>
  </si>
  <si>
    <t>Муниципальная программа "Развитие культуры и молодежной политики в Кавалеровском муниципальном районе на 2014-2016 г.г."</t>
  </si>
  <si>
    <t>Расходы на повышение средней заработной платы работников учреждения культуры, в целях исполнения Указа Президента РФ</t>
  </si>
  <si>
    <t>0900142401</t>
  </si>
  <si>
    <t>Реализации мероприятий по формированию доступной среды для инвалидов и других маломобильных групп населения</t>
  </si>
  <si>
    <t>03201R0270</t>
  </si>
  <si>
    <t>Муниципальная программа «Развитие физической культуры и спорта в Кавалеровском муниципальном районе на 2014-2017  гг."</t>
  </si>
  <si>
    <t>Проведение спортивных мероприятий</t>
  </si>
  <si>
    <t>9909993110</t>
  </si>
  <si>
    <t>Иные межбюджетные трансферты на софинансирование мероприятий по формированию современной городской среды в сельских поселениях муниципального района</t>
  </si>
  <si>
    <t>9909961201</t>
  </si>
  <si>
    <t>0100151040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</si>
</sst>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0000_р_."/>
    <numFmt numFmtId="190" formatCode="#,##0.000_р_."/>
    <numFmt numFmtId="191" formatCode="#,##0.000"/>
    <numFmt numFmtId="192" formatCode="#,##0.0000"/>
    <numFmt numFmtId="193" formatCode="#,##0.00000"/>
    <numFmt numFmtId="194" formatCode="0.0000"/>
    <numFmt numFmtId="195" formatCode="0.00000"/>
    <numFmt numFmtId="196" formatCode="#,##0.000&quot;р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"/>
    <numFmt numFmtId="203" formatCode="_(* #,##0.000_);_(* \(#,##0.000\);_(* &quot;-&quot;??_);_(@_)"/>
    <numFmt numFmtId="204" formatCode="_(* #,##0.0000_);_(* \(#,##0.0000\);_(* &quot;-&quot;??_);_(@_)"/>
    <numFmt numFmtId="205" formatCode="_(* #,##0.0_);_(* \(#,##0.0\);_(* &quot;-&quot;??_);_(@_)"/>
    <numFmt numFmtId="206" formatCode="_(* #,##0_);_(* \(#,##0\);_(* &quot;-&quot;??_);_(@_)"/>
    <numFmt numFmtId="207" formatCode="_-* #,##0.000\ _₽_-;\-* #,##0.000\ _₽_-;_-* &quot;-&quot;???\ _₽_-;_-@_-"/>
    <numFmt numFmtId="208" formatCode="_(* #,##0.00000_);_(* \(#,##0.00000\);_(* &quot;-&quot;??_);_(@_)"/>
  </numFmts>
  <fonts count="2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 shrinkToFit="1"/>
    </xf>
    <xf numFmtId="189" fontId="2" fillId="0" borderId="1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shrinkToFit="1"/>
    </xf>
    <xf numFmtId="188" fontId="1" fillId="0" borderId="10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>
      <alignment horizontal="center" wrapText="1" shrinkToFi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 wrapText="1" shrinkToFit="1"/>
    </xf>
    <xf numFmtId="2" fontId="1" fillId="0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 vertical="top" wrapText="1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188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189" fontId="2" fillId="0" borderId="11" xfId="0" applyNumberFormat="1" applyFont="1" applyFill="1" applyBorder="1" applyAlignment="1">
      <alignment horizontal="center" wrapText="1" shrinkToFit="1"/>
    </xf>
    <xf numFmtId="188" fontId="1" fillId="0" borderId="11" xfId="0" applyNumberFormat="1" applyFon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shrinkToFit="1"/>
    </xf>
    <xf numFmtId="0" fontId="1" fillId="24" borderId="10" xfId="0" applyFont="1" applyFill="1" applyBorder="1" applyAlignment="1">
      <alignment horizontal="left" vertical="top" wrapText="1" shrinkToFit="1"/>
    </xf>
    <xf numFmtId="49" fontId="5" fillId="0" borderId="1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 shrinkToFit="1"/>
    </xf>
    <xf numFmtId="2" fontId="1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 shrinkToFit="1"/>
    </xf>
    <xf numFmtId="2" fontId="5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95" fontId="5" fillId="0" borderId="10" xfId="0" applyNumberFormat="1" applyFont="1" applyFill="1" applyBorder="1" applyAlignment="1" applyProtection="1">
      <alignment horizontal="center"/>
      <protection locked="0"/>
    </xf>
    <xf numFmtId="195" fontId="1" fillId="0" borderId="10" xfId="0" applyNumberFormat="1" applyFont="1" applyFill="1" applyBorder="1" applyAlignment="1" applyProtection="1">
      <alignment horizontal="center"/>
      <protection locked="0"/>
    </xf>
    <xf numFmtId="195" fontId="2" fillId="0" borderId="10" xfId="0" applyNumberFormat="1" applyFont="1" applyFill="1" applyBorder="1" applyAlignment="1">
      <alignment horizontal="center" wrapText="1"/>
    </xf>
    <xf numFmtId="195" fontId="1" fillId="0" borderId="0" xfId="0" applyNumberFormat="1" applyFont="1" applyFill="1" applyBorder="1" applyAlignment="1">
      <alignment horizontal="center" wrapText="1"/>
    </xf>
    <xf numFmtId="195" fontId="1" fillId="0" borderId="10" xfId="0" applyNumberFormat="1" applyFont="1" applyFill="1" applyBorder="1" applyAlignment="1">
      <alignment horizontal="center" vertical="center" wrapText="1"/>
    </xf>
    <xf numFmtId="195" fontId="2" fillId="0" borderId="10" xfId="0" applyNumberFormat="1" applyFont="1" applyFill="1" applyBorder="1" applyAlignment="1">
      <alignment horizontal="center" wrapText="1" shrinkToFit="1"/>
    </xf>
    <xf numFmtId="195" fontId="5" fillId="0" borderId="10" xfId="0" applyNumberFormat="1" applyFont="1" applyFill="1" applyBorder="1" applyAlignment="1">
      <alignment horizontal="center" wrapText="1"/>
    </xf>
    <xf numFmtId="195" fontId="1" fillId="0" borderId="10" xfId="0" applyNumberFormat="1" applyFont="1" applyFill="1" applyBorder="1" applyAlignment="1">
      <alignment horizontal="center"/>
    </xf>
    <xf numFmtId="195" fontId="1" fillId="0" borderId="10" xfId="0" applyNumberFormat="1" applyFont="1" applyFill="1" applyBorder="1" applyAlignment="1">
      <alignment horizontal="center" wrapText="1"/>
    </xf>
    <xf numFmtId="195" fontId="2" fillId="0" borderId="10" xfId="0" applyNumberFormat="1" applyFont="1" applyFill="1" applyBorder="1" applyAlignment="1">
      <alignment horizontal="center" vertical="top" wrapText="1"/>
    </xf>
    <xf numFmtId="188" fontId="5" fillId="0" borderId="10" xfId="0" applyNumberFormat="1" applyFont="1" applyFill="1" applyBorder="1" applyAlignment="1" applyProtection="1">
      <alignment horizontal="center"/>
      <protection locked="0"/>
    </xf>
    <xf numFmtId="202" fontId="2" fillId="0" borderId="10" xfId="0" applyNumberFormat="1" applyFont="1" applyFill="1" applyBorder="1" applyAlignment="1">
      <alignment horizontal="center" wrapText="1" shrinkToFit="1"/>
    </xf>
    <xf numFmtId="202" fontId="5" fillId="0" borderId="10" xfId="0" applyNumberFormat="1" applyFont="1" applyFill="1" applyBorder="1" applyAlignment="1" applyProtection="1">
      <alignment horizontal="center"/>
      <protection locked="0"/>
    </xf>
    <xf numFmtId="202" fontId="1" fillId="0" borderId="10" xfId="0" applyNumberFormat="1" applyFont="1" applyFill="1" applyBorder="1" applyAlignment="1" applyProtection="1">
      <alignment horizontal="center"/>
      <protection locked="0"/>
    </xf>
    <xf numFmtId="187" fontId="1" fillId="0" borderId="10" xfId="58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 shrinkToFit="1"/>
    </xf>
    <xf numFmtId="49" fontId="1" fillId="24" borderId="10" xfId="0" applyNumberFormat="1" applyFont="1" applyFill="1" applyBorder="1" applyAlignment="1">
      <alignment horizontal="center" wrapText="1" shrinkToFit="1"/>
    </xf>
    <xf numFmtId="0" fontId="1" fillId="2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 shrinkToFit="1"/>
    </xf>
    <xf numFmtId="188" fontId="1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vertical="center" wrapText="1" shrinkToFit="1"/>
    </xf>
    <xf numFmtId="1" fontId="6" fillId="0" borderId="10" xfId="0" applyNumberFormat="1" applyFont="1" applyFill="1" applyBorder="1" applyAlignment="1">
      <alignment horizontal="center" wrapText="1" shrinkToFit="1"/>
    </xf>
    <xf numFmtId="49" fontId="6" fillId="0" borderId="10" xfId="0" applyNumberFormat="1" applyFont="1" applyFill="1" applyBorder="1" applyAlignment="1">
      <alignment horizontal="center" wrapText="1" shrinkToFit="1"/>
    </xf>
    <xf numFmtId="3" fontId="6" fillId="0" borderId="11" xfId="0" applyNumberFormat="1" applyFont="1" applyFill="1" applyBorder="1" applyAlignment="1">
      <alignment horizontal="center" wrapText="1" shrinkToFit="1"/>
    </xf>
    <xf numFmtId="3" fontId="6" fillId="0" borderId="10" xfId="0" applyNumberFormat="1" applyFont="1" applyFill="1" applyBorder="1" applyAlignment="1">
      <alignment horizontal="center" wrapText="1" shrinkToFit="1"/>
    </xf>
    <xf numFmtId="2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4" fontId="1" fillId="25" borderId="0" xfId="0" applyNumberFormat="1" applyFont="1" applyFill="1" applyAlignment="1">
      <alignment horizontal="center" wrapText="1"/>
    </xf>
    <xf numFmtId="2" fontId="1" fillId="25" borderId="0" xfId="0" applyNumberFormat="1" applyFont="1" applyFill="1" applyAlignment="1">
      <alignment horizontal="center" wrapText="1"/>
    </xf>
    <xf numFmtId="188" fontId="1" fillId="25" borderId="0" xfId="0" applyNumberFormat="1" applyFont="1" applyFill="1" applyAlignment="1">
      <alignment vertical="top" wrapText="1"/>
    </xf>
    <xf numFmtId="0" fontId="1" fillId="25" borderId="0" xfId="0" applyFont="1" applyFill="1" applyAlignment="1">
      <alignment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shrinkToFit="1"/>
    </xf>
    <xf numFmtId="0" fontId="1" fillId="24" borderId="10" xfId="0" applyFont="1" applyFill="1" applyBorder="1" applyAlignment="1">
      <alignment horizontal="center"/>
    </xf>
    <xf numFmtId="195" fontId="1" fillId="24" borderId="10" xfId="0" applyNumberFormat="1" applyFont="1" applyFill="1" applyBorder="1" applyAlignment="1" applyProtection="1">
      <alignment horizontal="center"/>
      <protection locked="0"/>
    </xf>
    <xf numFmtId="202" fontId="1" fillId="24" borderId="10" xfId="0" applyNumberFormat="1" applyFont="1" applyFill="1" applyBorder="1" applyAlignment="1" applyProtection="1">
      <alignment horizontal="center"/>
      <protection locked="0"/>
    </xf>
    <xf numFmtId="195" fontId="1" fillId="24" borderId="10" xfId="0" applyNumberFormat="1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 shrinkToFit="1"/>
    </xf>
    <xf numFmtId="0" fontId="1" fillId="0" borderId="10" xfId="0" applyFont="1" applyFill="1" applyBorder="1" applyAlignment="1">
      <alignment horizontal="justify" vertical="center" wrapText="1"/>
    </xf>
    <xf numFmtId="203" fontId="5" fillId="0" borderId="10" xfId="58" applyNumberFormat="1" applyFont="1" applyFill="1" applyBorder="1" applyAlignment="1" applyProtection="1">
      <alignment horizontal="center" vertical="center"/>
      <protection locked="0"/>
    </xf>
    <xf numFmtId="187" fontId="1" fillId="0" borderId="0" xfId="58" applyFont="1" applyFill="1" applyBorder="1" applyAlignment="1">
      <alignment horizontal="center" vertical="center" wrapText="1"/>
    </xf>
    <xf numFmtId="206" fontId="6" fillId="0" borderId="10" xfId="58" applyNumberFormat="1" applyFont="1" applyFill="1" applyBorder="1" applyAlignment="1">
      <alignment horizontal="center" vertical="center" wrapText="1" shrinkToFit="1"/>
    </xf>
    <xf numFmtId="203" fontId="2" fillId="0" borderId="10" xfId="58" applyNumberFormat="1" applyFont="1" applyFill="1" applyBorder="1" applyAlignment="1">
      <alignment horizontal="center" vertical="center" wrapText="1" shrinkToFit="1"/>
    </xf>
    <xf numFmtId="203" fontId="1" fillId="0" borderId="10" xfId="58" applyNumberFormat="1" applyFont="1" applyFill="1" applyBorder="1" applyAlignment="1" applyProtection="1">
      <alignment horizontal="center" vertical="center"/>
      <protection locked="0"/>
    </xf>
    <xf numFmtId="195" fontId="1" fillId="0" borderId="10" xfId="0" applyNumberFormat="1" applyFont="1" applyFill="1" applyBorder="1" applyAlignment="1" applyProtection="1">
      <alignment horizontal="center" vertical="center"/>
      <protection locked="0"/>
    </xf>
    <xf numFmtId="204" fontId="1" fillId="0" borderId="10" xfId="58" applyNumberFormat="1" applyFont="1" applyFill="1" applyBorder="1" applyAlignment="1" applyProtection="1">
      <alignment horizontal="center" vertical="center"/>
      <protection locked="0"/>
    </xf>
    <xf numFmtId="195" fontId="2" fillId="0" borderId="10" xfId="0" applyNumberFormat="1" applyFont="1" applyFill="1" applyBorder="1" applyAlignment="1">
      <alignment horizontal="center" vertical="center" wrapText="1"/>
    </xf>
    <xf numFmtId="203" fontId="5" fillId="0" borderId="10" xfId="58" applyNumberFormat="1" applyFont="1" applyFill="1" applyBorder="1" applyAlignment="1">
      <alignment horizontal="center" vertical="center" wrapText="1"/>
    </xf>
    <xf numFmtId="203" fontId="1" fillId="24" borderId="10" xfId="58" applyNumberFormat="1" applyFont="1" applyFill="1" applyBorder="1" applyAlignment="1" applyProtection="1">
      <alignment horizontal="center" vertical="center"/>
      <protection locked="0"/>
    </xf>
    <xf numFmtId="203" fontId="1" fillId="0" borderId="10" xfId="58" applyNumberFormat="1" applyFont="1" applyFill="1" applyBorder="1" applyAlignment="1">
      <alignment horizontal="center" vertical="center"/>
    </xf>
    <xf numFmtId="195" fontId="1" fillId="0" borderId="10" xfId="0" applyNumberFormat="1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 applyProtection="1">
      <alignment horizontal="center" vertical="center"/>
      <protection locked="0"/>
    </xf>
    <xf numFmtId="188" fontId="1" fillId="0" borderId="10" xfId="0" applyNumberFormat="1" applyFont="1" applyFill="1" applyBorder="1" applyAlignment="1" applyProtection="1">
      <alignment horizontal="center" vertical="center"/>
      <protection locked="0"/>
    </xf>
    <xf numFmtId="208" fontId="1" fillId="0" borderId="10" xfId="58" applyNumberFormat="1" applyFont="1" applyFill="1" applyBorder="1" applyAlignment="1" applyProtection="1">
      <alignment horizontal="center" vertical="center"/>
      <protection locked="0"/>
    </xf>
    <xf numFmtId="195" fontId="5" fillId="0" borderId="10" xfId="0" applyNumberFormat="1" applyFont="1" applyFill="1" applyBorder="1" applyAlignment="1">
      <alignment horizontal="center" vertical="center" wrapText="1"/>
    </xf>
    <xf numFmtId="203" fontId="1" fillId="0" borderId="10" xfId="58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95" fontId="1" fillId="24" borderId="10" xfId="0" applyNumberFormat="1" applyFont="1" applyFill="1" applyBorder="1" applyAlignment="1">
      <alignment horizontal="center" vertical="center" wrapText="1"/>
    </xf>
    <xf numFmtId="203" fontId="1" fillId="24" borderId="10" xfId="58" applyNumberFormat="1" applyFont="1" applyFill="1" applyBorder="1" applyAlignment="1">
      <alignment horizontal="center" vertical="center" wrapText="1"/>
    </xf>
    <xf numFmtId="203" fontId="2" fillId="0" borderId="10" xfId="5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85725</xdr:rowOff>
    </xdr:from>
    <xdr:to>
      <xdr:col>7</xdr:col>
      <xdr:colOff>190500</xdr:colOff>
      <xdr:row>2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29075" y="85725"/>
          <a:ext cx="36290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
к решению Думы Кавалеровского муниципального района     
от 31 мая № 338-НПА  </a:t>
          </a:r>
        </a:p>
      </xdr:txBody>
    </xdr:sp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152400</xdr:colOff>
      <xdr:row>249</xdr:row>
      <xdr:rowOff>152400</xdr:rowOff>
    </xdr:to>
    <xdr:pic>
      <xdr:nvPicPr>
        <xdr:cNvPr id="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7730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152400</xdr:colOff>
      <xdr:row>360</xdr:row>
      <xdr:rowOff>228600</xdr:rowOff>
    </xdr:to>
    <xdr:pic>
      <xdr:nvPicPr>
        <xdr:cNvPr id="3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796925"/>
          <a:ext cx="1524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5"/>
  <sheetViews>
    <sheetView tabSelected="1" view="pageBreakPreview" zoomScaleSheetLayoutView="100" zoomScalePageLayoutView="0" workbookViewId="0" topLeftCell="A1">
      <selection activeCell="G3" sqref="G1:G16384"/>
    </sheetView>
  </sheetViews>
  <sheetFormatPr defaultColWidth="10.7109375" defaultRowHeight="12.75"/>
  <cols>
    <col min="1" max="1" width="50.140625" style="1" customWidth="1"/>
    <col min="2" max="2" width="6.140625" style="34" customWidth="1"/>
    <col min="3" max="3" width="6.421875" style="34" customWidth="1"/>
    <col min="4" max="4" width="12.140625" style="34" customWidth="1"/>
    <col min="5" max="5" width="6.8515625" style="34" customWidth="1"/>
    <col min="6" max="6" width="15.140625" style="56" customWidth="1"/>
    <col min="7" max="7" width="15.140625" style="97" customWidth="1"/>
    <col min="8" max="8" width="11.7109375" style="56" customWidth="1"/>
    <col min="9" max="9" width="0.42578125" style="13" hidden="1" customWidth="1"/>
    <col min="10" max="16" width="9.57421875" style="13" hidden="1" customWidth="1"/>
    <col min="17" max="17" width="9.57421875" style="16" hidden="1" customWidth="1"/>
    <col min="18" max="18" width="13.00390625" style="17" hidden="1" customWidth="1"/>
    <col min="19" max="19" width="0.13671875" style="17" hidden="1" customWidth="1"/>
    <col min="20" max="23" width="10.7109375" style="17" hidden="1" customWidth="1"/>
    <col min="24" max="24" width="23.28125" style="17" customWidth="1"/>
    <col min="25" max="16384" width="10.7109375" style="17" customWidth="1"/>
  </cols>
  <sheetData>
    <row r="1" spans="1:16" ht="16.5" customHeight="1">
      <c r="A1" s="32"/>
      <c r="B1" s="33"/>
      <c r="C1" s="33"/>
      <c r="D1" s="119"/>
      <c r="E1" s="119"/>
      <c r="F1" s="119"/>
      <c r="G1" s="119"/>
      <c r="H1" s="119"/>
      <c r="I1" s="20"/>
      <c r="J1" s="20"/>
      <c r="K1" s="20"/>
      <c r="L1" s="21"/>
      <c r="M1" s="21"/>
      <c r="N1" s="21"/>
      <c r="O1" s="21"/>
      <c r="P1" s="21"/>
    </row>
    <row r="2" spans="2:16" ht="40.5" customHeight="1">
      <c r="B2" s="33"/>
      <c r="C2" s="33"/>
      <c r="D2" s="119"/>
      <c r="E2" s="119"/>
      <c r="F2" s="119"/>
      <c r="G2" s="119"/>
      <c r="H2" s="119"/>
      <c r="I2" s="20"/>
      <c r="J2" s="20"/>
      <c r="K2" s="20"/>
      <c r="L2" s="21"/>
      <c r="M2" s="21"/>
      <c r="N2" s="21"/>
      <c r="O2" s="21"/>
      <c r="P2" s="21"/>
    </row>
    <row r="3" spans="1:16" ht="13.5" customHeight="1">
      <c r="A3" s="33"/>
      <c r="B3" s="33"/>
      <c r="D3" s="120"/>
      <c r="E3" s="120"/>
      <c r="I3" s="18"/>
      <c r="J3" s="18"/>
      <c r="K3" s="18"/>
      <c r="L3" s="18"/>
      <c r="M3" s="18"/>
      <c r="N3" s="18"/>
      <c r="O3" s="18"/>
      <c r="P3" s="18"/>
    </row>
    <row r="4" spans="1:16" ht="15.75">
      <c r="A4" s="117" t="s">
        <v>0</v>
      </c>
      <c r="B4" s="117"/>
      <c r="C4" s="117"/>
      <c r="D4" s="117"/>
      <c r="E4" s="117"/>
      <c r="F4" s="117"/>
      <c r="G4" s="117"/>
      <c r="H4" s="117"/>
      <c r="I4" s="19"/>
      <c r="J4" s="19"/>
      <c r="K4" s="19"/>
      <c r="L4" s="19"/>
      <c r="M4" s="19"/>
      <c r="N4" s="19"/>
      <c r="O4" s="19"/>
      <c r="P4" s="19"/>
    </row>
    <row r="5" spans="1:16" ht="32.25" customHeight="1">
      <c r="A5" s="117" t="s">
        <v>336</v>
      </c>
      <c r="B5" s="117"/>
      <c r="C5" s="117"/>
      <c r="D5" s="117"/>
      <c r="E5" s="117"/>
      <c r="F5" s="117"/>
      <c r="G5" s="117"/>
      <c r="H5" s="117"/>
      <c r="I5" s="19"/>
      <c r="J5" s="19"/>
      <c r="K5" s="19"/>
      <c r="L5" s="19"/>
      <c r="M5" s="19"/>
      <c r="N5" s="19"/>
      <c r="O5" s="19"/>
      <c r="P5" s="19"/>
    </row>
    <row r="6" spans="1:16" ht="15">
      <c r="A6" s="118" t="s">
        <v>231</v>
      </c>
      <c r="B6" s="118"/>
      <c r="C6" s="118"/>
      <c r="D6" s="118"/>
      <c r="E6" s="118"/>
      <c r="F6" s="118"/>
      <c r="G6" s="118"/>
      <c r="H6" s="118"/>
      <c r="I6" s="19"/>
      <c r="J6" s="19"/>
      <c r="K6" s="19"/>
      <c r="L6" s="19"/>
      <c r="M6" s="19"/>
      <c r="N6" s="19"/>
      <c r="O6" s="19"/>
      <c r="P6" s="19"/>
    </row>
    <row r="7" spans="1:22" ht="56.25" customHeight="1">
      <c r="A7" s="22" t="s">
        <v>1</v>
      </c>
      <c r="B7" s="22" t="s">
        <v>2</v>
      </c>
      <c r="C7" s="23" t="s">
        <v>3</v>
      </c>
      <c r="D7" s="23" t="s">
        <v>4</v>
      </c>
      <c r="E7" s="23" t="s">
        <v>5</v>
      </c>
      <c r="F7" s="57" t="s">
        <v>232</v>
      </c>
      <c r="G7" s="67" t="s">
        <v>233</v>
      </c>
      <c r="H7" s="57" t="s">
        <v>234</v>
      </c>
      <c r="I7" s="28"/>
      <c r="J7" s="23"/>
      <c r="K7" s="23"/>
      <c r="L7" s="23"/>
      <c r="M7" s="23"/>
      <c r="N7" s="23"/>
      <c r="O7" s="23"/>
      <c r="P7" s="23"/>
      <c r="Q7" s="23"/>
      <c r="R7" s="2" t="s">
        <v>6</v>
      </c>
      <c r="U7" s="17" t="s">
        <v>80</v>
      </c>
      <c r="V7" s="17" t="s">
        <v>87</v>
      </c>
    </row>
    <row r="8" spans="1:18" s="81" customFormat="1" ht="12">
      <c r="A8" s="74">
        <v>1</v>
      </c>
      <c r="B8" s="75">
        <v>2</v>
      </c>
      <c r="C8" s="75">
        <v>3</v>
      </c>
      <c r="D8" s="75">
        <v>4</v>
      </c>
      <c r="E8" s="75">
        <v>5</v>
      </c>
      <c r="F8" s="76">
        <v>6</v>
      </c>
      <c r="G8" s="98">
        <v>7</v>
      </c>
      <c r="H8" s="76" t="s">
        <v>240</v>
      </c>
      <c r="I8" s="77"/>
      <c r="J8" s="78"/>
      <c r="K8" s="78"/>
      <c r="L8" s="78"/>
      <c r="M8" s="78"/>
      <c r="N8" s="78"/>
      <c r="O8" s="78"/>
      <c r="P8" s="78"/>
      <c r="Q8" s="79"/>
      <c r="R8" s="80"/>
    </row>
    <row r="9" spans="1:18" ht="45.75" customHeight="1">
      <c r="A9" s="43" t="s">
        <v>93</v>
      </c>
      <c r="B9" s="3">
        <v>941</v>
      </c>
      <c r="C9" s="4" t="s">
        <v>7</v>
      </c>
      <c r="D9" s="4" t="s">
        <v>236</v>
      </c>
      <c r="E9" s="4" t="s">
        <v>9</v>
      </c>
      <c r="F9" s="58">
        <f>SUM(F10)</f>
        <v>8626.614999999998</v>
      </c>
      <c r="G9" s="99">
        <f>SUM(G10)</f>
        <v>8626.505000000001</v>
      </c>
      <c r="H9" s="64">
        <f>G9/F9*100</f>
        <v>99.99872487644346</v>
      </c>
      <c r="I9" s="29" t="e">
        <f>I10+#REF!+#REF!+#REF!+#REF!+#REF!+#REF!+#REF!+#REF!</f>
        <v>#REF!</v>
      </c>
      <c r="J9" s="5" t="e">
        <f>J10+#REF!+#REF!+#REF!+#REF!+#REF!+#REF!+#REF!+#REF!</f>
        <v>#REF!</v>
      </c>
      <c r="K9" s="5" t="e">
        <f>K10+#REF!+#REF!+#REF!+#REF!+#REF!+#REF!+#REF!+#REF!</f>
        <v>#REF!</v>
      </c>
      <c r="L9" s="5" t="e">
        <f>L10+#REF!+#REF!+#REF!+#REF!+#REF!+#REF!+#REF!+#REF!</f>
        <v>#REF!</v>
      </c>
      <c r="M9" s="5" t="e">
        <f>M10+#REF!+#REF!+#REF!+#REF!+#REF!+#REF!+#REF!+#REF!</f>
        <v>#REF!</v>
      </c>
      <c r="N9" s="5" t="e">
        <f>N10+#REF!+#REF!+#REF!+#REF!+#REF!+#REF!+#REF!+#REF!</f>
        <v>#REF!</v>
      </c>
      <c r="O9" s="5" t="e">
        <f>O10+#REF!+#REF!+#REF!+#REF!+#REF!+#REF!+#REF!+#REF!</f>
        <v>#REF!</v>
      </c>
      <c r="P9" s="5" t="e">
        <f>P10+#REF!+#REF!+#REF!+#REF!+#REF!+#REF!+#REF!+#REF!</f>
        <v>#REF!</v>
      </c>
      <c r="Q9" s="5" t="e">
        <f>Q10+#REF!+#REF!+#REF!+#REF!+#REF!+#REF!+#REF!+#REF!</f>
        <v>#REF!</v>
      </c>
      <c r="R9" s="5" t="e">
        <f>R10+#REF!+#REF!+#REF!+#REF!+#REF!+#REF!+#REF!+#REF!</f>
        <v>#REF!</v>
      </c>
    </row>
    <row r="10" spans="1:18" ht="15">
      <c r="A10" s="40" t="s">
        <v>10</v>
      </c>
      <c r="B10" s="36">
        <v>941</v>
      </c>
      <c r="C10" s="37" t="s">
        <v>11</v>
      </c>
      <c r="D10" s="37" t="s">
        <v>236</v>
      </c>
      <c r="E10" s="37" t="s">
        <v>9</v>
      </c>
      <c r="F10" s="53">
        <f>SUM(F11+F22)</f>
        <v>8626.614999999998</v>
      </c>
      <c r="G10" s="96">
        <f>SUM(G11+G22)</f>
        <v>8626.505000000001</v>
      </c>
      <c r="H10" s="65">
        <f>G10/F10*100</f>
        <v>99.99872487644346</v>
      </c>
      <c r="I10" s="30" t="e">
        <f>#REF!+#REF!++#REF!+#REF!+#REF!+#REF!+I11+#REF!</f>
        <v>#REF!</v>
      </c>
      <c r="J10" s="8" t="e">
        <f>#REF!+#REF!++#REF!+#REF!+#REF!+#REF!+J11+#REF!</f>
        <v>#REF!</v>
      </c>
      <c r="K10" s="8" t="e">
        <f>#REF!+#REF!++#REF!+#REF!+#REF!+#REF!+K11+#REF!</f>
        <v>#REF!</v>
      </c>
      <c r="L10" s="9" t="e">
        <f>#REF!+#REF!+#REF!+#REF!+#REF!+L11+#REF!</f>
        <v>#REF!</v>
      </c>
      <c r="M10" s="9" t="e">
        <f>#REF!+#REF!+#REF!+#REF!+#REF!+M11+#REF!</f>
        <v>#REF!</v>
      </c>
      <c r="N10" s="9" t="e">
        <f>#REF!+#REF!+#REF!+#REF!+#REF!+N11+#REF!</f>
        <v>#REF!</v>
      </c>
      <c r="O10" s="9" t="e">
        <f>#REF!+#REF!+#REF!+#REF!+#REF!+O11+#REF!</f>
        <v>#REF!</v>
      </c>
      <c r="P10" s="9" t="e">
        <f>#REF!+#REF!+#REF!+#REF!+#REF!+P11+#REF!</f>
        <v>#REF!</v>
      </c>
      <c r="Q10" s="9" t="e">
        <f>#REF!+#REF!+#REF!+#REF!+#REF!+Q11+#REF!</f>
        <v>#REF!</v>
      </c>
      <c r="R10" s="8" t="e">
        <f>#REF!+#REF!++#REF!+#REF!+#REF!+#REF!+R11+#REF!</f>
        <v>#REF!</v>
      </c>
    </row>
    <row r="11" spans="1:18" ht="45" customHeight="1">
      <c r="A11" s="41" t="s">
        <v>12</v>
      </c>
      <c r="B11" s="6">
        <v>941</v>
      </c>
      <c r="C11" s="7" t="s">
        <v>13</v>
      </c>
      <c r="D11" s="7" t="s">
        <v>236</v>
      </c>
      <c r="E11" s="7" t="s">
        <v>9</v>
      </c>
      <c r="F11" s="54">
        <f>SUM(F12)</f>
        <v>3631.5099999999993</v>
      </c>
      <c r="G11" s="100">
        <f>SUM(G12)</f>
        <v>3631.4230000000002</v>
      </c>
      <c r="H11" s="66">
        <f>G11/F11*100</f>
        <v>99.99760430234258</v>
      </c>
      <c r="I11" s="31"/>
      <c r="J11" s="9" t="e">
        <f>#REF!</f>
        <v>#REF!</v>
      </c>
      <c r="K11" s="9"/>
      <c r="L11" s="9"/>
      <c r="M11" s="9"/>
      <c r="N11" s="9"/>
      <c r="O11" s="9"/>
      <c r="P11" s="9"/>
      <c r="Q11" s="9" t="e">
        <f>#REF!</f>
        <v>#REF!</v>
      </c>
      <c r="R11" s="8" t="e">
        <f>#REF!</f>
        <v>#REF!</v>
      </c>
    </row>
    <row r="12" spans="1:18" ht="30">
      <c r="A12" s="35" t="s">
        <v>97</v>
      </c>
      <c r="B12" s="6">
        <v>941</v>
      </c>
      <c r="C12" s="7" t="s">
        <v>13</v>
      </c>
      <c r="D12" s="7" t="s">
        <v>237</v>
      </c>
      <c r="E12" s="7" t="s">
        <v>9</v>
      </c>
      <c r="F12" s="54">
        <f>SUM(F13+F20+F18)</f>
        <v>3631.5099999999993</v>
      </c>
      <c r="G12" s="101">
        <f>SUM(G13+G20+G18)</f>
        <v>3631.4230000000002</v>
      </c>
      <c r="H12" s="66">
        <f aca="true" t="shared" si="0" ref="H12:H29">G12/F12*100</f>
        <v>99.99760430234258</v>
      </c>
      <c r="I12" s="31"/>
      <c r="J12" s="9"/>
      <c r="K12" s="9"/>
      <c r="L12" s="9"/>
      <c r="M12" s="9"/>
      <c r="N12" s="9"/>
      <c r="O12" s="9"/>
      <c r="P12" s="9"/>
      <c r="Q12" s="9"/>
      <c r="R12" s="8"/>
    </row>
    <row r="13" spans="1:18" ht="15">
      <c r="A13" s="44" t="s">
        <v>98</v>
      </c>
      <c r="B13" s="6">
        <v>941</v>
      </c>
      <c r="C13" s="7" t="s">
        <v>13</v>
      </c>
      <c r="D13" s="7" t="s">
        <v>235</v>
      </c>
      <c r="E13" s="7" t="s">
        <v>9</v>
      </c>
      <c r="F13" s="54">
        <f>SUM(F14:F17)</f>
        <v>2275.47</v>
      </c>
      <c r="G13" s="100">
        <f>SUM(G14:G17)</f>
        <v>2275.4480000000003</v>
      </c>
      <c r="H13" s="66">
        <f t="shared" si="0"/>
        <v>99.99903316677437</v>
      </c>
      <c r="I13" s="31"/>
      <c r="J13" s="9"/>
      <c r="K13" s="9"/>
      <c r="L13" s="9"/>
      <c r="M13" s="9"/>
      <c r="N13" s="9"/>
      <c r="O13" s="9"/>
      <c r="P13" s="9"/>
      <c r="Q13" s="9"/>
      <c r="R13" s="8"/>
    </row>
    <row r="14" spans="1:18" ht="75">
      <c r="A14" s="41" t="s">
        <v>99</v>
      </c>
      <c r="B14" s="6">
        <v>941</v>
      </c>
      <c r="C14" s="7" t="s">
        <v>13</v>
      </c>
      <c r="D14" s="7" t="s">
        <v>235</v>
      </c>
      <c r="E14" s="7" t="s">
        <v>91</v>
      </c>
      <c r="F14" s="54">
        <v>1869.8</v>
      </c>
      <c r="G14" s="100">
        <v>1869.786</v>
      </c>
      <c r="H14" s="66">
        <f t="shared" si="0"/>
        <v>99.99925125681892</v>
      </c>
      <c r="I14" s="31"/>
      <c r="J14" s="9"/>
      <c r="K14" s="9"/>
      <c r="L14" s="9"/>
      <c r="M14" s="9"/>
      <c r="N14" s="9"/>
      <c r="O14" s="9"/>
      <c r="P14" s="9"/>
      <c r="Q14" s="9"/>
      <c r="R14" s="8"/>
    </row>
    <row r="15" spans="1:18" ht="31.5" customHeight="1">
      <c r="A15" s="44" t="s">
        <v>100</v>
      </c>
      <c r="B15" s="6">
        <v>941</v>
      </c>
      <c r="C15" s="7" t="s">
        <v>13</v>
      </c>
      <c r="D15" s="11" t="s">
        <v>235</v>
      </c>
      <c r="E15" s="7" t="s">
        <v>95</v>
      </c>
      <c r="F15" s="54">
        <v>53.17</v>
      </c>
      <c r="G15" s="100">
        <v>53.169</v>
      </c>
      <c r="H15" s="66">
        <f t="shared" si="0"/>
        <v>99.99811924017303</v>
      </c>
      <c r="I15" s="31"/>
      <c r="J15" s="9"/>
      <c r="K15" s="9"/>
      <c r="L15" s="9"/>
      <c r="M15" s="9"/>
      <c r="N15" s="9"/>
      <c r="O15" s="9"/>
      <c r="P15" s="9"/>
      <c r="Q15" s="9"/>
      <c r="R15" s="8"/>
    </row>
    <row r="16" spans="1:18" ht="24.75" customHeight="1">
      <c r="A16" s="44" t="s">
        <v>110</v>
      </c>
      <c r="B16" s="6">
        <v>941</v>
      </c>
      <c r="C16" s="7" t="s">
        <v>13</v>
      </c>
      <c r="D16" s="11" t="s">
        <v>235</v>
      </c>
      <c r="E16" s="7" t="s">
        <v>108</v>
      </c>
      <c r="F16" s="54">
        <v>342.36</v>
      </c>
      <c r="G16" s="100">
        <v>342.355</v>
      </c>
      <c r="H16" s="66">
        <f t="shared" si="0"/>
        <v>99.99853954901273</v>
      </c>
      <c r="I16" s="31"/>
      <c r="J16" s="9"/>
      <c r="K16" s="9"/>
      <c r="L16" s="9"/>
      <c r="M16" s="9"/>
      <c r="N16" s="9"/>
      <c r="O16" s="9"/>
      <c r="P16" s="9"/>
      <c r="Q16" s="9"/>
      <c r="R16" s="8"/>
    </row>
    <row r="17" spans="1:18" ht="18.75" customHeight="1">
      <c r="A17" s="44" t="s">
        <v>101</v>
      </c>
      <c r="B17" s="6">
        <v>941</v>
      </c>
      <c r="C17" s="7" t="s">
        <v>13</v>
      </c>
      <c r="D17" s="7" t="s">
        <v>235</v>
      </c>
      <c r="E17" s="7" t="s">
        <v>96</v>
      </c>
      <c r="F17" s="54">
        <v>10.14</v>
      </c>
      <c r="G17" s="102">
        <v>10.138</v>
      </c>
      <c r="H17" s="66">
        <f t="shared" si="0"/>
        <v>99.98027613412228</v>
      </c>
      <c r="I17" s="31"/>
      <c r="J17" s="9"/>
      <c r="K17" s="9"/>
      <c r="L17" s="9"/>
      <c r="M17" s="9"/>
      <c r="N17" s="9"/>
      <c r="O17" s="9"/>
      <c r="P17" s="9"/>
      <c r="Q17" s="9"/>
      <c r="R17" s="8"/>
    </row>
    <row r="18" spans="1:18" ht="30" customHeight="1">
      <c r="A18" s="44" t="s">
        <v>337</v>
      </c>
      <c r="B18" s="6">
        <v>941</v>
      </c>
      <c r="C18" s="7" t="s">
        <v>13</v>
      </c>
      <c r="D18" s="7" t="s">
        <v>338</v>
      </c>
      <c r="E18" s="7" t="s">
        <v>9</v>
      </c>
      <c r="F18" s="54">
        <f>F19</f>
        <v>1304.05</v>
      </c>
      <c r="G18" s="102">
        <f>G19</f>
        <v>1303.995</v>
      </c>
      <c r="H18" s="66">
        <f t="shared" si="0"/>
        <v>99.99578237030788</v>
      </c>
      <c r="I18" s="31"/>
      <c r="J18" s="9"/>
      <c r="K18" s="9"/>
      <c r="L18" s="9"/>
      <c r="M18" s="9"/>
      <c r="N18" s="9"/>
      <c r="O18" s="9"/>
      <c r="P18" s="9"/>
      <c r="Q18" s="9"/>
      <c r="R18" s="8"/>
    </row>
    <row r="19" spans="1:18" ht="78.75" customHeight="1">
      <c r="A19" s="41" t="s">
        <v>99</v>
      </c>
      <c r="B19" s="6">
        <v>941</v>
      </c>
      <c r="C19" s="7" t="s">
        <v>13</v>
      </c>
      <c r="D19" s="7" t="s">
        <v>338</v>
      </c>
      <c r="E19" s="7" t="s">
        <v>91</v>
      </c>
      <c r="F19" s="54">
        <v>1304.05</v>
      </c>
      <c r="G19" s="102">
        <v>1303.995</v>
      </c>
      <c r="H19" s="66">
        <f>G19/F19*100</f>
        <v>99.99578237030788</v>
      </c>
      <c r="I19" s="31"/>
      <c r="J19" s="9"/>
      <c r="K19" s="9"/>
      <c r="L19" s="9"/>
      <c r="M19" s="9"/>
      <c r="N19" s="9"/>
      <c r="O19" s="9"/>
      <c r="P19" s="9"/>
      <c r="Q19" s="9"/>
      <c r="R19" s="8"/>
    </row>
    <row r="20" spans="1:18" ht="33" customHeight="1">
      <c r="A20" s="44" t="s">
        <v>15</v>
      </c>
      <c r="B20" s="6">
        <v>941</v>
      </c>
      <c r="C20" s="7" t="s">
        <v>13</v>
      </c>
      <c r="D20" s="7" t="s">
        <v>238</v>
      </c>
      <c r="E20" s="7" t="s">
        <v>9</v>
      </c>
      <c r="F20" s="54">
        <f>SUM(F21)</f>
        <v>51.99</v>
      </c>
      <c r="G20" s="102">
        <v>51.98</v>
      </c>
      <c r="H20" s="66">
        <f>G20/F20*100</f>
        <v>99.98076553183304</v>
      </c>
      <c r="I20" s="31"/>
      <c r="J20" s="9"/>
      <c r="K20" s="9"/>
      <c r="L20" s="9"/>
      <c r="M20" s="9"/>
      <c r="N20" s="9"/>
      <c r="O20" s="9"/>
      <c r="P20" s="9"/>
      <c r="Q20" s="9"/>
      <c r="R20" s="8"/>
    </row>
    <row r="21" spans="1:18" ht="75">
      <c r="A21" s="41" t="s">
        <v>99</v>
      </c>
      <c r="B21" s="6">
        <v>941</v>
      </c>
      <c r="C21" s="7" t="s">
        <v>13</v>
      </c>
      <c r="D21" s="7" t="s">
        <v>238</v>
      </c>
      <c r="E21" s="7" t="s">
        <v>91</v>
      </c>
      <c r="F21" s="54">
        <v>51.99</v>
      </c>
      <c r="G21" s="100">
        <v>51.979</v>
      </c>
      <c r="H21" s="66">
        <f t="shared" si="0"/>
        <v>99.97884208501634</v>
      </c>
      <c r="I21" s="31"/>
      <c r="J21" s="9"/>
      <c r="K21" s="9"/>
      <c r="L21" s="9"/>
      <c r="M21" s="9"/>
      <c r="N21" s="9"/>
      <c r="O21" s="9"/>
      <c r="P21" s="9"/>
      <c r="Q21" s="9"/>
      <c r="R21" s="8"/>
    </row>
    <row r="22" spans="1:18" ht="45">
      <c r="A22" s="44" t="s">
        <v>16</v>
      </c>
      <c r="B22" s="6">
        <v>941</v>
      </c>
      <c r="C22" s="7" t="s">
        <v>17</v>
      </c>
      <c r="D22" s="7" t="s">
        <v>236</v>
      </c>
      <c r="E22" s="7" t="s">
        <v>9</v>
      </c>
      <c r="F22" s="54">
        <f>SUM(F23)</f>
        <v>4995.105</v>
      </c>
      <c r="G22" s="100">
        <f>SUM(G23)</f>
        <v>4995.082</v>
      </c>
      <c r="H22" s="66">
        <f t="shared" si="0"/>
        <v>99.9995395492187</v>
      </c>
      <c r="I22" s="31"/>
      <c r="J22" s="9"/>
      <c r="K22" s="9"/>
      <c r="L22" s="9"/>
      <c r="M22" s="9"/>
      <c r="N22" s="9"/>
      <c r="O22" s="9"/>
      <c r="P22" s="9"/>
      <c r="Q22" s="9"/>
      <c r="R22" s="8"/>
    </row>
    <row r="23" spans="1:18" ht="30">
      <c r="A23" s="35" t="s">
        <v>97</v>
      </c>
      <c r="B23" s="6">
        <v>941</v>
      </c>
      <c r="C23" s="7" t="s">
        <v>17</v>
      </c>
      <c r="D23" s="7" t="s">
        <v>237</v>
      </c>
      <c r="E23" s="7" t="s">
        <v>9</v>
      </c>
      <c r="F23" s="54">
        <f>SUM(F24+F27)</f>
        <v>4995.105</v>
      </c>
      <c r="G23" s="100">
        <f>SUM(G24+G27)</f>
        <v>4995.082</v>
      </c>
      <c r="H23" s="66">
        <f t="shared" si="0"/>
        <v>99.9995395492187</v>
      </c>
      <c r="I23" s="31"/>
      <c r="J23" s="9"/>
      <c r="K23" s="9"/>
      <c r="L23" s="9"/>
      <c r="M23" s="9"/>
      <c r="N23" s="9"/>
      <c r="O23" s="9"/>
      <c r="P23" s="9"/>
      <c r="Q23" s="9"/>
      <c r="R23" s="8"/>
    </row>
    <row r="24" spans="1:18" ht="15">
      <c r="A24" s="44" t="s">
        <v>98</v>
      </c>
      <c r="B24" s="6">
        <v>941</v>
      </c>
      <c r="C24" s="7" t="s">
        <v>17</v>
      </c>
      <c r="D24" s="7" t="s">
        <v>235</v>
      </c>
      <c r="E24" s="7" t="s">
        <v>9</v>
      </c>
      <c r="F24" s="54">
        <f>SUM(F25:F26)</f>
        <v>4058.585</v>
      </c>
      <c r="G24" s="100">
        <f>SUM(G25:G26)</f>
        <v>4058.5750000000003</v>
      </c>
      <c r="H24" s="66">
        <f t="shared" si="0"/>
        <v>99.99975360870846</v>
      </c>
      <c r="I24" s="31"/>
      <c r="J24" s="9"/>
      <c r="K24" s="9"/>
      <c r="L24" s="9"/>
      <c r="M24" s="9"/>
      <c r="N24" s="9"/>
      <c r="O24" s="9"/>
      <c r="P24" s="9"/>
      <c r="Q24" s="9"/>
      <c r="R24" s="8"/>
    </row>
    <row r="25" spans="1:18" ht="74.25" customHeight="1">
      <c r="A25" s="41" t="s">
        <v>99</v>
      </c>
      <c r="B25" s="6">
        <v>941</v>
      </c>
      <c r="C25" s="7" t="s">
        <v>17</v>
      </c>
      <c r="D25" s="7" t="s">
        <v>235</v>
      </c>
      <c r="E25" s="7" t="s">
        <v>91</v>
      </c>
      <c r="F25" s="54">
        <v>4053.475</v>
      </c>
      <c r="G25" s="100">
        <v>4053.469</v>
      </c>
      <c r="H25" s="66">
        <f t="shared" si="0"/>
        <v>99.99985197885765</v>
      </c>
      <c r="I25" s="31"/>
      <c r="J25" s="9"/>
      <c r="K25" s="9"/>
      <c r="L25" s="9"/>
      <c r="M25" s="9"/>
      <c r="N25" s="9"/>
      <c r="O25" s="9"/>
      <c r="P25" s="9"/>
      <c r="Q25" s="9"/>
      <c r="R25" s="8"/>
    </row>
    <row r="26" spans="1:18" ht="21" customHeight="1">
      <c r="A26" s="44" t="s">
        <v>101</v>
      </c>
      <c r="B26" s="6">
        <v>941</v>
      </c>
      <c r="C26" s="7" t="s">
        <v>17</v>
      </c>
      <c r="D26" s="7" t="s">
        <v>235</v>
      </c>
      <c r="E26" s="7" t="s">
        <v>96</v>
      </c>
      <c r="F26" s="54">
        <v>5.11</v>
      </c>
      <c r="G26" s="100">
        <v>5.106</v>
      </c>
      <c r="H26" s="66">
        <f t="shared" si="0"/>
        <v>99.92172211350294</v>
      </c>
      <c r="I26" s="31"/>
      <c r="J26" s="9"/>
      <c r="K26" s="9"/>
      <c r="L26" s="9"/>
      <c r="M26" s="9"/>
      <c r="N26" s="9"/>
      <c r="O26" s="9"/>
      <c r="P26" s="9"/>
      <c r="Q26" s="9"/>
      <c r="R26" s="8"/>
    </row>
    <row r="27" spans="1:18" ht="30">
      <c r="A27" s="44" t="s">
        <v>18</v>
      </c>
      <c r="B27" s="6">
        <v>941</v>
      </c>
      <c r="C27" s="7" t="s">
        <v>17</v>
      </c>
      <c r="D27" s="11" t="s">
        <v>239</v>
      </c>
      <c r="E27" s="11" t="s">
        <v>9</v>
      </c>
      <c r="F27" s="54">
        <f>SUM(F28:F29)</f>
        <v>936.52</v>
      </c>
      <c r="G27" s="100">
        <f>SUM(G28:G29)</f>
        <v>936.507</v>
      </c>
      <c r="H27" s="66">
        <f t="shared" si="0"/>
        <v>99.99861188228762</v>
      </c>
      <c r="I27" s="31"/>
      <c r="J27" s="9"/>
      <c r="K27" s="9"/>
      <c r="L27" s="9"/>
      <c r="M27" s="9"/>
      <c r="N27" s="9"/>
      <c r="O27" s="9"/>
      <c r="P27" s="9"/>
      <c r="Q27" s="9"/>
      <c r="R27" s="8"/>
    </row>
    <row r="28" spans="1:18" ht="15" customHeight="1">
      <c r="A28" s="41" t="s">
        <v>99</v>
      </c>
      <c r="B28" s="6">
        <v>941</v>
      </c>
      <c r="C28" s="7" t="s">
        <v>17</v>
      </c>
      <c r="D28" s="11" t="s">
        <v>239</v>
      </c>
      <c r="E28" s="11" t="s">
        <v>91</v>
      </c>
      <c r="F28" s="54">
        <v>929.81</v>
      </c>
      <c r="G28" s="100">
        <v>929.799</v>
      </c>
      <c r="H28" s="66">
        <f t="shared" si="0"/>
        <v>99.99881696260526</v>
      </c>
      <c r="I28" s="31"/>
      <c r="J28" s="9"/>
      <c r="K28" s="9"/>
      <c r="L28" s="9"/>
      <c r="M28" s="9"/>
      <c r="N28" s="9"/>
      <c r="O28" s="9"/>
      <c r="P28" s="9"/>
      <c r="Q28" s="9"/>
      <c r="R28" s="8"/>
    </row>
    <row r="29" spans="1:18" ht="17.25" customHeight="1">
      <c r="A29" s="44" t="s">
        <v>101</v>
      </c>
      <c r="B29" s="6">
        <v>941</v>
      </c>
      <c r="C29" s="7" t="s">
        <v>17</v>
      </c>
      <c r="D29" s="11" t="s">
        <v>239</v>
      </c>
      <c r="E29" s="11" t="s">
        <v>96</v>
      </c>
      <c r="F29" s="54">
        <v>6.71</v>
      </c>
      <c r="G29" s="100">
        <v>6.708</v>
      </c>
      <c r="H29" s="66">
        <f t="shared" si="0"/>
        <v>99.97019374068554</v>
      </c>
      <c r="I29" s="31"/>
      <c r="J29" s="9"/>
      <c r="K29" s="9"/>
      <c r="L29" s="9"/>
      <c r="M29" s="9"/>
      <c r="N29" s="9"/>
      <c r="O29" s="9"/>
      <c r="P29" s="9"/>
      <c r="Q29" s="9"/>
      <c r="R29" s="8"/>
    </row>
    <row r="30" spans="1:18" ht="29.25">
      <c r="A30" s="43" t="s">
        <v>27</v>
      </c>
      <c r="B30" s="3">
        <v>951</v>
      </c>
      <c r="C30" s="4" t="s">
        <v>7</v>
      </c>
      <c r="D30" s="4" t="s">
        <v>236</v>
      </c>
      <c r="E30" s="4" t="s">
        <v>9</v>
      </c>
      <c r="F30" s="55">
        <f>SUM(F31+F113+F123+F159+F185+F212+F226+F250+F258+F118+F246)</f>
        <v>175956.016</v>
      </c>
      <c r="G30" s="103">
        <f>SUM(G31+G113+G123+G159+G185+G212+G226+G250+G258+G118+G246)</f>
        <v>161700.368</v>
      </c>
      <c r="H30" s="64">
        <f>G30/F30*100</f>
        <v>91.8981752803496</v>
      </c>
      <c r="R30" s="24"/>
    </row>
    <row r="31" spans="1:18" ht="15">
      <c r="A31" s="40" t="s">
        <v>10</v>
      </c>
      <c r="B31" s="36">
        <v>951</v>
      </c>
      <c r="C31" s="37" t="s">
        <v>11</v>
      </c>
      <c r="D31" s="37" t="s">
        <v>236</v>
      </c>
      <c r="E31" s="37" t="s">
        <v>9</v>
      </c>
      <c r="F31" s="59">
        <f>SUM(F32+F36+F48+F52+F40+F44)</f>
        <v>46917.038</v>
      </c>
      <c r="G31" s="104">
        <f>SUM(G32+G36+G48+G52+G40+G44)</f>
        <v>46670.365</v>
      </c>
      <c r="H31" s="65">
        <f>G31/F31*100</f>
        <v>99.47423577762945</v>
      </c>
      <c r="R31" s="24"/>
    </row>
    <row r="32" spans="1:18" ht="45">
      <c r="A32" s="41" t="s">
        <v>102</v>
      </c>
      <c r="B32" s="6">
        <v>951</v>
      </c>
      <c r="C32" s="7" t="s">
        <v>28</v>
      </c>
      <c r="D32" s="7" t="s">
        <v>236</v>
      </c>
      <c r="E32" s="7" t="s">
        <v>9</v>
      </c>
      <c r="F32" s="54">
        <f>F33</f>
        <v>1970.41</v>
      </c>
      <c r="G32" s="100">
        <f>G33</f>
        <v>1970.393</v>
      </c>
      <c r="H32" s="66">
        <f aca="true" t="shared" si="1" ref="H32:H91">G32/F32*100</f>
        <v>99.99913723539771</v>
      </c>
      <c r="R32" s="24"/>
    </row>
    <row r="33" spans="1:21" ht="30">
      <c r="A33" s="35" t="s">
        <v>97</v>
      </c>
      <c r="B33" s="6">
        <v>951</v>
      </c>
      <c r="C33" s="7" t="s">
        <v>28</v>
      </c>
      <c r="D33" s="7" t="s">
        <v>237</v>
      </c>
      <c r="E33" s="7" t="s">
        <v>9</v>
      </c>
      <c r="F33" s="54">
        <f>SUM(F34)</f>
        <v>1970.41</v>
      </c>
      <c r="G33" s="100">
        <f>SUM(G34)</f>
        <v>1970.393</v>
      </c>
      <c r="H33" s="66">
        <f t="shared" si="1"/>
        <v>99.99913723539771</v>
      </c>
      <c r="R33" s="24"/>
      <c r="U33" s="17">
        <v>1260</v>
      </c>
    </row>
    <row r="34" spans="1:18" ht="15">
      <c r="A34" s="41" t="s">
        <v>29</v>
      </c>
      <c r="B34" s="6">
        <v>951</v>
      </c>
      <c r="C34" s="7" t="s">
        <v>28</v>
      </c>
      <c r="D34" s="7" t="s">
        <v>241</v>
      </c>
      <c r="E34" s="7" t="s">
        <v>9</v>
      </c>
      <c r="F34" s="54">
        <f>SUM(F35)</f>
        <v>1970.41</v>
      </c>
      <c r="G34" s="100">
        <f>SUM(G35)</f>
        <v>1970.393</v>
      </c>
      <c r="H34" s="66">
        <f t="shared" si="1"/>
        <v>99.99913723539771</v>
      </c>
      <c r="R34" s="24"/>
    </row>
    <row r="35" spans="1:18" ht="75">
      <c r="A35" s="41" t="s">
        <v>99</v>
      </c>
      <c r="B35" s="6">
        <v>951</v>
      </c>
      <c r="C35" s="7" t="s">
        <v>28</v>
      </c>
      <c r="D35" s="7" t="s">
        <v>241</v>
      </c>
      <c r="E35" s="7" t="s">
        <v>91</v>
      </c>
      <c r="F35" s="54">
        <v>1970.41</v>
      </c>
      <c r="G35" s="100">
        <v>1970.393</v>
      </c>
      <c r="H35" s="66">
        <f t="shared" si="1"/>
        <v>99.99913723539771</v>
      </c>
      <c r="R35" s="24"/>
    </row>
    <row r="36" spans="1:18" ht="60">
      <c r="A36" s="44" t="s">
        <v>30</v>
      </c>
      <c r="B36" s="6">
        <v>951</v>
      </c>
      <c r="C36" s="7" t="s">
        <v>31</v>
      </c>
      <c r="D36" s="7" t="s">
        <v>236</v>
      </c>
      <c r="E36" s="7" t="s">
        <v>9</v>
      </c>
      <c r="F36" s="54">
        <f>SUM(F37)</f>
        <v>7390.485</v>
      </c>
      <c r="G36" s="100">
        <f>SUM(G37)</f>
        <v>7390.476</v>
      </c>
      <c r="H36" s="66">
        <f t="shared" si="1"/>
        <v>99.99987822179465</v>
      </c>
      <c r="R36" s="24"/>
    </row>
    <row r="37" spans="1:18" ht="30">
      <c r="A37" s="35" t="s">
        <v>97</v>
      </c>
      <c r="B37" s="6">
        <v>951</v>
      </c>
      <c r="C37" s="7" t="s">
        <v>31</v>
      </c>
      <c r="D37" s="7" t="s">
        <v>237</v>
      </c>
      <c r="E37" s="7" t="s">
        <v>9</v>
      </c>
      <c r="F37" s="54">
        <f>SUM(F38)</f>
        <v>7390.485</v>
      </c>
      <c r="G37" s="100">
        <f>SUM(G38)</f>
        <v>7390.476</v>
      </c>
      <c r="H37" s="66">
        <f t="shared" si="1"/>
        <v>99.99987822179465</v>
      </c>
      <c r="R37" s="24"/>
    </row>
    <row r="38" spans="1:21" ht="15">
      <c r="A38" s="44" t="s">
        <v>98</v>
      </c>
      <c r="B38" s="6">
        <v>951</v>
      </c>
      <c r="C38" s="7" t="s">
        <v>31</v>
      </c>
      <c r="D38" s="7" t="s">
        <v>235</v>
      </c>
      <c r="E38" s="7" t="s">
        <v>9</v>
      </c>
      <c r="F38" s="54">
        <f>SUM(F39:F39)</f>
        <v>7390.485</v>
      </c>
      <c r="G38" s="100">
        <f>SUM(G39:G39)</f>
        <v>7390.476</v>
      </c>
      <c r="H38" s="66">
        <f t="shared" si="1"/>
        <v>99.99987822179465</v>
      </c>
      <c r="R38" s="24"/>
      <c r="U38" s="17">
        <v>5917</v>
      </c>
    </row>
    <row r="39" spans="1:18" ht="75">
      <c r="A39" s="41" t="s">
        <v>99</v>
      </c>
      <c r="B39" s="6">
        <v>951</v>
      </c>
      <c r="C39" s="7" t="s">
        <v>31</v>
      </c>
      <c r="D39" s="7" t="s">
        <v>235</v>
      </c>
      <c r="E39" s="7" t="s">
        <v>91</v>
      </c>
      <c r="F39" s="54">
        <v>7390.485</v>
      </c>
      <c r="G39" s="100">
        <v>7390.476</v>
      </c>
      <c r="H39" s="66">
        <f t="shared" si="1"/>
        <v>99.99987822179465</v>
      </c>
      <c r="R39" s="24"/>
    </row>
    <row r="40" spans="1:18" ht="15">
      <c r="A40" s="41" t="s">
        <v>32</v>
      </c>
      <c r="B40" s="6">
        <v>951</v>
      </c>
      <c r="C40" s="7" t="s">
        <v>33</v>
      </c>
      <c r="D40" s="7" t="s">
        <v>236</v>
      </c>
      <c r="E40" s="7" t="s">
        <v>9</v>
      </c>
      <c r="F40" s="54">
        <f aca="true" t="shared" si="2" ref="F40:G42">SUM(F41)</f>
        <v>13.5</v>
      </c>
      <c r="G40" s="100">
        <f t="shared" si="2"/>
        <v>13.5</v>
      </c>
      <c r="H40" s="66">
        <f t="shared" si="1"/>
        <v>100</v>
      </c>
      <c r="R40" s="24"/>
    </row>
    <row r="41" spans="1:18" ht="30">
      <c r="A41" s="35" t="s">
        <v>97</v>
      </c>
      <c r="B41" s="6">
        <v>951</v>
      </c>
      <c r="C41" s="7" t="s">
        <v>33</v>
      </c>
      <c r="D41" s="7" t="s">
        <v>237</v>
      </c>
      <c r="E41" s="7" t="s">
        <v>9</v>
      </c>
      <c r="F41" s="54">
        <f t="shared" si="2"/>
        <v>13.5</v>
      </c>
      <c r="G41" s="100">
        <f t="shared" si="2"/>
        <v>13.5</v>
      </c>
      <c r="H41" s="66">
        <f t="shared" si="1"/>
        <v>100</v>
      </c>
      <c r="R41" s="24"/>
    </row>
    <row r="42" spans="1:18" ht="45">
      <c r="A42" s="45" t="s">
        <v>121</v>
      </c>
      <c r="B42" s="6">
        <v>951</v>
      </c>
      <c r="C42" s="7" t="s">
        <v>33</v>
      </c>
      <c r="D42" s="7" t="s">
        <v>242</v>
      </c>
      <c r="E42" s="7" t="s">
        <v>9</v>
      </c>
      <c r="F42" s="54">
        <f t="shared" si="2"/>
        <v>13.5</v>
      </c>
      <c r="G42" s="100">
        <f t="shared" si="2"/>
        <v>13.5</v>
      </c>
      <c r="H42" s="66">
        <f t="shared" si="1"/>
        <v>100</v>
      </c>
      <c r="R42" s="24"/>
    </row>
    <row r="43" spans="1:18" ht="30" customHeight="1">
      <c r="A43" s="44" t="s">
        <v>100</v>
      </c>
      <c r="B43" s="6">
        <v>951</v>
      </c>
      <c r="C43" s="7" t="s">
        <v>33</v>
      </c>
      <c r="D43" s="7" t="s">
        <v>242</v>
      </c>
      <c r="E43" s="10" t="s">
        <v>95</v>
      </c>
      <c r="F43" s="54">
        <v>13.5</v>
      </c>
      <c r="G43" s="100">
        <v>13.5</v>
      </c>
      <c r="H43" s="66">
        <f t="shared" si="1"/>
        <v>100</v>
      </c>
      <c r="R43" s="24"/>
    </row>
    <row r="44" spans="1:18" ht="19.5" customHeight="1">
      <c r="A44" s="41" t="s">
        <v>210</v>
      </c>
      <c r="B44" s="6">
        <v>951</v>
      </c>
      <c r="C44" s="10" t="s">
        <v>209</v>
      </c>
      <c r="D44" s="7" t="s">
        <v>236</v>
      </c>
      <c r="E44" s="10" t="s">
        <v>9</v>
      </c>
      <c r="F44" s="54">
        <f aca="true" t="shared" si="3" ref="F44:G46">SUM(F45)</f>
        <v>110.5</v>
      </c>
      <c r="G44" s="100">
        <f t="shared" si="3"/>
        <v>110.5</v>
      </c>
      <c r="H44" s="66">
        <f t="shared" si="1"/>
        <v>100</v>
      </c>
      <c r="R44" s="24"/>
    </row>
    <row r="45" spans="1:18" ht="33.75" customHeight="1">
      <c r="A45" s="38" t="s">
        <v>97</v>
      </c>
      <c r="B45" s="6">
        <v>951</v>
      </c>
      <c r="C45" s="42" t="s">
        <v>209</v>
      </c>
      <c r="D45" s="7" t="s">
        <v>237</v>
      </c>
      <c r="E45" s="42" t="s">
        <v>9</v>
      </c>
      <c r="F45" s="54">
        <f t="shared" si="3"/>
        <v>110.5</v>
      </c>
      <c r="G45" s="100">
        <f t="shared" si="3"/>
        <v>110.5</v>
      </c>
      <c r="H45" s="66">
        <f t="shared" si="1"/>
        <v>100</v>
      </c>
      <c r="R45" s="24"/>
    </row>
    <row r="46" spans="1:18" ht="33" customHeight="1">
      <c r="A46" s="41" t="s">
        <v>211</v>
      </c>
      <c r="B46" s="6">
        <v>951</v>
      </c>
      <c r="C46" s="42" t="s">
        <v>209</v>
      </c>
      <c r="D46" s="11" t="s">
        <v>243</v>
      </c>
      <c r="E46" s="11" t="s">
        <v>9</v>
      </c>
      <c r="F46" s="54">
        <f t="shared" si="3"/>
        <v>110.5</v>
      </c>
      <c r="G46" s="100">
        <f t="shared" si="3"/>
        <v>110.5</v>
      </c>
      <c r="H46" s="66">
        <f t="shared" si="1"/>
        <v>100</v>
      </c>
      <c r="R46" s="24"/>
    </row>
    <row r="47" spans="1:18" ht="21" customHeight="1">
      <c r="A47" s="44" t="s">
        <v>101</v>
      </c>
      <c r="B47" s="6">
        <v>951</v>
      </c>
      <c r="C47" s="42" t="s">
        <v>209</v>
      </c>
      <c r="D47" s="11" t="s">
        <v>243</v>
      </c>
      <c r="E47" s="11" t="s">
        <v>96</v>
      </c>
      <c r="F47" s="54">
        <v>110.5</v>
      </c>
      <c r="G47" s="100">
        <v>110.5</v>
      </c>
      <c r="H47" s="66">
        <f t="shared" si="1"/>
        <v>100</v>
      </c>
      <c r="R47" s="24"/>
    </row>
    <row r="48" spans="1:18" ht="19.5" customHeight="1">
      <c r="A48" s="44" t="s">
        <v>34</v>
      </c>
      <c r="B48" s="6">
        <v>951</v>
      </c>
      <c r="C48" s="7" t="s">
        <v>73</v>
      </c>
      <c r="D48" s="7" t="s">
        <v>236</v>
      </c>
      <c r="E48" s="7" t="s">
        <v>9</v>
      </c>
      <c r="F48" s="54">
        <f>F49</f>
        <v>107.483</v>
      </c>
      <c r="G48" s="100">
        <f>G49</f>
        <v>0</v>
      </c>
      <c r="H48" s="66">
        <f t="shared" si="1"/>
        <v>0</v>
      </c>
      <c r="R48" s="24"/>
    </row>
    <row r="49" spans="1:18" ht="30">
      <c r="A49" s="35" t="s">
        <v>97</v>
      </c>
      <c r="B49" s="6">
        <v>951</v>
      </c>
      <c r="C49" s="7" t="s">
        <v>73</v>
      </c>
      <c r="D49" s="7" t="s">
        <v>237</v>
      </c>
      <c r="E49" s="7" t="s">
        <v>9</v>
      </c>
      <c r="F49" s="54">
        <f>F50</f>
        <v>107.483</v>
      </c>
      <c r="G49" s="100">
        <f>G50</f>
        <v>0</v>
      </c>
      <c r="H49" s="66">
        <f t="shared" si="1"/>
        <v>0</v>
      </c>
      <c r="R49" s="24"/>
    </row>
    <row r="50" spans="1:18" ht="15">
      <c r="A50" s="44" t="s">
        <v>36</v>
      </c>
      <c r="B50" s="6">
        <v>951</v>
      </c>
      <c r="C50" s="7" t="s">
        <v>73</v>
      </c>
      <c r="D50" s="7" t="s">
        <v>244</v>
      </c>
      <c r="E50" s="7" t="s">
        <v>9</v>
      </c>
      <c r="F50" s="54">
        <f>SUM(F51)</f>
        <v>107.483</v>
      </c>
      <c r="G50" s="100">
        <f>SUM(G51)</f>
        <v>0</v>
      </c>
      <c r="H50" s="66">
        <f t="shared" si="1"/>
        <v>0</v>
      </c>
      <c r="R50" s="24"/>
    </row>
    <row r="51" spans="1:18" ht="17.25" customHeight="1">
      <c r="A51" s="44" t="s">
        <v>101</v>
      </c>
      <c r="B51" s="6">
        <v>951</v>
      </c>
      <c r="C51" s="7" t="s">
        <v>73</v>
      </c>
      <c r="D51" s="7" t="s">
        <v>244</v>
      </c>
      <c r="E51" s="7" t="s">
        <v>96</v>
      </c>
      <c r="F51" s="54">
        <v>107.483</v>
      </c>
      <c r="G51" s="100">
        <v>0</v>
      </c>
      <c r="H51" s="66">
        <f t="shared" si="1"/>
        <v>0</v>
      </c>
      <c r="R51" s="24"/>
    </row>
    <row r="52" spans="1:18" ht="15">
      <c r="A52" s="44" t="s">
        <v>19</v>
      </c>
      <c r="B52" s="6">
        <v>951</v>
      </c>
      <c r="C52" s="7" t="s">
        <v>70</v>
      </c>
      <c r="D52" s="7" t="s">
        <v>236</v>
      </c>
      <c r="E52" s="7" t="s">
        <v>9</v>
      </c>
      <c r="F52" s="54">
        <f>SUM(F53+F85+F88+F101+F103+F83)</f>
        <v>37324.659999999996</v>
      </c>
      <c r="G52" s="101">
        <f>SUM(G53+G85+G88+G101+G103+G83)</f>
        <v>37185.496</v>
      </c>
      <c r="H52" s="66">
        <f t="shared" si="1"/>
        <v>99.62715266528886</v>
      </c>
      <c r="R52" s="24"/>
    </row>
    <row r="53" spans="1:18" ht="30">
      <c r="A53" s="35" t="s">
        <v>97</v>
      </c>
      <c r="B53" s="6">
        <v>951</v>
      </c>
      <c r="C53" s="7" t="s">
        <v>70</v>
      </c>
      <c r="D53" s="7" t="s">
        <v>237</v>
      </c>
      <c r="E53" s="7" t="s">
        <v>9</v>
      </c>
      <c r="F53" s="54">
        <f>SUM(F54+F58+F61+F63+F67+F71+F74+F77+F80+F65)</f>
        <v>29580.46</v>
      </c>
      <c r="G53" s="101">
        <f>SUM(G54+G58+G61+G63+G67+G71+G74+G77+G80+G65)</f>
        <v>29473.624000000003</v>
      </c>
      <c r="H53" s="66">
        <f t="shared" si="1"/>
        <v>99.63882914599706</v>
      </c>
      <c r="R53" s="24"/>
    </row>
    <row r="54" spans="1:18" ht="15">
      <c r="A54" s="44" t="s">
        <v>98</v>
      </c>
      <c r="B54" s="6">
        <v>951</v>
      </c>
      <c r="C54" s="7" t="s">
        <v>70</v>
      </c>
      <c r="D54" s="7" t="s">
        <v>235</v>
      </c>
      <c r="E54" s="7" t="s">
        <v>9</v>
      </c>
      <c r="F54" s="54">
        <f>SUM(F55:F57)</f>
        <v>10508.035</v>
      </c>
      <c r="G54" s="100">
        <f>SUM(G55:G57)</f>
        <v>10507.997</v>
      </c>
      <c r="H54" s="66">
        <f t="shared" si="1"/>
        <v>99.99963837196964</v>
      </c>
      <c r="R54" s="24"/>
    </row>
    <row r="55" spans="1:18" ht="75">
      <c r="A55" s="41" t="s">
        <v>99</v>
      </c>
      <c r="B55" s="6">
        <v>951</v>
      </c>
      <c r="C55" s="7" t="s">
        <v>70</v>
      </c>
      <c r="D55" s="7" t="s">
        <v>235</v>
      </c>
      <c r="E55" s="7" t="s">
        <v>91</v>
      </c>
      <c r="F55" s="54">
        <v>10022.61</v>
      </c>
      <c r="G55" s="100">
        <v>10022.597</v>
      </c>
      <c r="H55" s="66">
        <f t="shared" si="1"/>
        <v>99.99987029326691</v>
      </c>
      <c r="R55" s="24"/>
    </row>
    <row r="56" spans="1:18" ht="34.5" customHeight="1">
      <c r="A56" s="44" t="s">
        <v>100</v>
      </c>
      <c r="B56" s="6">
        <v>951</v>
      </c>
      <c r="C56" s="7" t="s">
        <v>70</v>
      </c>
      <c r="D56" s="7" t="s">
        <v>235</v>
      </c>
      <c r="E56" s="7" t="s">
        <v>95</v>
      </c>
      <c r="F56" s="54">
        <v>199.65</v>
      </c>
      <c r="G56" s="100">
        <v>199.648</v>
      </c>
      <c r="H56" s="66">
        <f t="shared" si="1"/>
        <v>99.99899824693213</v>
      </c>
      <c r="R56" s="24"/>
    </row>
    <row r="57" spans="1:18" ht="15" customHeight="1">
      <c r="A57" s="44" t="s">
        <v>101</v>
      </c>
      <c r="B57" s="6">
        <v>951</v>
      </c>
      <c r="C57" s="7" t="s">
        <v>70</v>
      </c>
      <c r="D57" s="7" t="s">
        <v>235</v>
      </c>
      <c r="E57" s="7" t="s">
        <v>96</v>
      </c>
      <c r="F57" s="54">
        <v>285.775</v>
      </c>
      <c r="G57" s="100">
        <v>285.752</v>
      </c>
      <c r="H57" s="66">
        <f t="shared" si="1"/>
        <v>99.99195171026159</v>
      </c>
      <c r="R57" s="24"/>
    </row>
    <row r="58" spans="1:18" ht="30">
      <c r="A58" s="44" t="s">
        <v>74</v>
      </c>
      <c r="B58" s="6">
        <v>951</v>
      </c>
      <c r="C58" s="7" t="s">
        <v>70</v>
      </c>
      <c r="D58" s="7" t="s">
        <v>245</v>
      </c>
      <c r="E58" s="7" t="s">
        <v>9</v>
      </c>
      <c r="F58" s="54">
        <f>SUM(F59+F60)</f>
        <v>180</v>
      </c>
      <c r="G58" s="100">
        <f>SUM(G59+G60)</f>
        <v>144.177</v>
      </c>
      <c r="H58" s="66">
        <f t="shared" si="1"/>
        <v>80.09833333333333</v>
      </c>
      <c r="R58" s="24"/>
    </row>
    <row r="59" spans="1:18" ht="30" customHeight="1">
      <c r="A59" s="44" t="s">
        <v>100</v>
      </c>
      <c r="B59" s="6">
        <v>951</v>
      </c>
      <c r="C59" s="7" t="s">
        <v>70</v>
      </c>
      <c r="D59" s="7" t="s">
        <v>245</v>
      </c>
      <c r="E59" s="7" t="s">
        <v>95</v>
      </c>
      <c r="F59" s="54">
        <v>179.15</v>
      </c>
      <c r="G59" s="100">
        <v>143.327</v>
      </c>
      <c r="H59" s="66">
        <f t="shared" si="1"/>
        <v>80.0039073402177</v>
      </c>
      <c r="R59" s="24"/>
    </row>
    <row r="60" spans="1:18" ht="15">
      <c r="A60" s="44" t="s">
        <v>101</v>
      </c>
      <c r="B60" s="6">
        <v>951</v>
      </c>
      <c r="C60" s="7" t="s">
        <v>70</v>
      </c>
      <c r="D60" s="7" t="s">
        <v>245</v>
      </c>
      <c r="E60" s="7" t="s">
        <v>96</v>
      </c>
      <c r="F60" s="54">
        <v>0.85</v>
      </c>
      <c r="G60" s="100">
        <v>0.85</v>
      </c>
      <c r="H60" s="66">
        <f t="shared" si="1"/>
        <v>100</v>
      </c>
      <c r="R60" s="24"/>
    </row>
    <row r="61" spans="1:18" ht="48.75" customHeight="1">
      <c r="A61" s="44" t="s">
        <v>39</v>
      </c>
      <c r="B61" s="6">
        <v>951</v>
      </c>
      <c r="C61" s="7" t="s">
        <v>70</v>
      </c>
      <c r="D61" s="7" t="s">
        <v>246</v>
      </c>
      <c r="E61" s="7" t="s">
        <v>9</v>
      </c>
      <c r="F61" s="54">
        <f>SUM(F62)</f>
        <v>300</v>
      </c>
      <c r="G61" s="100">
        <f>SUM(G62)</f>
        <v>298.852</v>
      </c>
      <c r="H61" s="66">
        <f t="shared" si="1"/>
        <v>99.61733333333332</v>
      </c>
      <c r="R61" s="24"/>
    </row>
    <row r="62" spans="1:18" ht="30.75" customHeight="1">
      <c r="A62" s="44" t="s">
        <v>100</v>
      </c>
      <c r="B62" s="6">
        <v>951</v>
      </c>
      <c r="C62" s="7" t="s">
        <v>70</v>
      </c>
      <c r="D62" s="7" t="s">
        <v>246</v>
      </c>
      <c r="E62" s="7" t="s">
        <v>95</v>
      </c>
      <c r="F62" s="54">
        <v>300</v>
      </c>
      <c r="G62" s="100">
        <v>298.852</v>
      </c>
      <c r="H62" s="66">
        <f t="shared" si="1"/>
        <v>99.61733333333332</v>
      </c>
      <c r="R62" s="24"/>
    </row>
    <row r="63" spans="1:18" ht="36.75" customHeight="1" hidden="1">
      <c r="A63" s="44" t="s">
        <v>104</v>
      </c>
      <c r="B63" s="6">
        <v>951</v>
      </c>
      <c r="C63" s="7" t="s">
        <v>70</v>
      </c>
      <c r="D63" s="7" t="s">
        <v>103</v>
      </c>
      <c r="E63" s="7" t="s">
        <v>9</v>
      </c>
      <c r="F63" s="54">
        <f>SUM(F64)</f>
        <v>0</v>
      </c>
      <c r="G63" s="100">
        <f>SUM(G64)</f>
        <v>0</v>
      </c>
      <c r="H63" s="66" t="e">
        <f t="shared" si="1"/>
        <v>#DIV/0!</v>
      </c>
      <c r="R63" s="24"/>
    </row>
    <row r="64" spans="1:18" ht="17.25" customHeight="1" hidden="1">
      <c r="A64" s="44" t="s">
        <v>101</v>
      </c>
      <c r="B64" s="6">
        <v>951</v>
      </c>
      <c r="C64" s="7" t="s">
        <v>70</v>
      </c>
      <c r="D64" s="7" t="s">
        <v>103</v>
      </c>
      <c r="E64" s="7" t="s">
        <v>96</v>
      </c>
      <c r="F64" s="54"/>
      <c r="G64" s="100"/>
      <c r="H64" s="66" t="e">
        <f t="shared" si="1"/>
        <v>#DIV/0!</v>
      </c>
      <c r="R64" s="24"/>
    </row>
    <row r="65" spans="1:18" ht="36.75" customHeight="1" hidden="1">
      <c r="A65" s="41" t="s">
        <v>216</v>
      </c>
      <c r="B65" s="6">
        <v>951</v>
      </c>
      <c r="C65" s="7" t="s">
        <v>70</v>
      </c>
      <c r="D65" s="7" t="s">
        <v>215</v>
      </c>
      <c r="E65" s="7" t="s">
        <v>9</v>
      </c>
      <c r="F65" s="54">
        <f>SUM(F66)</f>
        <v>0</v>
      </c>
      <c r="G65" s="100">
        <f>SUM(G66)</f>
        <v>0</v>
      </c>
      <c r="H65" s="66" t="e">
        <f t="shared" si="1"/>
        <v>#DIV/0!</v>
      </c>
      <c r="R65" s="24"/>
    </row>
    <row r="66" spans="1:18" ht="30" hidden="1">
      <c r="A66" s="41" t="s">
        <v>100</v>
      </c>
      <c r="B66" s="6">
        <v>951</v>
      </c>
      <c r="C66" s="7" t="s">
        <v>70</v>
      </c>
      <c r="D66" s="7" t="s">
        <v>215</v>
      </c>
      <c r="E66" s="7" t="s">
        <v>95</v>
      </c>
      <c r="F66" s="54"/>
      <c r="G66" s="100"/>
      <c r="H66" s="66" t="e">
        <f t="shared" si="1"/>
        <v>#DIV/0!</v>
      </c>
      <c r="R66" s="24"/>
    </row>
    <row r="67" spans="1:18" ht="60">
      <c r="A67" s="41" t="s">
        <v>179</v>
      </c>
      <c r="B67" s="6">
        <v>951</v>
      </c>
      <c r="C67" s="7" t="s">
        <v>70</v>
      </c>
      <c r="D67" s="11" t="s">
        <v>247</v>
      </c>
      <c r="E67" s="7" t="s">
        <v>9</v>
      </c>
      <c r="F67" s="54">
        <f>SUM(F68:F70)</f>
        <v>14258.605000000001</v>
      </c>
      <c r="G67" s="100">
        <f>SUM(G68:G70)</f>
        <v>14188.778000000002</v>
      </c>
      <c r="H67" s="66">
        <f t="shared" si="1"/>
        <v>99.51028168604152</v>
      </c>
      <c r="R67" s="24"/>
    </row>
    <row r="68" spans="1:21" ht="75">
      <c r="A68" s="41" t="s">
        <v>99</v>
      </c>
      <c r="B68" s="6">
        <v>951</v>
      </c>
      <c r="C68" s="7" t="s">
        <v>70</v>
      </c>
      <c r="D68" s="11" t="s">
        <v>247</v>
      </c>
      <c r="E68" s="7" t="s">
        <v>91</v>
      </c>
      <c r="F68" s="54">
        <v>8647.535</v>
      </c>
      <c r="G68" s="100">
        <v>8637.527</v>
      </c>
      <c r="H68" s="66">
        <f t="shared" si="1"/>
        <v>99.88426759764488</v>
      </c>
      <c r="R68" s="24"/>
      <c r="U68" s="17">
        <v>12716</v>
      </c>
    </row>
    <row r="69" spans="1:18" ht="30">
      <c r="A69" s="86" t="s">
        <v>100</v>
      </c>
      <c r="B69" s="87">
        <v>951</v>
      </c>
      <c r="C69" s="88" t="s">
        <v>70</v>
      </c>
      <c r="D69" s="93" t="s">
        <v>247</v>
      </c>
      <c r="E69" s="88" t="s">
        <v>95</v>
      </c>
      <c r="F69" s="90">
        <v>5410.56</v>
      </c>
      <c r="G69" s="105">
        <v>5350.747</v>
      </c>
      <c r="H69" s="66">
        <f t="shared" si="1"/>
        <v>98.89451369174354</v>
      </c>
      <c r="R69" s="24"/>
    </row>
    <row r="70" spans="1:18" ht="15">
      <c r="A70" s="86" t="s">
        <v>101</v>
      </c>
      <c r="B70" s="87">
        <v>951</v>
      </c>
      <c r="C70" s="88" t="s">
        <v>70</v>
      </c>
      <c r="D70" s="93" t="s">
        <v>247</v>
      </c>
      <c r="E70" s="88" t="s">
        <v>96</v>
      </c>
      <c r="F70" s="90">
        <v>200.51</v>
      </c>
      <c r="G70" s="105">
        <v>200.504</v>
      </c>
      <c r="H70" s="66">
        <f t="shared" si="1"/>
        <v>99.99700763054213</v>
      </c>
      <c r="R70" s="24"/>
    </row>
    <row r="71" spans="1:18" ht="30">
      <c r="A71" s="86" t="s">
        <v>38</v>
      </c>
      <c r="B71" s="87">
        <v>951</v>
      </c>
      <c r="C71" s="88" t="s">
        <v>70</v>
      </c>
      <c r="D71" s="88" t="s">
        <v>248</v>
      </c>
      <c r="E71" s="88" t="s">
        <v>9</v>
      </c>
      <c r="F71" s="90">
        <f>SUM(F72:F73)</f>
        <v>1855</v>
      </c>
      <c r="G71" s="105">
        <f>SUM(G72:G73)</f>
        <v>1855</v>
      </c>
      <c r="H71" s="66">
        <f t="shared" si="1"/>
        <v>100</v>
      </c>
      <c r="R71" s="24"/>
    </row>
    <row r="72" spans="1:18" ht="75">
      <c r="A72" s="41" t="s">
        <v>99</v>
      </c>
      <c r="B72" s="6">
        <v>951</v>
      </c>
      <c r="C72" s="7" t="s">
        <v>70</v>
      </c>
      <c r="D72" s="7" t="s">
        <v>248</v>
      </c>
      <c r="E72" s="7" t="s">
        <v>91</v>
      </c>
      <c r="F72" s="54">
        <v>1377.036</v>
      </c>
      <c r="G72" s="100">
        <v>1377.036</v>
      </c>
      <c r="H72" s="66">
        <f t="shared" si="1"/>
        <v>100</v>
      </c>
      <c r="R72" s="24"/>
    </row>
    <row r="73" spans="1:18" ht="30">
      <c r="A73" s="44" t="s">
        <v>100</v>
      </c>
      <c r="B73" s="6">
        <v>951</v>
      </c>
      <c r="C73" s="7" t="s">
        <v>70</v>
      </c>
      <c r="D73" s="7" t="s">
        <v>248</v>
      </c>
      <c r="E73" s="7" t="s">
        <v>95</v>
      </c>
      <c r="F73" s="54">
        <v>477.964</v>
      </c>
      <c r="G73" s="100">
        <v>477.964</v>
      </c>
      <c r="H73" s="66">
        <f t="shared" si="1"/>
        <v>100</v>
      </c>
      <c r="R73" s="24"/>
    </row>
    <row r="74" spans="1:18" ht="45">
      <c r="A74" s="44" t="s">
        <v>40</v>
      </c>
      <c r="B74" s="6">
        <v>951</v>
      </c>
      <c r="C74" s="7" t="s">
        <v>70</v>
      </c>
      <c r="D74" s="7" t="s">
        <v>249</v>
      </c>
      <c r="E74" s="7" t="s">
        <v>9</v>
      </c>
      <c r="F74" s="54">
        <f>SUM(F75:F76)</f>
        <v>1141.3700000000001</v>
      </c>
      <c r="G74" s="100">
        <f>SUM(G75:G76)</f>
        <v>1141.3700000000001</v>
      </c>
      <c r="H74" s="66">
        <f t="shared" si="1"/>
        <v>100</v>
      </c>
      <c r="R74" s="24"/>
    </row>
    <row r="75" spans="1:18" ht="75">
      <c r="A75" s="41" t="s">
        <v>99</v>
      </c>
      <c r="B75" s="6">
        <v>951</v>
      </c>
      <c r="C75" s="7" t="s">
        <v>70</v>
      </c>
      <c r="D75" s="7" t="s">
        <v>249</v>
      </c>
      <c r="E75" s="7" t="s">
        <v>91</v>
      </c>
      <c r="F75" s="54">
        <v>1107.268</v>
      </c>
      <c r="G75" s="100">
        <v>1107.268</v>
      </c>
      <c r="H75" s="66">
        <f t="shared" si="1"/>
        <v>100</v>
      </c>
      <c r="R75" s="24"/>
    </row>
    <row r="76" spans="1:18" ht="30">
      <c r="A76" s="44" t="s">
        <v>100</v>
      </c>
      <c r="B76" s="6">
        <v>951</v>
      </c>
      <c r="C76" s="7" t="s">
        <v>70</v>
      </c>
      <c r="D76" s="7" t="s">
        <v>249</v>
      </c>
      <c r="E76" s="14">
        <v>200</v>
      </c>
      <c r="F76" s="54">
        <v>34.102</v>
      </c>
      <c r="G76" s="100">
        <v>34.102</v>
      </c>
      <c r="H76" s="66">
        <f t="shared" si="1"/>
        <v>100</v>
      </c>
      <c r="R76" s="24"/>
    </row>
    <row r="77" spans="1:18" ht="30" customHeight="1">
      <c r="A77" s="44" t="s">
        <v>42</v>
      </c>
      <c r="B77" s="6">
        <v>951</v>
      </c>
      <c r="C77" s="7" t="s">
        <v>70</v>
      </c>
      <c r="D77" s="7" t="s">
        <v>250</v>
      </c>
      <c r="E77" s="7" t="s">
        <v>9</v>
      </c>
      <c r="F77" s="54">
        <f>SUM(F78:F79)</f>
        <v>733.77</v>
      </c>
      <c r="G77" s="100">
        <f>SUM(G78:G79)</f>
        <v>733.77</v>
      </c>
      <c r="H77" s="66">
        <f t="shared" si="1"/>
        <v>100</v>
      </c>
      <c r="R77" s="24"/>
    </row>
    <row r="78" spans="1:18" ht="75">
      <c r="A78" s="41" t="s">
        <v>99</v>
      </c>
      <c r="B78" s="6">
        <v>951</v>
      </c>
      <c r="C78" s="7" t="s">
        <v>70</v>
      </c>
      <c r="D78" s="7" t="s">
        <v>250</v>
      </c>
      <c r="E78" s="7" t="s">
        <v>91</v>
      </c>
      <c r="F78" s="54">
        <v>707.668</v>
      </c>
      <c r="G78" s="100">
        <v>707.668</v>
      </c>
      <c r="H78" s="66">
        <f t="shared" si="1"/>
        <v>100</v>
      </c>
      <c r="R78" s="24"/>
    </row>
    <row r="79" spans="1:18" ht="30">
      <c r="A79" s="44" t="s">
        <v>100</v>
      </c>
      <c r="B79" s="6">
        <v>951</v>
      </c>
      <c r="C79" s="7" t="s">
        <v>70</v>
      </c>
      <c r="D79" s="7" t="s">
        <v>250</v>
      </c>
      <c r="E79" s="14">
        <v>200</v>
      </c>
      <c r="F79" s="54">
        <v>26.102</v>
      </c>
      <c r="G79" s="100">
        <v>26.102</v>
      </c>
      <c r="H79" s="66">
        <f t="shared" si="1"/>
        <v>100</v>
      </c>
      <c r="R79" s="24"/>
    </row>
    <row r="80" spans="1:18" ht="60">
      <c r="A80" s="44" t="s">
        <v>41</v>
      </c>
      <c r="B80" s="6">
        <v>951</v>
      </c>
      <c r="C80" s="7" t="s">
        <v>70</v>
      </c>
      <c r="D80" s="7" t="s">
        <v>251</v>
      </c>
      <c r="E80" s="7" t="s">
        <v>9</v>
      </c>
      <c r="F80" s="54">
        <f>SUM(F81:F82)</f>
        <v>603.68</v>
      </c>
      <c r="G80" s="100">
        <f>SUM(G81:G82)</f>
        <v>603.68</v>
      </c>
      <c r="H80" s="66">
        <f t="shared" si="1"/>
        <v>100</v>
      </c>
      <c r="R80" s="24"/>
    </row>
    <row r="81" spans="1:23" ht="75">
      <c r="A81" s="41" t="s">
        <v>99</v>
      </c>
      <c r="B81" s="6">
        <v>951</v>
      </c>
      <c r="C81" s="7" t="s">
        <v>70</v>
      </c>
      <c r="D81" s="7" t="s">
        <v>251</v>
      </c>
      <c r="E81" s="7" t="s">
        <v>91</v>
      </c>
      <c r="F81" s="54">
        <v>521.741</v>
      </c>
      <c r="G81" s="100">
        <v>521.741</v>
      </c>
      <c r="H81" s="66">
        <f t="shared" si="1"/>
        <v>100</v>
      </c>
      <c r="R81" s="24"/>
      <c r="V81" s="17">
        <v>-150</v>
      </c>
      <c r="W81" s="17">
        <v>-3.19</v>
      </c>
    </row>
    <row r="82" spans="1:18" ht="30">
      <c r="A82" s="86" t="s">
        <v>100</v>
      </c>
      <c r="B82" s="87">
        <v>951</v>
      </c>
      <c r="C82" s="88" t="s">
        <v>70</v>
      </c>
      <c r="D82" s="88" t="s">
        <v>251</v>
      </c>
      <c r="E82" s="89">
        <v>200</v>
      </c>
      <c r="F82" s="90">
        <v>81.939</v>
      </c>
      <c r="G82" s="105">
        <v>81.939</v>
      </c>
      <c r="H82" s="91">
        <f t="shared" si="1"/>
        <v>100</v>
      </c>
      <c r="R82" s="24"/>
    </row>
    <row r="83" spans="1:18" s="85" customFormat="1" ht="45">
      <c r="A83" s="94" t="s">
        <v>342</v>
      </c>
      <c r="B83" s="6">
        <v>951</v>
      </c>
      <c r="C83" s="7" t="s">
        <v>70</v>
      </c>
      <c r="D83" s="7" t="s">
        <v>343</v>
      </c>
      <c r="E83" s="7" t="s">
        <v>9</v>
      </c>
      <c r="F83" s="60">
        <f>F84</f>
        <v>28.8</v>
      </c>
      <c r="G83" s="106">
        <f>G84</f>
        <v>12.05</v>
      </c>
      <c r="H83" s="91">
        <f t="shared" si="1"/>
        <v>41.84027777777778</v>
      </c>
      <c r="I83" s="82"/>
      <c r="J83" s="82"/>
      <c r="K83" s="82"/>
      <c r="L83" s="82"/>
      <c r="M83" s="82"/>
      <c r="N83" s="82"/>
      <c r="O83" s="82"/>
      <c r="P83" s="82"/>
      <c r="Q83" s="83"/>
      <c r="R83" s="84"/>
    </row>
    <row r="84" spans="1:18" ht="30">
      <c r="A84" s="44" t="s">
        <v>100</v>
      </c>
      <c r="B84" s="6">
        <v>951</v>
      </c>
      <c r="C84" s="7" t="s">
        <v>70</v>
      </c>
      <c r="D84" s="7" t="s">
        <v>343</v>
      </c>
      <c r="E84" s="7" t="s">
        <v>95</v>
      </c>
      <c r="F84" s="60">
        <v>28.8</v>
      </c>
      <c r="G84" s="106">
        <v>12.05</v>
      </c>
      <c r="H84" s="91">
        <f t="shared" si="1"/>
        <v>41.84027777777778</v>
      </c>
      <c r="R84" s="24"/>
    </row>
    <row r="85" spans="1:18" ht="75.75" customHeight="1">
      <c r="A85" s="41" t="s">
        <v>344</v>
      </c>
      <c r="B85" s="6">
        <v>951</v>
      </c>
      <c r="C85" s="7" t="s">
        <v>70</v>
      </c>
      <c r="D85" s="7" t="s">
        <v>345</v>
      </c>
      <c r="E85" s="7" t="s">
        <v>9</v>
      </c>
      <c r="F85" s="54">
        <f>SUM(F86)</f>
        <v>5</v>
      </c>
      <c r="G85" s="100">
        <f>SUM(G86)</f>
        <v>5</v>
      </c>
      <c r="H85" s="66">
        <f t="shared" si="1"/>
        <v>100</v>
      </c>
      <c r="R85" s="24"/>
    </row>
    <row r="86" spans="1:18" ht="15">
      <c r="A86" s="41" t="s">
        <v>346</v>
      </c>
      <c r="B86" s="6">
        <v>951</v>
      </c>
      <c r="C86" s="7" t="s">
        <v>70</v>
      </c>
      <c r="D86" s="7" t="s">
        <v>347</v>
      </c>
      <c r="E86" s="7" t="s">
        <v>9</v>
      </c>
      <c r="F86" s="54">
        <f>SUM(F87)</f>
        <v>5</v>
      </c>
      <c r="G86" s="100">
        <f>SUM(G87)</f>
        <v>5</v>
      </c>
      <c r="H86" s="66">
        <f t="shared" si="1"/>
        <v>100</v>
      </c>
      <c r="R86" s="24"/>
    </row>
    <row r="87" spans="1:18" ht="30" customHeight="1">
      <c r="A87" s="41" t="s">
        <v>100</v>
      </c>
      <c r="B87" s="6">
        <v>951</v>
      </c>
      <c r="C87" s="7" t="s">
        <v>70</v>
      </c>
      <c r="D87" s="7" t="s">
        <v>347</v>
      </c>
      <c r="E87" s="7" t="s">
        <v>95</v>
      </c>
      <c r="F87" s="54">
        <v>5</v>
      </c>
      <c r="G87" s="100">
        <v>5</v>
      </c>
      <c r="H87" s="66">
        <f t="shared" si="1"/>
        <v>100</v>
      </c>
      <c r="R87" s="24"/>
    </row>
    <row r="88" spans="1:18" ht="45">
      <c r="A88" s="44" t="s">
        <v>180</v>
      </c>
      <c r="B88" s="6">
        <v>951</v>
      </c>
      <c r="C88" s="7" t="s">
        <v>70</v>
      </c>
      <c r="D88" s="7" t="s">
        <v>254</v>
      </c>
      <c r="E88" s="7" t="s">
        <v>9</v>
      </c>
      <c r="F88" s="60">
        <f>SUM(F89+F98)</f>
        <v>7433.111</v>
      </c>
      <c r="G88" s="106">
        <f>SUM(G89+G98)</f>
        <v>7432.791</v>
      </c>
      <c r="H88" s="66">
        <f t="shared" si="1"/>
        <v>99.99569493849883</v>
      </c>
      <c r="R88" s="24"/>
    </row>
    <row r="89" spans="1:18" ht="45">
      <c r="A89" s="44" t="s">
        <v>128</v>
      </c>
      <c r="B89" s="6">
        <v>951</v>
      </c>
      <c r="C89" s="7" t="s">
        <v>70</v>
      </c>
      <c r="D89" s="7" t="s">
        <v>255</v>
      </c>
      <c r="E89" s="7" t="s">
        <v>9</v>
      </c>
      <c r="F89" s="60">
        <f>SUM(F90+F92+F94+F96)</f>
        <v>7133.111</v>
      </c>
      <c r="G89" s="107">
        <f>SUM(G90+G92+G94+G96)</f>
        <v>7133.111</v>
      </c>
      <c r="H89" s="66">
        <f t="shared" si="1"/>
        <v>100</v>
      </c>
      <c r="R89" s="24"/>
    </row>
    <row r="90" spans="1:18" ht="30" hidden="1">
      <c r="A90" s="44" t="s">
        <v>160</v>
      </c>
      <c r="B90" s="6">
        <v>951</v>
      </c>
      <c r="C90" s="7" t="s">
        <v>70</v>
      </c>
      <c r="D90" s="7" t="s">
        <v>181</v>
      </c>
      <c r="E90" s="7" t="s">
        <v>9</v>
      </c>
      <c r="F90" s="60">
        <f>SUM(F91)</f>
        <v>0</v>
      </c>
      <c r="G90" s="106">
        <f>SUM(G91)</f>
        <v>0</v>
      </c>
      <c r="H90" s="66" t="e">
        <f t="shared" si="1"/>
        <v>#DIV/0!</v>
      </c>
      <c r="R90" s="24"/>
    </row>
    <row r="91" spans="1:18" ht="30" customHeight="1" hidden="1">
      <c r="A91" s="44" t="s">
        <v>100</v>
      </c>
      <c r="B91" s="6">
        <v>951</v>
      </c>
      <c r="C91" s="7" t="s">
        <v>70</v>
      </c>
      <c r="D91" s="7" t="s">
        <v>181</v>
      </c>
      <c r="E91" s="7" t="s">
        <v>95</v>
      </c>
      <c r="F91" s="60"/>
      <c r="G91" s="106"/>
      <c r="H91" s="66" t="e">
        <f t="shared" si="1"/>
        <v>#DIV/0!</v>
      </c>
      <c r="R91" s="24"/>
    </row>
    <row r="92" spans="1:18" ht="60.75" customHeight="1">
      <c r="A92" s="41" t="s">
        <v>182</v>
      </c>
      <c r="B92" s="6">
        <v>951</v>
      </c>
      <c r="C92" s="7" t="s">
        <v>70</v>
      </c>
      <c r="D92" s="7" t="s">
        <v>256</v>
      </c>
      <c r="E92" s="7" t="s">
        <v>9</v>
      </c>
      <c r="F92" s="60">
        <f>SUM(F93:F93)</f>
        <v>2849.9</v>
      </c>
      <c r="G92" s="106">
        <f>SUM(G93:G93)</f>
        <v>2849.9</v>
      </c>
      <c r="H92" s="66">
        <f aca="true" t="shared" si="4" ref="H92:H100">G92/F92*100</f>
        <v>100</v>
      </c>
      <c r="R92" s="24"/>
    </row>
    <row r="93" spans="1:18" ht="30" customHeight="1">
      <c r="A93" s="46" t="s">
        <v>162</v>
      </c>
      <c r="B93" s="6">
        <v>951</v>
      </c>
      <c r="C93" s="7" t="s">
        <v>70</v>
      </c>
      <c r="D93" s="7" t="s">
        <v>256</v>
      </c>
      <c r="E93" s="7" t="s">
        <v>107</v>
      </c>
      <c r="F93" s="60">
        <v>2849.9</v>
      </c>
      <c r="G93" s="106">
        <v>2849.9</v>
      </c>
      <c r="H93" s="66">
        <f t="shared" si="4"/>
        <v>100</v>
      </c>
      <c r="R93" s="24"/>
    </row>
    <row r="94" spans="1:18" ht="45">
      <c r="A94" s="50" t="s">
        <v>229</v>
      </c>
      <c r="B94" s="6">
        <v>951</v>
      </c>
      <c r="C94" s="7" t="s">
        <v>70</v>
      </c>
      <c r="D94" s="7" t="s">
        <v>257</v>
      </c>
      <c r="E94" s="7" t="s">
        <v>9</v>
      </c>
      <c r="F94" s="60">
        <f>SUM(F95)</f>
        <v>3483.211</v>
      </c>
      <c r="G94" s="106">
        <f>SUM(G95)</f>
        <v>3483.211</v>
      </c>
      <c r="H94" s="66">
        <f t="shared" si="4"/>
        <v>100</v>
      </c>
      <c r="R94" s="24"/>
    </row>
    <row r="95" spans="1:18" ht="30" customHeight="1">
      <c r="A95" s="50" t="s">
        <v>162</v>
      </c>
      <c r="B95" s="6">
        <v>951</v>
      </c>
      <c r="C95" s="7" t="s">
        <v>70</v>
      </c>
      <c r="D95" s="7" t="s">
        <v>257</v>
      </c>
      <c r="E95" s="7" t="s">
        <v>107</v>
      </c>
      <c r="F95" s="60">
        <v>3483.211</v>
      </c>
      <c r="G95" s="106">
        <v>3483.211</v>
      </c>
      <c r="H95" s="66">
        <f t="shared" si="4"/>
        <v>100</v>
      </c>
      <c r="R95" s="24"/>
    </row>
    <row r="96" spans="1:18" ht="65.25" customHeight="1">
      <c r="A96" s="50" t="s">
        <v>339</v>
      </c>
      <c r="B96" s="6">
        <v>951</v>
      </c>
      <c r="C96" s="7" t="s">
        <v>70</v>
      </c>
      <c r="D96" s="7" t="s">
        <v>340</v>
      </c>
      <c r="E96" s="7" t="s">
        <v>9</v>
      </c>
      <c r="F96" s="60">
        <f>F97</f>
        <v>800</v>
      </c>
      <c r="G96" s="106">
        <f>G97</f>
        <v>800</v>
      </c>
      <c r="H96" s="66">
        <f t="shared" si="4"/>
        <v>100</v>
      </c>
      <c r="R96" s="24"/>
    </row>
    <row r="97" spans="1:18" ht="32.25" customHeight="1">
      <c r="A97" s="50" t="s">
        <v>162</v>
      </c>
      <c r="B97" s="6">
        <v>951</v>
      </c>
      <c r="C97" s="7" t="s">
        <v>70</v>
      </c>
      <c r="D97" s="7" t="s">
        <v>340</v>
      </c>
      <c r="E97" s="7" t="s">
        <v>107</v>
      </c>
      <c r="F97" s="60">
        <v>800</v>
      </c>
      <c r="G97" s="106">
        <v>800</v>
      </c>
      <c r="H97" s="66">
        <f t="shared" si="4"/>
        <v>100</v>
      </c>
      <c r="R97" s="24"/>
    </row>
    <row r="98" spans="1:18" ht="45">
      <c r="A98" s="44" t="s">
        <v>129</v>
      </c>
      <c r="B98" s="6">
        <v>951</v>
      </c>
      <c r="C98" s="7" t="s">
        <v>70</v>
      </c>
      <c r="D98" s="7" t="s">
        <v>258</v>
      </c>
      <c r="E98" s="7" t="s">
        <v>9</v>
      </c>
      <c r="F98" s="60">
        <f>SUM(F99)</f>
        <v>300</v>
      </c>
      <c r="G98" s="106">
        <f>SUM(G99)</f>
        <v>299.68</v>
      </c>
      <c r="H98" s="66">
        <f t="shared" si="4"/>
        <v>99.89333333333333</v>
      </c>
      <c r="R98" s="24"/>
    </row>
    <row r="99" spans="1:18" ht="32.25" customHeight="1">
      <c r="A99" s="44" t="s">
        <v>259</v>
      </c>
      <c r="B99" s="6">
        <v>951</v>
      </c>
      <c r="C99" s="7" t="s">
        <v>70</v>
      </c>
      <c r="D99" s="7" t="s">
        <v>260</v>
      </c>
      <c r="E99" s="7" t="s">
        <v>9</v>
      </c>
      <c r="F99" s="60">
        <f>SUM(F100)</f>
        <v>300</v>
      </c>
      <c r="G99" s="106">
        <f>SUM(G100)</f>
        <v>299.68</v>
      </c>
      <c r="H99" s="66">
        <f t="shared" si="4"/>
        <v>99.89333333333333</v>
      </c>
      <c r="R99" s="24"/>
    </row>
    <row r="100" spans="1:18" ht="29.25" customHeight="1">
      <c r="A100" s="44" t="s">
        <v>100</v>
      </c>
      <c r="B100" s="6">
        <v>951</v>
      </c>
      <c r="C100" s="7" t="s">
        <v>70</v>
      </c>
      <c r="D100" s="7" t="s">
        <v>260</v>
      </c>
      <c r="E100" s="7" t="s">
        <v>95</v>
      </c>
      <c r="F100" s="60">
        <v>300</v>
      </c>
      <c r="G100" s="106">
        <v>299.68</v>
      </c>
      <c r="H100" s="66">
        <f t="shared" si="4"/>
        <v>99.89333333333333</v>
      </c>
      <c r="R100" s="24"/>
    </row>
    <row r="101" spans="1:18" ht="29.25" customHeight="1">
      <c r="A101" s="44" t="s">
        <v>37</v>
      </c>
      <c r="B101" s="6">
        <v>951</v>
      </c>
      <c r="C101" s="7" t="s">
        <v>70</v>
      </c>
      <c r="D101" s="7" t="s">
        <v>244</v>
      </c>
      <c r="E101" s="7" t="s">
        <v>9</v>
      </c>
      <c r="F101" s="60">
        <f>F102</f>
        <v>152.289</v>
      </c>
      <c r="G101" s="107">
        <f>G102</f>
        <v>152.289</v>
      </c>
      <c r="H101" s="66">
        <f>G101/F101*100</f>
        <v>100</v>
      </c>
      <c r="R101" s="24"/>
    </row>
    <row r="102" spans="1:18" ht="29.25" customHeight="1">
      <c r="A102" s="41" t="s">
        <v>100</v>
      </c>
      <c r="B102" s="6">
        <v>951</v>
      </c>
      <c r="C102" s="7" t="s">
        <v>70</v>
      </c>
      <c r="D102" s="7" t="s">
        <v>244</v>
      </c>
      <c r="E102" s="7" t="s">
        <v>95</v>
      </c>
      <c r="F102" s="60">
        <v>152.289</v>
      </c>
      <c r="G102" s="106">
        <v>152.289</v>
      </c>
      <c r="H102" s="66">
        <f>G102/F102*100</f>
        <v>100</v>
      </c>
      <c r="R102" s="24"/>
    </row>
    <row r="103" spans="1:18" ht="77.25" customHeight="1">
      <c r="A103" s="41" t="s">
        <v>262</v>
      </c>
      <c r="B103" s="6">
        <v>951</v>
      </c>
      <c r="C103" s="7" t="s">
        <v>70</v>
      </c>
      <c r="D103" s="7" t="s">
        <v>263</v>
      </c>
      <c r="E103" s="7" t="s">
        <v>9</v>
      </c>
      <c r="F103" s="60">
        <f>F107+F110+F104</f>
        <v>125</v>
      </c>
      <c r="G103" s="107">
        <f>G107+G110+G104</f>
        <v>109.742</v>
      </c>
      <c r="H103" s="66">
        <f aca="true" t="shared" si="5" ref="H103:H112">G103/F103*100</f>
        <v>87.7936</v>
      </c>
      <c r="R103" s="24"/>
    </row>
    <row r="104" spans="1:18" ht="47.25" customHeight="1">
      <c r="A104" s="41" t="s">
        <v>324</v>
      </c>
      <c r="B104" s="6">
        <v>951</v>
      </c>
      <c r="C104" s="7" t="s">
        <v>70</v>
      </c>
      <c r="D104" s="7" t="s">
        <v>325</v>
      </c>
      <c r="E104" s="7" t="s">
        <v>9</v>
      </c>
      <c r="F104" s="60">
        <f>F105</f>
        <v>115</v>
      </c>
      <c r="G104" s="107">
        <f>G105</f>
        <v>99.742</v>
      </c>
      <c r="H104" s="66">
        <f t="shared" si="5"/>
        <v>86.73217391304348</v>
      </c>
      <c r="R104" s="24"/>
    </row>
    <row r="105" spans="1:18" ht="32.25" customHeight="1">
      <c r="A105" s="41" t="s">
        <v>341</v>
      </c>
      <c r="B105" s="6">
        <v>951</v>
      </c>
      <c r="C105" s="7" t="s">
        <v>70</v>
      </c>
      <c r="D105" s="7" t="s">
        <v>327</v>
      </c>
      <c r="E105" s="7" t="s">
        <v>9</v>
      </c>
      <c r="F105" s="60">
        <f>F106</f>
        <v>115</v>
      </c>
      <c r="G105" s="107">
        <f>G106</f>
        <v>99.742</v>
      </c>
      <c r="H105" s="66">
        <f t="shared" si="5"/>
        <v>86.73217391304348</v>
      </c>
      <c r="R105" s="24"/>
    </row>
    <row r="106" spans="1:18" ht="31.5" customHeight="1">
      <c r="A106" s="41" t="s">
        <v>100</v>
      </c>
      <c r="B106" s="6">
        <v>951</v>
      </c>
      <c r="C106" s="7" t="s">
        <v>70</v>
      </c>
      <c r="D106" s="7" t="s">
        <v>327</v>
      </c>
      <c r="E106" s="7" t="s">
        <v>95</v>
      </c>
      <c r="F106" s="60">
        <v>115</v>
      </c>
      <c r="G106" s="107">
        <v>99.742</v>
      </c>
      <c r="H106" s="66">
        <f t="shared" si="5"/>
        <v>86.73217391304348</v>
      </c>
      <c r="R106" s="24"/>
    </row>
    <row r="107" spans="1:18" ht="55.5" customHeight="1">
      <c r="A107" s="41" t="s">
        <v>264</v>
      </c>
      <c r="B107" s="6">
        <v>951</v>
      </c>
      <c r="C107" s="7" t="s">
        <v>70</v>
      </c>
      <c r="D107" s="68">
        <v>1120000000</v>
      </c>
      <c r="E107" s="7" t="s">
        <v>9</v>
      </c>
      <c r="F107" s="60">
        <f>F108</f>
        <v>5</v>
      </c>
      <c r="G107" s="107">
        <f>G108</f>
        <v>5</v>
      </c>
      <c r="H107" s="66">
        <f t="shared" si="5"/>
        <v>100</v>
      </c>
      <c r="R107" s="24"/>
    </row>
    <row r="108" spans="1:18" ht="33.75" customHeight="1">
      <c r="A108" s="41" t="s">
        <v>265</v>
      </c>
      <c r="B108" s="6">
        <v>951</v>
      </c>
      <c r="C108" s="7" t="s">
        <v>70</v>
      </c>
      <c r="D108" s="68">
        <v>1120120220</v>
      </c>
      <c r="E108" s="7" t="s">
        <v>9</v>
      </c>
      <c r="F108" s="60">
        <f>F109</f>
        <v>5</v>
      </c>
      <c r="G108" s="107">
        <f>G109</f>
        <v>5</v>
      </c>
      <c r="H108" s="66">
        <f t="shared" si="5"/>
        <v>100</v>
      </c>
      <c r="R108" s="24"/>
    </row>
    <row r="109" spans="1:18" ht="30.75" customHeight="1">
      <c r="A109" s="41" t="s">
        <v>100</v>
      </c>
      <c r="B109" s="6">
        <v>951</v>
      </c>
      <c r="C109" s="7" t="s">
        <v>70</v>
      </c>
      <c r="D109" s="68">
        <v>1120120220</v>
      </c>
      <c r="E109" s="7" t="s">
        <v>95</v>
      </c>
      <c r="F109" s="60">
        <v>5</v>
      </c>
      <c r="G109" s="106">
        <v>5</v>
      </c>
      <c r="H109" s="66">
        <f t="shared" si="5"/>
        <v>100</v>
      </c>
      <c r="R109" s="24"/>
    </row>
    <row r="110" spans="1:18" ht="30.75" customHeight="1">
      <c r="A110" s="41" t="s">
        <v>266</v>
      </c>
      <c r="B110" s="6">
        <v>951</v>
      </c>
      <c r="C110" s="7" t="s">
        <v>70</v>
      </c>
      <c r="D110" s="68">
        <v>1130000000</v>
      </c>
      <c r="E110" s="7" t="s">
        <v>9</v>
      </c>
      <c r="F110" s="60">
        <f>F111</f>
        <v>5</v>
      </c>
      <c r="G110" s="107">
        <f>G111</f>
        <v>5</v>
      </c>
      <c r="H110" s="66">
        <f t="shared" si="5"/>
        <v>100</v>
      </c>
      <c r="R110" s="24"/>
    </row>
    <row r="111" spans="1:18" ht="30.75" customHeight="1">
      <c r="A111" s="41" t="s">
        <v>267</v>
      </c>
      <c r="B111" s="6">
        <v>951</v>
      </c>
      <c r="C111" s="7" t="s">
        <v>70</v>
      </c>
      <c r="D111" s="68">
        <v>1130120230</v>
      </c>
      <c r="E111" s="7" t="s">
        <v>9</v>
      </c>
      <c r="F111" s="60">
        <f>F112</f>
        <v>5</v>
      </c>
      <c r="G111" s="107">
        <f>G112</f>
        <v>5</v>
      </c>
      <c r="H111" s="66">
        <f t="shared" si="5"/>
        <v>100</v>
      </c>
      <c r="R111" s="24"/>
    </row>
    <row r="112" spans="1:18" ht="29.25" customHeight="1">
      <c r="A112" s="41" t="s">
        <v>100</v>
      </c>
      <c r="B112" s="6">
        <v>951</v>
      </c>
      <c r="C112" s="7" t="s">
        <v>70</v>
      </c>
      <c r="D112" s="68">
        <v>1130120230</v>
      </c>
      <c r="E112" s="7" t="s">
        <v>95</v>
      </c>
      <c r="F112" s="60">
        <v>5</v>
      </c>
      <c r="G112" s="106">
        <v>5</v>
      </c>
      <c r="H112" s="66">
        <f t="shared" si="5"/>
        <v>100</v>
      </c>
      <c r="R112" s="24"/>
    </row>
    <row r="113" spans="1:18" ht="15" customHeight="1">
      <c r="A113" s="40" t="s">
        <v>86</v>
      </c>
      <c r="B113" s="36">
        <v>951</v>
      </c>
      <c r="C113" s="37" t="s">
        <v>84</v>
      </c>
      <c r="D113" s="37" t="s">
        <v>236</v>
      </c>
      <c r="E113" s="37" t="s">
        <v>9</v>
      </c>
      <c r="F113" s="53">
        <f aca="true" t="shared" si="6" ref="F113:G116">F114</f>
        <v>146.9</v>
      </c>
      <c r="G113" s="96">
        <f t="shared" si="6"/>
        <v>146.9</v>
      </c>
      <c r="H113" s="65">
        <f>G113/F113*100</f>
        <v>100</v>
      </c>
      <c r="R113" s="24"/>
    </row>
    <row r="114" spans="1:18" ht="15">
      <c r="A114" s="44" t="s">
        <v>82</v>
      </c>
      <c r="B114" s="6">
        <v>951</v>
      </c>
      <c r="C114" s="7" t="s">
        <v>85</v>
      </c>
      <c r="D114" s="7" t="s">
        <v>236</v>
      </c>
      <c r="E114" s="7" t="s">
        <v>9</v>
      </c>
      <c r="F114" s="54">
        <f t="shared" si="6"/>
        <v>146.9</v>
      </c>
      <c r="G114" s="100">
        <f t="shared" si="6"/>
        <v>146.9</v>
      </c>
      <c r="H114" s="66">
        <f>G114/F114*100</f>
        <v>100</v>
      </c>
      <c r="R114" s="24"/>
    </row>
    <row r="115" spans="1:18" ht="30">
      <c r="A115" s="35" t="s">
        <v>97</v>
      </c>
      <c r="B115" s="6">
        <v>951</v>
      </c>
      <c r="C115" s="7" t="s">
        <v>85</v>
      </c>
      <c r="D115" s="7" t="s">
        <v>237</v>
      </c>
      <c r="E115" s="7" t="s">
        <v>9</v>
      </c>
      <c r="F115" s="54">
        <f t="shared" si="6"/>
        <v>146.9</v>
      </c>
      <c r="G115" s="100">
        <f t="shared" si="6"/>
        <v>146.9</v>
      </c>
      <c r="H115" s="66">
        <f>G115/F115*100</f>
        <v>100</v>
      </c>
      <c r="R115" s="24"/>
    </row>
    <row r="116" spans="1:18" ht="32.25" customHeight="1">
      <c r="A116" s="44" t="s">
        <v>83</v>
      </c>
      <c r="B116" s="6">
        <v>951</v>
      </c>
      <c r="C116" s="7" t="s">
        <v>85</v>
      </c>
      <c r="D116" s="7" t="s">
        <v>335</v>
      </c>
      <c r="E116" s="7" t="s">
        <v>9</v>
      </c>
      <c r="F116" s="54">
        <f t="shared" si="6"/>
        <v>146.9</v>
      </c>
      <c r="G116" s="100">
        <f t="shared" si="6"/>
        <v>146.9</v>
      </c>
      <c r="H116" s="66">
        <f>G116/F116*100</f>
        <v>100</v>
      </c>
      <c r="R116" s="24"/>
    </row>
    <row r="117" spans="1:18" ht="19.5" customHeight="1">
      <c r="A117" s="44" t="s">
        <v>25</v>
      </c>
      <c r="B117" s="6">
        <v>951</v>
      </c>
      <c r="C117" s="7" t="s">
        <v>85</v>
      </c>
      <c r="D117" s="7" t="s">
        <v>335</v>
      </c>
      <c r="E117" s="7" t="s">
        <v>14</v>
      </c>
      <c r="F117" s="54">
        <v>146.9</v>
      </c>
      <c r="G117" s="100">
        <v>146.9</v>
      </c>
      <c r="H117" s="66">
        <f>G117/F117*100</f>
        <v>100</v>
      </c>
      <c r="R117" s="24"/>
    </row>
    <row r="118" spans="1:18" ht="31.5" customHeight="1">
      <c r="A118" s="47" t="s">
        <v>174</v>
      </c>
      <c r="B118" s="36">
        <v>951</v>
      </c>
      <c r="C118" s="37" t="s">
        <v>172</v>
      </c>
      <c r="D118" s="37" t="s">
        <v>236</v>
      </c>
      <c r="E118" s="37" t="s">
        <v>9</v>
      </c>
      <c r="F118" s="53">
        <f aca="true" t="shared" si="7" ref="F118:H121">SUM(F119)</f>
        <v>8954.3</v>
      </c>
      <c r="G118" s="96">
        <f t="shared" si="7"/>
        <v>8757.268</v>
      </c>
      <c r="H118" s="65">
        <f t="shared" si="7"/>
        <v>97.7995823235764</v>
      </c>
      <c r="R118" s="24"/>
    </row>
    <row r="119" spans="1:18" ht="46.5" customHeight="1">
      <c r="A119" s="44" t="s">
        <v>175</v>
      </c>
      <c r="B119" s="6">
        <v>951</v>
      </c>
      <c r="C119" s="7" t="s">
        <v>173</v>
      </c>
      <c r="D119" s="7" t="s">
        <v>236</v>
      </c>
      <c r="E119" s="7" t="s">
        <v>9</v>
      </c>
      <c r="F119" s="54">
        <f t="shared" si="7"/>
        <v>8954.3</v>
      </c>
      <c r="G119" s="100">
        <f t="shared" si="7"/>
        <v>8757.268</v>
      </c>
      <c r="H119" s="66">
        <f t="shared" si="7"/>
        <v>97.7995823235764</v>
      </c>
      <c r="R119" s="24"/>
    </row>
    <row r="120" spans="1:18" ht="37.5" customHeight="1">
      <c r="A120" s="35" t="s">
        <v>97</v>
      </c>
      <c r="B120" s="6">
        <v>951</v>
      </c>
      <c r="C120" s="7" t="s">
        <v>173</v>
      </c>
      <c r="D120" s="7" t="s">
        <v>237</v>
      </c>
      <c r="E120" s="7" t="s">
        <v>9</v>
      </c>
      <c r="F120" s="54">
        <f t="shared" si="7"/>
        <v>8954.3</v>
      </c>
      <c r="G120" s="100">
        <f t="shared" si="7"/>
        <v>8757.268</v>
      </c>
      <c r="H120" s="66">
        <f t="shared" si="7"/>
        <v>97.7995823235764</v>
      </c>
      <c r="R120" s="24"/>
    </row>
    <row r="121" spans="1:18" ht="61.5" customHeight="1">
      <c r="A121" s="48" t="s">
        <v>348</v>
      </c>
      <c r="B121" s="6">
        <v>951</v>
      </c>
      <c r="C121" s="7" t="s">
        <v>173</v>
      </c>
      <c r="D121" s="7" t="s">
        <v>261</v>
      </c>
      <c r="E121" s="7" t="s">
        <v>9</v>
      </c>
      <c r="F121" s="54">
        <f t="shared" si="7"/>
        <v>8954.3</v>
      </c>
      <c r="G121" s="100">
        <f t="shared" si="7"/>
        <v>8757.268</v>
      </c>
      <c r="H121" s="66">
        <f t="shared" si="7"/>
        <v>97.7995823235764</v>
      </c>
      <c r="R121" s="24"/>
    </row>
    <row r="122" spans="1:18" ht="38.25" customHeight="1">
      <c r="A122" s="41" t="s">
        <v>100</v>
      </c>
      <c r="B122" s="6">
        <v>951</v>
      </c>
      <c r="C122" s="7" t="s">
        <v>173</v>
      </c>
      <c r="D122" s="7" t="s">
        <v>261</v>
      </c>
      <c r="E122" s="7" t="s">
        <v>95</v>
      </c>
      <c r="F122" s="54">
        <v>8954.3</v>
      </c>
      <c r="G122" s="100">
        <v>8757.268</v>
      </c>
      <c r="H122" s="66">
        <f>G122/F122*100</f>
        <v>97.7995823235764</v>
      </c>
      <c r="R122" s="24"/>
    </row>
    <row r="123" spans="1:18" ht="19.5" customHeight="1">
      <c r="A123" s="40" t="s">
        <v>43</v>
      </c>
      <c r="B123" s="36">
        <v>951</v>
      </c>
      <c r="C123" s="37" t="s">
        <v>44</v>
      </c>
      <c r="D123" s="37" t="s">
        <v>8</v>
      </c>
      <c r="E123" s="37" t="s">
        <v>9</v>
      </c>
      <c r="F123" s="53">
        <f>SUM(F124+F135+F140+F148)</f>
        <v>27351.664999999997</v>
      </c>
      <c r="G123" s="108">
        <f>SUM(G124+G135+G140+G148)</f>
        <v>21447.589</v>
      </c>
      <c r="H123" s="65">
        <f>G123/F123*100</f>
        <v>78.41419891622687</v>
      </c>
      <c r="R123" s="24"/>
    </row>
    <row r="124" spans="1:18" ht="16.5" customHeight="1">
      <c r="A124" s="41" t="s">
        <v>221</v>
      </c>
      <c r="B124" s="6">
        <v>951</v>
      </c>
      <c r="C124" s="7" t="s">
        <v>219</v>
      </c>
      <c r="D124" s="7" t="s">
        <v>236</v>
      </c>
      <c r="E124" s="7" t="s">
        <v>9</v>
      </c>
      <c r="F124" s="54">
        <f>SUM(F125)</f>
        <v>299.75</v>
      </c>
      <c r="G124" s="100">
        <f>SUM(G125)</f>
        <v>0</v>
      </c>
      <c r="H124" s="66">
        <f aca="true" t="shared" si="8" ref="H124:H153">G124/F124*100</f>
        <v>0</v>
      </c>
      <c r="R124" s="24"/>
    </row>
    <row r="125" spans="1:18" ht="30">
      <c r="A125" s="35" t="s">
        <v>97</v>
      </c>
      <c r="B125" s="6">
        <v>951</v>
      </c>
      <c r="C125" s="7" t="s">
        <v>219</v>
      </c>
      <c r="D125" s="7" t="s">
        <v>237</v>
      </c>
      <c r="E125" s="7" t="s">
        <v>9</v>
      </c>
      <c r="F125" s="54">
        <f>SUM(F126+F133)</f>
        <v>299.75</v>
      </c>
      <c r="G125" s="101">
        <f>SUM(G126+G133)</f>
        <v>0</v>
      </c>
      <c r="H125" s="66">
        <f t="shared" si="8"/>
        <v>0</v>
      </c>
      <c r="R125" s="24"/>
    </row>
    <row r="126" spans="1:18" ht="60">
      <c r="A126" s="41" t="s">
        <v>222</v>
      </c>
      <c r="B126" s="6">
        <v>951</v>
      </c>
      <c r="C126" s="7" t="s">
        <v>219</v>
      </c>
      <c r="D126" s="7" t="s">
        <v>268</v>
      </c>
      <c r="E126" s="7" t="s">
        <v>9</v>
      </c>
      <c r="F126" s="54">
        <f>SUM(F127:F128)</f>
        <v>299.75</v>
      </c>
      <c r="G126" s="100">
        <f>SUM(G127:G128)</f>
        <v>0</v>
      </c>
      <c r="H126" s="66">
        <f t="shared" si="8"/>
        <v>0</v>
      </c>
      <c r="R126" s="24"/>
    </row>
    <row r="127" spans="1:18" ht="75" hidden="1">
      <c r="A127" s="41" t="s">
        <v>99</v>
      </c>
      <c r="B127" s="6">
        <v>951</v>
      </c>
      <c r="C127" s="7" t="s">
        <v>219</v>
      </c>
      <c r="D127" s="7" t="s">
        <v>220</v>
      </c>
      <c r="E127" s="7" t="s">
        <v>91</v>
      </c>
      <c r="F127" s="54">
        <v>0</v>
      </c>
      <c r="G127" s="100">
        <v>0</v>
      </c>
      <c r="H127" s="66" t="e">
        <f t="shared" si="8"/>
        <v>#DIV/0!</v>
      </c>
      <c r="R127" s="24"/>
    </row>
    <row r="128" spans="1:18" ht="30">
      <c r="A128" s="44" t="s">
        <v>100</v>
      </c>
      <c r="B128" s="6">
        <v>951</v>
      </c>
      <c r="C128" s="7" t="s">
        <v>219</v>
      </c>
      <c r="D128" s="7" t="s">
        <v>268</v>
      </c>
      <c r="E128" s="7" t="s">
        <v>95</v>
      </c>
      <c r="F128" s="54">
        <v>299.75</v>
      </c>
      <c r="G128" s="100">
        <v>0</v>
      </c>
      <c r="H128" s="66">
        <f t="shared" si="8"/>
        <v>0</v>
      </c>
      <c r="R128" s="24"/>
    </row>
    <row r="129" spans="1:18" ht="0.75" customHeight="1" hidden="1">
      <c r="A129" s="44" t="s">
        <v>166</v>
      </c>
      <c r="B129" s="7" t="s">
        <v>167</v>
      </c>
      <c r="C129" s="10" t="s">
        <v>168</v>
      </c>
      <c r="D129" s="10" t="s">
        <v>8</v>
      </c>
      <c r="E129" s="7" t="s">
        <v>9</v>
      </c>
      <c r="F129" s="54">
        <f aca="true" t="shared" si="9" ref="F129:G131">F130</f>
        <v>0</v>
      </c>
      <c r="G129" s="100">
        <f t="shared" si="9"/>
        <v>0</v>
      </c>
      <c r="H129" s="66" t="e">
        <f t="shared" si="8"/>
        <v>#DIV/0!</v>
      </c>
      <c r="R129" s="24"/>
    </row>
    <row r="130" spans="1:18" ht="30.75" customHeight="1" hidden="1">
      <c r="A130" s="35" t="s">
        <v>97</v>
      </c>
      <c r="B130" s="6">
        <v>951</v>
      </c>
      <c r="C130" s="7" t="s">
        <v>168</v>
      </c>
      <c r="D130" s="7" t="s">
        <v>94</v>
      </c>
      <c r="E130" s="7" t="s">
        <v>9</v>
      </c>
      <c r="F130" s="54">
        <f t="shared" si="9"/>
        <v>0</v>
      </c>
      <c r="G130" s="100">
        <f t="shared" si="9"/>
        <v>0</v>
      </c>
      <c r="H130" s="66" t="e">
        <f t="shared" si="8"/>
        <v>#DIV/0!</v>
      </c>
      <c r="R130" s="24"/>
    </row>
    <row r="131" spans="1:18" ht="31.5" customHeight="1" hidden="1">
      <c r="A131" s="44" t="s">
        <v>171</v>
      </c>
      <c r="B131" s="6">
        <v>951</v>
      </c>
      <c r="C131" s="7" t="s">
        <v>168</v>
      </c>
      <c r="D131" s="7" t="s">
        <v>169</v>
      </c>
      <c r="E131" s="7" t="s">
        <v>9</v>
      </c>
      <c r="F131" s="54">
        <f t="shared" si="9"/>
        <v>0</v>
      </c>
      <c r="G131" s="100">
        <f t="shared" si="9"/>
        <v>0</v>
      </c>
      <c r="H131" s="66" t="e">
        <f t="shared" si="8"/>
        <v>#DIV/0!</v>
      </c>
      <c r="R131" s="24"/>
    </row>
    <row r="132" spans="1:18" ht="16.5" customHeight="1" hidden="1">
      <c r="A132" s="44" t="s">
        <v>101</v>
      </c>
      <c r="B132" s="6">
        <v>951</v>
      </c>
      <c r="C132" s="7" t="s">
        <v>168</v>
      </c>
      <c r="D132" s="7" t="s">
        <v>169</v>
      </c>
      <c r="E132" s="7" t="s">
        <v>96</v>
      </c>
      <c r="F132" s="54"/>
      <c r="G132" s="100"/>
      <c r="H132" s="66" t="e">
        <f t="shared" si="8"/>
        <v>#DIV/0!</v>
      </c>
      <c r="R132" s="24"/>
    </row>
    <row r="133" spans="1:18" ht="48" customHeight="1" hidden="1">
      <c r="A133" s="35" t="s">
        <v>269</v>
      </c>
      <c r="B133" s="6">
        <v>951</v>
      </c>
      <c r="C133" s="7" t="s">
        <v>219</v>
      </c>
      <c r="D133" s="7" t="s">
        <v>270</v>
      </c>
      <c r="E133" s="7" t="s">
        <v>9</v>
      </c>
      <c r="F133" s="54">
        <f>F134</f>
        <v>0</v>
      </c>
      <c r="G133" s="101">
        <f>G134</f>
        <v>0</v>
      </c>
      <c r="H133" s="66" t="e">
        <f t="shared" si="8"/>
        <v>#DIV/0!</v>
      </c>
      <c r="R133" s="24"/>
    </row>
    <row r="134" spans="1:18" ht="33" customHeight="1" hidden="1">
      <c r="A134" s="44" t="s">
        <v>100</v>
      </c>
      <c r="B134" s="6">
        <v>951</v>
      </c>
      <c r="C134" s="7" t="s">
        <v>219</v>
      </c>
      <c r="D134" s="7" t="s">
        <v>270</v>
      </c>
      <c r="E134" s="7" t="s">
        <v>95</v>
      </c>
      <c r="F134" s="54"/>
      <c r="G134" s="100"/>
      <c r="H134" s="66" t="e">
        <f t="shared" si="8"/>
        <v>#DIV/0!</v>
      </c>
      <c r="R134" s="24"/>
    </row>
    <row r="135" spans="1:18" ht="18.75" customHeight="1">
      <c r="A135" s="35" t="s">
        <v>166</v>
      </c>
      <c r="B135" s="69" t="s">
        <v>167</v>
      </c>
      <c r="C135" s="70" t="s">
        <v>168</v>
      </c>
      <c r="D135" s="69" t="s">
        <v>236</v>
      </c>
      <c r="E135" s="69" t="s">
        <v>9</v>
      </c>
      <c r="F135" s="54">
        <f>F136</f>
        <v>450</v>
      </c>
      <c r="G135" s="101">
        <f>G136</f>
        <v>450</v>
      </c>
      <c r="H135" s="66">
        <f t="shared" si="8"/>
        <v>100</v>
      </c>
      <c r="R135" s="24"/>
    </row>
    <row r="136" spans="1:18" ht="33" customHeight="1">
      <c r="A136" s="35" t="s">
        <v>97</v>
      </c>
      <c r="B136" s="71">
        <v>951</v>
      </c>
      <c r="C136" s="69" t="s">
        <v>168</v>
      </c>
      <c r="D136" s="69" t="s">
        <v>237</v>
      </c>
      <c r="E136" s="69" t="s">
        <v>9</v>
      </c>
      <c r="F136" s="54">
        <f>F137</f>
        <v>450</v>
      </c>
      <c r="G136" s="101">
        <f>G137</f>
        <v>450</v>
      </c>
      <c r="H136" s="66">
        <f t="shared" si="8"/>
        <v>100</v>
      </c>
      <c r="R136" s="24"/>
    </row>
    <row r="137" spans="1:18" ht="33" customHeight="1">
      <c r="A137" s="35" t="s">
        <v>171</v>
      </c>
      <c r="B137" s="71">
        <v>951</v>
      </c>
      <c r="C137" s="69" t="s">
        <v>168</v>
      </c>
      <c r="D137" s="69" t="s">
        <v>271</v>
      </c>
      <c r="E137" s="69" t="s">
        <v>9</v>
      </c>
      <c r="F137" s="54">
        <f>F138+F139</f>
        <v>450</v>
      </c>
      <c r="G137" s="101">
        <f>G138+G139</f>
        <v>450</v>
      </c>
      <c r="H137" s="66">
        <f t="shared" si="8"/>
        <v>100</v>
      </c>
      <c r="R137" s="24"/>
    </row>
    <row r="138" spans="1:18" ht="21" customHeight="1" hidden="1">
      <c r="A138" s="35" t="s">
        <v>25</v>
      </c>
      <c r="B138" s="71">
        <v>951</v>
      </c>
      <c r="C138" s="69" t="s">
        <v>168</v>
      </c>
      <c r="D138" s="69" t="s">
        <v>271</v>
      </c>
      <c r="E138" s="69" t="s">
        <v>14</v>
      </c>
      <c r="F138" s="54"/>
      <c r="G138" s="100"/>
      <c r="H138" s="66" t="e">
        <f t="shared" si="8"/>
        <v>#DIV/0!</v>
      </c>
      <c r="R138" s="24"/>
    </row>
    <row r="139" spans="1:18" ht="16.5" customHeight="1">
      <c r="A139" s="35" t="s">
        <v>101</v>
      </c>
      <c r="B139" s="71">
        <v>951</v>
      </c>
      <c r="C139" s="69" t="s">
        <v>168</v>
      </c>
      <c r="D139" s="69" t="s">
        <v>271</v>
      </c>
      <c r="E139" s="69" t="s">
        <v>96</v>
      </c>
      <c r="F139" s="54">
        <v>450</v>
      </c>
      <c r="G139" s="100">
        <v>450</v>
      </c>
      <c r="H139" s="66">
        <f t="shared" si="8"/>
        <v>100</v>
      </c>
      <c r="R139" s="24"/>
    </row>
    <row r="140" spans="1:18" ht="15">
      <c r="A140" s="41" t="s">
        <v>213</v>
      </c>
      <c r="B140" s="6">
        <v>951</v>
      </c>
      <c r="C140" s="7" t="s">
        <v>212</v>
      </c>
      <c r="D140" s="7" t="s">
        <v>236</v>
      </c>
      <c r="E140" s="7" t="s">
        <v>9</v>
      </c>
      <c r="F140" s="54">
        <f>SUM(F141+F146)</f>
        <v>23416.214999999997</v>
      </c>
      <c r="G140" s="101">
        <f>SUM(G141+G146)</f>
        <v>20457.889</v>
      </c>
      <c r="H140" s="66">
        <f t="shared" si="8"/>
        <v>87.36633567807608</v>
      </c>
      <c r="R140" s="24"/>
    </row>
    <row r="141" spans="1:18" ht="66" customHeight="1">
      <c r="A141" s="41" t="s">
        <v>214</v>
      </c>
      <c r="B141" s="6">
        <v>951</v>
      </c>
      <c r="C141" s="7" t="s">
        <v>212</v>
      </c>
      <c r="D141" s="7" t="s">
        <v>272</v>
      </c>
      <c r="E141" s="7" t="s">
        <v>9</v>
      </c>
      <c r="F141" s="54">
        <f>SUM(F142+F144)</f>
        <v>5805.722</v>
      </c>
      <c r="G141" s="109">
        <f>SUM(G142+G144)</f>
        <v>4018.278</v>
      </c>
      <c r="H141" s="66">
        <f t="shared" si="8"/>
        <v>69.21237358592093</v>
      </c>
      <c r="R141" s="24"/>
    </row>
    <row r="142" spans="1:18" ht="15">
      <c r="A142" s="41" t="s">
        <v>275</v>
      </c>
      <c r="B142" s="6">
        <v>951</v>
      </c>
      <c r="C142" s="7" t="s">
        <v>212</v>
      </c>
      <c r="D142" s="7" t="s">
        <v>273</v>
      </c>
      <c r="E142" s="7" t="s">
        <v>9</v>
      </c>
      <c r="F142" s="54">
        <f>SUM(F143)</f>
        <v>3675.1</v>
      </c>
      <c r="G142" s="100">
        <f>SUM(G143)</f>
        <v>1887.656</v>
      </c>
      <c r="H142" s="66">
        <f t="shared" si="8"/>
        <v>51.36339147234089</v>
      </c>
      <c r="R142" s="24"/>
    </row>
    <row r="143" spans="1:18" ht="30">
      <c r="A143" s="41" t="s">
        <v>100</v>
      </c>
      <c r="B143" s="6">
        <v>951</v>
      </c>
      <c r="C143" s="7" t="s">
        <v>212</v>
      </c>
      <c r="D143" s="7" t="s">
        <v>274</v>
      </c>
      <c r="E143" s="7" t="s">
        <v>95</v>
      </c>
      <c r="F143" s="54">
        <v>3675.1</v>
      </c>
      <c r="G143" s="100">
        <v>1887.656</v>
      </c>
      <c r="H143" s="66">
        <f t="shared" si="8"/>
        <v>51.36339147234089</v>
      </c>
      <c r="R143" s="24"/>
    </row>
    <row r="144" spans="1:18" ht="46.5" customHeight="1">
      <c r="A144" s="41" t="s">
        <v>349</v>
      </c>
      <c r="B144" s="6">
        <v>951</v>
      </c>
      <c r="C144" s="7" t="s">
        <v>212</v>
      </c>
      <c r="D144" s="7" t="s">
        <v>350</v>
      </c>
      <c r="E144" s="7" t="s">
        <v>9</v>
      </c>
      <c r="F144" s="54">
        <f>F145</f>
        <v>2130.622</v>
      </c>
      <c r="G144" s="101">
        <f>G145</f>
        <v>2130.622</v>
      </c>
      <c r="H144" s="66">
        <f t="shared" si="8"/>
        <v>100</v>
      </c>
      <c r="R144" s="24"/>
    </row>
    <row r="145" spans="1:18" ht="30">
      <c r="A145" s="41" t="s">
        <v>100</v>
      </c>
      <c r="B145" s="6">
        <v>951</v>
      </c>
      <c r="C145" s="7" t="s">
        <v>212</v>
      </c>
      <c r="D145" s="7" t="s">
        <v>350</v>
      </c>
      <c r="E145" s="7" t="s">
        <v>95</v>
      </c>
      <c r="F145" s="54">
        <v>2130.622</v>
      </c>
      <c r="G145" s="110">
        <v>2130.622</v>
      </c>
      <c r="H145" s="66">
        <f t="shared" si="8"/>
        <v>100</v>
      </c>
      <c r="R145" s="24"/>
    </row>
    <row r="146" spans="1:18" ht="79.5" customHeight="1">
      <c r="A146" s="41" t="s">
        <v>351</v>
      </c>
      <c r="B146" s="6">
        <v>951</v>
      </c>
      <c r="C146" s="7" t="s">
        <v>212</v>
      </c>
      <c r="D146" s="7" t="s">
        <v>352</v>
      </c>
      <c r="E146" s="7" t="s">
        <v>9</v>
      </c>
      <c r="F146" s="54">
        <f>F147</f>
        <v>17610.493</v>
      </c>
      <c r="G146" s="110">
        <f>G147</f>
        <v>16439.611</v>
      </c>
      <c r="H146" s="66">
        <f t="shared" si="8"/>
        <v>93.35122531776938</v>
      </c>
      <c r="R146" s="24"/>
    </row>
    <row r="147" spans="1:18" ht="21.75" customHeight="1">
      <c r="A147" s="44" t="s">
        <v>25</v>
      </c>
      <c r="B147" s="6">
        <v>951</v>
      </c>
      <c r="C147" s="7" t="s">
        <v>212</v>
      </c>
      <c r="D147" s="7" t="s">
        <v>352</v>
      </c>
      <c r="E147" s="7" t="s">
        <v>14</v>
      </c>
      <c r="F147" s="54">
        <v>17610.493</v>
      </c>
      <c r="G147" s="110">
        <v>16439.611</v>
      </c>
      <c r="H147" s="66">
        <f t="shared" si="8"/>
        <v>93.35122531776938</v>
      </c>
      <c r="R147" s="24"/>
    </row>
    <row r="148" spans="1:18" ht="17.25" customHeight="1">
      <c r="A148" s="49" t="s">
        <v>45</v>
      </c>
      <c r="B148" s="6">
        <v>951</v>
      </c>
      <c r="C148" s="10" t="s">
        <v>46</v>
      </c>
      <c r="D148" s="10" t="s">
        <v>236</v>
      </c>
      <c r="E148" s="10" t="s">
        <v>9</v>
      </c>
      <c r="F148" s="54">
        <f>SUM(F149+F154)</f>
        <v>3185.7</v>
      </c>
      <c r="G148" s="100">
        <f>SUM(G149+G154)</f>
        <v>539.7</v>
      </c>
      <c r="H148" s="66">
        <f t="shared" si="8"/>
        <v>16.941331575477918</v>
      </c>
      <c r="R148" s="24"/>
    </row>
    <row r="149" spans="1:18" ht="32.25" customHeight="1">
      <c r="A149" s="35" t="s">
        <v>97</v>
      </c>
      <c r="B149" s="6">
        <v>951</v>
      </c>
      <c r="C149" s="10" t="s">
        <v>46</v>
      </c>
      <c r="D149" s="10" t="s">
        <v>237</v>
      </c>
      <c r="E149" s="10" t="s">
        <v>9</v>
      </c>
      <c r="F149" s="54">
        <f>SUM(F152+F150)</f>
        <v>2698</v>
      </c>
      <c r="G149" s="101">
        <f>SUM(G152+G150)</f>
        <v>52</v>
      </c>
      <c r="H149" s="66">
        <f t="shared" si="8"/>
        <v>1.927353595255745</v>
      </c>
      <c r="R149" s="24"/>
    </row>
    <row r="150" spans="1:18" ht="22.5" customHeight="1">
      <c r="A150" s="95" t="s">
        <v>353</v>
      </c>
      <c r="B150" s="6">
        <v>951</v>
      </c>
      <c r="C150" s="10" t="s">
        <v>46</v>
      </c>
      <c r="D150" s="7" t="s">
        <v>354</v>
      </c>
      <c r="E150" s="10" t="s">
        <v>9</v>
      </c>
      <c r="F150" s="54">
        <f>F151</f>
        <v>2646</v>
      </c>
      <c r="G150" s="101">
        <f>G151</f>
        <v>0</v>
      </c>
      <c r="H150" s="66">
        <f t="shared" si="8"/>
        <v>0</v>
      </c>
      <c r="R150" s="24"/>
    </row>
    <row r="151" spans="1:18" ht="32.25" customHeight="1">
      <c r="A151" s="44" t="s">
        <v>100</v>
      </c>
      <c r="B151" s="6">
        <v>951</v>
      </c>
      <c r="C151" s="10" t="s">
        <v>46</v>
      </c>
      <c r="D151" s="7" t="s">
        <v>354</v>
      </c>
      <c r="E151" s="10" t="s">
        <v>95</v>
      </c>
      <c r="F151" s="54">
        <v>2646</v>
      </c>
      <c r="G151" s="100">
        <v>0</v>
      </c>
      <c r="H151" s="66">
        <f t="shared" si="8"/>
        <v>0</v>
      </c>
      <c r="R151" s="24"/>
    </row>
    <row r="152" spans="1:18" ht="34.5" customHeight="1">
      <c r="A152" s="46" t="s">
        <v>88</v>
      </c>
      <c r="B152" s="6">
        <v>951</v>
      </c>
      <c r="C152" s="10" t="s">
        <v>46</v>
      </c>
      <c r="D152" s="7" t="s">
        <v>276</v>
      </c>
      <c r="E152" s="10" t="s">
        <v>9</v>
      </c>
      <c r="F152" s="54">
        <f>SUM(F153)</f>
        <v>52</v>
      </c>
      <c r="G152" s="100">
        <f>SUM(G153)</f>
        <v>52</v>
      </c>
      <c r="H152" s="66">
        <f t="shared" si="8"/>
        <v>100</v>
      </c>
      <c r="R152" s="24"/>
    </row>
    <row r="153" spans="1:18" ht="31.5" customHeight="1">
      <c r="A153" s="44" t="s">
        <v>100</v>
      </c>
      <c r="B153" s="6">
        <v>951</v>
      </c>
      <c r="C153" s="10" t="s">
        <v>46</v>
      </c>
      <c r="D153" s="7" t="s">
        <v>276</v>
      </c>
      <c r="E153" s="10" t="s">
        <v>95</v>
      </c>
      <c r="F153" s="54">
        <v>52</v>
      </c>
      <c r="G153" s="100">
        <v>52</v>
      </c>
      <c r="H153" s="66">
        <f t="shared" si="8"/>
        <v>100</v>
      </c>
      <c r="R153" s="24"/>
    </row>
    <row r="154" spans="1:18" ht="52.5" customHeight="1">
      <c r="A154" s="44" t="s">
        <v>355</v>
      </c>
      <c r="B154" s="6">
        <v>951</v>
      </c>
      <c r="C154" s="10" t="s">
        <v>46</v>
      </c>
      <c r="D154" s="7" t="s">
        <v>356</v>
      </c>
      <c r="E154" s="10" t="s">
        <v>9</v>
      </c>
      <c r="F154" s="54">
        <f>SUM(F155+F157)</f>
        <v>487.7</v>
      </c>
      <c r="G154" s="100">
        <f>SUM(G155+G157)</f>
        <v>487.7</v>
      </c>
      <c r="H154" s="66">
        <f>SUM(H155+H157)</f>
        <v>100</v>
      </c>
      <c r="R154" s="24"/>
    </row>
    <row r="155" spans="1:18" ht="33" customHeight="1">
      <c r="A155" s="41" t="s">
        <v>357</v>
      </c>
      <c r="B155" s="6">
        <v>951</v>
      </c>
      <c r="C155" s="10" t="s">
        <v>46</v>
      </c>
      <c r="D155" s="7" t="s">
        <v>358</v>
      </c>
      <c r="E155" s="10" t="s">
        <v>9</v>
      </c>
      <c r="F155" s="54">
        <f>SUM(F156:F156)</f>
        <v>300</v>
      </c>
      <c r="G155" s="100">
        <f>SUM(G156:G156)</f>
        <v>300</v>
      </c>
      <c r="H155" s="66">
        <f>SUM(H156:H156)</f>
        <v>0</v>
      </c>
      <c r="R155" s="24"/>
    </row>
    <row r="156" spans="1:18" ht="19.5" customHeight="1">
      <c r="A156" s="44" t="s">
        <v>101</v>
      </c>
      <c r="B156" s="6">
        <v>951</v>
      </c>
      <c r="C156" s="10" t="s">
        <v>46</v>
      </c>
      <c r="D156" s="7" t="s">
        <v>358</v>
      </c>
      <c r="E156" s="10" t="s">
        <v>96</v>
      </c>
      <c r="F156" s="54">
        <v>300</v>
      </c>
      <c r="G156" s="100">
        <v>300</v>
      </c>
      <c r="H156" s="66">
        <v>0</v>
      </c>
      <c r="R156" s="24"/>
    </row>
    <row r="157" spans="1:18" ht="33" customHeight="1">
      <c r="A157" s="41" t="s">
        <v>359</v>
      </c>
      <c r="B157" s="6">
        <v>951</v>
      </c>
      <c r="C157" s="10" t="s">
        <v>46</v>
      </c>
      <c r="D157" s="7" t="s">
        <v>360</v>
      </c>
      <c r="E157" s="10" t="s">
        <v>9</v>
      </c>
      <c r="F157" s="54">
        <f>SUM(F158)</f>
        <v>187.7</v>
      </c>
      <c r="G157" s="100">
        <f>G158</f>
        <v>187.7</v>
      </c>
      <c r="H157" s="66">
        <f>SUM(H158)</f>
        <v>100</v>
      </c>
      <c r="R157" s="24"/>
    </row>
    <row r="158" spans="1:18" ht="20.25" customHeight="1">
      <c r="A158" s="44" t="s">
        <v>101</v>
      </c>
      <c r="B158" s="6">
        <v>951</v>
      </c>
      <c r="C158" s="10" t="s">
        <v>46</v>
      </c>
      <c r="D158" s="7" t="s">
        <v>360</v>
      </c>
      <c r="E158" s="10" t="s">
        <v>96</v>
      </c>
      <c r="F158" s="54">
        <v>187.7</v>
      </c>
      <c r="G158" s="100">
        <v>187.7</v>
      </c>
      <c r="H158" s="66">
        <f>SUM(H159)</f>
        <v>100</v>
      </c>
      <c r="R158" s="24"/>
    </row>
    <row r="159" spans="1:18" ht="19.5" customHeight="1">
      <c r="A159" s="40" t="s">
        <v>47</v>
      </c>
      <c r="B159" s="36">
        <v>951</v>
      </c>
      <c r="C159" s="37" t="s">
        <v>48</v>
      </c>
      <c r="D159" s="37" t="s">
        <v>236</v>
      </c>
      <c r="E159" s="37" t="s">
        <v>9</v>
      </c>
      <c r="F159" s="53">
        <f>SUM(F160+F170+F176+F180)</f>
        <v>2411.702</v>
      </c>
      <c r="G159" s="108">
        <f>SUM(G160+G170+G176+G180)</f>
        <v>2411.702</v>
      </c>
      <c r="H159" s="65">
        <f>G159/F159*100</f>
        <v>100</v>
      </c>
      <c r="R159" s="24"/>
    </row>
    <row r="160" spans="1:18" ht="17.25" customHeight="1" hidden="1">
      <c r="A160" s="41" t="s">
        <v>122</v>
      </c>
      <c r="B160" s="6">
        <v>951</v>
      </c>
      <c r="C160" s="7" t="s">
        <v>49</v>
      </c>
      <c r="D160" s="7" t="s">
        <v>236</v>
      </c>
      <c r="E160" s="7" t="s">
        <v>9</v>
      </c>
      <c r="F160" s="54">
        <f>SUM(F161+F168)</f>
        <v>0</v>
      </c>
      <c r="G160" s="101">
        <f>SUM(G161+G168)</f>
        <v>0</v>
      </c>
      <c r="H160" s="66" t="e">
        <f aca="true" t="shared" si="10" ref="H160:H183">G160/F160*100</f>
        <v>#DIV/0!</v>
      </c>
      <c r="R160" s="24"/>
    </row>
    <row r="161" spans="1:18" ht="30.75" customHeight="1" hidden="1">
      <c r="A161" s="35" t="s">
        <v>97</v>
      </c>
      <c r="B161" s="6">
        <v>951</v>
      </c>
      <c r="C161" s="7" t="s">
        <v>49</v>
      </c>
      <c r="D161" s="7" t="s">
        <v>237</v>
      </c>
      <c r="E161" s="10" t="s">
        <v>9</v>
      </c>
      <c r="F161" s="54">
        <f>SUM(F162+F164+F166)</f>
        <v>0</v>
      </c>
      <c r="G161" s="100">
        <f>SUM(G162+G164+G166)</f>
        <v>0</v>
      </c>
      <c r="H161" s="66" t="e">
        <f t="shared" si="10"/>
        <v>#DIV/0!</v>
      </c>
      <c r="R161" s="24"/>
    </row>
    <row r="162" spans="1:18" ht="17.25" customHeight="1" hidden="1">
      <c r="A162" s="46" t="s">
        <v>106</v>
      </c>
      <c r="B162" s="6">
        <v>951</v>
      </c>
      <c r="C162" s="7" t="s">
        <v>49</v>
      </c>
      <c r="D162" s="7" t="s">
        <v>105</v>
      </c>
      <c r="E162" s="10" t="s">
        <v>9</v>
      </c>
      <c r="F162" s="54">
        <f>SUM(F163)</f>
        <v>0</v>
      </c>
      <c r="G162" s="100">
        <f>SUM(G163)</f>
        <v>0</v>
      </c>
      <c r="H162" s="66" t="e">
        <f t="shared" si="10"/>
        <v>#DIV/0!</v>
      </c>
      <c r="R162" s="24"/>
    </row>
    <row r="163" spans="1:22" ht="30" customHeight="1" hidden="1">
      <c r="A163" s="44" t="s">
        <v>100</v>
      </c>
      <c r="B163" s="6">
        <v>951</v>
      </c>
      <c r="C163" s="7" t="s">
        <v>49</v>
      </c>
      <c r="D163" s="7" t="s">
        <v>105</v>
      </c>
      <c r="E163" s="10" t="s">
        <v>95</v>
      </c>
      <c r="F163" s="54"/>
      <c r="G163" s="100"/>
      <c r="H163" s="66" t="e">
        <f t="shared" si="10"/>
        <v>#DIV/0!</v>
      </c>
      <c r="R163" s="24"/>
      <c r="V163" s="17">
        <v>3.19</v>
      </c>
    </row>
    <row r="164" spans="1:18" ht="15" hidden="1">
      <c r="A164" s="44" t="s">
        <v>224</v>
      </c>
      <c r="B164" s="6">
        <v>951</v>
      </c>
      <c r="C164" s="7" t="s">
        <v>49</v>
      </c>
      <c r="D164" s="7" t="s">
        <v>223</v>
      </c>
      <c r="E164" s="10" t="s">
        <v>9</v>
      </c>
      <c r="F164" s="54">
        <f>SUM(F165)</f>
        <v>0</v>
      </c>
      <c r="G164" s="100">
        <f>SUM(G165)</f>
        <v>0</v>
      </c>
      <c r="H164" s="66" t="e">
        <f t="shared" si="10"/>
        <v>#DIV/0!</v>
      </c>
      <c r="R164" s="24"/>
    </row>
    <row r="165" spans="1:18" ht="30" customHeight="1" hidden="1">
      <c r="A165" s="44" t="s">
        <v>100</v>
      </c>
      <c r="B165" s="6">
        <v>951</v>
      </c>
      <c r="C165" s="7" t="s">
        <v>49</v>
      </c>
      <c r="D165" s="7" t="s">
        <v>223</v>
      </c>
      <c r="E165" s="10" t="s">
        <v>95</v>
      </c>
      <c r="F165" s="54">
        <v>0</v>
      </c>
      <c r="G165" s="100">
        <v>0</v>
      </c>
      <c r="H165" s="66" t="e">
        <f t="shared" si="10"/>
        <v>#DIV/0!</v>
      </c>
      <c r="R165" s="24"/>
    </row>
    <row r="166" spans="1:18" ht="30" customHeight="1" hidden="1">
      <c r="A166" s="44" t="s">
        <v>228</v>
      </c>
      <c r="B166" s="6">
        <v>951</v>
      </c>
      <c r="C166" s="7" t="s">
        <v>49</v>
      </c>
      <c r="D166" s="7" t="s">
        <v>277</v>
      </c>
      <c r="E166" s="10" t="s">
        <v>9</v>
      </c>
      <c r="F166" s="54">
        <f>SUM(F167)</f>
        <v>0</v>
      </c>
      <c r="G166" s="100">
        <f>SUM(G167)</f>
        <v>0</v>
      </c>
      <c r="H166" s="66" t="e">
        <f t="shared" si="10"/>
        <v>#DIV/0!</v>
      </c>
      <c r="R166" s="24"/>
    </row>
    <row r="167" spans="1:18" ht="15" hidden="1">
      <c r="A167" s="46" t="s">
        <v>25</v>
      </c>
      <c r="B167" s="6">
        <v>951</v>
      </c>
      <c r="C167" s="7" t="s">
        <v>49</v>
      </c>
      <c r="D167" s="7" t="s">
        <v>277</v>
      </c>
      <c r="E167" s="10" t="s">
        <v>14</v>
      </c>
      <c r="F167" s="54"/>
      <c r="G167" s="100"/>
      <c r="H167" s="66" t="e">
        <f t="shared" si="10"/>
        <v>#DIV/0!</v>
      </c>
      <c r="R167" s="24"/>
    </row>
    <row r="168" spans="1:18" ht="15" hidden="1">
      <c r="A168" s="46" t="s">
        <v>106</v>
      </c>
      <c r="B168" s="6">
        <v>951</v>
      </c>
      <c r="C168" s="7" t="s">
        <v>49</v>
      </c>
      <c r="D168" s="7" t="s">
        <v>278</v>
      </c>
      <c r="E168" s="10" t="s">
        <v>9</v>
      </c>
      <c r="F168" s="54">
        <f>F169</f>
        <v>0</v>
      </c>
      <c r="G168" s="101">
        <f>G169</f>
        <v>0</v>
      </c>
      <c r="H168" s="66" t="e">
        <f t="shared" si="10"/>
        <v>#DIV/0!</v>
      </c>
      <c r="R168" s="24"/>
    </row>
    <row r="169" spans="1:18" ht="30" hidden="1">
      <c r="A169" s="44" t="s">
        <v>100</v>
      </c>
      <c r="B169" s="6">
        <v>951</v>
      </c>
      <c r="C169" s="7" t="s">
        <v>49</v>
      </c>
      <c r="D169" s="7" t="s">
        <v>278</v>
      </c>
      <c r="E169" s="10" t="s">
        <v>95</v>
      </c>
      <c r="F169" s="54"/>
      <c r="G169" s="100"/>
      <c r="H169" s="66" t="e">
        <f t="shared" si="10"/>
        <v>#DIV/0!</v>
      </c>
      <c r="R169" s="24"/>
    </row>
    <row r="170" spans="1:18" ht="15">
      <c r="A170" s="41" t="s">
        <v>279</v>
      </c>
      <c r="B170" s="6">
        <v>951</v>
      </c>
      <c r="C170" s="7" t="s">
        <v>280</v>
      </c>
      <c r="D170" s="7" t="s">
        <v>236</v>
      </c>
      <c r="E170" s="7" t="s">
        <v>9</v>
      </c>
      <c r="F170" s="54">
        <f>F171+F174</f>
        <v>1934.0320000000002</v>
      </c>
      <c r="G170" s="101">
        <f>G171+G174</f>
        <v>1934.0320000000002</v>
      </c>
      <c r="H170" s="66">
        <f t="shared" si="10"/>
        <v>100</v>
      </c>
      <c r="R170" s="24"/>
    </row>
    <row r="171" spans="1:18" ht="30">
      <c r="A171" s="38" t="s">
        <v>97</v>
      </c>
      <c r="B171" s="6">
        <v>951</v>
      </c>
      <c r="C171" s="7" t="s">
        <v>280</v>
      </c>
      <c r="D171" s="7" t="s">
        <v>237</v>
      </c>
      <c r="E171" s="10" t="s">
        <v>9</v>
      </c>
      <c r="F171" s="54">
        <f>F172</f>
        <v>136.332</v>
      </c>
      <c r="G171" s="101">
        <f>G172</f>
        <v>136.332</v>
      </c>
      <c r="H171" s="66">
        <f t="shared" si="10"/>
        <v>100</v>
      </c>
      <c r="R171" s="24"/>
    </row>
    <row r="172" spans="1:18" ht="24" customHeight="1">
      <c r="A172" s="35" t="s">
        <v>361</v>
      </c>
      <c r="B172" s="6">
        <v>951</v>
      </c>
      <c r="C172" s="7" t="s">
        <v>280</v>
      </c>
      <c r="D172" s="7" t="s">
        <v>278</v>
      </c>
      <c r="E172" s="7" t="s">
        <v>9</v>
      </c>
      <c r="F172" s="54">
        <f>F173</f>
        <v>136.332</v>
      </c>
      <c r="G172" s="101">
        <f>G173</f>
        <v>136.332</v>
      </c>
      <c r="H172" s="66">
        <f t="shared" si="10"/>
        <v>100</v>
      </c>
      <c r="R172" s="24"/>
    </row>
    <row r="173" spans="1:18" ht="33" customHeight="1">
      <c r="A173" s="41" t="s">
        <v>100</v>
      </c>
      <c r="B173" s="6">
        <v>951</v>
      </c>
      <c r="C173" s="7" t="s">
        <v>280</v>
      </c>
      <c r="D173" s="7" t="s">
        <v>278</v>
      </c>
      <c r="E173" s="7" t="s">
        <v>95</v>
      </c>
      <c r="F173" s="54">
        <v>136.332</v>
      </c>
      <c r="G173" s="100">
        <v>136.332</v>
      </c>
      <c r="H173" s="66">
        <f t="shared" si="10"/>
        <v>100</v>
      </c>
      <c r="R173" s="24"/>
    </row>
    <row r="174" spans="1:18" ht="15">
      <c r="A174" s="41" t="s">
        <v>362</v>
      </c>
      <c r="B174" s="6">
        <v>951</v>
      </c>
      <c r="C174" s="7" t="s">
        <v>280</v>
      </c>
      <c r="D174" s="7" t="s">
        <v>261</v>
      </c>
      <c r="E174" s="7" t="s">
        <v>9</v>
      </c>
      <c r="F174" s="54">
        <f>F175</f>
        <v>1797.7</v>
      </c>
      <c r="G174" s="101">
        <f>G175</f>
        <v>1797.7</v>
      </c>
      <c r="H174" s="66">
        <f t="shared" si="10"/>
        <v>100</v>
      </c>
      <c r="R174" s="24"/>
    </row>
    <row r="175" spans="1:18" ht="30">
      <c r="A175" s="41" t="s">
        <v>100</v>
      </c>
      <c r="B175" s="6">
        <v>951</v>
      </c>
      <c r="C175" s="7" t="s">
        <v>280</v>
      </c>
      <c r="D175" s="7" t="s">
        <v>261</v>
      </c>
      <c r="E175" s="7" t="s">
        <v>95</v>
      </c>
      <c r="F175" s="54">
        <v>1797.7</v>
      </c>
      <c r="G175" s="100">
        <v>1797.7</v>
      </c>
      <c r="H175" s="66">
        <f t="shared" si="10"/>
        <v>100</v>
      </c>
      <c r="R175" s="24"/>
    </row>
    <row r="176" spans="1:18" ht="15">
      <c r="A176" s="44" t="s">
        <v>226</v>
      </c>
      <c r="B176" s="6">
        <v>951</v>
      </c>
      <c r="C176" s="7" t="s">
        <v>225</v>
      </c>
      <c r="D176" s="7" t="s">
        <v>236</v>
      </c>
      <c r="E176" s="10" t="s">
        <v>9</v>
      </c>
      <c r="F176" s="54">
        <f aca="true" t="shared" si="11" ref="F176:G178">SUM(F177)</f>
        <v>20</v>
      </c>
      <c r="G176" s="100">
        <f t="shared" si="11"/>
        <v>20</v>
      </c>
      <c r="H176" s="66">
        <f t="shared" si="10"/>
        <v>100</v>
      </c>
      <c r="R176" s="24"/>
    </row>
    <row r="177" spans="1:18" ht="30" customHeight="1">
      <c r="A177" s="38" t="s">
        <v>97</v>
      </c>
      <c r="B177" s="6">
        <v>951</v>
      </c>
      <c r="C177" s="7" t="s">
        <v>225</v>
      </c>
      <c r="D177" s="7" t="s">
        <v>237</v>
      </c>
      <c r="E177" s="10" t="s">
        <v>9</v>
      </c>
      <c r="F177" s="54">
        <f t="shared" si="11"/>
        <v>20</v>
      </c>
      <c r="G177" s="100">
        <f t="shared" si="11"/>
        <v>20</v>
      </c>
      <c r="H177" s="66">
        <f t="shared" si="10"/>
        <v>100</v>
      </c>
      <c r="R177" s="24"/>
    </row>
    <row r="178" spans="1:18" ht="30" customHeight="1">
      <c r="A178" s="44" t="s">
        <v>227</v>
      </c>
      <c r="B178" s="6">
        <v>951</v>
      </c>
      <c r="C178" s="7" t="s">
        <v>225</v>
      </c>
      <c r="D178" s="7" t="s">
        <v>282</v>
      </c>
      <c r="E178" s="10" t="s">
        <v>9</v>
      </c>
      <c r="F178" s="54">
        <f t="shared" si="11"/>
        <v>20</v>
      </c>
      <c r="G178" s="100">
        <f t="shared" si="11"/>
        <v>20</v>
      </c>
      <c r="H178" s="66">
        <f t="shared" si="10"/>
        <v>100</v>
      </c>
      <c r="R178" s="24"/>
    </row>
    <row r="179" spans="1:18" ht="30" customHeight="1">
      <c r="A179" s="44" t="s">
        <v>100</v>
      </c>
      <c r="B179" s="6">
        <v>951</v>
      </c>
      <c r="C179" s="7" t="s">
        <v>225</v>
      </c>
      <c r="D179" s="7" t="s">
        <v>282</v>
      </c>
      <c r="E179" s="10" t="s">
        <v>95</v>
      </c>
      <c r="F179" s="54">
        <v>20</v>
      </c>
      <c r="G179" s="100">
        <v>20</v>
      </c>
      <c r="H179" s="66">
        <f t="shared" si="10"/>
        <v>100</v>
      </c>
      <c r="R179" s="24"/>
    </row>
    <row r="180" spans="1:18" ht="30" customHeight="1">
      <c r="A180" s="44" t="s">
        <v>124</v>
      </c>
      <c r="B180" s="6">
        <v>951</v>
      </c>
      <c r="C180" s="7" t="s">
        <v>123</v>
      </c>
      <c r="D180" s="7" t="s">
        <v>236</v>
      </c>
      <c r="E180" s="10" t="s">
        <v>9</v>
      </c>
      <c r="F180" s="54">
        <f>SUM(F181)</f>
        <v>457.67</v>
      </c>
      <c r="G180" s="100">
        <f>SUM(G181)</f>
        <v>457.67</v>
      </c>
      <c r="H180" s="66">
        <f t="shared" si="10"/>
        <v>100</v>
      </c>
      <c r="R180" s="24"/>
    </row>
    <row r="181" spans="1:18" ht="30" customHeight="1">
      <c r="A181" s="35" t="s">
        <v>97</v>
      </c>
      <c r="B181" s="6">
        <v>951</v>
      </c>
      <c r="C181" s="7" t="s">
        <v>123</v>
      </c>
      <c r="D181" s="7" t="s">
        <v>237</v>
      </c>
      <c r="E181" s="10" t="s">
        <v>9</v>
      </c>
      <c r="F181" s="54">
        <f>SUM(F182)</f>
        <v>457.67</v>
      </c>
      <c r="G181" s="100">
        <f>SUM(G182)</f>
        <v>457.67</v>
      </c>
      <c r="H181" s="66">
        <f t="shared" si="10"/>
        <v>100</v>
      </c>
      <c r="R181" s="24"/>
    </row>
    <row r="182" spans="1:18" ht="60">
      <c r="A182" s="35" t="s">
        <v>125</v>
      </c>
      <c r="B182" s="6">
        <v>951</v>
      </c>
      <c r="C182" s="7" t="s">
        <v>123</v>
      </c>
      <c r="D182" s="7" t="s">
        <v>283</v>
      </c>
      <c r="E182" s="10" t="s">
        <v>9</v>
      </c>
      <c r="F182" s="54">
        <f>SUM(F183:F184)</f>
        <v>457.67</v>
      </c>
      <c r="G182" s="100">
        <f>SUM(G183:G184)</f>
        <v>457.67</v>
      </c>
      <c r="H182" s="66">
        <f t="shared" si="10"/>
        <v>100</v>
      </c>
      <c r="R182" s="24"/>
    </row>
    <row r="183" spans="1:18" ht="15" customHeight="1">
      <c r="A183" s="41" t="s">
        <v>99</v>
      </c>
      <c r="B183" s="6">
        <v>951</v>
      </c>
      <c r="C183" s="7" t="s">
        <v>123</v>
      </c>
      <c r="D183" s="7" t="s">
        <v>283</v>
      </c>
      <c r="E183" s="10" t="s">
        <v>91</v>
      </c>
      <c r="F183" s="54">
        <v>457.67</v>
      </c>
      <c r="G183" s="100">
        <v>457.67</v>
      </c>
      <c r="H183" s="66">
        <f t="shared" si="10"/>
        <v>100</v>
      </c>
      <c r="R183" s="24"/>
    </row>
    <row r="184" spans="1:18" ht="15" customHeight="1" hidden="1">
      <c r="A184" s="44" t="s">
        <v>100</v>
      </c>
      <c r="B184" s="6">
        <v>951</v>
      </c>
      <c r="C184" s="7" t="s">
        <v>123</v>
      </c>
      <c r="D184" s="7" t="s">
        <v>120</v>
      </c>
      <c r="E184" s="10" t="s">
        <v>95</v>
      </c>
      <c r="F184" s="54">
        <v>0</v>
      </c>
      <c r="G184" s="100">
        <v>0</v>
      </c>
      <c r="H184" s="66">
        <v>0</v>
      </c>
      <c r="R184" s="24"/>
    </row>
    <row r="185" spans="1:8" ht="15" customHeight="1">
      <c r="A185" s="40" t="s">
        <v>20</v>
      </c>
      <c r="B185" s="36">
        <v>951</v>
      </c>
      <c r="C185" s="37" t="s">
        <v>21</v>
      </c>
      <c r="D185" s="37" t="s">
        <v>236</v>
      </c>
      <c r="E185" s="37" t="s">
        <v>9</v>
      </c>
      <c r="F185" s="53">
        <f>SUM(F191+F199+F203+F206)</f>
        <v>16916.691</v>
      </c>
      <c r="G185" s="108">
        <f>SUM(G191+G199+G203+G206)</f>
        <v>16916.686999999998</v>
      </c>
      <c r="H185" s="65">
        <f>G185/F185*100</f>
        <v>99.99997635471381</v>
      </c>
    </row>
    <row r="186" spans="1:18" s="15" customFormat="1" ht="15.75" customHeight="1" hidden="1">
      <c r="A186" s="44" t="s">
        <v>64</v>
      </c>
      <c r="B186" s="6">
        <v>951</v>
      </c>
      <c r="C186" s="7" t="s">
        <v>22</v>
      </c>
      <c r="D186" s="7" t="s">
        <v>8</v>
      </c>
      <c r="E186" s="7" t="s">
        <v>9</v>
      </c>
      <c r="F186" s="54">
        <f aca="true" t="shared" si="12" ref="F186:H187">SUM(F187)</f>
        <v>0</v>
      </c>
      <c r="G186" s="100">
        <f t="shared" si="12"/>
        <v>0</v>
      </c>
      <c r="H186" s="66">
        <f t="shared" si="12"/>
        <v>0</v>
      </c>
      <c r="I186" s="25"/>
      <c r="J186" s="25"/>
      <c r="K186" s="25"/>
      <c r="L186" s="25"/>
      <c r="M186" s="25"/>
      <c r="N186" s="25"/>
      <c r="O186" s="25"/>
      <c r="P186" s="25"/>
      <c r="Q186" s="27"/>
      <c r="R186" s="26"/>
    </row>
    <row r="187" spans="1:18" s="15" customFormat="1" ht="45" hidden="1">
      <c r="A187" s="46" t="s">
        <v>126</v>
      </c>
      <c r="B187" s="6">
        <v>951</v>
      </c>
      <c r="C187" s="7" t="s">
        <v>22</v>
      </c>
      <c r="D187" s="7" t="s">
        <v>185</v>
      </c>
      <c r="E187" s="7" t="s">
        <v>9</v>
      </c>
      <c r="F187" s="54">
        <f t="shared" si="12"/>
        <v>0</v>
      </c>
      <c r="G187" s="100">
        <f t="shared" si="12"/>
        <v>0</v>
      </c>
      <c r="H187" s="66">
        <f t="shared" si="12"/>
        <v>0</v>
      </c>
      <c r="I187" s="25"/>
      <c r="J187" s="25"/>
      <c r="K187" s="25"/>
      <c r="L187" s="25"/>
      <c r="M187" s="25"/>
      <c r="N187" s="25"/>
      <c r="O187" s="25"/>
      <c r="P187" s="25"/>
      <c r="Q187" s="27"/>
      <c r="R187" s="26"/>
    </row>
    <row r="188" spans="1:18" s="15" customFormat="1" ht="46.5" customHeight="1" hidden="1">
      <c r="A188" s="50" t="s">
        <v>197</v>
      </c>
      <c r="B188" s="6">
        <v>951</v>
      </c>
      <c r="C188" s="7" t="s">
        <v>22</v>
      </c>
      <c r="D188" s="7" t="s">
        <v>127</v>
      </c>
      <c r="E188" s="7" t="s">
        <v>9</v>
      </c>
      <c r="F188" s="54">
        <f aca="true" t="shared" si="13" ref="F188:H189">F189</f>
        <v>0</v>
      </c>
      <c r="G188" s="100">
        <f t="shared" si="13"/>
        <v>0</v>
      </c>
      <c r="H188" s="66">
        <f t="shared" si="13"/>
        <v>0</v>
      </c>
      <c r="I188" s="25"/>
      <c r="J188" s="25"/>
      <c r="K188" s="25"/>
      <c r="L188" s="25"/>
      <c r="M188" s="25"/>
      <c r="N188" s="25"/>
      <c r="O188" s="25"/>
      <c r="P188" s="25"/>
      <c r="Q188" s="27"/>
      <c r="R188" s="26"/>
    </row>
    <row r="189" spans="1:18" s="15" customFormat="1" ht="61.5" customHeight="1" hidden="1">
      <c r="A189" s="44" t="s">
        <v>170</v>
      </c>
      <c r="B189" s="6">
        <v>951</v>
      </c>
      <c r="C189" s="7" t="s">
        <v>22</v>
      </c>
      <c r="D189" s="7" t="s">
        <v>165</v>
      </c>
      <c r="E189" s="7" t="s">
        <v>9</v>
      </c>
      <c r="F189" s="54">
        <f t="shared" si="13"/>
        <v>0</v>
      </c>
      <c r="G189" s="100">
        <f t="shared" si="13"/>
        <v>0</v>
      </c>
      <c r="H189" s="66">
        <f t="shared" si="13"/>
        <v>0</v>
      </c>
      <c r="I189" s="25"/>
      <c r="J189" s="25"/>
      <c r="K189" s="25"/>
      <c r="L189" s="25"/>
      <c r="M189" s="25"/>
      <c r="N189" s="25"/>
      <c r="O189" s="25"/>
      <c r="P189" s="25"/>
      <c r="Q189" s="27"/>
      <c r="R189" s="26"/>
    </row>
    <row r="190" spans="1:18" s="15" customFormat="1" ht="46.5" customHeight="1" hidden="1">
      <c r="A190" s="44" t="s">
        <v>118</v>
      </c>
      <c r="B190" s="6">
        <v>951</v>
      </c>
      <c r="C190" s="7" t="s">
        <v>22</v>
      </c>
      <c r="D190" s="7" t="s">
        <v>165</v>
      </c>
      <c r="E190" s="7" t="s">
        <v>116</v>
      </c>
      <c r="F190" s="54"/>
      <c r="G190" s="100"/>
      <c r="H190" s="66"/>
      <c r="I190" s="25"/>
      <c r="J190" s="25"/>
      <c r="K190" s="25"/>
      <c r="L190" s="25"/>
      <c r="M190" s="25"/>
      <c r="N190" s="25"/>
      <c r="O190" s="25"/>
      <c r="P190" s="25"/>
      <c r="Q190" s="27"/>
      <c r="R190" s="26"/>
    </row>
    <row r="191" spans="1:8" ht="15" customHeight="1">
      <c r="A191" s="41" t="s">
        <v>23</v>
      </c>
      <c r="B191" s="6">
        <v>951</v>
      </c>
      <c r="C191" s="7" t="s">
        <v>24</v>
      </c>
      <c r="D191" s="7" t="s">
        <v>236</v>
      </c>
      <c r="E191" s="7" t="s">
        <v>9</v>
      </c>
      <c r="F191" s="54">
        <f>SUM(F192)</f>
        <v>3000</v>
      </c>
      <c r="G191" s="101">
        <f>SUM(G192)</f>
        <v>3000</v>
      </c>
      <c r="H191" s="66">
        <f aca="true" t="shared" si="14" ref="H191:H208">G191/F191*100</f>
        <v>100</v>
      </c>
    </row>
    <row r="192" spans="1:8" ht="45">
      <c r="A192" s="50" t="s">
        <v>363</v>
      </c>
      <c r="B192" s="36">
        <v>951</v>
      </c>
      <c r="C192" s="7" t="s">
        <v>24</v>
      </c>
      <c r="D192" s="7" t="s">
        <v>312</v>
      </c>
      <c r="E192" s="7" t="s">
        <v>9</v>
      </c>
      <c r="F192" s="54">
        <f>SUM(F193+F197)</f>
        <v>3000</v>
      </c>
      <c r="G192" s="101">
        <f>SUM(G193+G197)</f>
        <v>3000</v>
      </c>
      <c r="H192" s="66">
        <f t="shared" si="14"/>
        <v>100</v>
      </c>
    </row>
    <row r="193" spans="1:8" ht="33" customHeight="1">
      <c r="A193" s="41" t="s">
        <v>364</v>
      </c>
      <c r="B193" s="6">
        <v>951</v>
      </c>
      <c r="C193" s="7" t="s">
        <v>24</v>
      </c>
      <c r="D193" s="7" t="s">
        <v>313</v>
      </c>
      <c r="E193" s="7" t="s">
        <v>9</v>
      </c>
      <c r="F193" s="54">
        <f>F196</f>
        <v>1500</v>
      </c>
      <c r="G193" s="101">
        <f>G196</f>
        <v>1500</v>
      </c>
      <c r="H193" s="66">
        <f t="shared" si="14"/>
        <v>100</v>
      </c>
    </row>
    <row r="194" spans="1:8" ht="46.5" customHeight="1" hidden="1">
      <c r="A194" s="44" t="s">
        <v>100</v>
      </c>
      <c r="B194" s="6">
        <v>951</v>
      </c>
      <c r="C194" s="7" t="s">
        <v>24</v>
      </c>
      <c r="D194" s="7" t="s">
        <v>313</v>
      </c>
      <c r="E194" s="7" t="s">
        <v>95</v>
      </c>
      <c r="F194" s="54">
        <f>SUM(F195)</f>
        <v>0</v>
      </c>
      <c r="G194" s="100">
        <f>SUM(G195)</f>
        <v>0</v>
      </c>
      <c r="H194" s="66" t="e">
        <f t="shared" si="14"/>
        <v>#DIV/0!</v>
      </c>
    </row>
    <row r="195" spans="1:8" ht="30" customHeight="1" hidden="1">
      <c r="A195" s="41" t="s">
        <v>314</v>
      </c>
      <c r="B195" s="6">
        <v>951</v>
      </c>
      <c r="C195" s="7" t="s">
        <v>24</v>
      </c>
      <c r="D195" s="7" t="s">
        <v>315</v>
      </c>
      <c r="E195" s="7" t="s">
        <v>9</v>
      </c>
      <c r="F195" s="54">
        <v>0</v>
      </c>
      <c r="G195" s="100">
        <v>0</v>
      </c>
      <c r="H195" s="66" t="e">
        <f t="shared" si="14"/>
        <v>#DIV/0!</v>
      </c>
    </row>
    <row r="196" spans="1:8" ht="30">
      <c r="A196" s="41" t="s">
        <v>100</v>
      </c>
      <c r="B196" s="6">
        <v>951</v>
      </c>
      <c r="C196" s="7" t="s">
        <v>24</v>
      </c>
      <c r="D196" s="7" t="s">
        <v>313</v>
      </c>
      <c r="E196" s="7" t="s">
        <v>95</v>
      </c>
      <c r="F196" s="54">
        <v>1500</v>
      </c>
      <c r="G196" s="100">
        <v>1500</v>
      </c>
      <c r="H196" s="66">
        <f t="shared" si="14"/>
        <v>100</v>
      </c>
    </row>
    <row r="197" spans="1:8" ht="32.25" customHeight="1">
      <c r="A197" s="41" t="s">
        <v>314</v>
      </c>
      <c r="B197" s="6">
        <v>951</v>
      </c>
      <c r="C197" s="7" t="s">
        <v>24</v>
      </c>
      <c r="D197" s="7" t="s">
        <v>315</v>
      </c>
      <c r="E197" s="7" t="s">
        <v>9</v>
      </c>
      <c r="F197" s="54">
        <f>F198</f>
        <v>1500</v>
      </c>
      <c r="G197" s="101">
        <f>G198</f>
        <v>1500</v>
      </c>
      <c r="H197" s="66">
        <f t="shared" si="14"/>
        <v>100</v>
      </c>
    </row>
    <row r="198" spans="1:8" ht="30">
      <c r="A198" s="41" t="s">
        <v>100</v>
      </c>
      <c r="B198" s="6">
        <v>951</v>
      </c>
      <c r="C198" s="7" t="s">
        <v>24</v>
      </c>
      <c r="D198" s="7" t="s">
        <v>315</v>
      </c>
      <c r="E198" s="7" t="s">
        <v>95</v>
      </c>
      <c r="F198" s="54">
        <v>1500</v>
      </c>
      <c r="G198" s="100">
        <v>1500</v>
      </c>
      <c r="H198" s="66">
        <f t="shared" si="14"/>
        <v>100</v>
      </c>
    </row>
    <row r="199" spans="1:8" ht="15">
      <c r="A199" s="50" t="s">
        <v>365</v>
      </c>
      <c r="B199" s="6">
        <v>951</v>
      </c>
      <c r="C199" s="7" t="s">
        <v>366</v>
      </c>
      <c r="D199" s="7" t="s">
        <v>236</v>
      </c>
      <c r="E199" s="7" t="s">
        <v>9</v>
      </c>
      <c r="F199" s="54">
        <f aca="true" t="shared" si="15" ref="F199:G201">F200</f>
        <v>12000</v>
      </c>
      <c r="G199" s="101">
        <f t="shared" si="15"/>
        <v>12000</v>
      </c>
      <c r="H199" s="66">
        <f t="shared" si="14"/>
        <v>100</v>
      </c>
    </row>
    <row r="200" spans="1:8" ht="45">
      <c r="A200" s="41" t="s">
        <v>367</v>
      </c>
      <c r="B200" s="6">
        <v>951</v>
      </c>
      <c r="C200" s="7" t="s">
        <v>366</v>
      </c>
      <c r="D200" s="7" t="s">
        <v>284</v>
      </c>
      <c r="E200" s="7" t="s">
        <v>9</v>
      </c>
      <c r="F200" s="54">
        <f t="shared" si="15"/>
        <v>12000</v>
      </c>
      <c r="G200" s="101">
        <f t="shared" si="15"/>
        <v>12000</v>
      </c>
      <c r="H200" s="66">
        <f t="shared" si="14"/>
        <v>100</v>
      </c>
    </row>
    <row r="201" spans="1:8" ht="47.25" customHeight="1">
      <c r="A201" s="41" t="s">
        <v>184</v>
      </c>
      <c r="B201" s="6">
        <v>951</v>
      </c>
      <c r="C201" s="7" t="s">
        <v>366</v>
      </c>
      <c r="D201" s="7" t="s">
        <v>285</v>
      </c>
      <c r="E201" s="7" t="s">
        <v>9</v>
      </c>
      <c r="F201" s="54">
        <f t="shared" si="15"/>
        <v>12000</v>
      </c>
      <c r="G201" s="101">
        <f t="shared" si="15"/>
        <v>12000</v>
      </c>
      <c r="H201" s="66">
        <f t="shared" si="14"/>
        <v>100</v>
      </c>
    </row>
    <row r="202" spans="1:8" ht="30">
      <c r="A202" s="50" t="s">
        <v>162</v>
      </c>
      <c r="B202" s="6">
        <v>951</v>
      </c>
      <c r="C202" s="7" t="s">
        <v>366</v>
      </c>
      <c r="D202" s="7" t="s">
        <v>285</v>
      </c>
      <c r="E202" s="7" t="s">
        <v>107</v>
      </c>
      <c r="F202" s="54">
        <v>12000</v>
      </c>
      <c r="G202" s="100">
        <v>12000</v>
      </c>
      <c r="H202" s="66">
        <f t="shared" si="14"/>
        <v>100</v>
      </c>
    </row>
    <row r="203" spans="1:8" ht="45">
      <c r="A203" s="41" t="s">
        <v>186</v>
      </c>
      <c r="B203" s="6">
        <v>951</v>
      </c>
      <c r="C203" s="7" t="s">
        <v>53</v>
      </c>
      <c r="D203" s="7" t="s">
        <v>286</v>
      </c>
      <c r="E203" s="7" t="s">
        <v>9</v>
      </c>
      <c r="F203" s="54">
        <f>F204</f>
        <v>1792.691</v>
      </c>
      <c r="G203" s="101">
        <f>G204</f>
        <v>1792.687</v>
      </c>
      <c r="H203" s="66">
        <f t="shared" si="14"/>
        <v>99.99977687175313</v>
      </c>
    </row>
    <row r="204" spans="1:21" ht="15">
      <c r="A204" s="41" t="s">
        <v>98</v>
      </c>
      <c r="B204" s="6">
        <v>951</v>
      </c>
      <c r="C204" s="7" t="s">
        <v>53</v>
      </c>
      <c r="D204" s="7" t="s">
        <v>287</v>
      </c>
      <c r="E204" s="7" t="s">
        <v>9</v>
      </c>
      <c r="F204" s="54">
        <f>SUM(F205:F205)</f>
        <v>1792.691</v>
      </c>
      <c r="G204" s="100">
        <f>SUM(G205:G205)</f>
        <v>1792.687</v>
      </c>
      <c r="H204" s="66">
        <f t="shared" si="14"/>
        <v>99.99977687175313</v>
      </c>
      <c r="U204" s="17">
        <v>2418</v>
      </c>
    </row>
    <row r="205" spans="1:19" ht="75">
      <c r="A205" s="41" t="s">
        <v>99</v>
      </c>
      <c r="B205" s="6">
        <v>951</v>
      </c>
      <c r="C205" s="7" t="s">
        <v>53</v>
      </c>
      <c r="D205" s="7" t="s">
        <v>287</v>
      </c>
      <c r="E205" s="7" t="s">
        <v>91</v>
      </c>
      <c r="F205" s="54">
        <v>1792.691</v>
      </c>
      <c r="G205" s="100">
        <v>1792.687</v>
      </c>
      <c r="H205" s="66">
        <f t="shared" si="14"/>
        <v>99.99977687175313</v>
      </c>
      <c r="S205" s="17">
        <v>324</v>
      </c>
    </row>
    <row r="206" spans="1:8" ht="45">
      <c r="A206" s="48" t="s">
        <v>288</v>
      </c>
      <c r="B206" s="6">
        <v>951</v>
      </c>
      <c r="C206" s="7" t="s">
        <v>53</v>
      </c>
      <c r="D206" s="7" t="s">
        <v>284</v>
      </c>
      <c r="E206" s="7" t="s">
        <v>9</v>
      </c>
      <c r="F206" s="54">
        <f>SUM(F207)</f>
        <v>124</v>
      </c>
      <c r="G206" s="100">
        <f>SUM(G207)</f>
        <v>124</v>
      </c>
      <c r="H206" s="66">
        <f t="shared" si="14"/>
        <v>100</v>
      </c>
    </row>
    <row r="207" spans="1:8" ht="15">
      <c r="A207" s="41" t="s">
        <v>289</v>
      </c>
      <c r="B207" s="6">
        <v>951</v>
      </c>
      <c r="C207" s="7" t="s">
        <v>53</v>
      </c>
      <c r="D207" s="7" t="s">
        <v>290</v>
      </c>
      <c r="E207" s="7" t="s">
        <v>9</v>
      </c>
      <c r="F207" s="54">
        <f>SUM(F208)</f>
        <v>124</v>
      </c>
      <c r="G207" s="100">
        <f>SUM(G208)</f>
        <v>124</v>
      </c>
      <c r="H207" s="66">
        <f t="shared" si="14"/>
        <v>100</v>
      </c>
    </row>
    <row r="208" spans="1:8" ht="15">
      <c r="A208" s="41" t="s">
        <v>110</v>
      </c>
      <c r="B208" s="6">
        <v>951</v>
      </c>
      <c r="C208" s="7" t="s">
        <v>53</v>
      </c>
      <c r="D208" s="7" t="s">
        <v>290</v>
      </c>
      <c r="E208" s="7" t="s">
        <v>108</v>
      </c>
      <c r="F208" s="54">
        <v>124</v>
      </c>
      <c r="G208" s="100">
        <v>124</v>
      </c>
      <c r="H208" s="66">
        <f t="shared" si="14"/>
        <v>100</v>
      </c>
    </row>
    <row r="209" spans="1:8" ht="61.5" customHeight="1" hidden="1">
      <c r="A209" s="41" t="s">
        <v>161</v>
      </c>
      <c r="B209" s="6">
        <v>951</v>
      </c>
      <c r="C209" s="7" t="s">
        <v>53</v>
      </c>
      <c r="D209" s="7" t="s">
        <v>35</v>
      </c>
      <c r="E209" s="7" t="s">
        <v>9</v>
      </c>
      <c r="F209" s="54">
        <f aca="true" t="shared" si="16" ref="F209:H210">SUM(F210)</f>
        <v>0</v>
      </c>
      <c r="G209" s="100">
        <f t="shared" si="16"/>
        <v>0</v>
      </c>
      <c r="H209" s="66">
        <f t="shared" si="16"/>
        <v>0</v>
      </c>
    </row>
    <row r="210" spans="1:8" ht="45" customHeight="1" hidden="1">
      <c r="A210" s="41" t="s">
        <v>155</v>
      </c>
      <c r="B210" s="6">
        <v>951</v>
      </c>
      <c r="C210" s="7" t="s">
        <v>53</v>
      </c>
      <c r="D210" s="7" t="s">
        <v>206</v>
      </c>
      <c r="E210" s="7" t="s">
        <v>9</v>
      </c>
      <c r="F210" s="54">
        <f t="shared" si="16"/>
        <v>0</v>
      </c>
      <c r="G210" s="100">
        <f t="shared" si="16"/>
        <v>0</v>
      </c>
      <c r="H210" s="66">
        <f t="shared" si="16"/>
        <v>0</v>
      </c>
    </row>
    <row r="211" spans="1:8" ht="30" customHeight="1" hidden="1">
      <c r="A211" s="46" t="s">
        <v>162</v>
      </c>
      <c r="B211" s="6">
        <v>951</v>
      </c>
      <c r="C211" s="7" t="s">
        <v>53</v>
      </c>
      <c r="D211" s="7" t="s">
        <v>206</v>
      </c>
      <c r="E211" s="7" t="s">
        <v>107</v>
      </c>
      <c r="F211" s="54">
        <v>0</v>
      </c>
      <c r="G211" s="100">
        <v>0</v>
      </c>
      <c r="H211" s="66">
        <v>0</v>
      </c>
    </row>
    <row r="212" spans="1:8" ht="15">
      <c r="A212" s="40" t="s">
        <v>81</v>
      </c>
      <c r="B212" s="36">
        <v>951</v>
      </c>
      <c r="C212" s="37" t="s">
        <v>54</v>
      </c>
      <c r="D212" s="37" t="s">
        <v>236</v>
      </c>
      <c r="E212" s="37" t="s">
        <v>9</v>
      </c>
      <c r="F212" s="53">
        <f>F213</f>
        <v>39782.9</v>
      </c>
      <c r="G212" s="96">
        <f>G213</f>
        <v>34391.984</v>
      </c>
      <c r="H212" s="65">
        <f>G212/F212*100</f>
        <v>86.44916283126669</v>
      </c>
    </row>
    <row r="213" spans="1:8" ht="14.25" customHeight="1">
      <c r="A213" s="44" t="s">
        <v>55</v>
      </c>
      <c r="B213" s="6">
        <v>951</v>
      </c>
      <c r="C213" s="7" t="s">
        <v>56</v>
      </c>
      <c r="D213" s="7" t="s">
        <v>236</v>
      </c>
      <c r="E213" s="7" t="s">
        <v>9</v>
      </c>
      <c r="F213" s="54">
        <f>SUM(F214)</f>
        <v>39782.9</v>
      </c>
      <c r="G213" s="100">
        <f>SUM(G214)</f>
        <v>34391.984</v>
      </c>
      <c r="H213" s="66">
        <f aca="true" t="shared" si="17" ref="H213:H219">G213/F213*100</f>
        <v>86.44916283126669</v>
      </c>
    </row>
    <row r="214" spans="1:8" ht="45">
      <c r="A214" s="48" t="s">
        <v>187</v>
      </c>
      <c r="B214" s="6">
        <v>951</v>
      </c>
      <c r="C214" s="7" t="s">
        <v>56</v>
      </c>
      <c r="D214" s="7" t="s">
        <v>284</v>
      </c>
      <c r="E214" s="7" t="s">
        <v>9</v>
      </c>
      <c r="F214" s="54">
        <f>F215+F218+F222+F224</f>
        <v>39782.9</v>
      </c>
      <c r="G214" s="101">
        <f>G215+G218+G222+G224</f>
        <v>34391.984</v>
      </c>
      <c r="H214" s="66">
        <f t="shared" si="17"/>
        <v>86.44916283126669</v>
      </c>
    </row>
    <row r="215" spans="1:8" ht="30">
      <c r="A215" s="41" t="s">
        <v>154</v>
      </c>
      <c r="B215" s="6">
        <v>951</v>
      </c>
      <c r="C215" s="7" t="s">
        <v>56</v>
      </c>
      <c r="D215" s="7" t="s">
        <v>291</v>
      </c>
      <c r="E215" s="7" t="s">
        <v>9</v>
      </c>
      <c r="F215" s="54">
        <f>SUM(F216+F217)</f>
        <v>676</v>
      </c>
      <c r="G215" s="100">
        <f>SUM(G216+G217)</f>
        <v>676</v>
      </c>
      <c r="H215" s="66">
        <f t="shared" si="17"/>
        <v>100</v>
      </c>
    </row>
    <row r="216" spans="1:8" ht="29.25" customHeight="1" hidden="1">
      <c r="A216" s="41" t="s">
        <v>100</v>
      </c>
      <c r="B216" s="6">
        <v>951</v>
      </c>
      <c r="C216" s="7" t="s">
        <v>56</v>
      </c>
      <c r="D216" s="7" t="s">
        <v>291</v>
      </c>
      <c r="E216" s="7" t="s">
        <v>95</v>
      </c>
      <c r="F216" s="54"/>
      <c r="G216" s="100"/>
      <c r="H216" s="66" t="e">
        <f t="shared" si="17"/>
        <v>#DIV/0!</v>
      </c>
    </row>
    <row r="217" spans="1:8" ht="33.75" customHeight="1">
      <c r="A217" s="46" t="s">
        <v>162</v>
      </c>
      <c r="B217" s="6">
        <v>951</v>
      </c>
      <c r="C217" s="7" t="s">
        <v>56</v>
      </c>
      <c r="D217" s="7" t="s">
        <v>291</v>
      </c>
      <c r="E217" s="7" t="s">
        <v>107</v>
      </c>
      <c r="F217" s="54">
        <v>676</v>
      </c>
      <c r="G217" s="100">
        <v>676</v>
      </c>
      <c r="H217" s="66">
        <f t="shared" si="17"/>
        <v>100</v>
      </c>
    </row>
    <row r="218" spans="1:8" ht="60" hidden="1">
      <c r="A218" s="41" t="s">
        <v>230</v>
      </c>
      <c r="B218" s="6">
        <v>951</v>
      </c>
      <c r="C218" s="7" t="s">
        <v>56</v>
      </c>
      <c r="D218" s="7" t="s">
        <v>292</v>
      </c>
      <c r="E218" s="7" t="s">
        <v>9</v>
      </c>
      <c r="F218" s="54">
        <f>SUM(F219)</f>
        <v>0</v>
      </c>
      <c r="G218" s="100">
        <f>SUM(G219)</f>
        <v>0</v>
      </c>
      <c r="H218" s="66" t="e">
        <f t="shared" si="17"/>
        <v>#DIV/0!</v>
      </c>
    </row>
    <row r="219" spans="1:8" ht="30" hidden="1">
      <c r="A219" s="46" t="s">
        <v>162</v>
      </c>
      <c r="B219" s="6">
        <v>951</v>
      </c>
      <c r="C219" s="7" t="s">
        <v>56</v>
      </c>
      <c r="D219" s="7" t="s">
        <v>292</v>
      </c>
      <c r="E219" s="7" t="s">
        <v>107</v>
      </c>
      <c r="F219" s="54"/>
      <c r="G219" s="100"/>
      <c r="H219" s="66" t="e">
        <f t="shared" si="17"/>
        <v>#DIV/0!</v>
      </c>
    </row>
    <row r="220" spans="1:8" ht="47.25" customHeight="1" hidden="1">
      <c r="A220" s="41" t="s">
        <v>184</v>
      </c>
      <c r="B220" s="6">
        <v>951</v>
      </c>
      <c r="C220" s="7" t="s">
        <v>56</v>
      </c>
      <c r="D220" s="7" t="s">
        <v>183</v>
      </c>
      <c r="E220" s="7" t="s">
        <v>9</v>
      </c>
      <c r="F220" s="54">
        <f>SUM(F221)</f>
        <v>0</v>
      </c>
      <c r="G220" s="100">
        <f>SUM(G221)</f>
        <v>0</v>
      </c>
      <c r="H220" s="66">
        <f>SUM(H221)</f>
        <v>0</v>
      </c>
    </row>
    <row r="221" spans="1:8" ht="30" hidden="1">
      <c r="A221" s="46" t="s">
        <v>162</v>
      </c>
      <c r="B221" s="6">
        <v>951</v>
      </c>
      <c r="C221" s="7" t="s">
        <v>56</v>
      </c>
      <c r="D221" s="7" t="s">
        <v>183</v>
      </c>
      <c r="E221" s="7" t="s">
        <v>107</v>
      </c>
      <c r="F221" s="54">
        <v>0</v>
      </c>
      <c r="G221" s="100">
        <v>0</v>
      </c>
      <c r="H221" s="66">
        <v>0</v>
      </c>
    </row>
    <row r="222" spans="1:8" ht="45">
      <c r="A222" s="41" t="s">
        <v>293</v>
      </c>
      <c r="B222" s="6">
        <v>951</v>
      </c>
      <c r="C222" s="7" t="s">
        <v>56</v>
      </c>
      <c r="D222" s="7" t="s">
        <v>294</v>
      </c>
      <c r="E222" s="7" t="s">
        <v>9</v>
      </c>
      <c r="F222" s="54">
        <f>F223</f>
        <v>31215.9</v>
      </c>
      <c r="G222" s="101">
        <f>G223</f>
        <v>25824.984</v>
      </c>
      <c r="H222" s="66">
        <f>G222/F222*100</f>
        <v>82.73022402045112</v>
      </c>
    </row>
    <row r="223" spans="1:8" ht="30">
      <c r="A223" s="46" t="s">
        <v>162</v>
      </c>
      <c r="B223" s="6">
        <v>951</v>
      </c>
      <c r="C223" s="7" t="s">
        <v>56</v>
      </c>
      <c r="D223" s="7" t="s">
        <v>294</v>
      </c>
      <c r="E223" s="7" t="s">
        <v>107</v>
      </c>
      <c r="F223" s="54">
        <v>31215.9</v>
      </c>
      <c r="G223" s="100">
        <v>25824.984</v>
      </c>
      <c r="H223" s="66">
        <f>G223/F223*100</f>
        <v>82.73022402045112</v>
      </c>
    </row>
    <row r="224" spans="1:8" ht="45">
      <c r="A224" s="46" t="s">
        <v>368</v>
      </c>
      <c r="B224" s="6">
        <v>951</v>
      </c>
      <c r="C224" s="7" t="s">
        <v>56</v>
      </c>
      <c r="D224" s="7" t="s">
        <v>369</v>
      </c>
      <c r="E224" s="7" t="s">
        <v>9</v>
      </c>
      <c r="F224" s="54">
        <f>F225</f>
        <v>7891</v>
      </c>
      <c r="G224" s="101">
        <f>G225</f>
        <v>7891</v>
      </c>
      <c r="H224" s="66">
        <f>G224/F224*100</f>
        <v>100</v>
      </c>
    </row>
    <row r="225" spans="1:8" ht="30">
      <c r="A225" s="46" t="s">
        <v>162</v>
      </c>
      <c r="B225" s="6">
        <v>951</v>
      </c>
      <c r="C225" s="7" t="s">
        <v>56</v>
      </c>
      <c r="D225" s="7" t="s">
        <v>369</v>
      </c>
      <c r="E225" s="7" t="s">
        <v>107</v>
      </c>
      <c r="F225" s="54">
        <v>7891</v>
      </c>
      <c r="G225" s="100">
        <v>7891</v>
      </c>
      <c r="H225" s="66">
        <f>G225/F225*100</f>
        <v>100</v>
      </c>
    </row>
    <row r="226" spans="1:8" ht="15">
      <c r="A226" s="40" t="s">
        <v>57</v>
      </c>
      <c r="B226" s="36">
        <v>951</v>
      </c>
      <c r="C226" s="37" t="s">
        <v>58</v>
      </c>
      <c r="D226" s="37" t="s">
        <v>236</v>
      </c>
      <c r="E226" s="37" t="s">
        <v>9</v>
      </c>
      <c r="F226" s="53">
        <f>SUM(F227+F231+F236)</f>
        <v>1783.1200000000001</v>
      </c>
      <c r="G226" s="96">
        <f>SUM(G227+G231+G236)</f>
        <v>1783.08</v>
      </c>
      <c r="H226" s="65">
        <f>G226/F226*100</f>
        <v>99.99775674099331</v>
      </c>
    </row>
    <row r="227" spans="1:8" ht="13.5" customHeight="1">
      <c r="A227" s="44" t="s">
        <v>59</v>
      </c>
      <c r="B227" s="6">
        <v>951</v>
      </c>
      <c r="C227" s="7" t="s">
        <v>60</v>
      </c>
      <c r="D227" s="7" t="s">
        <v>236</v>
      </c>
      <c r="E227" s="7" t="s">
        <v>9</v>
      </c>
      <c r="F227" s="60">
        <f>F228</f>
        <v>1550.49</v>
      </c>
      <c r="G227" s="106">
        <f>G228</f>
        <v>1550.49</v>
      </c>
      <c r="H227" s="66">
        <f aca="true" t="shared" si="18" ref="H227:H249">G227/F227*100</f>
        <v>100</v>
      </c>
    </row>
    <row r="228" spans="1:8" ht="46.5" customHeight="1">
      <c r="A228" s="38" t="s">
        <v>188</v>
      </c>
      <c r="B228" s="6">
        <v>951</v>
      </c>
      <c r="C228" s="7" t="s">
        <v>60</v>
      </c>
      <c r="D228" s="7" t="s">
        <v>295</v>
      </c>
      <c r="E228" s="7" t="s">
        <v>9</v>
      </c>
      <c r="F228" s="60">
        <f>F229</f>
        <v>1550.49</v>
      </c>
      <c r="G228" s="106">
        <f>G229</f>
        <v>1550.49</v>
      </c>
      <c r="H228" s="66">
        <f t="shared" si="18"/>
        <v>100</v>
      </c>
    </row>
    <row r="229" spans="1:8" ht="16.5" customHeight="1">
      <c r="A229" s="41" t="s">
        <v>109</v>
      </c>
      <c r="B229" s="6">
        <v>951</v>
      </c>
      <c r="C229" s="7" t="s">
        <v>60</v>
      </c>
      <c r="D229" s="11" t="s">
        <v>296</v>
      </c>
      <c r="E229" s="7" t="s">
        <v>9</v>
      </c>
      <c r="F229" s="60">
        <f>SUM(F230)</f>
        <v>1550.49</v>
      </c>
      <c r="G229" s="106">
        <f>SUM(G230)</f>
        <v>1550.49</v>
      </c>
      <c r="H229" s="66">
        <f t="shared" si="18"/>
        <v>100</v>
      </c>
    </row>
    <row r="230" spans="1:8" ht="15.75" customHeight="1">
      <c r="A230" s="44" t="s">
        <v>110</v>
      </c>
      <c r="B230" s="6">
        <v>951</v>
      </c>
      <c r="C230" s="7" t="s">
        <v>60</v>
      </c>
      <c r="D230" s="11" t="s">
        <v>296</v>
      </c>
      <c r="E230" s="7" t="s">
        <v>108</v>
      </c>
      <c r="F230" s="60">
        <v>1550.49</v>
      </c>
      <c r="G230" s="106">
        <v>1550.49</v>
      </c>
      <c r="H230" s="66">
        <f t="shared" si="18"/>
        <v>100</v>
      </c>
    </row>
    <row r="231" spans="1:8" ht="17.25" customHeight="1">
      <c r="A231" s="44" t="s">
        <v>61</v>
      </c>
      <c r="B231" s="6">
        <v>951</v>
      </c>
      <c r="C231" s="7" t="s">
        <v>62</v>
      </c>
      <c r="D231" s="7" t="s">
        <v>236</v>
      </c>
      <c r="E231" s="7" t="s">
        <v>9</v>
      </c>
      <c r="F231" s="54">
        <f>SUM(F232)</f>
        <v>40.228</v>
      </c>
      <c r="G231" s="100">
        <f>SUM(G232)</f>
        <v>40.228</v>
      </c>
      <c r="H231" s="66">
        <f t="shared" si="18"/>
        <v>100</v>
      </c>
    </row>
    <row r="232" spans="1:8" ht="22.5" customHeight="1">
      <c r="A232" s="44" t="s">
        <v>63</v>
      </c>
      <c r="B232" s="6">
        <v>951</v>
      </c>
      <c r="C232" s="7" t="s">
        <v>62</v>
      </c>
      <c r="D232" s="7" t="s">
        <v>237</v>
      </c>
      <c r="E232" s="7" t="s">
        <v>9</v>
      </c>
      <c r="F232" s="54">
        <f aca="true" t="shared" si="19" ref="F232:G234">F233</f>
        <v>40.228</v>
      </c>
      <c r="G232" s="100">
        <f t="shared" si="19"/>
        <v>40.228</v>
      </c>
      <c r="H232" s="66">
        <f t="shared" si="18"/>
        <v>100</v>
      </c>
    </row>
    <row r="233" spans="1:8" ht="17.25" customHeight="1">
      <c r="A233" s="44" t="s">
        <v>36</v>
      </c>
      <c r="B233" s="6">
        <v>951</v>
      </c>
      <c r="C233" s="7" t="s">
        <v>62</v>
      </c>
      <c r="D233" s="7" t="s">
        <v>244</v>
      </c>
      <c r="E233" s="10" t="s">
        <v>9</v>
      </c>
      <c r="F233" s="54">
        <f t="shared" si="19"/>
        <v>40.228</v>
      </c>
      <c r="G233" s="100">
        <f t="shared" si="19"/>
        <v>40.228</v>
      </c>
      <c r="H233" s="66">
        <f t="shared" si="18"/>
        <v>100</v>
      </c>
    </row>
    <row r="234" spans="1:8" ht="18" customHeight="1">
      <c r="A234" s="44" t="s">
        <v>37</v>
      </c>
      <c r="B234" s="6">
        <v>951</v>
      </c>
      <c r="C234" s="7" t="s">
        <v>62</v>
      </c>
      <c r="D234" s="7" t="s">
        <v>244</v>
      </c>
      <c r="E234" s="10" t="s">
        <v>9</v>
      </c>
      <c r="F234" s="54">
        <f t="shared" si="19"/>
        <v>40.228</v>
      </c>
      <c r="G234" s="100">
        <f t="shared" si="19"/>
        <v>40.228</v>
      </c>
      <c r="H234" s="66">
        <f t="shared" si="18"/>
        <v>100</v>
      </c>
    </row>
    <row r="235" spans="1:8" ht="17.25" customHeight="1">
      <c r="A235" s="44" t="s">
        <v>110</v>
      </c>
      <c r="B235" s="6">
        <v>951</v>
      </c>
      <c r="C235" s="7" t="s">
        <v>62</v>
      </c>
      <c r="D235" s="7" t="s">
        <v>244</v>
      </c>
      <c r="E235" s="7" t="s">
        <v>108</v>
      </c>
      <c r="F235" s="54">
        <v>40.228</v>
      </c>
      <c r="G235" s="100">
        <v>40.228</v>
      </c>
      <c r="H235" s="66">
        <f t="shared" si="18"/>
        <v>100</v>
      </c>
    </row>
    <row r="236" spans="1:8" ht="17.25" customHeight="1">
      <c r="A236" s="44" t="s">
        <v>90</v>
      </c>
      <c r="B236" s="6">
        <v>951</v>
      </c>
      <c r="C236" s="7" t="s">
        <v>89</v>
      </c>
      <c r="D236" s="11" t="s">
        <v>236</v>
      </c>
      <c r="E236" s="11" t="s">
        <v>9</v>
      </c>
      <c r="F236" s="54">
        <f>SUM(F237)</f>
        <v>192.402</v>
      </c>
      <c r="G236" s="100">
        <f>SUM(G237)</f>
        <v>192.36199999999997</v>
      </c>
      <c r="H236" s="66">
        <f t="shared" si="18"/>
        <v>99.9792101953202</v>
      </c>
    </row>
    <row r="237" spans="1:8" ht="47.25" customHeight="1">
      <c r="A237" s="41" t="s">
        <v>189</v>
      </c>
      <c r="B237" s="6">
        <v>951</v>
      </c>
      <c r="C237" s="7" t="s">
        <v>89</v>
      </c>
      <c r="D237" s="11" t="s">
        <v>297</v>
      </c>
      <c r="E237" s="11" t="s">
        <v>9</v>
      </c>
      <c r="F237" s="54">
        <f>SUM(F238+F243)</f>
        <v>192.402</v>
      </c>
      <c r="G237" s="100">
        <f>SUM(G238+G243)</f>
        <v>192.36199999999997</v>
      </c>
      <c r="H237" s="66">
        <f t="shared" si="18"/>
        <v>99.9792101953202</v>
      </c>
    </row>
    <row r="238" spans="1:8" ht="60" customHeight="1">
      <c r="A238" s="41" t="s">
        <v>190</v>
      </c>
      <c r="B238" s="6">
        <v>951</v>
      </c>
      <c r="C238" s="7" t="s">
        <v>89</v>
      </c>
      <c r="D238" s="11" t="s">
        <v>298</v>
      </c>
      <c r="E238" s="11" t="s">
        <v>9</v>
      </c>
      <c r="F238" s="54">
        <f>SUM(F239+F241)</f>
        <v>139.25</v>
      </c>
      <c r="G238" s="101">
        <f>SUM(G239+G241)</f>
        <v>139.20999999999998</v>
      </c>
      <c r="H238" s="66">
        <f t="shared" si="18"/>
        <v>99.97127468581685</v>
      </c>
    </row>
    <row r="239" spans="1:8" ht="30">
      <c r="A239" s="41" t="s">
        <v>191</v>
      </c>
      <c r="B239" s="6">
        <v>951</v>
      </c>
      <c r="C239" s="7" t="s">
        <v>89</v>
      </c>
      <c r="D239" s="7" t="s">
        <v>299</v>
      </c>
      <c r="E239" s="7" t="s">
        <v>9</v>
      </c>
      <c r="F239" s="54">
        <f>SUM(+F240)</f>
        <v>30</v>
      </c>
      <c r="G239" s="101">
        <f>SUM(+G240)</f>
        <v>30</v>
      </c>
      <c r="H239" s="66">
        <f t="shared" si="18"/>
        <v>100</v>
      </c>
    </row>
    <row r="240" spans="1:8" ht="30">
      <c r="A240" s="46" t="s">
        <v>162</v>
      </c>
      <c r="B240" s="6">
        <v>951</v>
      </c>
      <c r="C240" s="7" t="s">
        <v>89</v>
      </c>
      <c r="D240" s="7" t="s">
        <v>299</v>
      </c>
      <c r="E240" s="7" t="s">
        <v>107</v>
      </c>
      <c r="F240" s="54">
        <v>30</v>
      </c>
      <c r="G240" s="100">
        <v>30</v>
      </c>
      <c r="H240" s="66">
        <f t="shared" si="18"/>
        <v>100</v>
      </c>
    </row>
    <row r="241" spans="1:8" ht="33.75" customHeight="1">
      <c r="A241" s="41" t="s">
        <v>300</v>
      </c>
      <c r="B241" s="6">
        <v>951</v>
      </c>
      <c r="C241" s="7" t="s">
        <v>89</v>
      </c>
      <c r="D241" s="7" t="s">
        <v>301</v>
      </c>
      <c r="E241" s="10" t="s">
        <v>9</v>
      </c>
      <c r="F241" s="54">
        <f>F242</f>
        <v>109.25</v>
      </c>
      <c r="G241" s="101">
        <f>G242</f>
        <v>109.21</v>
      </c>
      <c r="H241" s="66">
        <f t="shared" si="18"/>
        <v>99.96338672768879</v>
      </c>
    </row>
    <row r="242" spans="1:8" ht="30">
      <c r="A242" s="41" t="s">
        <v>100</v>
      </c>
      <c r="B242" s="6">
        <v>951</v>
      </c>
      <c r="C242" s="10" t="s">
        <v>89</v>
      </c>
      <c r="D242" s="7" t="s">
        <v>301</v>
      </c>
      <c r="E242" s="10" t="s">
        <v>95</v>
      </c>
      <c r="F242" s="54">
        <v>109.25</v>
      </c>
      <c r="G242" s="100">
        <v>109.21</v>
      </c>
      <c r="H242" s="66">
        <f t="shared" si="18"/>
        <v>99.96338672768879</v>
      </c>
    </row>
    <row r="243" spans="1:8" ht="18.75" customHeight="1">
      <c r="A243" s="50" t="s">
        <v>192</v>
      </c>
      <c r="B243" s="6">
        <v>951</v>
      </c>
      <c r="C243" s="10" t="s">
        <v>89</v>
      </c>
      <c r="D243" s="7" t="s">
        <v>302</v>
      </c>
      <c r="E243" s="10" t="s">
        <v>9</v>
      </c>
      <c r="F243" s="54">
        <f>SUM(F244)</f>
        <v>53.152</v>
      </c>
      <c r="G243" s="101">
        <f>SUM(G244)</f>
        <v>53.152</v>
      </c>
      <c r="H243" s="66">
        <f t="shared" si="18"/>
        <v>100</v>
      </c>
    </row>
    <row r="244" spans="1:8" ht="48" customHeight="1">
      <c r="A244" s="41" t="s">
        <v>370</v>
      </c>
      <c r="B244" s="6">
        <v>951</v>
      </c>
      <c r="C244" s="7" t="s">
        <v>89</v>
      </c>
      <c r="D244" s="7" t="s">
        <v>371</v>
      </c>
      <c r="E244" s="10" t="s">
        <v>9</v>
      </c>
      <c r="F244" s="54">
        <f>SUM(F245)</f>
        <v>53.152</v>
      </c>
      <c r="G244" s="100">
        <f>SUM(G245)</f>
        <v>53.152</v>
      </c>
      <c r="H244" s="66">
        <f t="shared" si="18"/>
        <v>100</v>
      </c>
    </row>
    <row r="245" spans="1:8" ht="30">
      <c r="A245" s="44" t="s">
        <v>100</v>
      </c>
      <c r="B245" s="6">
        <v>951</v>
      </c>
      <c r="C245" s="10" t="s">
        <v>89</v>
      </c>
      <c r="D245" s="7" t="s">
        <v>371</v>
      </c>
      <c r="E245" s="10" t="s">
        <v>95</v>
      </c>
      <c r="F245" s="54">
        <v>53.152</v>
      </c>
      <c r="G245" s="100">
        <v>53.152</v>
      </c>
      <c r="H245" s="66">
        <f t="shared" si="18"/>
        <v>100</v>
      </c>
    </row>
    <row r="246" spans="1:8" ht="15">
      <c r="A246" s="47" t="s">
        <v>112</v>
      </c>
      <c r="B246" s="36">
        <v>951</v>
      </c>
      <c r="C246" s="39" t="s">
        <v>26</v>
      </c>
      <c r="D246" s="37" t="s">
        <v>236</v>
      </c>
      <c r="E246" s="39" t="s">
        <v>9</v>
      </c>
      <c r="F246" s="54">
        <f aca="true" t="shared" si="20" ref="F246:G248">F247</f>
        <v>67</v>
      </c>
      <c r="G246" s="101">
        <f t="shared" si="20"/>
        <v>67</v>
      </c>
      <c r="H246" s="66">
        <f t="shared" si="18"/>
        <v>100</v>
      </c>
    </row>
    <row r="247" spans="1:8" ht="45">
      <c r="A247" s="50" t="s">
        <v>372</v>
      </c>
      <c r="B247" s="6">
        <v>951</v>
      </c>
      <c r="C247" s="7" t="s">
        <v>164</v>
      </c>
      <c r="D247" s="7" t="s">
        <v>329</v>
      </c>
      <c r="E247" s="7" t="s">
        <v>9</v>
      </c>
      <c r="F247" s="54">
        <f t="shared" si="20"/>
        <v>67</v>
      </c>
      <c r="G247" s="101">
        <f t="shared" si="20"/>
        <v>67</v>
      </c>
      <c r="H247" s="66">
        <f t="shared" si="18"/>
        <v>100</v>
      </c>
    </row>
    <row r="248" spans="1:8" ht="15">
      <c r="A248" s="41" t="s">
        <v>373</v>
      </c>
      <c r="B248" s="6">
        <v>951</v>
      </c>
      <c r="C248" s="7" t="s">
        <v>164</v>
      </c>
      <c r="D248" s="7" t="s">
        <v>330</v>
      </c>
      <c r="E248" s="7" t="s">
        <v>9</v>
      </c>
      <c r="F248" s="54">
        <f t="shared" si="20"/>
        <v>67</v>
      </c>
      <c r="G248" s="101">
        <f t="shared" si="20"/>
        <v>67</v>
      </c>
      <c r="H248" s="66">
        <f t="shared" si="18"/>
        <v>100</v>
      </c>
    </row>
    <row r="249" spans="1:8" ht="30">
      <c r="A249" s="41" t="s">
        <v>100</v>
      </c>
      <c r="B249" s="6">
        <v>951</v>
      </c>
      <c r="C249" s="7" t="s">
        <v>164</v>
      </c>
      <c r="D249" s="7" t="s">
        <v>330</v>
      </c>
      <c r="E249" s="7" t="s">
        <v>95</v>
      </c>
      <c r="F249" s="54">
        <v>67</v>
      </c>
      <c r="G249" s="100">
        <v>67</v>
      </c>
      <c r="H249" s="66">
        <f t="shared" si="18"/>
        <v>100</v>
      </c>
    </row>
    <row r="250" spans="1:8" ht="15.75" customHeight="1">
      <c r="A250" s="40" t="s">
        <v>78</v>
      </c>
      <c r="B250" s="36">
        <v>951</v>
      </c>
      <c r="C250" s="37" t="s">
        <v>75</v>
      </c>
      <c r="D250" s="37" t="s">
        <v>236</v>
      </c>
      <c r="E250" s="37" t="s">
        <v>9</v>
      </c>
      <c r="F250" s="53">
        <f>F251+F255</f>
        <v>928</v>
      </c>
      <c r="G250" s="108">
        <f>G251+G255</f>
        <v>927.989</v>
      </c>
      <c r="H250" s="65">
        <f aca="true" t="shared" si="21" ref="H250:H258">G250/F250*100</f>
        <v>99.99881465517242</v>
      </c>
    </row>
    <row r="251" spans="1:8" ht="18.75" customHeight="1">
      <c r="A251" s="44" t="s">
        <v>76</v>
      </c>
      <c r="B251" s="6">
        <v>951</v>
      </c>
      <c r="C251" s="7" t="s">
        <v>77</v>
      </c>
      <c r="D251" s="7" t="s">
        <v>236</v>
      </c>
      <c r="E251" s="7" t="s">
        <v>9</v>
      </c>
      <c r="F251" s="54">
        <f aca="true" t="shared" si="22" ref="F251:G253">F252</f>
        <v>756</v>
      </c>
      <c r="G251" s="100">
        <f t="shared" si="22"/>
        <v>755.989</v>
      </c>
      <c r="H251" s="66">
        <f t="shared" si="21"/>
        <v>99.99854497354498</v>
      </c>
    </row>
    <row r="252" spans="1:8" ht="31.5" customHeight="1">
      <c r="A252" s="38" t="s">
        <v>188</v>
      </c>
      <c r="B252" s="6">
        <v>951</v>
      </c>
      <c r="C252" s="7" t="s">
        <v>77</v>
      </c>
      <c r="D252" s="7" t="s">
        <v>295</v>
      </c>
      <c r="E252" s="7" t="s">
        <v>9</v>
      </c>
      <c r="F252" s="54">
        <f t="shared" si="22"/>
        <v>756</v>
      </c>
      <c r="G252" s="100">
        <f t="shared" si="22"/>
        <v>755.989</v>
      </c>
      <c r="H252" s="66">
        <f t="shared" si="21"/>
        <v>99.99854497354498</v>
      </c>
    </row>
    <row r="253" spans="1:8" ht="30" customHeight="1">
      <c r="A253" s="41" t="s">
        <v>194</v>
      </c>
      <c r="B253" s="6">
        <v>951</v>
      </c>
      <c r="C253" s="7" t="s">
        <v>77</v>
      </c>
      <c r="D253" s="7" t="s">
        <v>303</v>
      </c>
      <c r="E253" s="7" t="s">
        <v>9</v>
      </c>
      <c r="F253" s="54">
        <f t="shared" si="22"/>
        <v>756</v>
      </c>
      <c r="G253" s="100">
        <f t="shared" si="22"/>
        <v>755.989</v>
      </c>
      <c r="H253" s="66">
        <f t="shared" si="21"/>
        <v>99.99854497354498</v>
      </c>
    </row>
    <row r="254" spans="1:8" ht="15">
      <c r="A254" s="41" t="s">
        <v>101</v>
      </c>
      <c r="B254" s="6">
        <v>951</v>
      </c>
      <c r="C254" s="7" t="s">
        <v>77</v>
      </c>
      <c r="D254" s="7" t="s">
        <v>303</v>
      </c>
      <c r="E254" s="7" t="s">
        <v>96</v>
      </c>
      <c r="F254" s="54">
        <v>756</v>
      </c>
      <c r="G254" s="100">
        <v>755.989</v>
      </c>
      <c r="H254" s="66">
        <f t="shared" si="21"/>
        <v>99.99854497354498</v>
      </c>
    </row>
    <row r="255" spans="1:8" ht="30">
      <c r="A255" s="38" t="s">
        <v>97</v>
      </c>
      <c r="B255" s="6">
        <v>951</v>
      </c>
      <c r="C255" s="7" t="s">
        <v>77</v>
      </c>
      <c r="D255" s="7" t="s">
        <v>237</v>
      </c>
      <c r="E255" s="7" t="s">
        <v>9</v>
      </c>
      <c r="F255" s="54">
        <f>F256</f>
        <v>172</v>
      </c>
      <c r="G255" s="101">
        <f>G256</f>
        <v>172</v>
      </c>
      <c r="H255" s="66">
        <f t="shared" si="21"/>
        <v>100</v>
      </c>
    </row>
    <row r="256" spans="1:8" ht="30">
      <c r="A256" s="44" t="s">
        <v>37</v>
      </c>
      <c r="B256" s="6">
        <v>951</v>
      </c>
      <c r="C256" s="7" t="s">
        <v>77</v>
      </c>
      <c r="D256" s="7" t="s">
        <v>244</v>
      </c>
      <c r="E256" s="7" t="s">
        <v>9</v>
      </c>
      <c r="F256" s="54">
        <f>F257</f>
        <v>172</v>
      </c>
      <c r="G256" s="101">
        <f>G257</f>
        <v>172</v>
      </c>
      <c r="H256" s="66">
        <f t="shared" si="21"/>
        <v>100</v>
      </c>
    </row>
    <row r="257" spans="1:8" ht="15">
      <c r="A257" s="41" t="s">
        <v>101</v>
      </c>
      <c r="B257" s="6">
        <v>951</v>
      </c>
      <c r="C257" s="7" t="s">
        <v>77</v>
      </c>
      <c r="D257" s="7" t="s">
        <v>244</v>
      </c>
      <c r="E257" s="7" t="s">
        <v>96</v>
      </c>
      <c r="F257" s="54">
        <v>172</v>
      </c>
      <c r="G257" s="100">
        <v>172</v>
      </c>
      <c r="H257" s="66">
        <f t="shared" si="21"/>
        <v>100</v>
      </c>
    </row>
    <row r="258" spans="1:8" ht="45">
      <c r="A258" s="40" t="s">
        <v>79</v>
      </c>
      <c r="B258" s="36">
        <v>951</v>
      </c>
      <c r="C258" s="37" t="s">
        <v>71</v>
      </c>
      <c r="D258" s="37" t="s">
        <v>236</v>
      </c>
      <c r="E258" s="37" t="s">
        <v>9</v>
      </c>
      <c r="F258" s="53">
        <f>F259+F265</f>
        <v>30696.699999999997</v>
      </c>
      <c r="G258" s="108">
        <f>G259+G265</f>
        <v>28179.804</v>
      </c>
      <c r="H258" s="65">
        <f t="shared" si="21"/>
        <v>91.80076034231693</v>
      </c>
    </row>
    <row r="259" spans="1:8" ht="45">
      <c r="A259" s="46" t="s">
        <v>113</v>
      </c>
      <c r="B259" s="6">
        <v>951</v>
      </c>
      <c r="C259" s="7" t="s">
        <v>72</v>
      </c>
      <c r="D259" s="7" t="s">
        <v>236</v>
      </c>
      <c r="E259" s="7" t="s">
        <v>9</v>
      </c>
      <c r="F259" s="54">
        <f>SUM(F260)</f>
        <v>22655.8</v>
      </c>
      <c r="G259" s="100">
        <f>SUM(G260)</f>
        <v>22655.8</v>
      </c>
      <c r="H259" s="66">
        <f aca="true" t="shared" si="23" ref="H259:H272">G259/F259*100</f>
        <v>100</v>
      </c>
    </row>
    <row r="260" spans="1:8" ht="30">
      <c r="A260" s="35" t="s">
        <v>97</v>
      </c>
      <c r="B260" s="6">
        <v>951</v>
      </c>
      <c r="C260" s="7" t="s">
        <v>72</v>
      </c>
      <c r="D260" s="7" t="s">
        <v>237</v>
      </c>
      <c r="E260" s="7" t="s">
        <v>9</v>
      </c>
      <c r="F260" s="54">
        <f>SUM(F261+F263)</f>
        <v>22655.8</v>
      </c>
      <c r="G260" s="100">
        <f>SUM(G261+G263)</f>
        <v>22655.8</v>
      </c>
      <c r="H260" s="66">
        <f t="shared" si="23"/>
        <v>100</v>
      </c>
    </row>
    <row r="261" spans="1:8" ht="45">
      <c r="A261" s="46" t="s">
        <v>114</v>
      </c>
      <c r="B261" s="6">
        <v>951</v>
      </c>
      <c r="C261" s="7" t="s">
        <v>72</v>
      </c>
      <c r="D261" s="12" t="s">
        <v>374</v>
      </c>
      <c r="E261" s="12" t="s">
        <v>9</v>
      </c>
      <c r="F261" s="54">
        <f>F262</f>
        <v>14474</v>
      </c>
      <c r="G261" s="100">
        <f>G262</f>
        <v>14474</v>
      </c>
      <c r="H261" s="66">
        <f t="shared" si="23"/>
        <v>100</v>
      </c>
    </row>
    <row r="262" spans="1:8" ht="17.25" customHeight="1">
      <c r="A262" s="46" t="s">
        <v>25</v>
      </c>
      <c r="B262" s="6">
        <v>951</v>
      </c>
      <c r="C262" s="7" t="s">
        <v>72</v>
      </c>
      <c r="D262" s="12" t="s">
        <v>374</v>
      </c>
      <c r="E262" s="12" t="s">
        <v>14</v>
      </c>
      <c r="F262" s="54">
        <v>14474</v>
      </c>
      <c r="G262" s="100">
        <v>14474</v>
      </c>
      <c r="H262" s="66">
        <f t="shared" si="23"/>
        <v>100</v>
      </c>
    </row>
    <row r="263" spans="1:8" ht="45">
      <c r="A263" s="46" t="s">
        <v>115</v>
      </c>
      <c r="B263" s="6">
        <v>951</v>
      </c>
      <c r="C263" s="7" t="s">
        <v>72</v>
      </c>
      <c r="D263" s="12" t="s">
        <v>304</v>
      </c>
      <c r="E263" s="12" t="s">
        <v>9</v>
      </c>
      <c r="F263" s="54">
        <f>SUM(F264)</f>
        <v>8181.8</v>
      </c>
      <c r="G263" s="100">
        <f>SUM(G264)</f>
        <v>8181.8</v>
      </c>
      <c r="H263" s="66">
        <f t="shared" si="23"/>
        <v>100</v>
      </c>
    </row>
    <row r="264" spans="1:8" ht="16.5" customHeight="1">
      <c r="A264" s="46" t="s">
        <v>25</v>
      </c>
      <c r="B264" s="6">
        <v>951</v>
      </c>
      <c r="C264" s="7" t="s">
        <v>72</v>
      </c>
      <c r="D264" s="12" t="s">
        <v>304</v>
      </c>
      <c r="E264" s="12" t="s">
        <v>14</v>
      </c>
      <c r="F264" s="54">
        <v>8181.8</v>
      </c>
      <c r="G264" s="100">
        <v>8181.8</v>
      </c>
      <c r="H264" s="66">
        <f t="shared" si="23"/>
        <v>100</v>
      </c>
    </row>
    <row r="265" spans="1:8" ht="30">
      <c r="A265" s="44" t="s">
        <v>176</v>
      </c>
      <c r="B265" s="6">
        <v>951</v>
      </c>
      <c r="C265" s="7" t="s">
        <v>177</v>
      </c>
      <c r="D265" s="7" t="s">
        <v>236</v>
      </c>
      <c r="E265" s="7" t="s">
        <v>9</v>
      </c>
      <c r="F265" s="54">
        <f>F266</f>
        <v>8040.9</v>
      </c>
      <c r="G265" s="101">
        <f>G266</f>
        <v>5524.004</v>
      </c>
      <c r="H265" s="66">
        <f t="shared" si="23"/>
        <v>68.69882724570633</v>
      </c>
    </row>
    <row r="266" spans="1:8" ht="30">
      <c r="A266" s="35" t="s">
        <v>97</v>
      </c>
      <c r="B266" s="6">
        <v>951</v>
      </c>
      <c r="C266" s="7" t="s">
        <v>177</v>
      </c>
      <c r="D266" s="7" t="s">
        <v>237</v>
      </c>
      <c r="E266" s="7" t="s">
        <v>9</v>
      </c>
      <c r="F266" s="54">
        <f>F267+F269+F271</f>
        <v>8040.9</v>
      </c>
      <c r="G266" s="101">
        <f>G267+G269+G271</f>
        <v>5524.004</v>
      </c>
      <c r="H266" s="66">
        <f t="shared" si="23"/>
        <v>68.69882724570633</v>
      </c>
    </row>
    <row r="267" spans="1:8" ht="45">
      <c r="A267" s="94" t="s">
        <v>342</v>
      </c>
      <c r="B267" s="6">
        <v>951</v>
      </c>
      <c r="C267" s="7" t="s">
        <v>177</v>
      </c>
      <c r="D267" s="7" t="s">
        <v>343</v>
      </c>
      <c r="E267" s="7" t="s">
        <v>9</v>
      </c>
      <c r="F267" s="54">
        <f>F268</f>
        <v>206.2</v>
      </c>
      <c r="G267" s="100">
        <f>G268</f>
        <v>206.2</v>
      </c>
      <c r="H267" s="66">
        <f t="shared" si="23"/>
        <v>100</v>
      </c>
    </row>
    <row r="268" spans="1:8" ht="15">
      <c r="A268" s="46" t="s">
        <v>25</v>
      </c>
      <c r="B268" s="6">
        <v>951</v>
      </c>
      <c r="C268" s="7" t="s">
        <v>177</v>
      </c>
      <c r="D268" s="7" t="s">
        <v>343</v>
      </c>
      <c r="E268" s="7" t="s">
        <v>14</v>
      </c>
      <c r="F268" s="54">
        <v>206.2</v>
      </c>
      <c r="G268" s="100">
        <v>206.2</v>
      </c>
      <c r="H268" s="66">
        <f t="shared" si="23"/>
        <v>100</v>
      </c>
    </row>
    <row r="269" spans="1:8" ht="60">
      <c r="A269" s="35" t="s">
        <v>348</v>
      </c>
      <c r="B269" s="6">
        <v>951</v>
      </c>
      <c r="C269" s="7" t="s">
        <v>177</v>
      </c>
      <c r="D269" s="7" t="s">
        <v>261</v>
      </c>
      <c r="E269" s="7" t="s">
        <v>9</v>
      </c>
      <c r="F269" s="54">
        <f>F270</f>
        <v>7748.7</v>
      </c>
      <c r="G269" s="101">
        <f>G270</f>
        <v>5231.804</v>
      </c>
      <c r="H269" s="66">
        <f t="shared" si="23"/>
        <v>67.51847406661763</v>
      </c>
    </row>
    <row r="270" spans="1:8" ht="15">
      <c r="A270" s="46" t="s">
        <v>25</v>
      </c>
      <c r="B270" s="6">
        <v>951</v>
      </c>
      <c r="C270" s="7" t="s">
        <v>177</v>
      </c>
      <c r="D270" s="7" t="s">
        <v>261</v>
      </c>
      <c r="E270" s="7" t="s">
        <v>14</v>
      </c>
      <c r="F270" s="54">
        <v>7748.7</v>
      </c>
      <c r="G270" s="100">
        <v>5231.804</v>
      </c>
      <c r="H270" s="66">
        <f t="shared" si="23"/>
        <v>67.51847406661763</v>
      </c>
    </row>
    <row r="271" spans="1:8" ht="60">
      <c r="A271" s="38" t="s">
        <v>375</v>
      </c>
      <c r="B271" s="6">
        <v>951</v>
      </c>
      <c r="C271" s="7" t="s">
        <v>177</v>
      </c>
      <c r="D271" s="7" t="s">
        <v>376</v>
      </c>
      <c r="E271" s="7" t="s">
        <v>9</v>
      </c>
      <c r="F271" s="54">
        <f>F272</f>
        <v>86</v>
      </c>
      <c r="G271" s="101">
        <f>G272</f>
        <v>86</v>
      </c>
      <c r="H271" s="66">
        <f t="shared" si="23"/>
        <v>100</v>
      </c>
    </row>
    <row r="272" spans="1:8" ht="15">
      <c r="A272" s="46" t="s">
        <v>25</v>
      </c>
      <c r="B272" s="6">
        <v>951</v>
      </c>
      <c r="C272" s="7" t="s">
        <v>177</v>
      </c>
      <c r="D272" s="7" t="s">
        <v>376</v>
      </c>
      <c r="E272" s="7" t="s">
        <v>14</v>
      </c>
      <c r="F272" s="54">
        <v>86</v>
      </c>
      <c r="G272" s="100">
        <v>86</v>
      </c>
      <c r="H272" s="66">
        <f t="shared" si="23"/>
        <v>100</v>
      </c>
    </row>
    <row r="273" spans="1:24" ht="60" customHeight="1">
      <c r="A273" s="43" t="s">
        <v>92</v>
      </c>
      <c r="B273" s="3">
        <v>987</v>
      </c>
      <c r="C273" s="4" t="s">
        <v>7</v>
      </c>
      <c r="D273" s="4" t="s">
        <v>236</v>
      </c>
      <c r="E273" s="4" t="s">
        <v>9</v>
      </c>
      <c r="F273" s="55">
        <f>SUM(F274+F348+F360)</f>
        <v>338885.855</v>
      </c>
      <c r="G273" s="103">
        <f>SUM(G274+G348+G360)</f>
        <v>337059.013</v>
      </c>
      <c r="H273" s="64">
        <f>G273/F273*100</f>
        <v>99.4609270428239</v>
      </c>
      <c r="X273" s="24"/>
    </row>
    <row r="274" spans="1:24" ht="17.25" customHeight="1">
      <c r="A274" s="51" t="s">
        <v>20</v>
      </c>
      <c r="B274" s="36">
        <v>987</v>
      </c>
      <c r="C274" s="39" t="s">
        <v>21</v>
      </c>
      <c r="D274" s="37" t="s">
        <v>236</v>
      </c>
      <c r="E274" s="39" t="s">
        <v>9</v>
      </c>
      <c r="F274" s="59">
        <f>SUM(F275+F292+F323+F331+F319)</f>
        <v>331934.48699999996</v>
      </c>
      <c r="G274" s="111">
        <f>SUM(G275+G292+G323+G331+G319)</f>
        <v>331473.931</v>
      </c>
      <c r="H274" s="65">
        <f>G274/F274*100</f>
        <v>99.86125093413388</v>
      </c>
      <c r="X274" s="24"/>
    </row>
    <row r="275" spans="1:24" ht="17.25" customHeight="1">
      <c r="A275" s="41" t="s">
        <v>64</v>
      </c>
      <c r="B275" s="6">
        <v>987</v>
      </c>
      <c r="C275" s="7" t="s">
        <v>22</v>
      </c>
      <c r="D275" s="7" t="s">
        <v>236</v>
      </c>
      <c r="E275" s="7" t="s">
        <v>9</v>
      </c>
      <c r="F275" s="61">
        <f>SUM(F276+F283)</f>
        <v>117690.05</v>
      </c>
      <c r="G275" s="57">
        <f>SUM(G276+G283)</f>
        <v>117533.10100000001</v>
      </c>
      <c r="H275" s="66">
        <f aca="true" t="shared" si="24" ref="H275:H336">G275/F275*100</f>
        <v>99.86664208231707</v>
      </c>
      <c r="X275" s="24"/>
    </row>
    <row r="276" spans="1:24" ht="45">
      <c r="A276" s="41" t="s">
        <v>186</v>
      </c>
      <c r="B276" s="6">
        <v>987</v>
      </c>
      <c r="C276" s="7" t="s">
        <v>22</v>
      </c>
      <c r="D276" s="7" t="s">
        <v>286</v>
      </c>
      <c r="E276" s="7" t="s">
        <v>9</v>
      </c>
      <c r="F276" s="61">
        <f>SUM(F277+F279+F281)</f>
        <v>117685.25</v>
      </c>
      <c r="G276" s="57">
        <f>SUM(G277+G279+G281)</f>
        <v>117528.301</v>
      </c>
      <c r="H276" s="66">
        <f t="shared" si="24"/>
        <v>99.86663664307974</v>
      </c>
      <c r="X276" s="24"/>
    </row>
    <row r="277" spans="1:24" ht="45">
      <c r="A277" s="41" t="s">
        <v>196</v>
      </c>
      <c r="B277" s="6">
        <v>987</v>
      </c>
      <c r="C277" s="7" t="s">
        <v>22</v>
      </c>
      <c r="D277" s="7" t="s">
        <v>305</v>
      </c>
      <c r="E277" s="7" t="s">
        <v>9</v>
      </c>
      <c r="F277" s="61">
        <f>SUM(F278:F278)</f>
        <v>45460.85</v>
      </c>
      <c r="G277" s="112">
        <f>SUM(G278:G278)</f>
        <v>45360.82</v>
      </c>
      <c r="H277" s="66">
        <f t="shared" si="24"/>
        <v>99.77996451892123</v>
      </c>
      <c r="X277" s="24"/>
    </row>
    <row r="278" spans="1:24" ht="30">
      <c r="A278" s="46" t="s">
        <v>162</v>
      </c>
      <c r="B278" s="6">
        <v>987</v>
      </c>
      <c r="C278" s="7" t="s">
        <v>22</v>
      </c>
      <c r="D278" s="7" t="s">
        <v>305</v>
      </c>
      <c r="E278" s="7" t="s">
        <v>107</v>
      </c>
      <c r="F278" s="61">
        <v>45460.85</v>
      </c>
      <c r="G278" s="112">
        <v>45360.82</v>
      </c>
      <c r="H278" s="66">
        <f t="shared" si="24"/>
        <v>99.77996451892123</v>
      </c>
      <c r="X278" s="24"/>
    </row>
    <row r="279" spans="1:24" ht="15">
      <c r="A279" s="41" t="s">
        <v>362</v>
      </c>
      <c r="B279" s="6">
        <v>987</v>
      </c>
      <c r="C279" s="7" t="s">
        <v>22</v>
      </c>
      <c r="D279" s="7" t="s">
        <v>377</v>
      </c>
      <c r="E279" s="7" t="s">
        <v>9</v>
      </c>
      <c r="F279" s="61">
        <f>F280</f>
        <v>656.4</v>
      </c>
      <c r="G279" s="57">
        <f>G280</f>
        <v>599.481</v>
      </c>
      <c r="H279" s="66">
        <f t="shared" si="24"/>
        <v>91.32861060329068</v>
      </c>
      <c r="X279" s="24"/>
    </row>
    <row r="280" spans="1:24" ht="30">
      <c r="A280" s="50" t="s">
        <v>162</v>
      </c>
      <c r="B280" s="6">
        <v>987</v>
      </c>
      <c r="C280" s="7" t="s">
        <v>22</v>
      </c>
      <c r="D280" s="7" t="s">
        <v>377</v>
      </c>
      <c r="E280" s="7" t="s">
        <v>107</v>
      </c>
      <c r="F280" s="61">
        <v>656.4</v>
      </c>
      <c r="G280" s="112">
        <v>599.481</v>
      </c>
      <c r="H280" s="66">
        <f t="shared" si="24"/>
        <v>91.32861060329068</v>
      </c>
      <c r="X280" s="24"/>
    </row>
    <row r="281" spans="1:24" ht="60.75" customHeight="1">
      <c r="A281" s="41" t="s">
        <v>117</v>
      </c>
      <c r="B281" s="6">
        <v>987</v>
      </c>
      <c r="C281" s="7" t="s">
        <v>22</v>
      </c>
      <c r="D281" s="7" t="s">
        <v>306</v>
      </c>
      <c r="E281" s="7" t="s">
        <v>9</v>
      </c>
      <c r="F281" s="61">
        <f>SUM(F282:F282)</f>
        <v>71568</v>
      </c>
      <c r="G281" s="112">
        <f>SUM(G282:G282)</f>
        <v>71568</v>
      </c>
      <c r="H281" s="66">
        <f t="shared" si="24"/>
        <v>100</v>
      </c>
      <c r="X281" s="24"/>
    </row>
    <row r="282" spans="1:24" ht="30">
      <c r="A282" s="46" t="s">
        <v>162</v>
      </c>
      <c r="B282" s="6">
        <v>987</v>
      </c>
      <c r="C282" s="7" t="s">
        <v>22</v>
      </c>
      <c r="D282" s="7" t="s">
        <v>306</v>
      </c>
      <c r="E282" s="7" t="s">
        <v>107</v>
      </c>
      <c r="F282" s="61">
        <v>71568</v>
      </c>
      <c r="G282" s="112">
        <v>71568</v>
      </c>
      <c r="H282" s="66">
        <f t="shared" si="24"/>
        <v>100</v>
      </c>
      <c r="X282" s="24"/>
    </row>
    <row r="283" spans="1:24" ht="75">
      <c r="A283" s="41" t="s">
        <v>262</v>
      </c>
      <c r="B283" s="6">
        <v>987</v>
      </c>
      <c r="C283" s="7" t="s">
        <v>22</v>
      </c>
      <c r="D283" s="7" t="s">
        <v>263</v>
      </c>
      <c r="E283" s="7" t="s">
        <v>9</v>
      </c>
      <c r="F283" s="61">
        <f aca="true" t="shared" si="25" ref="F283:G285">F284</f>
        <v>4.8</v>
      </c>
      <c r="G283" s="57">
        <f t="shared" si="25"/>
        <v>4.8</v>
      </c>
      <c r="H283" s="66">
        <f t="shared" si="24"/>
        <v>100</v>
      </c>
      <c r="X283" s="24"/>
    </row>
    <row r="284" spans="1:24" ht="45">
      <c r="A284" s="41" t="s">
        <v>324</v>
      </c>
      <c r="B284" s="6">
        <v>987</v>
      </c>
      <c r="C284" s="7" t="s">
        <v>22</v>
      </c>
      <c r="D284" s="7" t="s">
        <v>325</v>
      </c>
      <c r="E284" s="7" t="s">
        <v>9</v>
      </c>
      <c r="F284" s="61">
        <f t="shared" si="25"/>
        <v>4.8</v>
      </c>
      <c r="G284" s="57">
        <f t="shared" si="25"/>
        <v>4.8</v>
      </c>
      <c r="H284" s="66">
        <f t="shared" si="24"/>
        <v>100</v>
      </c>
      <c r="X284" s="24"/>
    </row>
    <row r="285" spans="1:24" ht="30">
      <c r="A285" s="41" t="s">
        <v>341</v>
      </c>
      <c r="B285" s="6">
        <v>987</v>
      </c>
      <c r="C285" s="7" t="s">
        <v>22</v>
      </c>
      <c r="D285" s="7" t="s">
        <v>327</v>
      </c>
      <c r="E285" s="7" t="s">
        <v>9</v>
      </c>
      <c r="F285" s="61">
        <f t="shared" si="25"/>
        <v>4.8</v>
      </c>
      <c r="G285" s="57">
        <f t="shared" si="25"/>
        <v>4.8</v>
      </c>
      <c r="H285" s="66">
        <f t="shared" si="24"/>
        <v>100</v>
      </c>
      <c r="X285" s="24"/>
    </row>
    <row r="286" spans="1:24" ht="30">
      <c r="A286" s="50" t="s">
        <v>162</v>
      </c>
      <c r="B286" s="6">
        <v>987</v>
      </c>
      <c r="C286" s="7" t="s">
        <v>22</v>
      </c>
      <c r="D286" s="7" t="s">
        <v>327</v>
      </c>
      <c r="E286" s="7" t="s">
        <v>107</v>
      </c>
      <c r="F286" s="61">
        <v>4.8</v>
      </c>
      <c r="G286" s="112">
        <v>4.8</v>
      </c>
      <c r="H286" s="66">
        <f t="shared" si="24"/>
        <v>100</v>
      </c>
      <c r="X286" s="24"/>
    </row>
    <row r="287" spans="1:24" ht="45" hidden="1">
      <c r="A287" s="41" t="s">
        <v>118</v>
      </c>
      <c r="B287" s="6">
        <v>987</v>
      </c>
      <c r="C287" s="7" t="s">
        <v>22</v>
      </c>
      <c r="D287" s="7" t="s">
        <v>195</v>
      </c>
      <c r="E287" s="7" t="s">
        <v>116</v>
      </c>
      <c r="F287" s="61"/>
      <c r="G287" s="112"/>
      <c r="H287" s="66" t="e">
        <f t="shared" si="24"/>
        <v>#DIV/0!</v>
      </c>
      <c r="X287" s="24"/>
    </row>
    <row r="288" spans="1:24" ht="60" hidden="1">
      <c r="A288" s="41" t="s">
        <v>170</v>
      </c>
      <c r="B288" s="6">
        <v>987</v>
      </c>
      <c r="C288" s="7" t="s">
        <v>22</v>
      </c>
      <c r="D288" s="7" t="s">
        <v>165</v>
      </c>
      <c r="E288" s="7" t="s">
        <v>9</v>
      </c>
      <c r="F288" s="61">
        <f>SUM(F289)</f>
        <v>0</v>
      </c>
      <c r="G288" s="112">
        <f>SUM(G289)</f>
        <v>0</v>
      </c>
      <c r="H288" s="66" t="e">
        <f t="shared" si="24"/>
        <v>#DIV/0!</v>
      </c>
      <c r="X288" s="24"/>
    </row>
    <row r="289" spans="1:24" ht="45" hidden="1">
      <c r="A289" s="41" t="s">
        <v>118</v>
      </c>
      <c r="B289" s="6">
        <v>987</v>
      </c>
      <c r="C289" s="7" t="s">
        <v>22</v>
      </c>
      <c r="D289" s="7" t="s">
        <v>165</v>
      </c>
      <c r="E289" s="7" t="s">
        <v>116</v>
      </c>
      <c r="F289" s="61"/>
      <c r="G289" s="112"/>
      <c r="H289" s="66" t="e">
        <f t="shared" si="24"/>
        <v>#DIV/0!</v>
      </c>
      <c r="X289" s="24"/>
    </row>
    <row r="290" spans="1:24" ht="105" hidden="1">
      <c r="A290" s="41" t="s">
        <v>217</v>
      </c>
      <c r="B290" s="6">
        <v>987</v>
      </c>
      <c r="C290" s="7" t="s">
        <v>22</v>
      </c>
      <c r="D290" s="7" t="s">
        <v>178</v>
      </c>
      <c r="E290" s="7" t="s">
        <v>9</v>
      </c>
      <c r="F290" s="61">
        <f>SUM(F291)</f>
        <v>0</v>
      </c>
      <c r="G290" s="112">
        <f>SUM(G291)</f>
        <v>0</v>
      </c>
      <c r="H290" s="66" t="e">
        <f t="shared" si="24"/>
        <v>#DIV/0!</v>
      </c>
      <c r="X290" s="24"/>
    </row>
    <row r="291" spans="1:24" ht="45" hidden="1">
      <c r="A291" s="41" t="s">
        <v>118</v>
      </c>
      <c r="B291" s="6">
        <v>987</v>
      </c>
      <c r="C291" s="7" t="s">
        <v>22</v>
      </c>
      <c r="D291" s="7" t="s">
        <v>178</v>
      </c>
      <c r="E291" s="7" t="s">
        <v>116</v>
      </c>
      <c r="F291" s="61"/>
      <c r="G291" s="112"/>
      <c r="H291" s="66" t="e">
        <f t="shared" si="24"/>
        <v>#DIV/0!</v>
      </c>
      <c r="X291" s="24"/>
    </row>
    <row r="292" spans="1:24" ht="15">
      <c r="A292" s="41" t="s">
        <v>23</v>
      </c>
      <c r="B292" s="6">
        <v>987</v>
      </c>
      <c r="C292" s="7" t="s">
        <v>24</v>
      </c>
      <c r="D292" s="7" t="s">
        <v>236</v>
      </c>
      <c r="E292" s="7" t="s">
        <v>9</v>
      </c>
      <c r="F292" s="61">
        <f>SUM(F293+F315)</f>
        <v>162643.20500000002</v>
      </c>
      <c r="G292" s="57">
        <f>SUM(G293+G315)</f>
        <v>162418.508</v>
      </c>
      <c r="H292" s="66">
        <f t="shared" si="24"/>
        <v>99.86184667229104</v>
      </c>
      <c r="X292" s="24"/>
    </row>
    <row r="293" spans="1:24" ht="45">
      <c r="A293" s="41" t="s">
        <v>186</v>
      </c>
      <c r="B293" s="6">
        <v>987</v>
      </c>
      <c r="C293" s="7" t="s">
        <v>24</v>
      </c>
      <c r="D293" s="7" t="s">
        <v>286</v>
      </c>
      <c r="E293" s="7" t="s">
        <v>9</v>
      </c>
      <c r="F293" s="61">
        <f>SUM(F294+F297+F301+F303+F305+F312)</f>
        <v>162626.605</v>
      </c>
      <c r="G293" s="112">
        <f>SUM(G294+G297+G301+G303+G305+G312)</f>
        <v>162401.91</v>
      </c>
      <c r="H293" s="66">
        <f t="shared" si="24"/>
        <v>99.86183380019523</v>
      </c>
      <c r="X293" s="24"/>
    </row>
    <row r="294" spans="1:24" ht="45">
      <c r="A294" s="41" t="s">
        <v>201</v>
      </c>
      <c r="B294" s="6">
        <v>987</v>
      </c>
      <c r="C294" s="7" t="s">
        <v>24</v>
      </c>
      <c r="D294" s="7" t="s">
        <v>308</v>
      </c>
      <c r="E294" s="7" t="s">
        <v>9</v>
      </c>
      <c r="F294" s="61">
        <f>SUM(F295:F296)</f>
        <v>49722.205</v>
      </c>
      <c r="G294" s="112">
        <f>SUM(G295:G296)</f>
        <v>49602.203</v>
      </c>
      <c r="H294" s="66">
        <f t="shared" si="24"/>
        <v>99.7586551119364</v>
      </c>
      <c r="X294" s="24"/>
    </row>
    <row r="295" spans="1:24" ht="30">
      <c r="A295" s="46" t="s">
        <v>162</v>
      </c>
      <c r="B295" s="6">
        <v>987</v>
      </c>
      <c r="C295" s="7" t="s">
        <v>24</v>
      </c>
      <c r="D295" s="7" t="s">
        <v>308</v>
      </c>
      <c r="E295" s="7" t="s">
        <v>107</v>
      </c>
      <c r="F295" s="61">
        <v>49722.205</v>
      </c>
      <c r="G295" s="112">
        <v>49602.203</v>
      </c>
      <c r="H295" s="66">
        <f t="shared" si="24"/>
        <v>99.7586551119364</v>
      </c>
      <c r="X295" s="24"/>
    </row>
    <row r="296" spans="1:24" ht="15" hidden="1">
      <c r="A296" s="41"/>
      <c r="B296" s="6">
        <v>987</v>
      </c>
      <c r="C296" s="7" t="s">
        <v>24</v>
      </c>
      <c r="D296" s="7" t="s">
        <v>198</v>
      </c>
      <c r="E296" s="7" t="s">
        <v>107</v>
      </c>
      <c r="F296" s="61"/>
      <c r="G296" s="112"/>
      <c r="H296" s="66" t="e">
        <f t="shared" si="24"/>
        <v>#DIV/0!</v>
      </c>
      <c r="X296" s="24"/>
    </row>
    <row r="297" spans="1:24" ht="15">
      <c r="A297" s="41" t="s">
        <v>362</v>
      </c>
      <c r="B297" s="6">
        <v>987</v>
      </c>
      <c r="C297" s="7" t="s">
        <v>24</v>
      </c>
      <c r="D297" s="7" t="s">
        <v>377</v>
      </c>
      <c r="E297" s="7" t="s">
        <v>9</v>
      </c>
      <c r="F297" s="61">
        <f>SUM(F298:F300)</f>
        <v>1388.4</v>
      </c>
      <c r="G297" s="112">
        <f>SUM(G298:G300)</f>
        <v>1283.707</v>
      </c>
      <c r="H297" s="66">
        <f t="shared" si="24"/>
        <v>92.45944972630366</v>
      </c>
      <c r="X297" s="24"/>
    </row>
    <row r="298" spans="1:24" ht="30" hidden="1">
      <c r="A298" s="50" t="s">
        <v>162</v>
      </c>
      <c r="B298" s="6">
        <v>987</v>
      </c>
      <c r="C298" s="7" t="s">
        <v>24</v>
      </c>
      <c r="D298" s="7" t="s">
        <v>377</v>
      </c>
      <c r="E298" s="7" t="s">
        <v>107</v>
      </c>
      <c r="F298" s="61"/>
      <c r="G298" s="112"/>
      <c r="H298" s="66" t="e">
        <f t="shared" si="24"/>
        <v>#DIV/0!</v>
      </c>
      <c r="X298" s="24"/>
    </row>
    <row r="299" spans="1:24" ht="30" hidden="1">
      <c r="A299" s="41" t="s">
        <v>100</v>
      </c>
      <c r="B299" s="6">
        <v>987</v>
      </c>
      <c r="C299" s="7" t="s">
        <v>24</v>
      </c>
      <c r="D299" s="7" t="s">
        <v>199</v>
      </c>
      <c r="E299" s="7" t="s">
        <v>95</v>
      </c>
      <c r="F299" s="61"/>
      <c r="G299" s="112"/>
      <c r="H299" s="66" t="e">
        <f t="shared" si="24"/>
        <v>#DIV/0!</v>
      </c>
      <c r="X299" s="24"/>
    </row>
    <row r="300" spans="1:24" ht="30">
      <c r="A300" s="46" t="s">
        <v>162</v>
      </c>
      <c r="B300" s="6">
        <v>987</v>
      </c>
      <c r="C300" s="7" t="s">
        <v>24</v>
      </c>
      <c r="D300" s="7" t="s">
        <v>377</v>
      </c>
      <c r="E300" s="7" t="s">
        <v>107</v>
      </c>
      <c r="F300" s="61">
        <v>1388.4</v>
      </c>
      <c r="G300" s="112">
        <v>1283.707</v>
      </c>
      <c r="H300" s="66">
        <f t="shared" si="24"/>
        <v>92.45944972630366</v>
      </c>
      <c r="X300" s="24"/>
    </row>
    <row r="301" spans="1:24" ht="36" customHeight="1">
      <c r="A301" s="41" t="s">
        <v>69</v>
      </c>
      <c r="B301" s="6">
        <v>987</v>
      </c>
      <c r="C301" s="7" t="s">
        <v>24</v>
      </c>
      <c r="D301" s="7" t="s">
        <v>310</v>
      </c>
      <c r="E301" s="7" t="s">
        <v>9</v>
      </c>
      <c r="F301" s="61">
        <f>SUM(F302)</f>
        <v>3537</v>
      </c>
      <c r="G301" s="57">
        <f>SUM(G302)</f>
        <v>3537</v>
      </c>
      <c r="H301" s="66">
        <f t="shared" si="24"/>
        <v>100</v>
      </c>
      <c r="X301" s="24"/>
    </row>
    <row r="302" spans="1:24" ht="30">
      <c r="A302" s="46" t="s">
        <v>162</v>
      </c>
      <c r="B302" s="6">
        <v>987</v>
      </c>
      <c r="C302" s="7" t="s">
        <v>24</v>
      </c>
      <c r="D302" s="7" t="s">
        <v>310</v>
      </c>
      <c r="E302" s="7" t="s">
        <v>107</v>
      </c>
      <c r="F302" s="61">
        <v>3537</v>
      </c>
      <c r="G302" s="112">
        <v>3537</v>
      </c>
      <c r="H302" s="66">
        <f t="shared" si="24"/>
        <v>100</v>
      </c>
      <c r="X302" s="24"/>
    </row>
    <row r="303" spans="1:24" ht="60">
      <c r="A303" s="41" t="s">
        <v>65</v>
      </c>
      <c r="B303" s="6">
        <v>987</v>
      </c>
      <c r="C303" s="7" t="s">
        <v>24</v>
      </c>
      <c r="D303" s="7" t="s">
        <v>311</v>
      </c>
      <c r="E303" s="7" t="s">
        <v>9</v>
      </c>
      <c r="F303" s="61">
        <f>SUM(F304:F304)</f>
        <v>107979</v>
      </c>
      <c r="G303" s="112">
        <f>SUM(G304:G304)</f>
        <v>107979</v>
      </c>
      <c r="H303" s="66">
        <f t="shared" si="24"/>
        <v>100</v>
      </c>
      <c r="X303" s="24"/>
    </row>
    <row r="304" spans="1:24" ht="30">
      <c r="A304" s="46" t="s">
        <v>162</v>
      </c>
      <c r="B304" s="6">
        <v>987</v>
      </c>
      <c r="C304" s="7" t="s">
        <v>24</v>
      </c>
      <c r="D304" s="7" t="s">
        <v>311</v>
      </c>
      <c r="E304" s="7" t="s">
        <v>107</v>
      </c>
      <c r="F304" s="61">
        <v>107979</v>
      </c>
      <c r="G304" s="112">
        <v>107979</v>
      </c>
      <c r="H304" s="66">
        <f t="shared" si="24"/>
        <v>100</v>
      </c>
      <c r="X304" s="24"/>
    </row>
    <row r="305" spans="1:24" ht="45" hidden="1">
      <c r="A305" s="50" t="s">
        <v>203</v>
      </c>
      <c r="B305" s="6">
        <v>987</v>
      </c>
      <c r="C305" s="7" t="s">
        <v>24</v>
      </c>
      <c r="D305" s="7" t="s">
        <v>312</v>
      </c>
      <c r="E305" s="7" t="s">
        <v>9</v>
      </c>
      <c r="F305" s="61">
        <f>SUM(F306+F310)</f>
        <v>0</v>
      </c>
      <c r="G305" s="57">
        <f>SUM(G306+G310)</f>
        <v>0</v>
      </c>
      <c r="H305" s="66" t="e">
        <f t="shared" si="24"/>
        <v>#DIV/0!</v>
      </c>
      <c r="X305" s="24"/>
    </row>
    <row r="306" spans="1:24" ht="30" hidden="1">
      <c r="A306" s="41" t="s">
        <v>159</v>
      </c>
      <c r="B306" s="6">
        <v>987</v>
      </c>
      <c r="C306" s="7" t="s">
        <v>24</v>
      </c>
      <c r="D306" s="7" t="s">
        <v>313</v>
      </c>
      <c r="E306" s="7" t="s">
        <v>9</v>
      </c>
      <c r="F306" s="61">
        <f>SUM(F307)</f>
        <v>0</v>
      </c>
      <c r="G306" s="112">
        <f>SUM(G307)</f>
        <v>0</v>
      </c>
      <c r="H306" s="66" t="e">
        <f t="shared" si="24"/>
        <v>#DIV/0!</v>
      </c>
      <c r="X306" s="24"/>
    </row>
    <row r="307" spans="1:24" ht="30" hidden="1">
      <c r="A307" s="46" t="s">
        <v>162</v>
      </c>
      <c r="B307" s="6">
        <v>987</v>
      </c>
      <c r="C307" s="7" t="s">
        <v>24</v>
      </c>
      <c r="D307" s="7" t="s">
        <v>313</v>
      </c>
      <c r="E307" s="7" t="s">
        <v>107</v>
      </c>
      <c r="F307" s="61"/>
      <c r="G307" s="112"/>
      <c r="H307" s="66" t="e">
        <f t="shared" si="24"/>
        <v>#DIV/0!</v>
      </c>
      <c r="X307" s="24"/>
    </row>
    <row r="308" spans="1:24" ht="60" hidden="1">
      <c r="A308" s="50" t="s">
        <v>218</v>
      </c>
      <c r="B308" s="6">
        <v>987</v>
      </c>
      <c r="C308" s="7" t="s">
        <v>24</v>
      </c>
      <c r="D308" s="7" t="s">
        <v>200</v>
      </c>
      <c r="E308" s="7" t="s">
        <v>9</v>
      </c>
      <c r="F308" s="61">
        <f>SUM(F309)</f>
        <v>0</v>
      </c>
      <c r="G308" s="112">
        <f>SUM(G309)</f>
        <v>0</v>
      </c>
      <c r="H308" s="66" t="e">
        <f t="shared" si="24"/>
        <v>#DIV/0!</v>
      </c>
      <c r="X308" s="24"/>
    </row>
    <row r="309" spans="1:24" ht="30" hidden="1">
      <c r="A309" s="41" t="s">
        <v>100</v>
      </c>
      <c r="B309" s="6">
        <v>987</v>
      </c>
      <c r="C309" s="7" t="s">
        <v>24</v>
      </c>
      <c r="D309" s="7" t="s">
        <v>200</v>
      </c>
      <c r="E309" s="7" t="s">
        <v>95</v>
      </c>
      <c r="F309" s="61"/>
      <c r="G309" s="112"/>
      <c r="H309" s="66" t="e">
        <f t="shared" si="24"/>
        <v>#DIV/0!</v>
      </c>
      <c r="X309" s="24"/>
    </row>
    <row r="310" spans="1:24" ht="30" hidden="1">
      <c r="A310" s="50" t="s">
        <v>314</v>
      </c>
      <c r="B310" s="6">
        <v>987</v>
      </c>
      <c r="C310" s="7" t="s">
        <v>24</v>
      </c>
      <c r="D310" s="7" t="s">
        <v>315</v>
      </c>
      <c r="E310" s="7" t="s">
        <v>9</v>
      </c>
      <c r="F310" s="73">
        <f>SUM(F311)</f>
        <v>0</v>
      </c>
      <c r="G310" s="113">
        <f>SUM(G311)</f>
        <v>0</v>
      </c>
      <c r="H310" s="66" t="e">
        <f t="shared" si="24"/>
        <v>#DIV/0!</v>
      </c>
      <c r="X310" s="24"/>
    </row>
    <row r="311" spans="1:24" ht="30" hidden="1">
      <c r="A311" s="46" t="s">
        <v>162</v>
      </c>
      <c r="B311" s="6">
        <v>987</v>
      </c>
      <c r="C311" s="7" t="s">
        <v>24</v>
      </c>
      <c r="D311" s="7" t="s">
        <v>315</v>
      </c>
      <c r="E311" s="7" t="s">
        <v>107</v>
      </c>
      <c r="F311" s="73"/>
      <c r="G311" s="112"/>
      <c r="H311" s="66" t="e">
        <f t="shared" si="24"/>
        <v>#DIV/0!</v>
      </c>
      <c r="X311" s="24"/>
    </row>
    <row r="312" spans="1:24" ht="30" hidden="1">
      <c r="A312" s="50" t="s">
        <v>204</v>
      </c>
      <c r="B312" s="6">
        <v>987</v>
      </c>
      <c r="C312" s="7" t="s">
        <v>24</v>
      </c>
      <c r="D312" s="7" t="s">
        <v>316</v>
      </c>
      <c r="E312" s="7" t="s">
        <v>9</v>
      </c>
      <c r="F312" s="61">
        <f>SUM(F313)</f>
        <v>0</v>
      </c>
      <c r="G312" s="57">
        <f>SUM(G313)</f>
        <v>0</v>
      </c>
      <c r="H312" s="66" t="e">
        <f t="shared" si="24"/>
        <v>#DIV/0!</v>
      </c>
      <c r="X312" s="24"/>
    </row>
    <row r="313" spans="1:24" ht="16.5" customHeight="1" hidden="1">
      <c r="A313" s="41" t="s">
        <v>157</v>
      </c>
      <c r="B313" s="6">
        <v>987</v>
      </c>
      <c r="C313" s="7" t="s">
        <v>24</v>
      </c>
      <c r="D313" s="7" t="s">
        <v>317</v>
      </c>
      <c r="E313" s="7" t="s">
        <v>9</v>
      </c>
      <c r="F313" s="61">
        <f>SUM(F314)</f>
        <v>0</v>
      </c>
      <c r="G313" s="57">
        <f>SUM(G314)</f>
        <v>0</v>
      </c>
      <c r="H313" s="66" t="e">
        <f t="shared" si="24"/>
        <v>#DIV/0!</v>
      </c>
      <c r="X313" s="24"/>
    </row>
    <row r="314" spans="1:24" ht="30" hidden="1">
      <c r="A314" s="46" t="s">
        <v>162</v>
      </c>
      <c r="B314" s="6">
        <v>987</v>
      </c>
      <c r="C314" s="7" t="s">
        <v>24</v>
      </c>
      <c r="D314" s="7" t="s">
        <v>317</v>
      </c>
      <c r="E314" s="7" t="s">
        <v>107</v>
      </c>
      <c r="F314" s="61"/>
      <c r="G314" s="112"/>
      <c r="H314" s="66" t="e">
        <f t="shared" si="24"/>
        <v>#DIV/0!</v>
      </c>
      <c r="X314" s="24"/>
    </row>
    <row r="315" spans="1:24" ht="75">
      <c r="A315" s="41" t="s">
        <v>262</v>
      </c>
      <c r="B315" s="6">
        <v>987</v>
      </c>
      <c r="C315" s="7" t="s">
        <v>24</v>
      </c>
      <c r="D315" s="7" t="s">
        <v>263</v>
      </c>
      <c r="E315" s="7" t="s">
        <v>9</v>
      </c>
      <c r="F315" s="92">
        <f>F316</f>
        <v>16.6</v>
      </c>
      <c r="G315" s="114">
        <f>G316</f>
        <v>16.598</v>
      </c>
      <c r="H315" s="66">
        <f t="shared" si="24"/>
        <v>99.98795180722891</v>
      </c>
      <c r="X315" s="24"/>
    </row>
    <row r="316" spans="1:24" ht="45">
      <c r="A316" s="41" t="s">
        <v>324</v>
      </c>
      <c r="B316" s="6">
        <v>987</v>
      </c>
      <c r="C316" s="7" t="s">
        <v>24</v>
      </c>
      <c r="D316" s="7" t="s">
        <v>325</v>
      </c>
      <c r="E316" s="7" t="s">
        <v>9</v>
      </c>
      <c r="F316" s="92">
        <f>F318</f>
        <v>16.6</v>
      </c>
      <c r="G316" s="114">
        <f>G318</f>
        <v>16.598</v>
      </c>
      <c r="H316" s="66">
        <f t="shared" si="24"/>
        <v>99.98795180722891</v>
      </c>
      <c r="X316" s="24"/>
    </row>
    <row r="317" spans="1:24" ht="30">
      <c r="A317" s="41" t="s">
        <v>341</v>
      </c>
      <c r="B317" s="6">
        <v>987</v>
      </c>
      <c r="C317" s="7" t="s">
        <v>24</v>
      </c>
      <c r="D317" s="7" t="s">
        <v>327</v>
      </c>
      <c r="E317" s="7" t="s">
        <v>9</v>
      </c>
      <c r="F317" s="92">
        <f>F318</f>
        <v>16.6</v>
      </c>
      <c r="G317" s="114">
        <f>G318</f>
        <v>16.598</v>
      </c>
      <c r="H317" s="66">
        <f t="shared" si="24"/>
        <v>99.98795180722891</v>
      </c>
      <c r="X317" s="24"/>
    </row>
    <row r="318" spans="1:24" ht="30">
      <c r="A318" s="50" t="s">
        <v>162</v>
      </c>
      <c r="B318" s="6">
        <v>987</v>
      </c>
      <c r="C318" s="7" t="s">
        <v>24</v>
      </c>
      <c r="D318" s="7" t="s">
        <v>327</v>
      </c>
      <c r="E318" s="7" t="s">
        <v>107</v>
      </c>
      <c r="F318" s="92">
        <v>16.6</v>
      </c>
      <c r="G318" s="115">
        <v>16.598</v>
      </c>
      <c r="H318" s="66">
        <f t="shared" si="24"/>
        <v>99.98795180722891</v>
      </c>
      <c r="X318" s="24"/>
    </row>
    <row r="319" spans="1:24" ht="15">
      <c r="A319" s="50" t="s">
        <v>365</v>
      </c>
      <c r="B319" s="6">
        <v>987</v>
      </c>
      <c r="C319" s="7" t="s">
        <v>366</v>
      </c>
      <c r="D319" s="7" t="s">
        <v>236</v>
      </c>
      <c r="E319" s="7" t="s">
        <v>9</v>
      </c>
      <c r="F319" s="92">
        <f aca="true" t="shared" si="26" ref="F319:G321">F320</f>
        <v>27854.383</v>
      </c>
      <c r="G319" s="114">
        <f t="shared" si="26"/>
        <v>27775.608</v>
      </c>
      <c r="H319" s="66">
        <f t="shared" si="24"/>
        <v>99.71718993021672</v>
      </c>
      <c r="X319" s="24"/>
    </row>
    <row r="320" spans="1:24" ht="45">
      <c r="A320" s="41" t="s">
        <v>186</v>
      </c>
      <c r="B320" s="6">
        <v>987</v>
      </c>
      <c r="C320" s="7" t="s">
        <v>366</v>
      </c>
      <c r="D320" s="7" t="s">
        <v>286</v>
      </c>
      <c r="E320" s="7" t="s">
        <v>9</v>
      </c>
      <c r="F320" s="92">
        <f t="shared" si="26"/>
        <v>27854.383</v>
      </c>
      <c r="G320" s="114">
        <f t="shared" si="26"/>
        <v>27775.608</v>
      </c>
      <c r="H320" s="66">
        <f t="shared" si="24"/>
        <v>99.71718993021672</v>
      </c>
      <c r="X320" s="24"/>
    </row>
    <row r="321" spans="1:24" ht="45">
      <c r="A321" s="41" t="s">
        <v>202</v>
      </c>
      <c r="B321" s="6">
        <v>987</v>
      </c>
      <c r="C321" s="7" t="s">
        <v>366</v>
      </c>
      <c r="D321" s="7" t="s">
        <v>309</v>
      </c>
      <c r="E321" s="7" t="s">
        <v>9</v>
      </c>
      <c r="F321" s="92">
        <f t="shared" si="26"/>
        <v>27854.383</v>
      </c>
      <c r="G321" s="114">
        <f t="shared" si="26"/>
        <v>27775.608</v>
      </c>
      <c r="H321" s="66">
        <f t="shared" si="24"/>
        <v>99.71718993021672</v>
      </c>
      <c r="X321" s="24"/>
    </row>
    <row r="322" spans="1:24" ht="30">
      <c r="A322" s="50" t="s">
        <v>162</v>
      </c>
      <c r="B322" s="6">
        <v>987</v>
      </c>
      <c r="C322" s="7" t="s">
        <v>366</v>
      </c>
      <c r="D322" s="7" t="s">
        <v>309</v>
      </c>
      <c r="E322" s="7" t="s">
        <v>107</v>
      </c>
      <c r="F322" s="92">
        <v>27854.383</v>
      </c>
      <c r="G322" s="115">
        <v>27775.608</v>
      </c>
      <c r="H322" s="66">
        <f t="shared" si="24"/>
        <v>99.71718993021672</v>
      </c>
      <c r="X322" s="24"/>
    </row>
    <row r="323" spans="1:24" ht="15">
      <c r="A323" s="41" t="s">
        <v>50</v>
      </c>
      <c r="B323" s="6">
        <v>987</v>
      </c>
      <c r="C323" s="7" t="s">
        <v>51</v>
      </c>
      <c r="D323" s="7" t="s">
        <v>236</v>
      </c>
      <c r="E323" s="7" t="s">
        <v>9</v>
      </c>
      <c r="F323" s="61">
        <f>SUM(F324)</f>
        <v>3006</v>
      </c>
      <c r="G323" s="112">
        <f>SUM(G324)</f>
        <v>3006</v>
      </c>
      <c r="H323" s="66">
        <f t="shared" si="24"/>
        <v>100</v>
      </c>
      <c r="X323" s="24"/>
    </row>
    <row r="324" spans="1:24" ht="45">
      <c r="A324" s="41" t="s">
        <v>186</v>
      </c>
      <c r="B324" s="6">
        <v>987</v>
      </c>
      <c r="C324" s="7" t="s">
        <v>51</v>
      </c>
      <c r="D324" s="7" t="s">
        <v>286</v>
      </c>
      <c r="E324" s="7" t="s">
        <v>9</v>
      </c>
      <c r="F324" s="61">
        <f>SUM(F325)</f>
        <v>3006</v>
      </c>
      <c r="G324" s="112">
        <f>SUM(G325)</f>
        <v>3006</v>
      </c>
      <c r="H324" s="66">
        <f t="shared" si="24"/>
        <v>100</v>
      </c>
      <c r="X324" s="24"/>
    </row>
    <row r="325" spans="1:24" ht="60">
      <c r="A325" s="50" t="s">
        <v>205</v>
      </c>
      <c r="B325" s="6">
        <v>987</v>
      </c>
      <c r="C325" s="7" t="s">
        <v>51</v>
      </c>
      <c r="D325" s="7" t="s">
        <v>318</v>
      </c>
      <c r="E325" s="7" t="s">
        <v>9</v>
      </c>
      <c r="F325" s="61">
        <f>SUM(F326+F328)</f>
        <v>3006</v>
      </c>
      <c r="G325" s="112">
        <f>SUM(G326+G328)</f>
        <v>3006</v>
      </c>
      <c r="H325" s="66">
        <f t="shared" si="24"/>
        <v>100</v>
      </c>
      <c r="X325" s="24"/>
    </row>
    <row r="326" spans="1:24" ht="30">
      <c r="A326" s="41" t="s">
        <v>158</v>
      </c>
      <c r="B326" s="6">
        <v>987</v>
      </c>
      <c r="C326" s="7" t="s">
        <v>51</v>
      </c>
      <c r="D326" s="7" t="s">
        <v>319</v>
      </c>
      <c r="E326" s="7" t="s">
        <v>9</v>
      </c>
      <c r="F326" s="61">
        <f>SUM(F327:F327)</f>
        <v>523</v>
      </c>
      <c r="G326" s="112">
        <f>SUM(G327:G327)</f>
        <v>523</v>
      </c>
      <c r="H326" s="66">
        <f t="shared" si="24"/>
        <v>100</v>
      </c>
      <c r="X326" s="24"/>
    </row>
    <row r="327" spans="1:24" ht="30">
      <c r="A327" s="46" t="s">
        <v>162</v>
      </c>
      <c r="B327" s="6">
        <v>987</v>
      </c>
      <c r="C327" s="7" t="s">
        <v>51</v>
      </c>
      <c r="D327" s="7" t="s">
        <v>319</v>
      </c>
      <c r="E327" s="7" t="s">
        <v>107</v>
      </c>
      <c r="F327" s="61">
        <v>523</v>
      </c>
      <c r="G327" s="112">
        <v>523</v>
      </c>
      <c r="H327" s="66">
        <f t="shared" si="24"/>
        <v>100</v>
      </c>
      <c r="X327" s="24"/>
    </row>
    <row r="328" spans="1:24" ht="61.5" customHeight="1">
      <c r="A328" s="41" t="s">
        <v>119</v>
      </c>
      <c r="B328" s="6">
        <v>987</v>
      </c>
      <c r="C328" s="7" t="s">
        <v>51</v>
      </c>
      <c r="D328" s="7" t="s">
        <v>320</v>
      </c>
      <c r="E328" s="7" t="s">
        <v>9</v>
      </c>
      <c r="F328" s="61">
        <f>SUM(F329:F330)</f>
        <v>2483</v>
      </c>
      <c r="G328" s="112">
        <f>SUM(G329:G330)</f>
        <v>2483</v>
      </c>
      <c r="H328" s="66">
        <f t="shared" si="24"/>
        <v>100</v>
      </c>
      <c r="X328" s="24"/>
    </row>
    <row r="329" spans="1:24" ht="15">
      <c r="A329" s="41" t="s">
        <v>110</v>
      </c>
      <c r="B329" s="6">
        <v>987</v>
      </c>
      <c r="C329" s="7" t="s">
        <v>51</v>
      </c>
      <c r="D329" s="7" t="s">
        <v>320</v>
      </c>
      <c r="E329" s="7" t="s">
        <v>108</v>
      </c>
      <c r="F329" s="61">
        <v>333.69</v>
      </c>
      <c r="G329" s="112">
        <v>333.69</v>
      </c>
      <c r="H329" s="66">
        <f t="shared" si="24"/>
        <v>100</v>
      </c>
      <c r="X329" s="24"/>
    </row>
    <row r="330" spans="1:24" ht="30">
      <c r="A330" s="46" t="s">
        <v>162</v>
      </c>
      <c r="B330" s="6">
        <v>987</v>
      </c>
      <c r="C330" s="7" t="s">
        <v>51</v>
      </c>
      <c r="D330" s="7" t="s">
        <v>320</v>
      </c>
      <c r="E330" s="7" t="s">
        <v>107</v>
      </c>
      <c r="F330" s="61">
        <v>2149.31</v>
      </c>
      <c r="G330" s="112">
        <v>2149.31</v>
      </c>
      <c r="H330" s="66">
        <f t="shared" si="24"/>
        <v>100</v>
      </c>
      <c r="X330" s="24"/>
    </row>
    <row r="331" spans="1:24" ht="15">
      <c r="A331" s="41" t="s">
        <v>52</v>
      </c>
      <c r="B331" s="6">
        <v>987</v>
      </c>
      <c r="C331" s="7" t="s">
        <v>53</v>
      </c>
      <c r="D331" s="7" t="s">
        <v>236</v>
      </c>
      <c r="E331" s="7" t="s">
        <v>9</v>
      </c>
      <c r="F331" s="61">
        <f>SUM(F332+F341+F344)</f>
        <v>20740.848999999995</v>
      </c>
      <c r="G331" s="57">
        <f>SUM(G332+G341+G344)</f>
        <v>20740.713999999996</v>
      </c>
      <c r="H331" s="66">
        <f t="shared" si="24"/>
        <v>99.99934911054027</v>
      </c>
      <c r="X331" s="24"/>
    </row>
    <row r="332" spans="1:24" ht="45">
      <c r="A332" s="41" t="s">
        <v>186</v>
      </c>
      <c r="B332" s="6">
        <v>987</v>
      </c>
      <c r="C332" s="7" t="s">
        <v>53</v>
      </c>
      <c r="D332" s="7" t="s">
        <v>286</v>
      </c>
      <c r="E332" s="7" t="s">
        <v>9</v>
      </c>
      <c r="F332" s="61">
        <f>SUM(+F333+F337)</f>
        <v>20224.248999999996</v>
      </c>
      <c r="G332" s="57">
        <f>SUM(+G333+G337)</f>
        <v>20224.113999999998</v>
      </c>
      <c r="H332" s="66">
        <f t="shared" si="24"/>
        <v>99.99933248448436</v>
      </c>
      <c r="X332" s="24"/>
    </row>
    <row r="333" spans="1:24" ht="60">
      <c r="A333" s="41" t="s">
        <v>207</v>
      </c>
      <c r="B333" s="6">
        <v>987</v>
      </c>
      <c r="C333" s="7" t="s">
        <v>53</v>
      </c>
      <c r="D333" s="7" t="s">
        <v>321</v>
      </c>
      <c r="E333" s="7" t="s">
        <v>9</v>
      </c>
      <c r="F333" s="61">
        <f>SUM(F334:F336)</f>
        <v>19872.948999999997</v>
      </c>
      <c r="G333" s="112">
        <f>SUM(G334:G336)</f>
        <v>19872.814</v>
      </c>
      <c r="H333" s="66">
        <f t="shared" si="24"/>
        <v>99.99932068461506</v>
      </c>
      <c r="X333" s="24"/>
    </row>
    <row r="334" spans="1:24" ht="75">
      <c r="A334" s="41" t="s">
        <v>99</v>
      </c>
      <c r="B334" s="6">
        <v>987</v>
      </c>
      <c r="C334" s="7" t="s">
        <v>53</v>
      </c>
      <c r="D334" s="7" t="s">
        <v>321</v>
      </c>
      <c r="E334" s="7" t="s">
        <v>91</v>
      </c>
      <c r="F334" s="61">
        <v>16856.35</v>
      </c>
      <c r="G334" s="112">
        <v>16856.239</v>
      </c>
      <c r="H334" s="66">
        <f t="shared" si="24"/>
        <v>99.99934149445167</v>
      </c>
      <c r="X334" s="24"/>
    </row>
    <row r="335" spans="1:24" ht="30">
      <c r="A335" s="41" t="s">
        <v>100</v>
      </c>
      <c r="B335" s="6">
        <v>987</v>
      </c>
      <c r="C335" s="7" t="s">
        <v>53</v>
      </c>
      <c r="D335" s="7" t="s">
        <v>321</v>
      </c>
      <c r="E335" s="7" t="s">
        <v>95</v>
      </c>
      <c r="F335" s="61">
        <v>2704.55</v>
      </c>
      <c r="G335" s="112">
        <v>2704.529</v>
      </c>
      <c r="H335" s="66">
        <f t="shared" si="24"/>
        <v>99.99922353071675</v>
      </c>
      <c r="X335" s="24"/>
    </row>
    <row r="336" spans="1:24" ht="15">
      <c r="A336" s="41" t="s">
        <v>101</v>
      </c>
      <c r="B336" s="6">
        <v>987</v>
      </c>
      <c r="C336" s="7" t="s">
        <v>53</v>
      </c>
      <c r="D336" s="7" t="s">
        <v>321</v>
      </c>
      <c r="E336" s="7" t="s">
        <v>96</v>
      </c>
      <c r="F336" s="61">
        <v>312.049</v>
      </c>
      <c r="G336" s="112">
        <v>312.046</v>
      </c>
      <c r="H336" s="66">
        <f t="shared" si="24"/>
        <v>99.99903861252561</v>
      </c>
      <c r="X336" s="24"/>
    </row>
    <row r="337" spans="1:24" ht="47.25" customHeight="1">
      <c r="A337" s="50" t="s">
        <v>208</v>
      </c>
      <c r="B337" s="6">
        <v>987</v>
      </c>
      <c r="C337" s="7" t="s">
        <v>53</v>
      </c>
      <c r="D337" s="7" t="s">
        <v>322</v>
      </c>
      <c r="E337" s="7" t="s">
        <v>9</v>
      </c>
      <c r="F337" s="61">
        <f>SUM(F338)</f>
        <v>351.3</v>
      </c>
      <c r="G337" s="112">
        <f>SUM(G338)</f>
        <v>351.3</v>
      </c>
      <c r="H337" s="66">
        <f aca="true" t="shared" si="27" ref="H337:H347">G337/F337*100</f>
        <v>100</v>
      </c>
      <c r="X337" s="24"/>
    </row>
    <row r="338" spans="1:24" ht="15">
      <c r="A338" s="41" t="s">
        <v>156</v>
      </c>
      <c r="B338" s="6">
        <v>987</v>
      </c>
      <c r="C338" s="7" t="s">
        <v>53</v>
      </c>
      <c r="D338" s="7" t="s">
        <v>323</v>
      </c>
      <c r="E338" s="7" t="s">
        <v>9</v>
      </c>
      <c r="F338" s="61">
        <f>SUM(F339+F340)</f>
        <v>351.3</v>
      </c>
      <c r="G338" s="112">
        <f>SUM(G339+G340)</f>
        <v>351.3</v>
      </c>
      <c r="H338" s="66">
        <f t="shared" si="27"/>
        <v>100</v>
      </c>
      <c r="X338" s="24"/>
    </row>
    <row r="339" spans="1:24" ht="30" hidden="1">
      <c r="A339" s="41" t="s">
        <v>100</v>
      </c>
      <c r="B339" s="6">
        <v>987</v>
      </c>
      <c r="C339" s="7" t="s">
        <v>53</v>
      </c>
      <c r="D339" s="7" t="s">
        <v>323</v>
      </c>
      <c r="E339" s="7" t="s">
        <v>95</v>
      </c>
      <c r="F339" s="61"/>
      <c r="G339" s="112"/>
      <c r="H339" s="66" t="e">
        <f t="shared" si="27"/>
        <v>#DIV/0!</v>
      </c>
      <c r="X339" s="24"/>
    </row>
    <row r="340" spans="1:24" ht="30">
      <c r="A340" s="46" t="s">
        <v>162</v>
      </c>
      <c r="B340" s="6">
        <v>987</v>
      </c>
      <c r="C340" s="7" t="s">
        <v>53</v>
      </c>
      <c r="D340" s="7" t="s">
        <v>323</v>
      </c>
      <c r="E340" s="7" t="s">
        <v>107</v>
      </c>
      <c r="F340" s="61">
        <v>351.3</v>
      </c>
      <c r="G340" s="112">
        <v>351.3</v>
      </c>
      <c r="H340" s="66">
        <f t="shared" si="27"/>
        <v>100</v>
      </c>
      <c r="X340" s="24"/>
    </row>
    <row r="341" spans="1:24" ht="107.25" customHeight="1">
      <c r="A341" s="41" t="s">
        <v>281</v>
      </c>
      <c r="B341" s="6">
        <v>987</v>
      </c>
      <c r="C341" s="7" t="s">
        <v>53</v>
      </c>
      <c r="D341" s="7" t="s">
        <v>252</v>
      </c>
      <c r="E341" s="7" t="s">
        <v>9</v>
      </c>
      <c r="F341" s="61">
        <f>SUM(F342)</f>
        <v>516.6</v>
      </c>
      <c r="G341" s="112">
        <f>SUM(G342)</f>
        <v>516.6</v>
      </c>
      <c r="H341" s="66">
        <f t="shared" si="27"/>
        <v>100</v>
      </c>
      <c r="X341" s="24"/>
    </row>
    <row r="342" spans="1:24" ht="45">
      <c r="A342" s="41" t="s">
        <v>155</v>
      </c>
      <c r="B342" s="6">
        <v>987</v>
      </c>
      <c r="C342" s="7" t="s">
        <v>53</v>
      </c>
      <c r="D342" s="7" t="s">
        <v>253</v>
      </c>
      <c r="E342" s="7" t="s">
        <v>9</v>
      </c>
      <c r="F342" s="61">
        <f>SUM(F343)</f>
        <v>516.6</v>
      </c>
      <c r="G342" s="57">
        <f>SUM(G343)</f>
        <v>516.6</v>
      </c>
      <c r="H342" s="66">
        <f t="shared" si="27"/>
        <v>100</v>
      </c>
      <c r="X342" s="24"/>
    </row>
    <row r="343" spans="1:24" ht="30">
      <c r="A343" s="46" t="s">
        <v>162</v>
      </c>
      <c r="B343" s="6">
        <v>987</v>
      </c>
      <c r="C343" s="7" t="s">
        <v>53</v>
      </c>
      <c r="D343" s="7" t="s">
        <v>253</v>
      </c>
      <c r="E343" s="7" t="s">
        <v>107</v>
      </c>
      <c r="F343" s="61">
        <v>516.6</v>
      </c>
      <c r="G343" s="112">
        <v>516.6</v>
      </c>
      <c r="H343" s="66">
        <f t="shared" si="27"/>
        <v>100</v>
      </c>
      <c r="X343" s="24"/>
    </row>
    <row r="344" spans="1:24" ht="75" hidden="1">
      <c r="A344" s="41" t="s">
        <v>262</v>
      </c>
      <c r="B344" s="6">
        <v>987</v>
      </c>
      <c r="C344" s="7" t="s">
        <v>53</v>
      </c>
      <c r="D344" s="7" t="s">
        <v>263</v>
      </c>
      <c r="E344" s="7" t="s">
        <v>9</v>
      </c>
      <c r="F344" s="61">
        <f aca="true" t="shared" si="28" ref="F344:G346">F345</f>
        <v>0</v>
      </c>
      <c r="G344" s="57">
        <f t="shared" si="28"/>
        <v>0</v>
      </c>
      <c r="H344" s="66" t="e">
        <f t="shared" si="27"/>
        <v>#DIV/0!</v>
      </c>
      <c r="X344" s="24"/>
    </row>
    <row r="345" spans="1:24" ht="45" hidden="1">
      <c r="A345" s="72" t="s">
        <v>324</v>
      </c>
      <c r="B345" s="6">
        <v>987</v>
      </c>
      <c r="C345" s="7" t="s">
        <v>53</v>
      </c>
      <c r="D345" s="7" t="s">
        <v>325</v>
      </c>
      <c r="E345" s="7" t="s">
        <v>9</v>
      </c>
      <c r="F345" s="61">
        <f t="shared" si="28"/>
        <v>0</v>
      </c>
      <c r="G345" s="57">
        <f t="shared" si="28"/>
        <v>0</v>
      </c>
      <c r="H345" s="66" t="e">
        <f t="shared" si="27"/>
        <v>#DIV/0!</v>
      </c>
      <c r="X345" s="24"/>
    </row>
    <row r="346" spans="1:24" ht="30" hidden="1">
      <c r="A346" s="41" t="s">
        <v>326</v>
      </c>
      <c r="B346" s="6">
        <v>987</v>
      </c>
      <c r="C346" s="7" t="s">
        <v>53</v>
      </c>
      <c r="D346" s="7" t="s">
        <v>327</v>
      </c>
      <c r="E346" s="7" t="s">
        <v>9</v>
      </c>
      <c r="F346" s="61">
        <f t="shared" si="28"/>
        <v>0</v>
      </c>
      <c r="G346" s="57">
        <f t="shared" si="28"/>
        <v>0</v>
      </c>
      <c r="H346" s="66" t="e">
        <f t="shared" si="27"/>
        <v>#DIV/0!</v>
      </c>
      <c r="X346" s="24"/>
    </row>
    <row r="347" spans="1:24" ht="30" hidden="1">
      <c r="A347" s="50" t="s">
        <v>162</v>
      </c>
      <c r="B347" s="6">
        <v>987</v>
      </c>
      <c r="C347" s="7" t="s">
        <v>53</v>
      </c>
      <c r="D347" s="7" t="s">
        <v>327</v>
      </c>
      <c r="E347" s="7" t="s">
        <v>107</v>
      </c>
      <c r="F347" s="61"/>
      <c r="G347" s="112"/>
      <c r="H347" s="66" t="e">
        <f t="shared" si="27"/>
        <v>#DIV/0!</v>
      </c>
      <c r="X347" s="24"/>
    </row>
    <row r="348" spans="1:24" ht="15">
      <c r="A348" s="40" t="s">
        <v>57</v>
      </c>
      <c r="B348" s="6">
        <v>987</v>
      </c>
      <c r="C348" s="37" t="s">
        <v>58</v>
      </c>
      <c r="D348" s="37" t="s">
        <v>236</v>
      </c>
      <c r="E348" s="37" t="s">
        <v>9</v>
      </c>
      <c r="F348" s="59">
        <f>F349+F355</f>
        <v>6618.368</v>
      </c>
      <c r="G348" s="111">
        <f>G349+G355</f>
        <v>5252.082</v>
      </c>
      <c r="H348" s="65">
        <f>G348/F348*100</f>
        <v>79.35614943140061</v>
      </c>
      <c r="X348" s="24"/>
    </row>
    <row r="349" spans="1:24" ht="15">
      <c r="A349" s="44" t="s">
        <v>66</v>
      </c>
      <c r="B349" s="6">
        <v>987</v>
      </c>
      <c r="C349" s="7" t="s">
        <v>67</v>
      </c>
      <c r="D349" s="11" t="s">
        <v>236</v>
      </c>
      <c r="E349" s="11" t="s">
        <v>9</v>
      </c>
      <c r="F349" s="60">
        <f aca="true" t="shared" si="29" ref="F349:G351">SUM(F350)</f>
        <v>6140</v>
      </c>
      <c r="G349" s="106">
        <f t="shared" si="29"/>
        <v>4773.714</v>
      </c>
      <c r="H349" s="66">
        <f aca="true" t="shared" si="30" ref="H349:H359">G349/F349*100</f>
        <v>77.74778501628664</v>
      </c>
      <c r="X349" s="24"/>
    </row>
    <row r="350" spans="1:24" ht="45">
      <c r="A350" s="41" t="s">
        <v>186</v>
      </c>
      <c r="B350" s="6">
        <v>987</v>
      </c>
      <c r="C350" s="7" t="s">
        <v>67</v>
      </c>
      <c r="D350" s="11" t="s">
        <v>286</v>
      </c>
      <c r="E350" s="11" t="s">
        <v>9</v>
      </c>
      <c r="F350" s="61">
        <f t="shared" si="29"/>
        <v>6140</v>
      </c>
      <c r="G350" s="112">
        <f t="shared" si="29"/>
        <v>4773.714</v>
      </c>
      <c r="H350" s="66">
        <f t="shared" si="30"/>
        <v>77.74778501628664</v>
      </c>
      <c r="X350" s="24"/>
    </row>
    <row r="351" spans="1:24" ht="45">
      <c r="A351" s="50" t="s">
        <v>197</v>
      </c>
      <c r="B351" s="6">
        <v>987</v>
      </c>
      <c r="C351" s="7" t="s">
        <v>67</v>
      </c>
      <c r="D351" s="11" t="s">
        <v>307</v>
      </c>
      <c r="E351" s="11" t="s">
        <v>9</v>
      </c>
      <c r="F351" s="61">
        <f t="shared" si="29"/>
        <v>6140</v>
      </c>
      <c r="G351" s="112">
        <f t="shared" si="29"/>
        <v>4773.714</v>
      </c>
      <c r="H351" s="66">
        <f t="shared" si="30"/>
        <v>77.74778501628664</v>
      </c>
      <c r="X351" s="24"/>
    </row>
    <row r="352" spans="1:24" ht="60.75" customHeight="1">
      <c r="A352" s="38" t="s">
        <v>111</v>
      </c>
      <c r="B352" s="6">
        <v>987</v>
      </c>
      <c r="C352" s="7" t="s">
        <v>67</v>
      </c>
      <c r="D352" s="11" t="s">
        <v>328</v>
      </c>
      <c r="E352" s="11" t="s">
        <v>9</v>
      </c>
      <c r="F352" s="61">
        <f>SUM(F354+F353)</f>
        <v>6140</v>
      </c>
      <c r="G352" s="112">
        <f>SUM(G354+G353)</f>
        <v>4773.714</v>
      </c>
      <c r="H352" s="66">
        <f t="shared" si="30"/>
        <v>77.74778501628664</v>
      </c>
      <c r="X352" s="24"/>
    </row>
    <row r="353" spans="1:24" ht="30">
      <c r="A353" s="41" t="s">
        <v>100</v>
      </c>
      <c r="B353" s="6">
        <v>987</v>
      </c>
      <c r="C353" s="7" t="s">
        <v>67</v>
      </c>
      <c r="D353" s="11" t="s">
        <v>328</v>
      </c>
      <c r="E353" s="11" t="s">
        <v>95</v>
      </c>
      <c r="F353" s="61">
        <v>92.1</v>
      </c>
      <c r="G353" s="112">
        <v>70.547</v>
      </c>
      <c r="H353" s="66">
        <f t="shared" si="30"/>
        <v>76.59826275787188</v>
      </c>
      <c r="X353" s="24"/>
    </row>
    <row r="354" spans="1:24" ht="15">
      <c r="A354" s="41" t="s">
        <v>110</v>
      </c>
      <c r="B354" s="6">
        <v>987</v>
      </c>
      <c r="C354" s="7" t="s">
        <v>67</v>
      </c>
      <c r="D354" s="11" t="s">
        <v>328</v>
      </c>
      <c r="E354" s="11" t="s">
        <v>108</v>
      </c>
      <c r="F354" s="61">
        <v>6047.9</v>
      </c>
      <c r="G354" s="112">
        <v>4703.167</v>
      </c>
      <c r="H354" s="66">
        <f t="shared" si="30"/>
        <v>77.76529043138942</v>
      </c>
      <c r="X354" s="24"/>
    </row>
    <row r="355" spans="1:24" ht="15">
      <c r="A355" s="44" t="s">
        <v>90</v>
      </c>
      <c r="B355" s="6">
        <v>987</v>
      </c>
      <c r="C355" s="7" t="s">
        <v>89</v>
      </c>
      <c r="D355" s="11" t="s">
        <v>236</v>
      </c>
      <c r="E355" s="11" t="s">
        <v>9</v>
      </c>
      <c r="F355" s="61">
        <f aca="true" t="shared" si="31" ref="F355:G358">F356</f>
        <v>478.368</v>
      </c>
      <c r="G355" s="57">
        <f t="shared" si="31"/>
        <v>478.368</v>
      </c>
      <c r="H355" s="66">
        <f t="shared" si="30"/>
        <v>100</v>
      </c>
      <c r="X355" s="24"/>
    </row>
    <row r="356" spans="1:24" ht="45">
      <c r="A356" s="41" t="s">
        <v>189</v>
      </c>
      <c r="B356" s="6">
        <v>987</v>
      </c>
      <c r="C356" s="7" t="s">
        <v>89</v>
      </c>
      <c r="D356" s="11" t="s">
        <v>297</v>
      </c>
      <c r="E356" s="11" t="s">
        <v>9</v>
      </c>
      <c r="F356" s="61">
        <f t="shared" si="31"/>
        <v>478.368</v>
      </c>
      <c r="G356" s="57">
        <f t="shared" si="31"/>
        <v>478.368</v>
      </c>
      <c r="H356" s="66">
        <f t="shared" si="30"/>
        <v>100</v>
      </c>
      <c r="X356" s="24"/>
    </row>
    <row r="357" spans="1:24" ht="15">
      <c r="A357" s="50" t="s">
        <v>192</v>
      </c>
      <c r="B357" s="6">
        <v>987</v>
      </c>
      <c r="C357" s="7" t="s">
        <v>89</v>
      </c>
      <c r="D357" s="11" t="s">
        <v>302</v>
      </c>
      <c r="E357" s="11" t="s">
        <v>9</v>
      </c>
      <c r="F357" s="61">
        <f t="shared" si="31"/>
        <v>478.368</v>
      </c>
      <c r="G357" s="57">
        <f t="shared" si="31"/>
        <v>478.368</v>
      </c>
      <c r="H357" s="66">
        <f t="shared" si="30"/>
        <v>100</v>
      </c>
      <c r="X357" s="24"/>
    </row>
    <row r="358" spans="1:24" ht="45">
      <c r="A358" s="41" t="s">
        <v>370</v>
      </c>
      <c r="B358" s="6">
        <v>987</v>
      </c>
      <c r="C358" s="7" t="s">
        <v>89</v>
      </c>
      <c r="D358" s="11" t="s">
        <v>371</v>
      </c>
      <c r="E358" s="11" t="s">
        <v>9</v>
      </c>
      <c r="F358" s="61">
        <f t="shared" si="31"/>
        <v>478.368</v>
      </c>
      <c r="G358" s="57">
        <f t="shared" si="31"/>
        <v>478.368</v>
      </c>
      <c r="H358" s="66">
        <f t="shared" si="30"/>
        <v>100</v>
      </c>
      <c r="X358" s="24"/>
    </row>
    <row r="359" spans="1:24" ht="30">
      <c r="A359" s="46" t="s">
        <v>162</v>
      </c>
      <c r="B359" s="6">
        <v>987</v>
      </c>
      <c r="C359" s="7" t="s">
        <v>89</v>
      </c>
      <c r="D359" s="11" t="s">
        <v>371</v>
      </c>
      <c r="E359" s="11" t="s">
        <v>107</v>
      </c>
      <c r="F359" s="61">
        <v>478.368</v>
      </c>
      <c r="G359" s="112">
        <v>478.368</v>
      </c>
      <c r="H359" s="66">
        <f t="shared" si="30"/>
        <v>100</v>
      </c>
      <c r="X359" s="24"/>
    </row>
    <row r="360" spans="1:24" ht="15">
      <c r="A360" s="47" t="s">
        <v>112</v>
      </c>
      <c r="B360" s="36">
        <v>987</v>
      </c>
      <c r="C360" s="39" t="s">
        <v>26</v>
      </c>
      <c r="D360" s="37" t="s">
        <v>236</v>
      </c>
      <c r="E360" s="39" t="s">
        <v>9</v>
      </c>
      <c r="F360" s="63">
        <f aca="true" t="shared" si="32" ref="F360:G363">SUM(F361)</f>
        <v>333</v>
      </c>
      <c r="G360" s="96">
        <f t="shared" si="32"/>
        <v>333</v>
      </c>
      <c r="H360" s="65">
        <f aca="true" t="shared" si="33" ref="H360:H369">G360/F360*100</f>
        <v>100</v>
      </c>
      <c r="X360" s="24"/>
    </row>
    <row r="361" spans="1:24" ht="30">
      <c r="A361" s="46" t="s">
        <v>163</v>
      </c>
      <c r="B361" s="6">
        <v>987</v>
      </c>
      <c r="C361" s="7" t="s">
        <v>164</v>
      </c>
      <c r="D361" s="7" t="s">
        <v>236</v>
      </c>
      <c r="E361" s="7" t="s">
        <v>9</v>
      </c>
      <c r="F361" s="8">
        <f t="shared" si="32"/>
        <v>333</v>
      </c>
      <c r="G361" s="100">
        <f t="shared" si="32"/>
        <v>333</v>
      </c>
      <c r="H361" s="66">
        <f t="shared" si="33"/>
        <v>100</v>
      </c>
      <c r="X361" s="24"/>
    </row>
    <row r="362" spans="1:24" ht="45">
      <c r="A362" s="50" t="s">
        <v>193</v>
      </c>
      <c r="B362" s="6">
        <v>987</v>
      </c>
      <c r="C362" s="7" t="s">
        <v>164</v>
      </c>
      <c r="D362" s="7" t="s">
        <v>329</v>
      </c>
      <c r="E362" s="7" t="s">
        <v>9</v>
      </c>
      <c r="F362" s="8">
        <f>SUM(F363+F365+F367)</f>
        <v>333</v>
      </c>
      <c r="G362" s="109">
        <f>SUM(G363+G365+G367)</f>
        <v>333</v>
      </c>
      <c r="H362" s="66">
        <f t="shared" si="33"/>
        <v>100</v>
      </c>
      <c r="X362" s="24"/>
    </row>
    <row r="363" spans="1:24" ht="30">
      <c r="A363" s="41" t="s">
        <v>153</v>
      </c>
      <c r="B363" s="6">
        <v>987</v>
      </c>
      <c r="C363" s="7" t="s">
        <v>164</v>
      </c>
      <c r="D363" s="7" t="s">
        <v>330</v>
      </c>
      <c r="E363" s="7" t="s">
        <v>9</v>
      </c>
      <c r="F363" s="8">
        <f t="shared" si="32"/>
        <v>333</v>
      </c>
      <c r="G363" s="100">
        <f t="shared" si="32"/>
        <v>333</v>
      </c>
      <c r="H363" s="66">
        <f t="shared" si="33"/>
        <v>100</v>
      </c>
      <c r="X363" s="24"/>
    </row>
    <row r="364" spans="1:24" ht="30">
      <c r="A364" s="46" t="s">
        <v>162</v>
      </c>
      <c r="B364" s="6">
        <v>987</v>
      </c>
      <c r="C364" s="7" t="s">
        <v>164</v>
      </c>
      <c r="D364" s="7" t="s">
        <v>330</v>
      </c>
      <c r="E364" s="7" t="s">
        <v>107</v>
      </c>
      <c r="F364" s="8">
        <v>333</v>
      </c>
      <c r="G364" s="100">
        <v>333</v>
      </c>
      <c r="H364" s="66">
        <f t="shared" si="33"/>
        <v>100</v>
      </c>
      <c r="X364" s="24"/>
    </row>
    <row r="365" spans="1:24" ht="19.5" customHeight="1" hidden="1">
      <c r="A365" s="41" t="s">
        <v>331</v>
      </c>
      <c r="B365" s="6">
        <v>987</v>
      </c>
      <c r="C365" s="7" t="s">
        <v>164</v>
      </c>
      <c r="D365" s="7" t="s">
        <v>332</v>
      </c>
      <c r="E365" s="7" t="s">
        <v>9</v>
      </c>
      <c r="F365" s="8">
        <f>F366</f>
        <v>0</v>
      </c>
      <c r="G365" s="109">
        <f>G366</f>
        <v>0</v>
      </c>
      <c r="H365" s="66" t="e">
        <f t="shared" si="33"/>
        <v>#DIV/0!</v>
      </c>
      <c r="X365" s="24"/>
    </row>
    <row r="366" spans="1:24" ht="30" hidden="1">
      <c r="A366" s="46" t="s">
        <v>162</v>
      </c>
      <c r="B366" s="6">
        <v>987</v>
      </c>
      <c r="C366" s="7" t="s">
        <v>164</v>
      </c>
      <c r="D366" s="7" t="s">
        <v>332</v>
      </c>
      <c r="E366" s="7" t="s">
        <v>107</v>
      </c>
      <c r="F366" s="8"/>
      <c r="G366" s="100"/>
      <c r="H366" s="66" t="e">
        <f t="shared" si="33"/>
        <v>#DIV/0!</v>
      </c>
      <c r="X366" s="24"/>
    </row>
    <row r="367" spans="1:24" ht="30" hidden="1">
      <c r="A367" s="72" t="s">
        <v>333</v>
      </c>
      <c r="B367" s="6">
        <v>987</v>
      </c>
      <c r="C367" s="7" t="s">
        <v>164</v>
      </c>
      <c r="D367" s="7" t="s">
        <v>334</v>
      </c>
      <c r="E367" s="7" t="s">
        <v>9</v>
      </c>
      <c r="F367" s="8">
        <f>F368</f>
        <v>0</v>
      </c>
      <c r="G367" s="109">
        <f>G368</f>
        <v>0</v>
      </c>
      <c r="H367" s="66" t="e">
        <f t="shared" si="33"/>
        <v>#DIV/0!</v>
      </c>
      <c r="X367" s="24"/>
    </row>
    <row r="368" spans="1:24" ht="30" hidden="1">
      <c r="A368" s="46" t="s">
        <v>162</v>
      </c>
      <c r="B368" s="6">
        <v>987</v>
      </c>
      <c r="C368" s="7" t="s">
        <v>164</v>
      </c>
      <c r="D368" s="7" t="s">
        <v>334</v>
      </c>
      <c r="E368" s="7" t="s">
        <v>107</v>
      </c>
      <c r="F368" s="8"/>
      <c r="G368" s="100"/>
      <c r="H368" s="66" t="e">
        <f t="shared" si="33"/>
        <v>#DIV/0!</v>
      </c>
      <c r="X368" s="24"/>
    </row>
    <row r="369" spans="1:8" ht="15">
      <c r="A369" s="52" t="s">
        <v>68</v>
      </c>
      <c r="B369" s="6"/>
      <c r="C369" s="6"/>
      <c r="D369" s="6"/>
      <c r="E369" s="6"/>
      <c r="F369" s="62">
        <f>SUM(F9+F30+F273)</f>
        <v>523468.486</v>
      </c>
      <c r="G369" s="116">
        <f>SUM(G9+G30+G273)</f>
        <v>507385.88599999994</v>
      </c>
      <c r="H369" s="64">
        <f t="shared" si="33"/>
        <v>96.92768515581662</v>
      </c>
    </row>
    <row r="371" spans="4:8" ht="15" hidden="1">
      <c r="D371" s="34" t="s">
        <v>130</v>
      </c>
      <c r="F371" s="56">
        <f>SUM(F32+F36+F54+F204)</f>
        <v>21661.621</v>
      </c>
      <c r="G371" s="97">
        <f>SUM(G32+G36+G54+G204)</f>
        <v>21661.553</v>
      </c>
      <c r="H371" s="56">
        <f>SUM(H32+H36+H54+H204)</f>
        <v>399.9984307009151</v>
      </c>
    </row>
    <row r="372" spans="4:8" ht="16.5" customHeight="1" hidden="1">
      <c r="D372" s="34" t="s">
        <v>131</v>
      </c>
      <c r="F372" s="56">
        <f>SUM(F67)</f>
        <v>14258.605000000001</v>
      </c>
      <c r="G372" s="97">
        <f>SUM(G67)</f>
        <v>14188.778000000002</v>
      </c>
      <c r="H372" s="56">
        <f>SUM(H67)</f>
        <v>99.51028168604152</v>
      </c>
    </row>
    <row r="373" spans="6:8" ht="15" hidden="1">
      <c r="F373" s="56" t="e">
        <f>SUM(#REF!+#REF!+#REF!+#REF!+#REF!+#REF!+#REF!+#REF!+#REF!+F243+#REF!+F215+#REF!+#REF!+#REF!+#REF!+#REF!)</f>
        <v>#REF!</v>
      </c>
      <c r="G373" s="97" t="e">
        <f>SUM(#REF!+#REF!+#REF!+#REF!+#REF!+#REF!+#REF!+#REF!+#REF!+G243+#REF!+G215+#REF!+#REF!+#REF!+#REF!+#REF!)</f>
        <v>#REF!</v>
      </c>
      <c r="H373" s="56" t="e">
        <f>SUM(#REF!+#REF!+#REF!+#REF!+#REF!+#REF!+#REF!+#REF!+#REF!+H243+#REF!+H215+#REF!+#REF!+#REF!+#REF!+#REF!)</f>
        <v>#REF!</v>
      </c>
    </row>
    <row r="374" spans="4:8" ht="15" hidden="1">
      <c r="D374" s="34" t="s">
        <v>138</v>
      </c>
      <c r="F374" s="56">
        <f>SUM(F11)</f>
        <v>3631.5099999999993</v>
      </c>
      <c r="G374" s="97">
        <f>SUM(G11)</f>
        <v>3631.4230000000002</v>
      </c>
      <c r="H374" s="56">
        <f>SUM(H11)</f>
        <v>99.99760430234258</v>
      </c>
    </row>
    <row r="375" spans="4:8" ht="15" hidden="1">
      <c r="D375" s="34" t="s">
        <v>133</v>
      </c>
      <c r="F375" s="56" t="e">
        <f>SUM(#REF!)</f>
        <v>#REF!</v>
      </c>
      <c r="G375" s="97" t="e">
        <f>SUM(#REF!)</f>
        <v>#REF!</v>
      </c>
      <c r="H375" s="56" t="e">
        <f>SUM(#REF!)</f>
        <v>#REF!</v>
      </c>
    </row>
    <row r="376" spans="4:8" ht="15" hidden="1">
      <c r="D376" s="34" t="s">
        <v>134</v>
      </c>
      <c r="F376" s="56" t="e">
        <f>SUM(#REF!+#REF!+#REF!+#REF!+#REF!+#REF!)</f>
        <v>#REF!</v>
      </c>
      <c r="G376" s="97" t="e">
        <f>SUM(#REF!+#REF!+#REF!+#REF!+#REF!+#REF!)</f>
        <v>#REF!</v>
      </c>
      <c r="H376" s="56" t="e">
        <f>SUM(#REF!+#REF!+#REF!+#REF!+#REF!+#REF!)</f>
        <v>#REF!</v>
      </c>
    </row>
    <row r="377" spans="4:8" ht="15" hidden="1">
      <c r="D377" s="34" t="s">
        <v>139</v>
      </c>
      <c r="F377" s="56">
        <f>SUM(F27)</f>
        <v>936.52</v>
      </c>
      <c r="G377" s="97">
        <f>SUM(G27)</f>
        <v>936.507</v>
      </c>
      <c r="H377" s="56">
        <f>SUM(H27)</f>
        <v>99.99861188228762</v>
      </c>
    </row>
    <row r="378" spans="4:8" ht="15" hidden="1">
      <c r="D378" s="34" t="s">
        <v>152</v>
      </c>
      <c r="F378" s="56">
        <f>SUM(F24)</f>
        <v>4058.585</v>
      </c>
      <c r="G378" s="97">
        <f>SUM(G24)</f>
        <v>4058.5750000000003</v>
      </c>
      <c r="H378" s="56">
        <f>SUM(H24)</f>
        <v>99.99975360870846</v>
      </c>
    </row>
    <row r="379" spans="4:8" ht="15" hidden="1">
      <c r="D379" s="34" t="s">
        <v>135</v>
      </c>
      <c r="F379" s="56" t="e">
        <f>SUM(F71+F74+F77+F80+F113+F180+#REF!+#REF!+#REF!+#REF!+F262+#REF!+#REF!+#REF!+#REF!+#REF!)</f>
        <v>#REF!</v>
      </c>
      <c r="G379" s="97" t="e">
        <f>SUM(G71+G74+G77+G80+G113+G180+#REF!+#REF!+#REF!+#REF!+G262+#REF!+#REF!+#REF!+#REF!+#REF!)</f>
        <v>#REF!</v>
      </c>
      <c r="H379" s="56" t="e">
        <f>SUM(H71+H74+H77+H80+H113+H180+#REF!+#REF!+#REF!+#REF!+H262+#REF!+#REF!+#REF!+#REF!+#REF!)</f>
        <v>#REF!</v>
      </c>
    </row>
    <row r="380" spans="4:8" ht="15" hidden="1">
      <c r="D380" s="34" t="s">
        <v>136</v>
      </c>
      <c r="F380" s="56">
        <f>SUM(F48+F58+F61+F63+F152+F227+F250+F263)</f>
        <v>11299.773000000001</v>
      </c>
      <c r="G380" s="97">
        <f>SUM(G48+G58+G61+G63+G152+G227+G250+G263)</f>
        <v>11155.308</v>
      </c>
      <c r="H380" s="56" t="e">
        <f>SUM(H48+H58+H61+H63+H152+H227+H250+H263)</f>
        <v>#DIV/0!</v>
      </c>
    </row>
    <row r="381" spans="4:8" ht="15" hidden="1">
      <c r="D381" s="34" t="s">
        <v>137</v>
      </c>
      <c r="F381" s="56" t="e">
        <f>SUM(F383:F395)</f>
        <v>#REF!</v>
      </c>
      <c r="G381" s="97" t="e">
        <f>SUM(G383:G395)</f>
        <v>#REF!</v>
      </c>
      <c r="H381" s="56" t="e">
        <f>SUM(H383:H395)</f>
        <v>#REF!</v>
      </c>
    </row>
    <row r="382" ht="15" hidden="1"/>
    <row r="383" spans="4:8" ht="15" hidden="1">
      <c r="D383" s="34" t="s">
        <v>140</v>
      </c>
      <c r="F383" s="56" t="e">
        <f>SUM(#REF!)</f>
        <v>#REF!</v>
      </c>
      <c r="G383" s="97" t="e">
        <f>SUM(#REF!)</f>
        <v>#REF!</v>
      </c>
      <c r="H383" s="56" t="e">
        <f>SUM(#REF!)</f>
        <v>#REF!</v>
      </c>
    </row>
    <row r="384" spans="4:8" ht="15" hidden="1">
      <c r="D384" s="34" t="s">
        <v>141</v>
      </c>
      <c r="F384" s="56" t="e">
        <f>SUM(#REF!+#REF!)</f>
        <v>#REF!</v>
      </c>
      <c r="G384" s="97" t="e">
        <f>SUM(#REF!+#REF!)</f>
        <v>#REF!</v>
      </c>
      <c r="H384" s="56" t="e">
        <f>SUM(#REF!+#REF!)</f>
        <v>#REF!</v>
      </c>
    </row>
    <row r="385" spans="4:8" ht="15" hidden="1">
      <c r="D385" s="34" t="s">
        <v>142</v>
      </c>
      <c r="F385" s="56" t="e">
        <f>SUM(#REF!+#REF!)</f>
        <v>#REF!</v>
      </c>
      <c r="G385" s="97" t="e">
        <f>SUM(#REF!+#REF!)</f>
        <v>#REF!</v>
      </c>
      <c r="H385" s="56" t="e">
        <f>SUM(#REF!+#REF!)</f>
        <v>#REF!</v>
      </c>
    </row>
    <row r="386" spans="4:8" ht="15" hidden="1">
      <c r="D386" s="34" t="s">
        <v>143</v>
      </c>
      <c r="F386" s="56" t="e">
        <f>SUM(#REF!+#REF!)</f>
        <v>#REF!</v>
      </c>
      <c r="G386" s="97" t="e">
        <f>SUM(#REF!+#REF!)</f>
        <v>#REF!</v>
      </c>
      <c r="H386" s="56" t="e">
        <f>SUM(#REF!+#REF!)</f>
        <v>#REF!</v>
      </c>
    </row>
    <row r="387" spans="4:8" ht="15" hidden="1">
      <c r="D387" s="34" t="s">
        <v>144</v>
      </c>
      <c r="F387" s="56" t="e">
        <f>SUM(#REF!+#REF!)</f>
        <v>#REF!</v>
      </c>
      <c r="G387" s="97" t="e">
        <f>SUM(#REF!+#REF!)</f>
        <v>#REF!</v>
      </c>
      <c r="H387" s="56" t="e">
        <f>SUM(#REF!+#REF!)</f>
        <v>#REF!</v>
      </c>
    </row>
    <row r="388" spans="4:8" ht="15" hidden="1">
      <c r="D388" s="34" t="s">
        <v>145</v>
      </c>
      <c r="F388" s="56">
        <f>SUM(F155)</f>
        <v>300</v>
      </c>
      <c r="G388" s="97">
        <f>SUM(G155)</f>
        <v>300</v>
      </c>
      <c r="H388" s="56">
        <f>SUM(H155)</f>
        <v>0</v>
      </c>
    </row>
    <row r="389" spans="4:8" ht="15" hidden="1">
      <c r="D389" s="34" t="s">
        <v>146</v>
      </c>
      <c r="F389" s="56" t="e">
        <f>SUM(#REF!+#REF!+F85)</f>
        <v>#REF!</v>
      </c>
      <c r="G389" s="97" t="e">
        <f>SUM(#REF!+#REF!+G85)</f>
        <v>#REF!</v>
      </c>
      <c r="H389" s="56" t="e">
        <f>SUM(#REF!+#REF!+H85)</f>
        <v>#REF!</v>
      </c>
    </row>
    <row r="390" spans="4:8" ht="15" hidden="1">
      <c r="D390" s="34" t="s">
        <v>132</v>
      </c>
      <c r="F390" s="56">
        <f>SUM(F88)</f>
        <v>7433.111</v>
      </c>
      <c r="G390" s="97">
        <f>SUM(G88)</f>
        <v>7432.791</v>
      </c>
      <c r="H390" s="56">
        <f>SUM(H88)</f>
        <v>99.99569493849883</v>
      </c>
    </row>
    <row r="391" spans="4:8" ht="15" hidden="1">
      <c r="D391" s="34" t="s">
        <v>147</v>
      </c>
      <c r="F391" s="56">
        <f>SUM(F238)</f>
        <v>139.25</v>
      </c>
      <c r="G391" s="97">
        <f>SUM(G238)</f>
        <v>139.20999999999998</v>
      </c>
      <c r="H391" s="56">
        <f>SUM(H238)</f>
        <v>99.97127468581685</v>
      </c>
    </row>
    <row r="392" spans="4:8" ht="15" hidden="1">
      <c r="D392" s="34" t="s">
        <v>148</v>
      </c>
      <c r="F392" s="56">
        <f>SUM(F243)</f>
        <v>53.152</v>
      </c>
      <c r="G392" s="97">
        <f>SUM(G243)</f>
        <v>53.152</v>
      </c>
      <c r="H392" s="56">
        <f>SUM(H243)</f>
        <v>100</v>
      </c>
    </row>
    <row r="393" spans="4:8" ht="15" hidden="1">
      <c r="D393" s="34" t="s">
        <v>149</v>
      </c>
      <c r="F393" s="56" t="e">
        <f>SUM(#REF!)</f>
        <v>#REF!</v>
      </c>
      <c r="G393" s="97" t="e">
        <f>SUM(#REF!)</f>
        <v>#REF!</v>
      </c>
      <c r="H393" s="56" t="e">
        <f>SUM(#REF!)</f>
        <v>#REF!</v>
      </c>
    </row>
    <row r="394" spans="4:8" ht="15" hidden="1">
      <c r="D394" s="34" t="s">
        <v>150</v>
      </c>
      <c r="F394" s="56">
        <f>SUM(F214)</f>
        <v>39782.9</v>
      </c>
      <c r="G394" s="97">
        <f>SUM(G214)</f>
        <v>34391.984</v>
      </c>
      <c r="H394" s="56">
        <f>SUM(H214)</f>
        <v>86.44916283126669</v>
      </c>
    </row>
    <row r="395" spans="4:8" ht="15" hidden="1">
      <c r="D395" s="34" t="s">
        <v>151</v>
      </c>
      <c r="F395" s="56" t="e">
        <f>SUM(#REF!)</f>
        <v>#REF!</v>
      </c>
      <c r="G395" s="97" t="e">
        <f>SUM(#REF!)</f>
        <v>#REF!</v>
      </c>
      <c r="H395" s="56" t="e">
        <f>SUM(#REF!)</f>
        <v>#REF!</v>
      </c>
    </row>
  </sheetData>
  <sheetProtection/>
  <mergeCells count="6">
    <mergeCell ref="A5:H5"/>
    <mergeCell ref="A6:H6"/>
    <mergeCell ref="D1:H1"/>
    <mergeCell ref="D2:H2"/>
    <mergeCell ref="D3:E3"/>
    <mergeCell ref="A4:H4"/>
  </mergeCells>
  <printOptions/>
  <pageMargins left="0.7086614173228347" right="0.31496062992125984" top="0.2362204724409449" bottom="0.2755905511811024" header="0.2362204724409449" footer="0.1968503937007874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2017-03-15T00:11:44Z</cp:lastPrinted>
  <dcterms:created xsi:type="dcterms:W3CDTF">1996-10-08T23:32:33Z</dcterms:created>
  <dcterms:modified xsi:type="dcterms:W3CDTF">2018-05-31T03:01:13Z</dcterms:modified>
  <cp:category/>
  <cp:version/>
  <cp:contentType/>
  <cp:contentStatus/>
</cp:coreProperties>
</file>