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Ведомст." sheetId="1" r:id="rId1"/>
  </sheets>
  <definedNames>
    <definedName name="_xlnm.Print_Area" localSheetId="0">'Ведомст.'!$A$1:$U$436</definedName>
  </definedNames>
  <calcPr fullCalcOnLoad="1"/>
</workbook>
</file>

<file path=xl/sharedStrings.xml><?xml version="1.0" encoding="utf-8"?>
<sst xmlns="http://schemas.openxmlformats.org/spreadsheetml/2006/main" count="1732" uniqueCount="398">
  <si>
    <t>Распределение</t>
  </si>
  <si>
    <t>Наименование</t>
  </si>
  <si>
    <t>Ведомство</t>
  </si>
  <si>
    <t>Разд./    подр.</t>
  </si>
  <si>
    <t>Цел. статья</t>
  </si>
  <si>
    <t>Вид расх.</t>
  </si>
  <si>
    <t>Сумма, тыс.рублей</t>
  </si>
  <si>
    <t>сумма  с  учетом  изменений, тысяч рублей</t>
  </si>
  <si>
    <t>0000</t>
  </si>
  <si>
    <t>0000000</t>
  </si>
  <si>
    <t>000</t>
  </si>
  <si>
    <t>Общегосударственные вопросы</t>
  </si>
  <si>
    <t>0100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</si>
  <si>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</si>
  <si>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0103</t>
  </si>
  <si>
    <t>500</t>
  </si>
  <si>
    <t>Депутаты представительного органа муниципального образования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</si>
  <si>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</si>
  <si>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</si>
  <si>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Руководитель контрольно-счетной палаты муниципального образования и его заместители</t>
  </si>
  <si>
    <t>Другие общегосударственные вопросы</t>
  </si>
  <si>
    <t>Образование</t>
  </si>
  <si>
    <t>0700</t>
  </si>
  <si>
    <t>0701</t>
  </si>
  <si>
    <t>Общее образование</t>
  </si>
  <si>
    <t>0702</t>
  </si>
  <si>
    <t>Межбюджетные трансферты</t>
  </si>
  <si>
    <t>1100</t>
  </si>
  <si>
    <t>Учреждение:  Администрация  Кавалеровского муниципального  района</t>
  </si>
  <si>
    <t>0102</t>
  </si>
  <si>
    <t>Глава муниципального образования</t>
  </si>
  <si>
    <t xml:space="preserve"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 </t>
  </si>
  <si>
    <t>0104</t>
  </si>
  <si>
    <t>Судебная  система</t>
  </si>
  <si>
    <t>0105</t>
  </si>
  <si>
    <t>Резервные фонды</t>
  </si>
  <si>
    <t>0700000</t>
  </si>
  <si>
    <t xml:space="preserve">Государственная регистрация актов гражданского состояния </t>
  </si>
  <si>
    <t>Оценка недвижимости, признание прав и регулирование отношений по государственной и муниципальной собственности</t>
  </si>
  <si>
    <t>Субвенции на создание и обеспечение деятельности комиссий по делам несовершеннолетних и защите их прав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</si>
  <si>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</si>
  <si>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Субвенции на реализацию отдельных государственных полномочий по созданию административных комиссий</t>
  </si>
  <si>
    <t>Национальная экономика</t>
  </si>
  <si>
    <t>0400</t>
  </si>
  <si>
    <t>Другие  вопросы  в области национальной  экономики</t>
  </si>
  <si>
    <t>0412</t>
  </si>
  <si>
    <t>Жилищно-коммунальное хозяйство</t>
  </si>
  <si>
    <t>0500</t>
  </si>
  <si>
    <t>0501</t>
  </si>
  <si>
    <t>Молодежная политика и оздоровление детей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</si>
  <si>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</si>
  <si>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</si>
  <si>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</si>
  <si>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</si>
  <si>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</si>
  <si>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</si>
  <si>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Социальная политика</t>
  </si>
  <si>
    <t>1000</t>
  </si>
  <si>
    <t>Пенсионное обеспечение</t>
  </si>
  <si>
    <t>1001</t>
  </si>
  <si>
    <t>Социальное обеспечение населения</t>
  </si>
  <si>
    <t>1003</t>
  </si>
  <si>
    <t xml:space="preserve">Резервные фонды </t>
  </si>
  <si>
    <t>Дошкольное образование</t>
  </si>
  <si>
    <t>Субвенции на реализацию дошкольного, общего и дополнительного образования в муниципальных общеобразовательных учреждениях по основным общеобразовательным программам</t>
  </si>
  <si>
    <t>Охрана семьи и детства</t>
  </si>
  <si>
    <t>1004</t>
  </si>
  <si>
    <t>Всего расходов:</t>
  </si>
  <si>
    <t>Субвенции на обеспечение обучающихся в младших классах (1-4 включительно) бесплатным питанием</t>
  </si>
  <si>
    <t>0113</t>
  </si>
  <si>
    <t>1400</t>
  </si>
  <si>
    <t>1401</t>
  </si>
  <si>
    <t>0111</t>
  </si>
  <si>
    <t>Расходы, связанные с содержанием  помещений, находящимися  в  муниципальной  казне</t>
  </si>
  <si>
    <t>1200</t>
  </si>
  <si>
    <t>Периодическая печать и издательства</t>
  </si>
  <si>
    <t>1202</t>
  </si>
  <si>
    <t xml:space="preserve">Средства  массовой  информации </t>
  </si>
  <si>
    <t xml:space="preserve">Межбюджетные  трансферты  общего  характера  бюджетам  субъектов  Росийской  Федерации  и  муниципальных  образований </t>
  </si>
  <si>
    <t>управление</t>
  </si>
  <si>
    <t xml:space="preserve">Культура и  кинематография 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</si>
  <si>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</si>
  <si>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</si>
  <si>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0200</t>
  </si>
  <si>
    <t>0203</t>
  </si>
  <si>
    <t>Национальная оборона</t>
  </si>
  <si>
    <t>изменения</t>
  </si>
  <si>
    <t>Мероприятия  по  землеустройству  и   землепользованию</t>
  </si>
  <si>
    <t>1006</t>
  </si>
  <si>
    <t>Другие вопросы в области социальной политики</t>
  </si>
  <si>
    <t>100</t>
  </si>
  <si>
    <t>Учреждение:  Мунициипальное  казенное учреждение "Центр  обслуживания  образовательных  учреждений" п. Кавалерово Кавалеровского муниципального района Приморского края</t>
  </si>
  <si>
    <t>Учреждение:  Муниципальное  казенное учреждение "Управление финансов Администрации  Кавалеровского муниципального  района"</t>
  </si>
  <si>
    <t>9900000</t>
  </si>
  <si>
    <t>200</t>
  </si>
  <si>
    <t>800</t>
  </si>
  <si>
    <t>Непрограммные направления деятельности муниципального образования</t>
  </si>
  <si>
    <t>Центральный аппарат муниципального образования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</si>
  <si>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</si>
  <si>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государственных (муниципальных нужд)</t>
  </si>
  <si>
    <t>Иные бюджетные ассигнования</t>
  </si>
  <si>
    <t>Функционирование высшего должностного лица субъекта Российской Федерации и муниципального образования</t>
  </si>
  <si>
    <t>Расходы на выплаты  по  обязательствам муниципального образования</t>
  </si>
  <si>
    <t>Мероприятяи  в  области  жилищного  хозяйства</t>
  </si>
  <si>
    <t>600</t>
  </si>
  <si>
    <t>300</t>
  </si>
  <si>
    <t>Доплаты к пенсиям муниципальных служащих</t>
  </si>
  <si>
    <t>Социальное обеспечение и иные выплаты населению</t>
  </si>
  <si>
    <t>Субвенции на компенсацию части родительской платы за присмотр и уход за детьми в образовательных организациях, реализующих образовательную программу дошкольного образования</t>
  </si>
  <si>
    <t>Физическая культура и спорт</t>
  </si>
  <si>
    <t>Дотации на выравнивание бюджетной обеспеченности субъектов Российской Федерации и муниципальных образований</t>
  </si>
  <si>
    <t>Выравнивание бюджетной обеспеченности поселений из районного фонда финансовой поддержки за счет средств краевого бюджета</t>
  </si>
  <si>
    <t>Выравнивание бюджетной обеспеченности поселений из районного фонда финансовой поддержки за счет средств местного бюджета</t>
  </si>
  <si>
    <t>400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</si>
  <si>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</si>
  <si>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Капитальные вложения в объекты недвижимого имущества государственной (муниципальной) собственности</t>
  </si>
  <si>
    <t>Субвенции на организацию и обеспечение оздоровления и отдыха детей Приморского края (за исключением организации отдыха детей в каникулярное время)</t>
  </si>
  <si>
    <t>Составление (изменение) списков кандидатов в присяжные заседатели федеральных судов общей юрисдикции в Российской Федерации</t>
  </si>
  <si>
    <t>Жилищное хозяйство</t>
  </si>
  <si>
    <t>0505</t>
  </si>
  <si>
    <t>Другие вопросы в области жилищно-коммунального хозяйства</t>
  </si>
  <si>
    <t>Субвенции на регистрацию и учет граждан, имеющих право на получение жилищных субсидий в связи с переселением из районов Крайнего Севера и приравненых к ним местностям</t>
  </si>
  <si>
    <t xml:space="preserve">Муниципальная программа "Развитие малого и среднего предпринимательства в Кавалеровском муниципальном районе" на 2014-2016 годы"  </t>
  </si>
  <si>
    <t>Муниципальная программа "Развитие системы дошкольного  образования Кавалеровского  муниципального  района на 2013 - 2017 годы"</t>
  </si>
  <si>
    <t>0110000</t>
  </si>
  <si>
    <t>Подпрограмма "Развитие информационного общества и формирование электронного муниципалитета на 2014-2016 годы"</t>
  </si>
  <si>
    <t>Адм.</t>
  </si>
  <si>
    <t>ТЦ</t>
  </si>
  <si>
    <t>МФЦ</t>
  </si>
  <si>
    <t>ДШИ</t>
  </si>
  <si>
    <t>РОНО</t>
  </si>
  <si>
    <t>краевые</t>
  </si>
  <si>
    <t>прочие</t>
  </si>
  <si>
    <t>Мун.прог</t>
  </si>
  <si>
    <t>Дума</t>
  </si>
  <si>
    <t>РК</t>
  </si>
  <si>
    <t>ДОУ</t>
  </si>
  <si>
    <t>Пож.без.</t>
  </si>
  <si>
    <t>Модерн.</t>
  </si>
  <si>
    <t>Инфор.</t>
  </si>
  <si>
    <t>отдых</t>
  </si>
  <si>
    <t>СиМП</t>
  </si>
  <si>
    <t>Энергосбер.</t>
  </si>
  <si>
    <t>инв. Вет.</t>
  </si>
  <si>
    <t>Дост. Среда</t>
  </si>
  <si>
    <t>коррупция</t>
  </si>
  <si>
    <t>культура</t>
  </si>
  <si>
    <t>физра</t>
  </si>
  <si>
    <t>УФ</t>
  </si>
  <si>
    <t>Мероприятия направленные на повышение энергетической эффективности в муниципальных учреждениях</t>
  </si>
  <si>
    <t xml:space="preserve">Муниципальная программа  «Энергосбережение и повышение энергетической эффективности  в муниципальных учреждениях Кавалеровского муниципального района на 2014-2016 годы»
</t>
  </si>
  <si>
    <t>Предоставление субсидий бюджетным, автономным учреждениям и иным некоммерческим организациям</t>
  </si>
  <si>
    <t>Другие вопросы в области физической культуры и спорта</t>
  </si>
  <si>
    <t>1105</t>
  </si>
  <si>
    <t>0115059</t>
  </si>
  <si>
    <t>Транспорт</t>
  </si>
  <si>
    <t>951</t>
  </si>
  <si>
    <t>0408</t>
  </si>
  <si>
    <t>Расходы на реализацию мероприятий по модернизации региональных систем дошкольного образования Приморского края за счет возврата остатков прошлых лет, имеющих целевое назначение</t>
  </si>
  <si>
    <t>Мероприятия направленные на возмещение затрат по осуществлению пассажирских перевозок</t>
  </si>
  <si>
    <t>0300</t>
  </si>
  <si>
    <t>0309</t>
  </si>
  <si>
    <t>9905104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</si>
  <si>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</si>
  <si>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</si>
  <si>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Прочие межбюджетные трансферты, передаваемые бюджетам субъектов Российской Федерации</t>
  </si>
  <si>
    <t>Прочие межбюджетные трансферты общего характера</t>
  </si>
  <si>
    <t>1403</t>
  </si>
  <si>
    <t>Субсидии бюджету муниципального образования Приморского края на реализацию мероприятий муниципальной программы развития субъектов малого и среднего предпринимательства</t>
  </si>
  <si>
    <t>0119202</t>
  </si>
  <si>
    <t>Расходы на обеспечение деятельности (оказание услуг, выполнение работ) муниципальных учреждений, обслуживающих учреждения органов местного самоуправления</t>
  </si>
  <si>
    <t>Муниципальная программа  «Информационное общество на территории Кавалеровского муниципального района 2014-2016 годы»</t>
  </si>
  <si>
    <t>Расходы на обеспечение деятельности (оказание услуг, выполнение работ) муниципальных учреждений, предоставляющих государственные и муниципальные услуги по принципу одного окна</t>
  </si>
  <si>
    <t>0600000</t>
  </si>
  <si>
    <t>0602006</t>
  </si>
  <si>
    <t>0609230</t>
  </si>
  <si>
    <t>Субсидии юридическим лицам (кроме некоммерческих организаций), индивидуальным предпринимателям, физическим лицам, направленные на развитие малого и среднего предпринимательства</t>
  </si>
  <si>
    <t>Муниципальная программа "Развитие культуры и молодежной политики в Кавалеровском муниципальном районе на 2014-2016 годы"</t>
  </si>
  <si>
    <t>Расходы на обеспечение деятельности (оказание услуг, выполнение работ) муниципальных учреждений дополнительного образования в сфере культуры</t>
  </si>
  <si>
    <t>0100000</t>
  </si>
  <si>
    <t>Муниципальная программа "Развитие системы образования Кавалеровского муниципального района на 2015-2017 годы"</t>
  </si>
  <si>
    <t>Муниципальная программа "Развитие муниципальной службы в администрации Кавалеровского муниципального района на 2015-2017 годы"</t>
  </si>
  <si>
    <t>Муниципальная программа "Социальная поддержка населения Кавалеровского муниципального района на 2015-2017 годы"</t>
  </si>
  <si>
    <t>Подпрограмма "Социальная поддержка некоммерческих организаций, объединяющих ветеранов и инвалидов в Кавалеровском муниципальном районе на 2015-2017 годы"</t>
  </si>
  <si>
    <t>Подпрограмма "Доступная среда на 2015-2017 годы"</t>
  </si>
  <si>
    <t>Расходы на публикации в средствах массовой информации</t>
  </si>
  <si>
    <t xml:space="preserve">Расходы на обеспечение деятельности (оказание услуг, выполнение работ) муниципальных учреждений дошкольного образования </t>
  </si>
  <si>
    <t>Подпрограмма "Развитие системы дошкольного образования Кавалеровского муниципального района на 2015-2017 годы"</t>
  </si>
  <si>
    <t>0104210</t>
  </si>
  <si>
    <t>0104230</t>
  </si>
  <si>
    <t>Расходы на обеспечение деятельности (оказание услуг, выполнение работ) муниципальных общеобразовательных учреждений</t>
  </si>
  <si>
    <t xml:space="preserve">Расходы на обеспечение деятельности (оказание услуг, выполнение работ) муниципальных учреждений дополнительного образования </t>
  </si>
  <si>
    <t>Подпрограмма "Модернизация системы общего образования в  Кавалеровском муниципальном  районе на 2015-2017 г.г."</t>
  </si>
  <si>
    <t>Подпрограмма "Информатизация  системы  образования на 2015-2017 годы"</t>
  </si>
  <si>
    <t>0149308</t>
  </si>
  <si>
    <t>Подпрограмма "Организация  отдыха, оздоровления  и занятости детей  и подростков в  каникулярное  время на  территории  Кавалеровского  муниципального района на 2015-2017 г.г."</t>
  </si>
  <si>
    <t>0712007</t>
  </si>
  <si>
    <t xml:space="preserve">Расходы на обеспечение деятельности (оказание услуг, выполнение работ) муниципальных учреждений, осуществляющих обслуживание образовательных учреждений </t>
  </si>
  <si>
    <t>0107</t>
  </si>
  <si>
    <t>Обеспечение проведения выборов и референдумов</t>
  </si>
  <si>
    <t>Проведение выборов в представительные органы муниципального образования</t>
  </si>
  <si>
    <t>0409</t>
  </si>
  <si>
    <t>Расходы на составление схемы размещения рекламных конструкций</t>
  </si>
  <si>
    <t>Субсидии из краевого бюджета бюджетам муниципальных образований Приморского края на строительство, реконструкцию зданий (в том числе проектно-изыскательские работы) муниципальных образовательных учреждений, реализующих основную общеобразовательную программу дошкольного образования</t>
  </si>
  <si>
    <t xml:space="preserve">Субсидии на мероприятия по программно-техническому обслуживанию сети доступа к сети Интернет муниципальных общеобразовательных учреждений, включая оплату трафика </t>
  </si>
  <si>
    <t>0405</t>
  </si>
  <si>
    <t>9909304</t>
  </si>
  <si>
    <t>Сельское хозяйство и рыболовство</t>
  </si>
  <si>
    <t>Субвенции на организацию проведения  мероприятий по предупреждению и ликвидации болезней животных, их лечению, защите населения от болезней, общих для человека и животных</t>
  </si>
  <si>
    <t>Расходы на содержание жилищного фонда</t>
  </si>
  <si>
    <t>0503</t>
  </si>
  <si>
    <t>Благоустройство</t>
  </si>
  <si>
    <t>Содержание мест захоронения на территории муниципального района</t>
  </si>
  <si>
    <t>Иные межбюджетные трансферты на исполнение переданых полномочий поселениям</t>
  </si>
  <si>
    <t>Мероприятия по содержанию многофункциональных центров предоставления государственных и муниципальных услуг</t>
  </si>
  <si>
    <t>Иные межбюджетные трансферты из федерального бюджета на комплектование книжных фондов библиотек муниципальных образований Приморского края</t>
  </si>
  <si>
    <t>Субсидия на софинансирование реализации мероприятий муниципальных программ по формированию доступной среды для инвалидов и других маломобильных групп населения в 2015 году</t>
  </si>
  <si>
    <t>бюджетных ассигнований в ведомственной структуре расходов бюджета муниципального  района на 2016 год</t>
  </si>
  <si>
    <t>0000000000</t>
  </si>
  <si>
    <t>9900000000</t>
  </si>
  <si>
    <t>Непрограммные мероприятия</t>
  </si>
  <si>
    <t>9909900000</t>
  </si>
  <si>
    <t>9909920400</t>
  </si>
  <si>
    <t>9909921200</t>
  </si>
  <si>
    <t>9909922500</t>
  </si>
  <si>
    <t>9909920300</t>
  </si>
  <si>
    <t>9909951200</t>
  </si>
  <si>
    <t>9909975010</t>
  </si>
  <si>
    <t>9909910020</t>
  </si>
  <si>
    <t>9909910030</t>
  </si>
  <si>
    <t>9909910040</t>
  </si>
  <si>
    <t>9909910110</t>
  </si>
  <si>
    <t>9909949900</t>
  </si>
  <si>
    <t>9909959300</t>
  </si>
  <si>
    <t>9909993010</t>
  </si>
  <si>
    <t>9909993030</t>
  </si>
  <si>
    <t>9909993100</t>
  </si>
  <si>
    <t>0500000000</t>
  </si>
  <si>
    <t>Мероприятие: внедрение антикоррупционных механизмов в рамках осуществления кадровой политики</t>
  </si>
  <si>
    <t>Участие в конференциях и семинарах по противодействию коррупции</t>
  </si>
  <si>
    <t>0500120140</t>
  </si>
  <si>
    <t>0700000000</t>
  </si>
  <si>
    <t>Мероприятие: энергосбережение и повышение уровня энергетической эффективности</t>
  </si>
  <si>
    <t>0700100000</t>
  </si>
  <si>
    <t>Повышение энергетической эффективности в муниципальных учреждениях</t>
  </si>
  <si>
    <t>0700120070</t>
  </si>
  <si>
    <t>0800000000</t>
  </si>
  <si>
    <t>0810000000</t>
  </si>
  <si>
    <t>Мероприятие: предоставление государственных и муниципальных услуг</t>
  </si>
  <si>
    <t>0810100000</t>
  </si>
  <si>
    <t>0810141000</t>
  </si>
  <si>
    <t>0810192070</t>
  </si>
  <si>
    <t>0820000000</t>
  </si>
  <si>
    <t>Мероприятие: развитие информационного общества в муниципальном районе</t>
  </si>
  <si>
    <t>Применение информационно-коммуникационных технологий</t>
  </si>
  <si>
    <t>9909951180</t>
  </si>
  <si>
    <t>9909993040</t>
  </si>
  <si>
    <t>0200000000</t>
  </si>
  <si>
    <t>0200100000</t>
  </si>
  <si>
    <t>Мероприятие: развитие улично-дорожной сети и повышение безопасности дорожного движения</t>
  </si>
  <si>
    <t>9909910060</t>
  </si>
  <si>
    <t>00000000000</t>
  </si>
  <si>
    <t>9909910070</t>
  </si>
  <si>
    <t>9909910120</t>
  </si>
  <si>
    <t>9909962100</t>
  </si>
  <si>
    <t>9909910130</t>
  </si>
  <si>
    <t>9909993120</t>
  </si>
  <si>
    <t>0100000000</t>
  </si>
  <si>
    <t>Мероприятие: расходы на обеспечение деятельности (оказание услуг, выполнение работ) муниципальных учреждений</t>
  </si>
  <si>
    <t>0100100000</t>
  </si>
  <si>
    <t>0100142100</t>
  </si>
  <si>
    <t>0100142300</t>
  </si>
  <si>
    <t>0100193050</t>
  </si>
  <si>
    <t>0100193060</t>
  </si>
  <si>
    <t>0120000000</t>
  </si>
  <si>
    <t>Мероприятие: модернизация системы общего образования в муниципальном районе</t>
  </si>
  <si>
    <t>Модернизация системы общего образования</t>
  </si>
  <si>
    <t>0120120010</t>
  </si>
  <si>
    <t>0130000000</t>
  </si>
  <si>
    <t>Мероприятие: информатизация системы образования</t>
  </si>
  <si>
    <t>Обеспечение доступа к сети Интернет</t>
  </si>
  <si>
    <t>0130100000</t>
  </si>
  <si>
    <t>0130120030</t>
  </si>
  <si>
    <t>0900000000</t>
  </si>
  <si>
    <t>Мероприятие: создание условий для развития культуры и молодежной политики в муниципальном районе</t>
  </si>
  <si>
    <t>0900100000</t>
  </si>
  <si>
    <t>0900142200</t>
  </si>
  <si>
    <t>0140000000</t>
  </si>
  <si>
    <t>Мероприятие: организация отдыха, оздоровления и занятости детей в каникулярное время на территории муниципального района</t>
  </si>
  <si>
    <t>Организация отдыха, оздоровления и занятости детей</t>
  </si>
  <si>
    <t>0140100000</t>
  </si>
  <si>
    <t>0140120040</t>
  </si>
  <si>
    <t>0100120400</t>
  </si>
  <si>
    <t>0150000000</t>
  </si>
  <si>
    <t>Мероприятие: пожарная безопасность муниципальных образовательных учреждений в муниципальном районе</t>
  </si>
  <si>
    <t>Пожарная безопасность</t>
  </si>
  <si>
    <t>0150100000</t>
  </si>
  <si>
    <t>0150120020</t>
  </si>
  <si>
    <t>Проведение культурно-массовых мероприятий</t>
  </si>
  <si>
    <t>0900120150</t>
  </si>
  <si>
    <t>0900151440</t>
  </si>
  <si>
    <t>0400000000</t>
  </si>
  <si>
    <t>Мероприятие: развитие муниципальной службы</t>
  </si>
  <si>
    <t>0400100000</t>
  </si>
  <si>
    <t>0400120130</t>
  </si>
  <si>
    <t>0300000000</t>
  </si>
  <si>
    <t>0310000000</t>
  </si>
  <si>
    <t>Субсидии на оказание поддержки социально ориентированным некоммерческим организациям</t>
  </si>
  <si>
    <t>0310100000</t>
  </si>
  <si>
    <t>0310120110</t>
  </si>
  <si>
    <t>0310120180</t>
  </si>
  <si>
    <t>0320000000</t>
  </si>
  <si>
    <t xml:space="preserve">Мероприятие: формирование доступной среды для инвалидов и других маломобильных групп населения </t>
  </si>
  <si>
    <t>Создание доступной среды жизнедеятельности инвалидов</t>
  </si>
  <si>
    <t>0320100000</t>
  </si>
  <si>
    <t>0320120120</t>
  </si>
  <si>
    <t>0320150270</t>
  </si>
  <si>
    <t>1000000000</t>
  </si>
  <si>
    <t>1000100000</t>
  </si>
  <si>
    <t>Мероприятие: создание условий для развития физической культуры и спорта в муниципальном районе</t>
  </si>
  <si>
    <t>Проведение спортивных мероприятий</t>
  </si>
  <si>
    <t>1000120160</t>
  </si>
  <si>
    <t>0400120170</t>
  </si>
  <si>
    <t>9909961110</t>
  </si>
  <si>
    <t>9909961120</t>
  </si>
  <si>
    <t>9909961130</t>
  </si>
  <si>
    <t>0100142000</t>
  </si>
  <si>
    <t>0100193070</t>
  </si>
  <si>
    <t>0110000000</t>
  </si>
  <si>
    <t>0110100000</t>
  </si>
  <si>
    <t>Мероприятие: развитие системы дошкольного образования в муниципальном районе</t>
  </si>
  <si>
    <t>Развитие системы дошкольного образования</t>
  </si>
  <si>
    <t>0110120050</t>
  </si>
  <si>
    <t>0120100000</t>
  </si>
  <si>
    <t>0130192220</t>
  </si>
  <si>
    <t>0140193080</t>
  </si>
  <si>
    <t>0100145200</t>
  </si>
  <si>
    <t>0110193090</t>
  </si>
  <si>
    <t>Муниципальная программа «Комплексные меры профилактики правонарушений, экстремизма и терроризма, незаконного потребления наркотических средств и психотропных веществ в Кавалеровском муниципальном районе на 2016- 2018 годы"</t>
  </si>
  <si>
    <t>Подпрограмма "Противодействие употреблению наркотиков и их незаконному обороту в Кавалеровском  муниципальном районе на 2016-2018 годы"</t>
  </si>
  <si>
    <t>Мероприятие: проведение комплексных оперативно-профилактических мероприятий</t>
  </si>
  <si>
    <t>Обнаружение и уничтожение очагов произрастания дикорастущей конопли</t>
  </si>
  <si>
    <t>Мероприятие: профилактика правонарушений и борьба с преступностью в муниципальном районе</t>
  </si>
  <si>
    <t>Информационно-пропагандистская и просветительская работа по информированию населения</t>
  </si>
  <si>
    <t>1100000000</t>
  </si>
  <si>
    <t>Расходы по территориальному планированию</t>
  </si>
  <si>
    <t>9909910050</t>
  </si>
  <si>
    <t>Проведение экспертизы жилищно-коммунального комплекса</t>
  </si>
  <si>
    <t>0700120250</t>
  </si>
  <si>
    <t>Коммунальное хозяйство</t>
  </si>
  <si>
    <t>Подготовка к осенне-зимнему периоду котельных в сельских поселениях</t>
  </si>
  <si>
    <t>0502</t>
  </si>
  <si>
    <t>0700120240</t>
  </si>
  <si>
    <t>Стипендии за достижения в учебе</t>
  </si>
  <si>
    <t>0900120190</t>
  </si>
  <si>
    <t>Подпрограмма "Профилактика терроризма и экстремизма в  Кавалеровском муниципальном районе на 2016-2018 годы"</t>
  </si>
  <si>
    <t>Мероприятие: профилактика терроризма и экстремизма в муниципальных учреждениях муниципального района</t>
  </si>
  <si>
    <t>Установка и обслуживание систем видеонаблюдения в образовательных учреждениях района</t>
  </si>
  <si>
    <t>1110000000</t>
  </si>
  <si>
    <t>1110100000</t>
  </si>
  <si>
    <t>1110120210</t>
  </si>
  <si>
    <t>Строительство универсальной спортивной площадки</t>
  </si>
  <si>
    <t>1000120200</t>
  </si>
  <si>
    <t>0500100000</t>
  </si>
  <si>
    <t>0820100000</t>
  </si>
  <si>
    <t>0820120100</t>
  </si>
  <si>
    <t>Резервный фонд администрации Кавалеровского  муниципального  района</t>
  </si>
  <si>
    <t>Подпрограмма "Профилактика правонарушений и преступлений в Кавалеровском муниципальном районе на 2016-2018 годы"</t>
  </si>
  <si>
    <t>Подпрограмма "Организация  отдыха, оздоровления  и занятости детей  и подростков в  каникулярное  время на  территории  Кавалеровского  муниципального района на 2015-2017 годы"</t>
  </si>
  <si>
    <t>Подпрограмма "Пожарная безопасность  муниципальных  образовательных  учреждений на 2015-2017 годы"</t>
  </si>
  <si>
    <t>Муниципальная программа "Развитие улично-дорожной сети сельских поселений, повышение безопасности дорожного движения в границах Кавалеровского муниципального района на 2015-2017 годы"</t>
  </si>
  <si>
    <t>Муниципальная программа "Противодействие коррупции в границах Кавалеровского муниципального района и в границах сельских поселений, входящих в состав Кавалеровского муниципального района, на 2016-2018 годы"</t>
  </si>
  <si>
    <t>Муниципальная программа  «Энергосбережение и повышение энергетической эффективности  в муниципальных учреждениях Кавалеровского муниципального района и объектах жилищно-коммунального хозяйства на территории сельских поселений, входящих в состав Кавалеровского муниципального района на 2014-2016 годы»</t>
  </si>
  <si>
    <t>Муниципальная программа «Развитие физической культуры и спорта в Кавалеровском муниципальном районе» на 2014-2016  гг.</t>
  </si>
  <si>
    <t>Подпрограмма "Модернизация системы общего образования в  Кавалеровском муниципальном  районе на 2015-2017 годы"</t>
  </si>
  <si>
    <t>Подпрограмма "Организация предоставления государственных и муниципальных услуг по принципу "одного окна" в 2014-2016 годах"</t>
  </si>
  <si>
    <t>Муниципальная программа «Развитие культуры и молодежной политики в Кавалеровском муниципальном районе на 2014-2016 г.г.»</t>
  </si>
  <si>
    <t>0900142400</t>
  </si>
  <si>
    <t>Расходы на обеспечение деятельности (оказание услуг, выполнение работ) муниципальных учреждений в сфере культуры</t>
  </si>
  <si>
    <t>0200162100</t>
  </si>
  <si>
    <t>Иные межбюджетные трансферты на исполнение переданных полномочий поселениям</t>
  </si>
  <si>
    <t>9909910100</t>
  </si>
  <si>
    <t>0200120080</t>
  </si>
  <si>
    <t>Содержание дорог</t>
  </si>
  <si>
    <t>Дорожное хозяйство (дорожные фонды)</t>
  </si>
  <si>
    <t>9909910010</t>
  </si>
  <si>
    <t>9909953910</t>
  </si>
  <si>
    <t>Субвенции по подготовке и проведению Всероссийской сельскохозяйственной переписи 2016 года</t>
  </si>
  <si>
    <t>Поддержка  мер  по  обеспечению  сбалансированности бюджетов  поселений  на оплату задолженности по заработной плате и коммунальным услугам прошлых лет</t>
  </si>
  <si>
    <t>0120192040</t>
  </si>
  <si>
    <t>Субсидия на приобретение школьных автобусов для муниципальных общеобразовательных организаций</t>
  </si>
  <si>
    <t>9909951040</t>
  </si>
  <si>
    <t>Резервный фонд Администрации Приморского края</t>
  </si>
  <si>
    <t>9909929010</t>
  </si>
  <si>
    <t>Приобретение спортивного оборудования и инвентаря</t>
  </si>
  <si>
    <t>1000120260</t>
  </si>
  <si>
    <t>Мероприятие: социальная поддержка некоммерческих организаций, объединяющих ветеранов и инвалидов и улучшение материально-технической базы муниципальных учреждений</t>
  </si>
  <si>
    <t>Оказание адресной помощи и улучшение материально-технической базы муниципальных учреждений</t>
  </si>
</sst>
</file>

<file path=xl/styles.xml><?xml version="1.0" encoding="utf-8"?>
<styleSheet xmlns="http://schemas.openxmlformats.org/spreadsheetml/2006/main">
  <numFmts count="3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0000_р_."/>
    <numFmt numFmtId="182" formatCode="#,##0.000_р_."/>
    <numFmt numFmtId="183" formatCode="#,##0.000"/>
    <numFmt numFmtId="184" formatCode="#,##0.0000"/>
    <numFmt numFmtId="185" formatCode="#,##0.00000"/>
    <numFmt numFmtId="186" formatCode="0.0000"/>
    <numFmt numFmtId="187" formatCode="0.00000"/>
    <numFmt numFmtId="188" formatCode="#,##0.000&quot;р.&quot;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  <numFmt numFmtId="193" formatCode="[$-FC19]d\ mmmm\ yyyy\ &quot;г.&quot;"/>
  </numFmts>
  <fonts count="40">
    <font>
      <sz val="10"/>
      <name val="Arial"/>
      <family val="0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indexed="8"/>
      <name val="Times New Roman"/>
      <family val="1"/>
    </font>
    <font>
      <b/>
      <sz val="12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1" fillId="0" borderId="0" xfId="0" applyFont="1" applyFill="1" applyBorder="1" applyAlignment="1">
      <alignment vertical="top" wrapText="1"/>
    </xf>
    <xf numFmtId="180" fontId="1" fillId="0" borderId="10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1" fontId="1" fillId="0" borderId="10" xfId="0" applyNumberFormat="1" applyFont="1" applyFill="1" applyBorder="1" applyAlignment="1">
      <alignment horizontal="center" wrapText="1" shrinkToFit="1"/>
    </xf>
    <xf numFmtId="3" fontId="1" fillId="0" borderId="10" xfId="0" applyNumberFormat="1" applyFont="1" applyFill="1" applyBorder="1" applyAlignment="1">
      <alignment horizontal="center" wrapText="1" shrinkToFit="1"/>
    </xf>
    <xf numFmtId="0" fontId="2" fillId="0" borderId="10" xfId="0" applyFont="1" applyFill="1" applyBorder="1" applyAlignment="1">
      <alignment horizontal="center" wrapText="1"/>
    </xf>
    <xf numFmtId="49" fontId="2" fillId="0" borderId="10" xfId="0" applyNumberFormat="1" applyFont="1" applyFill="1" applyBorder="1" applyAlignment="1">
      <alignment horizontal="center" wrapText="1" shrinkToFit="1"/>
    </xf>
    <xf numFmtId="180" fontId="2" fillId="0" borderId="10" xfId="0" applyNumberFormat="1" applyFont="1" applyFill="1" applyBorder="1" applyAlignment="1">
      <alignment horizontal="center" wrapText="1" shrinkToFit="1"/>
    </xf>
    <xf numFmtId="181" fontId="2" fillId="0" borderId="10" xfId="0" applyNumberFormat="1" applyFont="1" applyFill="1" applyBorder="1" applyAlignment="1">
      <alignment horizontal="center" wrapText="1" shrinkToFit="1"/>
    </xf>
    <xf numFmtId="0" fontId="1" fillId="0" borderId="10" xfId="0" applyFont="1" applyFill="1" applyBorder="1" applyAlignment="1">
      <alignment vertical="top" wrapText="1"/>
    </xf>
    <xf numFmtId="0" fontId="1" fillId="0" borderId="10" xfId="0" applyFont="1" applyFill="1" applyBorder="1" applyAlignment="1">
      <alignment horizontal="center" wrapText="1"/>
    </xf>
    <xf numFmtId="49" fontId="1" fillId="0" borderId="10" xfId="0" applyNumberFormat="1" applyFont="1" applyFill="1" applyBorder="1" applyAlignment="1">
      <alignment horizontal="center" shrinkToFit="1"/>
    </xf>
    <xf numFmtId="180" fontId="1" fillId="0" borderId="10" xfId="0" applyNumberFormat="1" applyFont="1" applyFill="1" applyBorder="1" applyAlignment="1" applyProtection="1">
      <alignment horizontal="center"/>
      <protection locked="0"/>
    </xf>
    <xf numFmtId="2" fontId="1" fillId="0" borderId="10" xfId="0" applyNumberFormat="1" applyFont="1" applyFill="1" applyBorder="1" applyAlignment="1" applyProtection="1">
      <alignment horizontal="center"/>
      <protection locked="0"/>
    </xf>
    <xf numFmtId="49" fontId="1" fillId="0" borderId="10" xfId="0" applyNumberFormat="1" applyFont="1" applyFill="1" applyBorder="1" applyAlignment="1">
      <alignment horizontal="center" wrapText="1" shrinkToFit="1"/>
    </xf>
    <xf numFmtId="49" fontId="1" fillId="0" borderId="10" xfId="0" applyNumberFormat="1" applyFont="1" applyFill="1" applyBorder="1" applyAlignment="1">
      <alignment horizontal="center"/>
    </xf>
    <xf numFmtId="49" fontId="3" fillId="0" borderId="10" xfId="0" applyNumberFormat="1" applyFont="1" applyFill="1" applyBorder="1" applyAlignment="1">
      <alignment horizontal="center"/>
    </xf>
    <xf numFmtId="180" fontId="1" fillId="0" borderId="10" xfId="0" applyNumberFormat="1" applyFont="1" applyFill="1" applyBorder="1" applyAlignment="1">
      <alignment horizontal="center"/>
    </xf>
    <xf numFmtId="4" fontId="1" fillId="0" borderId="0" xfId="0" applyNumberFormat="1" applyFont="1" applyFill="1" applyAlignment="1">
      <alignment horizontal="center" wrapText="1"/>
    </xf>
    <xf numFmtId="0" fontId="1" fillId="0" borderId="10" xfId="0" applyFont="1" applyFill="1" applyBorder="1" applyAlignment="1">
      <alignment horizontal="center"/>
    </xf>
    <xf numFmtId="0" fontId="2" fillId="0" borderId="0" xfId="0" applyFont="1" applyFill="1" applyAlignment="1">
      <alignment/>
    </xf>
    <xf numFmtId="2" fontId="1" fillId="0" borderId="0" xfId="0" applyNumberFormat="1" applyFont="1" applyFill="1" applyAlignment="1">
      <alignment horizontal="center" wrapText="1"/>
    </xf>
    <xf numFmtId="0" fontId="1" fillId="0" borderId="0" xfId="0" applyFont="1" applyFill="1" applyAlignment="1">
      <alignment vertical="top" wrapText="1"/>
    </xf>
    <xf numFmtId="0" fontId="1" fillId="0" borderId="0" xfId="0" applyFont="1" applyFill="1" applyAlignment="1">
      <alignment wrapText="1"/>
    </xf>
    <xf numFmtId="0" fontId="2" fillId="0" borderId="0" xfId="0" applyFont="1" applyFill="1" applyAlignment="1">
      <alignment horizontal="center" vertical="top" wrapText="1"/>
    </xf>
    <xf numFmtId="0" fontId="1" fillId="0" borderId="0" xfId="0" applyFont="1" applyFill="1" applyAlignment="1">
      <alignment horizontal="left" wrapText="1"/>
    </xf>
    <xf numFmtId="0" fontId="1" fillId="0" borderId="0" xfId="0" applyFont="1" applyFill="1" applyAlignment="1">
      <alignment horizontal="center" wrapText="1"/>
    </xf>
    <xf numFmtId="1" fontId="1" fillId="0" borderId="10" xfId="0" applyNumberFormat="1" applyFont="1" applyFill="1" applyBorder="1" applyAlignment="1">
      <alignment horizontal="center" vertical="center" wrapText="1" shrinkToFit="1"/>
    </xf>
    <xf numFmtId="2" fontId="1" fillId="0" borderId="10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Fill="1" applyAlignment="1">
      <alignment vertical="top" wrapText="1"/>
    </xf>
    <xf numFmtId="183" fontId="2" fillId="0" borderId="10" xfId="0" applyNumberFormat="1" applyFont="1" applyFill="1" applyBorder="1" applyAlignment="1">
      <alignment horizontal="center" vertical="top" wrapText="1"/>
    </xf>
    <xf numFmtId="2" fontId="1" fillId="0" borderId="0" xfId="0" applyNumberFormat="1" applyFont="1" applyFill="1" applyBorder="1" applyAlignment="1" applyProtection="1">
      <alignment horizontal="center"/>
      <protection locked="0"/>
    </xf>
    <xf numFmtId="180" fontId="1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/>
    </xf>
    <xf numFmtId="2" fontId="1" fillId="0" borderId="11" xfId="0" applyNumberFormat="1" applyFont="1" applyFill="1" applyBorder="1" applyAlignment="1">
      <alignment horizontal="center" vertical="center" wrapText="1"/>
    </xf>
    <xf numFmtId="3" fontId="1" fillId="0" borderId="11" xfId="0" applyNumberFormat="1" applyFont="1" applyFill="1" applyBorder="1" applyAlignment="1">
      <alignment horizontal="center" wrapText="1" shrinkToFit="1"/>
    </xf>
    <xf numFmtId="181" fontId="2" fillId="0" borderId="11" xfId="0" applyNumberFormat="1" applyFont="1" applyFill="1" applyBorder="1" applyAlignment="1">
      <alignment horizontal="center" wrapText="1" shrinkToFit="1"/>
    </xf>
    <xf numFmtId="180" fontId="1" fillId="0" borderId="11" xfId="0" applyNumberFormat="1" applyFont="1" applyFill="1" applyBorder="1" applyAlignment="1" applyProtection="1">
      <alignment horizontal="center"/>
      <protection locked="0"/>
    </xf>
    <xf numFmtId="2" fontId="1" fillId="0" borderId="11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center" wrapText="1"/>
    </xf>
    <xf numFmtId="180" fontId="1" fillId="0" borderId="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wrapText="1"/>
    </xf>
    <xf numFmtId="49" fontId="5" fillId="0" borderId="10" xfId="0" applyNumberFormat="1" applyFont="1" applyFill="1" applyBorder="1" applyAlignment="1">
      <alignment horizontal="center" shrinkToFit="1"/>
    </xf>
    <xf numFmtId="180" fontId="5" fillId="0" borderId="10" xfId="0" applyNumberFormat="1" applyFont="1" applyFill="1" applyBorder="1" applyAlignment="1" applyProtection="1">
      <alignment horizontal="center"/>
      <protection locked="0"/>
    </xf>
    <xf numFmtId="180" fontId="5" fillId="0" borderId="10" xfId="0" applyNumberFormat="1" applyFont="1" applyFill="1" applyBorder="1" applyAlignment="1">
      <alignment horizontal="center" wrapText="1"/>
    </xf>
    <xf numFmtId="0" fontId="1" fillId="33" borderId="10" xfId="0" applyFont="1" applyFill="1" applyBorder="1" applyAlignment="1">
      <alignment horizontal="left" vertical="top" wrapText="1" shrinkToFit="1"/>
    </xf>
    <xf numFmtId="49" fontId="5" fillId="0" borderId="10" xfId="0" applyNumberFormat="1" applyFont="1" applyFill="1" applyBorder="1" applyAlignment="1">
      <alignment horizontal="center" wrapText="1" shrinkToFit="1"/>
    </xf>
    <xf numFmtId="0" fontId="5" fillId="0" borderId="10" xfId="0" applyFont="1" applyFill="1" applyBorder="1" applyAlignment="1">
      <alignment horizontal="left" vertical="top" wrapText="1" shrinkToFit="1"/>
    </xf>
    <xf numFmtId="0" fontId="1" fillId="0" borderId="10" xfId="0" applyFont="1" applyFill="1" applyBorder="1" applyAlignment="1">
      <alignment horizontal="left" vertical="top" wrapText="1" shrinkToFit="1"/>
    </xf>
    <xf numFmtId="49" fontId="1" fillId="0" borderId="10" xfId="0" applyNumberFormat="1" applyFont="1" applyFill="1" applyBorder="1" applyAlignment="1">
      <alignment horizontal="center" wrapText="1"/>
    </xf>
    <xf numFmtId="2" fontId="2" fillId="0" borderId="10" xfId="0" applyNumberFormat="1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3" fillId="33" borderId="10" xfId="0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 shrinkToFit="1"/>
    </xf>
    <xf numFmtId="2" fontId="1" fillId="0" borderId="10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left" vertical="top" wrapText="1" shrinkToFit="1"/>
    </xf>
    <xf numFmtId="2" fontId="5" fillId="0" borderId="10" xfId="0" applyNumberFormat="1" applyFont="1" applyFill="1" applyBorder="1" applyAlignment="1">
      <alignment horizontal="left" vertical="top" wrapText="1"/>
    </xf>
    <xf numFmtId="0" fontId="2" fillId="0" borderId="10" xfId="0" applyFont="1" applyFill="1" applyBorder="1" applyAlignment="1">
      <alignment horizontal="left" vertical="top" wrapText="1"/>
    </xf>
    <xf numFmtId="180" fontId="1" fillId="0" borderId="10" xfId="0" applyNumberFormat="1" applyFont="1" applyFill="1" applyBorder="1" applyAlignment="1">
      <alignment horizontal="center" vertical="center" wrapText="1"/>
    </xf>
    <xf numFmtId="187" fontId="5" fillId="0" borderId="10" xfId="0" applyNumberFormat="1" applyFont="1" applyFill="1" applyBorder="1" applyAlignment="1" applyProtection="1">
      <alignment horizontal="center"/>
      <protection locked="0"/>
    </xf>
    <xf numFmtId="187" fontId="1" fillId="0" borderId="10" xfId="0" applyNumberFormat="1" applyFont="1" applyFill="1" applyBorder="1" applyAlignment="1" applyProtection="1">
      <alignment horizontal="center"/>
      <protection locked="0"/>
    </xf>
    <xf numFmtId="187" fontId="2" fillId="0" borderId="10" xfId="0" applyNumberFormat="1" applyFont="1" applyFill="1" applyBorder="1" applyAlignment="1">
      <alignment horizontal="center" wrapText="1"/>
    </xf>
    <xf numFmtId="0" fontId="1" fillId="0" borderId="10" xfId="0" applyFont="1" applyBorder="1" applyAlignment="1">
      <alignment wrapText="1" shrinkToFit="1"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justify" vertical="center" wrapText="1"/>
    </xf>
    <xf numFmtId="49" fontId="1" fillId="33" borderId="10" xfId="0" applyNumberFormat="1" applyFont="1" applyFill="1" applyBorder="1" applyAlignment="1">
      <alignment horizontal="center" shrinkToFit="1"/>
    </xf>
    <xf numFmtId="49" fontId="1" fillId="33" borderId="10" xfId="0" applyNumberFormat="1" applyFont="1" applyFill="1" applyBorder="1" applyAlignment="1">
      <alignment horizontal="center" wrapText="1" shrinkToFit="1"/>
    </xf>
    <xf numFmtId="180" fontId="1" fillId="33" borderId="10" xfId="0" applyNumberFormat="1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323850</xdr:colOff>
      <xdr:row>0</xdr:row>
      <xdr:rowOff>114300</xdr:rowOff>
    </xdr:from>
    <xdr:to>
      <xdr:col>5</xdr:col>
      <xdr:colOff>819150</xdr:colOff>
      <xdr:row>3</xdr:row>
      <xdr:rowOff>76200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4076700" y="114300"/>
          <a:ext cx="2190750" cy="9429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7432" rIns="0" bIns="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Приложение 4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к проекту решения Думы Кавалеровского муниципального района     
</a:t>
          </a:r>
          <a:r>
            <a:rPr lang="en-US" cap="none" sz="11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от 28.12.2016г.  № 261-НПА  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462"/>
  <sheetViews>
    <sheetView tabSelected="1" view="pageBreakPreview" zoomScaleSheetLayoutView="100" zoomScalePageLayoutView="0" workbookViewId="0" topLeftCell="A1">
      <selection activeCell="A74" sqref="A74"/>
    </sheetView>
  </sheetViews>
  <sheetFormatPr defaultColWidth="10.7109375" defaultRowHeight="12.75"/>
  <cols>
    <col min="1" max="1" width="50.140625" style="1" customWidth="1"/>
    <col min="2" max="2" width="6.140625" style="42" customWidth="1"/>
    <col min="3" max="3" width="6.421875" style="42" customWidth="1"/>
    <col min="4" max="4" width="12.57421875" style="42" customWidth="1"/>
    <col min="5" max="5" width="6.421875" style="42" customWidth="1"/>
    <col min="6" max="6" width="14.00390625" style="43" customWidth="1"/>
    <col min="7" max="7" width="0.42578125" style="19" hidden="1" customWidth="1"/>
    <col min="8" max="14" width="9.57421875" style="19" hidden="1" customWidth="1"/>
    <col min="15" max="15" width="9.57421875" style="22" hidden="1" customWidth="1"/>
    <col min="16" max="16" width="13.00390625" style="23" hidden="1" customWidth="1"/>
    <col min="17" max="17" width="0.13671875" style="23" hidden="1" customWidth="1"/>
    <col min="18" max="21" width="10.7109375" style="23" hidden="1" customWidth="1"/>
    <col min="22" max="16384" width="10.7109375" style="23" customWidth="1"/>
  </cols>
  <sheetData>
    <row r="1" spans="1:14" ht="16.5" customHeight="1">
      <c r="A1" s="40"/>
      <c r="B1" s="41"/>
      <c r="C1" s="41"/>
      <c r="D1" s="77"/>
      <c r="E1" s="77"/>
      <c r="F1" s="77"/>
      <c r="G1" s="26"/>
      <c r="H1" s="26"/>
      <c r="I1" s="26"/>
      <c r="J1" s="27"/>
      <c r="K1" s="27"/>
      <c r="L1" s="27"/>
      <c r="M1" s="27"/>
      <c r="N1" s="27"/>
    </row>
    <row r="2" spans="2:14" ht="40.5" customHeight="1">
      <c r="B2" s="41"/>
      <c r="C2" s="41"/>
      <c r="D2" s="77"/>
      <c r="E2" s="77"/>
      <c r="F2" s="77"/>
      <c r="G2" s="26"/>
      <c r="H2" s="26"/>
      <c r="I2" s="26"/>
      <c r="J2" s="27"/>
      <c r="K2" s="27"/>
      <c r="L2" s="27"/>
      <c r="M2" s="27"/>
      <c r="N2" s="27"/>
    </row>
    <row r="3" spans="1:14" ht="20.25" customHeight="1">
      <c r="A3" s="41"/>
      <c r="B3" s="41"/>
      <c r="D3" s="78"/>
      <c r="E3" s="78"/>
      <c r="G3" s="24"/>
      <c r="H3" s="24"/>
      <c r="I3" s="24"/>
      <c r="J3" s="24"/>
      <c r="K3" s="24"/>
      <c r="L3" s="24"/>
      <c r="M3" s="24"/>
      <c r="N3" s="24"/>
    </row>
    <row r="4" spans="1:14" ht="15">
      <c r="A4" s="75" t="s">
        <v>0</v>
      </c>
      <c r="B4" s="75"/>
      <c r="C4" s="75"/>
      <c r="D4" s="75"/>
      <c r="E4" s="75"/>
      <c r="F4" s="75"/>
      <c r="G4" s="25"/>
      <c r="H4" s="25"/>
      <c r="I4" s="25"/>
      <c r="J4" s="25"/>
      <c r="K4" s="25"/>
      <c r="L4" s="25"/>
      <c r="M4" s="25"/>
      <c r="N4" s="25"/>
    </row>
    <row r="5" spans="1:14" ht="32.25" customHeight="1">
      <c r="A5" s="75" t="s">
        <v>217</v>
      </c>
      <c r="B5" s="75"/>
      <c r="C5" s="75"/>
      <c r="D5" s="75"/>
      <c r="E5" s="75"/>
      <c r="F5" s="75"/>
      <c r="G5" s="25"/>
      <c r="H5" s="25"/>
      <c r="I5" s="25"/>
      <c r="J5" s="25"/>
      <c r="K5" s="25"/>
      <c r="L5" s="25"/>
      <c r="M5" s="25"/>
      <c r="N5" s="25"/>
    </row>
    <row r="6" spans="1:14" ht="13.5">
      <c r="A6" s="76"/>
      <c r="B6" s="76"/>
      <c r="C6" s="76"/>
      <c r="D6" s="76"/>
      <c r="E6" s="76"/>
      <c r="F6" s="76"/>
      <c r="G6" s="25"/>
      <c r="H6" s="25"/>
      <c r="I6" s="25"/>
      <c r="J6" s="25"/>
      <c r="K6" s="25"/>
      <c r="L6" s="25"/>
      <c r="M6" s="25"/>
      <c r="N6" s="25"/>
    </row>
    <row r="7" spans="1:20" ht="56.25" customHeight="1">
      <c r="A7" s="28" t="s">
        <v>1</v>
      </c>
      <c r="B7" s="28" t="s">
        <v>2</v>
      </c>
      <c r="C7" s="29" t="s">
        <v>3</v>
      </c>
      <c r="D7" s="29" t="s">
        <v>4</v>
      </c>
      <c r="E7" s="29" t="s">
        <v>5</v>
      </c>
      <c r="F7" s="64" t="s">
        <v>6</v>
      </c>
      <c r="G7" s="35"/>
      <c r="H7" s="29"/>
      <c r="I7" s="29"/>
      <c r="J7" s="29"/>
      <c r="K7" s="29"/>
      <c r="L7" s="29"/>
      <c r="M7" s="29"/>
      <c r="N7" s="29"/>
      <c r="O7" s="29"/>
      <c r="P7" s="3" t="s">
        <v>7</v>
      </c>
      <c r="S7" s="23" t="s">
        <v>79</v>
      </c>
      <c r="T7" s="23" t="s">
        <v>86</v>
      </c>
    </row>
    <row r="8" spans="1:16" ht="13.5">
      <c r="A8" s="28">
        <v>1</v>
      </c>
      <c r="B8" s="4">
        <v>2</v>
      </c>
      <c r="C8" s="4">
        <v>3</v>
      </c>
      <c r="D8" s="4">
        <v>4</v>
      </c>
      <c r="E8" s="4">
        <v>5</v>
      </c>
      <c r="F8" s="4">
        <v>6</v>
      </c>
      <c r="G8" s="36"/>
      <c r="H8" s="5"/>
      <c r="I8" s="5"/>
      <c r="J8" s="5"/>
      <c r="K8" s="5"/>
      <c r="L8" s="5"/>
      <c r="M8" s="5"/>
      <c r="N8" s="5"/>
      <c r="O8" s="3"/>
      <c r="P8" s="10"/>
    </row>
    <row r="9" spans="1:16" ht="45.75" customHeight="1">
      <c r="A9" s="54" t="s">
        <v>92</v>
      </c>
      <c r="B9" s="6">
        <v>941</v>
      </c>
      <c r="C9" s="7" t="s">
        <v>8</v>
      </c>
      <c r="D9" s="7" t="s">
        <v>218</v>
      </c>
      <c r="E9" s="7" t="s">
        <v>10</v>
      </c>
      <c r="F9" s="8">
        <f>SUM(F10)</f>
        <v>7234.200000000001</v>
      </c>
      <c r="G9" s="37" t="e">
        <f>G10+#REF!+#REF!+#REF!+#REF!+#REF!+#REF!+#REF!+#REF!</f>
        <v>#REF!</v>
      </c>
      <c r="H9" s="9" t="e">
        <f>H10+#REF!+#REF!+#REF!+#REF!+#REF!+#REF!+#REF!+#REF!</f>
        <v>#REF!</v>
      </c>
      <c r="I9" s="9" t="e">
        <f>I10+#REF!+#REF!+#REF!+#REF!+#REF!+#REF!+#REF!+#REF!</f>
        <v>#REF!</v>
      </c>
      <c r="J9" s="9" t="e">
        <f>J10+#REF!+#REF!+#REF!+#REF!+#REF!+#REF!+#REF!+#REF!</f>
        <v>#REF!</v>
      </c>
      <c r="K9" s="9" t="e">
        <f>K10+#REF!+#REF!+#REF!+#REF!+#REF!+#REF!+#REF!+#REF!</f>
        <v>#REF!</v>
      </c>
      <c r="L9" s="9" t="e">
        <f>L10+#REF!+#REF!+#REF!+#REF!+#REF!+#REF!+#REF!+#REF!</f>
        <v>#REF!</v>
      </c>
      <c r="M9" s="9" t="e">
        <f>M10+#REF!+#REF!+#REF!+#REF!+#REF!+#REF!+#REF!+#REF!</f>
        <v>#REF!</v>
      </c>
      <c r="N9" s="9" t="e">
        <f>N10+#REF!+#REF!+#REF!+#REF!+#REF!+#REF!+#REF!+#REF!</f>
        <v>#REF!</v>
      </c>
      <c r="O9" s="9" t="e">
        <f>O10+#REF!+#REF!+#REF!+#REF!+#REF!+#REF!+#REF!+#REF!</f>
        <v>#REF!</v>
      </c>
      <c r="P9" s="9" t="e">
        <f>P10+#REF!+#REF!+#REF!+#REF!+#REF!+#REF!+#REF!+#REF!</f>
        <v>#REF!</v>
      </c>
    </row>
    <row r="10" spans="1:16" ht="13.5">
      <c r="A10" s="51" t="s">
        <v>11</v>
      </c>
      <c r="B10" s="45">
        <v>941</v>
      </c>
      <c r="C10" s="46" t="s">
        <v>12</v>
      </c>
      <c r="D10" s="46" t="s">
        <v>218</v>
      </c>
      <c r="E10" s="46" t="s">
        <v>10</v>
      </c>
      <c r="F10" s="47">
        <f>SUM(F11+F20)</f>
        <v>7234.200000000001</v>
      </c>
      <c r="G10" s="38" t="e">
        <f>#REF!+#REF!++#REF!+#REF!+#REF!+#REF!+G11+#REF!</f>
        <v>#REF!</v>
      </c>
      <c r="H10" s="13" t="e">
        <f>#REF!+#REF!++#REF!+#REF!+#REF!+#REF!+H11+#REF!</f>
        <v>#REF!</v>
      </c>
      <c r="I10" s="13" t="e">
        <f>#REF!+#REF!++#REF!+#REF!+#REF!+#REF!+I11+#REF!</f>
        <v>#REF!</v>
      </c>
      <c r="J10" s="14" t="e">
        <f>#REF!+#REF!+#REF!+#REF!+#REF!+J11+#REF!</f>
        <v>#REF!</v>
      </c>
      <c r="K10" s="14" t="e">
        <f>#REF!+#REF!+#REF!+#REF!+#REF!+K11+#REF!</f>
        <v>#REF!</v>
      </c>
      <c r="L10" s="14" t="e">
        <f>#REF!+#REF!+#REF!+#REF!+#REF!+L11+#REF!</f>
        <v>#REF!</v>
      </c>
      <c r="M10" s="14" t="e">
        <f>#REF!+#REF!+#REF!+#REF!+#REF!+M11+#REF!</f>
        <v>#REF!</v>
      </c>
      <c r="N10" s="14" t="e">
        <f>#REF!+#REF!+#REF!+#REF!+#REF!+N11+#REF!</f>
        <v>#REF!</v>
      </c>
      <c r="O10" s="14" t="e">
        <f>#REF!+#REF!+#REF!+#REF!+#REF!+O11+#REF!</f>
        <v>#REF!</v>
      </c>
      <c r="P10" s="13" t="e">
        <f>#REF!+#REF!++#REF!+#REF!+#REF!+#REF!+P11+#REF!</f>
        <v>#REF!</v>
      </c>
    </row>
    <row r="11" spans="1:16" ht="54.75">
      <c r="A11" s="52" t="s">
        <v>13</v>
      </c>
      <c r="B11" s="11">
        <v>941</v>
      </c>
      <c r="C11" s="12" t="s">
        <v>14</v>
      </c>
      <c r="D11" s="12" t="s">
        <v>218</v>
      </c>
      <c r="E11" s="12" t="s">
        <v>10</v>
      </c>
      <c r="F11" s="13">
        <f>SUM(F12)</f>
        <v>2349.7000000000003</v>
      </c>
      <c r="G11" s="39"/>
      <c r="H11" s="14" t="e">
        <f>#REF!</f>
        <v>#REF!</v>
      </c>
      <c r="I11" s="14"/>
      <c r="J11" s="14"/>
      <c r="K11" s="14"/>
      <c r="L11" s="14"/>
      <c r="M11" s="14"/>
      <c r="N11" s="14"/>
      <c r="O11" s="14" t="e">
        <f>#REF!</f>
        <v>#REF!</v>
      </c>
      <c r="P11" s="13" t="e">
        <f>#REF!</f>
        <v>#REF!</v>
      </c>
    </row>
    <row r="12" spans="1:16" ht="27">
      <c r="A12" s="44" t="s">
        <v>96</v>
      </c>
      <c r="B12" s="11">
        <v>941</v>
      </c>
      <c r="C12" s="12" t="s">
        <v>14</v>
      </c>
      <c r="D12" s="12" t="s">
        <v>219</v>
      </c>
      <c r="E12" s="12" t="s">
        <v>10</v>
      </c>
      <c r="F12" s="13">
        <f>SUM(F14+F18)</f>
        <v>2349.7000000000003</v>
      </c>
      <c r="G12" s="39"/>
      <c r="H12" s="14"/>
      <c r="I12" s="14"/>
      <c r="J12" s="14"/>
      <c r="K12" s="14"/>
      <c r="L12" s="14"/>
      <c r="M12" s="14"/>
      <c r="N12" s="14"/>
      <c r="O12" s="14"/>
      <c r="P12" s="13"/>
    </row>
    <row r="13" spans="1:16" ht="13.5">
      <c r="A13" s="44" t="s">
        <v>220</v>
      </c>
      <c r="B13" s="11">
        <v>941</v>
      </c>
      <c r="C13" s="12" t="s">
        <v>14</v>
      </c>
      <c r="D13" s="12" t="s">
        <v>221</v>
      </c>
      <c r="E13" s="12" t="s">
        <v>10</v>
      </c>
      <c r="F13" s="13">
        <f>SUM(F12)</f>
        <v>2349.7000000000003</v>
      </c>
      <c r="G13" s="39"/>
      <c r="H13" s="14"/>
      <c r="I13" s="14"/>
      <c r="J13" s="14"/>
      <c r="K13" s="14"/>
      <c r="L13" s="14"/>
      <c r="M13" s="14"/>
      <c r="N13" s="14"/>
      <c r="O13" s="14"/>
      <c r="P13" s="13"/>
    </row>
    <row r="14" spans="1:16" ht="13.5">
      <c r="A14" s="55" t="s">
        <v>97</v>
      </c>
      <c r="B14" s="11">
        <v>941</v>
      </c>
      <c r="C14" s="12" t="s">
        <v>14</v>
      </c>
      <c r="D14" s="12" t="s">
        <v>222</v>
      </c>
      <c r="E14" s="12" t="s">
        <v>10</v>
      </c>
      <c r="F14" s="13">
        <f>SUM(F15:F17)</f>
        <v>2269.985</v>
      </c>
      <c r="G14" s="39"/>
      <c r="H14" s="14"/>
      <c r="I14" s="14"/>
      <c r="J14" s="14"/>
      <c r="K14" s="14"/>
      <c r="L14" s="14"/>
      <c r="M14" s="14"/>
      <c r="N14" s="14"/>
      <c r="O14" s="14"/>
      <c r="P14" s="13"/>
    </row>
    <row r="15" spans="1:16" ht="75" customHeight="1">
      <c r="A15" s="52" t="s">
        <v>98</v>
      </c>
      <c r="B15" s="11">
        <v>941</v>
      </c>
      <c r="C15" s="12" t="s">
        <v>14</v>
      </c>
      <c r="D15" s="12" t="s">
        <v>222</v>
      </c>
      <c r="E15" s="12" t="s">
        <v>90</v>
      </c>
      <c r="F15" s="13">
        <v>2207.025</v>
      </c>
      <c r="G15" s="39"/>
      <c r="H15" s="14"/>
      <c r="I15" s="14"/>
      <c r="J15" s="14"/>
      <c r="K15" s="14"/>
      <c r="L15" s="14"/>
      <c r="M15" s="14"/>
      <c r="N15" s="14"/>
      <c r="O15" s="14"/>
      <c r="P15" s="13"/>
    </row>
    <row r="16" spans="1:16" ht="30.75" customHeight="1">
      <c r="A16" s="55" t="s">
        <v>99</v>
      </c>
      <c r="B16" s="11">
        <v>941</v>
      </c>
      <c r="C16" s="12" t="s">
        <v>14</v>
      </c>
      <c r="D16" s="12" t="s">
        <v>222</v>
      </c>
      <c r="E16" s="12" t="s">
        <v>94</v>
      </c>
      <c r="F16" s="13">
        <v>51.91</v>
      </c>
      <c r="G16" s="39"/>
      <c r="H16" s="14"/>
      <c r="I16" s="14"/>
      <c r="J16" s="14"/>
      <c r="K16" s="14"/>
      <c r="L16" s="14"/>
      <c r="M16" s="14"/>
      <c r="N16" s="14"/>
      <c r="O16" s="14"/>
      <c r="P16" s="13"/>
    </row>
    <row r="17" spans="1:16" ht="13.5">
      <c r="A17" s="55" t="s">
        <v>100</v>
      </c>
      <c r="B17" s="11">
        <v>941</v>
      </c>
      <c r="C17" s="12" t="s">
        <v>14</v>
      </c>
      <c r="D17" s="12" t="s">
        <v>222</v>
      </c>
      <c r="E17" s="12" t="s">
        <v>95</v>
      </c>
      <c r="F17" s="13">
        <v>11.05</v>
      </c>
      <c r="G17" s="39"/>
      <c r="H17" s="14"/>
      <c r="I17" s="14"/>
      <c r="J17" s="14"/>
      <c r="K17" s="14"/>
      <c r="L17" s="14"/>
      <c r="M17" s="14"/>
      <c r="N17" s="14"/>
      <c r="O17" s="14"/>
      <c r="P17" s="13"/>
    </row>
    <row r="18" spans="1:16" ht="33" customHeight="1">
      <c r="A18" s="55" t="s">
        <v>16</v>
      </c>
      <c r="B18" s="11">
        <v>941</v>
      </c>
      <c r="C18" s="12" t="s">
        <v>14</v>
      </c>
      <c r="D18" s="12" t="s">
        <v>223</v>
      </c>
      <c r="E18" s="12" t="s">
        <v>10</v>
      </c>
      <c r="F18" s="13">
        <f>SUM(F19)</f>
        <v>79.715</v>
      </c>
      <c r="G18" s="39"/>
      <c r="H18" s="14"/>
      <c r="I18" s="14"/>
      <c r="J18" s="14"/>
      <c r="K18" s="14"/>
      <c r="L18" s="14"/>
      <c r="M18" s="14"/>
      <c r="N18" s="14"/>
      <c r="O18" s="14"/>
      <c r="P18" s="13"/>
    </row>
    <row r="19" spans="1:16" ht="75" customHeight="1">
      <c r="A19" s="52" t="s">
        <v>98</v>
      </c>
      <c r="B19" s="11">
        <v>941</v>
      </c>
      <c r="C19" s="12" t="s">
        <v>14</v>
      </c>
      <c r="D19" s="12" t="s">
        <v>223</v>
      </c>
      <c r="E19" s="12" t="s">
        <v>90</v>
      </c>
      <c r="F19" s="13">
        <v>79.715</v>
      </c>
      <c r="G19" s="39"/>
      <c r="H19" s="14"/>
      <c r="I19" s="14"/>
      <c r="J19" s="14"/>
      <c r="K19" s="14"/>
      <c r="L19" s="14"/>
      <c r="M19" s="14"/>
      <c r="N19" s="14"/>
      <c r="O19" s="14"/>
      <c r="P19" s="13"/>
    </row>
    <row r="20" spans="1:16" ht="45.75" customHeight="1">
      <c r="A20" s="55" t="s">
        <v>17</v>
      </c>
      <c r="B20" s="11">
        <v>941</v>
      </c>
      <c r="C20" s="12" t="s">
        <v>18</v>
      </c>
      <c r="D20" s="12" t="s">
        <v>218</v>
      </c>
      <c r="E20" s="12" t="s">
        <v>10</v>
      </c>
      <c r="F20" s="13">
        <f>SUM(F21)</f>
        <v>4884.5</v>
      </c>
      <c r="G20" s="39"/>
      <c r="H20" s="14"/>
      <c r="I20" s="14"/>
      <c r="J20" s="14"/>
      <c r="K20" s="14"/>
      <c r="L20" s="14"/>
      <c r="M20" s="14"/>
      <c r="N20" s="14"/>
      <c r="O20" s="14"/>
      <c r="P20" s="13"/>
    </row>
    <row r="21" spans="1:16" ht="31.5" customHeight="1">
      <c r="A21" s="44" t="s">
        <v>96</v>
      </c>
      <c r="B21" s="11">
        <v>941</v>
      </c>
      <c r="C21" s="12" t="s">
        <v>18</v>
      </c>
      <c r="D21" s="12" t="s">
        <v>219</v>
      </c>
      <c r="E21" s="12" t="s">
        <v>10</v>
      </c>
      <c r="F21" s="13">
        <f>SUM(F23+F27)</f>
        <v>4884.5</v>
      </c>
      <c r="G21" s="39"/>
      <c r="H21" s="14"/>
      <c r="I21" s="14"/>
      <c r="J21" s="14"/>
      <c r="K21" s="14"/>
      <c r="L21" s="14"/>
      <c r="M21" s="14"/>
      <c r="N21" s="14"/>
      <c r="O21" s="14"/>
      <c r="P21" s="13"/>
    </row>
    <row r="22" spans="1:16" ht="13.5">
      <c r="A22" s="44" t="s">
        <v>220</v>
      </c>
      <c r="B22" s="11">
        <v>941</v>
      </c>
      <c r="C22" s="12" t="s">
        <v>18</v>
      </c>
      <c r="D22" s="12" t="s">
        <v>221</v>
      </c>
      <c r="E22" s="12" t="s">
        <v>10</v>
      </c>
      <c r="F22" s="13">
        <f>SUM(F21)</f>
        <v>4884.5</v>
      </c>
      <c r="G22" s="39"/>
      <c r="H22" s="14"/>
      <c r="I22" s="14"/>
      <c r="J22" s="14"/>
      <c r="K22" s="14"/>
      <c r="L22" s="14"/>
      <c r="M22" s="14"/>
      <c r="N22" s="14"/>
      <c r="O22" s="14"/>
      <c r="P22" s="13"/>
    </row>
    <row r="23" spans="1:16" ht="13.5">
      <c r="A23" s="55" t="s">
        <v>97</v>
      </c>
      <c r="B23" s="11">
        <v>941</v>
      </c>
      <c r="C23" s="12" t="s">
        <v>18</v>
      </c>
      <c r="D23" s="12" t="s">
        <v>222</v>
      </c>
      <c r="E23" s="12" t="s">
        <v>10</v>
      </c>
      <c r="F23" s="13">
        <f>SUM(F24:F26)</f>
        <v>3831.7799999999997</v>
      </c>
      <c r="G23" s="39"/>
      <c r="H23" s="14"/>
      <c r="I23" s="14"/>
      <c r="J23" s="14"/>
      <c r="K23" s="14"/>
      <c r="L23" s="14"/>
      <c r="M23" s="14"/>
      <c r="N23" s="14"/>
      <c r="O23" s="14"/>
      <c r="P23" s="13"/>
    </row>
    <row r="24" spans="1:16" ht="76.5" customHeight="1">
      <c r="A24" s="52" t="s">
        <v>98</v>
      </c>
      <c r="B24" s="11">
        <v>941</v>
      </c>
      <c r="C24" s="12" t="s">
        <v>18</v>
      </c>
      <c r="D24" s="12" t="s">
        <v>222</v>
      </c>
      <c r="E24" s="12" t="s">
        <v>90</v>
      </c>
      <c r="F24" s="13">
        <v>3796.06</v>
      </c>
      <c r="G24" s="39"/>
      <c r="H24" s="14"/>
      <c r="I24" s="14"/>
      <c r="J24" s="14"/>
      <c r="K24" s="14"/>
      <c r="L24" s="14"/>
      <c r="M24" s="14"/>
      <c r="N24" s="14"/>
      <c r="O24" s="14"/>
      <c r="P24" s="13"/>
    </row>
    <row r="25" spans="1:16" ht="30" customHeight="1">
      <c r="A25" s="55" t="s">
        <v>99</v>
      </c>
      <c r="B25" s="11">
        <v>941</v>
      </c>
      <c r="C25" s="12" t="s">
        <v>18</v>
      </c>
      <c r="D25" s="12" t="s">
        <v>222</v>
      </c>
      <c r="E25" s="12" t="s">
        <v>94</v>
      </c>
      <c r="F25" s="13">
        <v>11.6</v>
      </c>
      <c r="G25" s="39"/>
      <c r="H25" s="14"/>
      <c r="I25" s="14"/>
      <c r="J25" s="14"/>
      <c r="K25" s="14"/>
      <c r="L25" s="14"/>
      <c r="M25" s="14"/>
      <c r="N25" s="14"/>
      <c r="O25" s="14"/>
      <c r="P25" s="13"/>
    </row>
    <row r="26" spans="1:16" ht="15" customHeight="1">
      <c r="A26" s="55" t="s">
        <v>100</v>
      </c>
      <c r="B26" s="11">
        <v>941</v>
      </c>
      <c r="C26" s="12" t="s">
        <v>18</v>
      </c>
      <c r="D26" s="12" t="s">
        <v>222</v>
      </c>
      <c r="E26" s="12" t="s">
        <v>95</v>
      </c>
      <c r="F26" s="13">
        <v>24.12</v>
      </c>
      <c r="G26" s="39"/>
      <c r="H26" s="14"/>
      <c r="I26" s="14"/>
      <c r="J26" s="14"/>
      <c r="K26" s="14"/>
      <c r="L26" s="14"/>
      <c r="M26" s="14"/>
      <c r="N26" s="14"/>
      <c r="O26" s="14"/>
      <c r="P26" s="13"/>
    </row>
    <row r="27" spans="1:16" ht="33" customHeight="1">
      <c r="A27" s="55" t="s">
        <v>19</v>
      </c>
      <c r="B27" s="11">
        <v>941</v>
      </c>
      <c r="C27" s="12" t="s">
        <v>18</v>
      </c>
      <c r="D27" s="16" t="s">
        <v>224</v>
      </c>
      <c r="E27" s="16" t="s">
        <v>10</v>
      </c>
      <c r="F27" s="13">
        <f>SUM(F28:F30)</f>
        <v>1052.72</v>
      </c>
      <c r="G27" s="39"/>
      <c r="H27" s="14"/>
      <c r="I27" s="14"/>
      <c r="J27" s="14"/>
      <c r="K27" s="14"/>
      <c r="L27" s="14"/>
      <c r="M27" s="14"/>
      <c r="N27" s="14"/>
      <c r="O27" s="14"/>
      <c r="P27" s="13"/>
    </row>
    <row r="28" spans="1:16" ht="74.25" customHeight="1">
      <c r="A28" s="52" t="s">
        <v>98</v>
      </c>
      <c r="B28" s="11">
        <v>941</v>
      </c>
      <c r="C28" s="12" t="s">
        <v>18</v>
      </c>
      <c r="D28" s="16" t="s">
        <v>224</v>
      </c>
      <c r="E28" s="16" t="s">
        <v>90</v>
      </c>
      <c r="F28" s="13">
        <v>1036.34</v>
      </c>
      <c r="G28" s="39"/>
      <c r="H28" s="14"/>
      <c r="I28" s="14"/>
      <c r="J28" s="14"/>
      <c r="K28" s="14"/>
      <c r="L28" s="14"/>
      <c r="M28" s="14"/>
      <c r="N28" s="14"/>
      <c r="O28" s="14"/>
      <c r="P28" s="13"/>
    </row>
    <row r="29" spans="1:16" ht="33" customHeight="1">
      <c r="A29" s="55" t="s">
        <v>99</v>
      </c>
      <c r="B29" s="11">
        <v>941</v>
      </c>
      <c r="C29" s="12" t="s">
        <v>18</v>
      </c>
      <c r="D29" s="16" t="s">
        <v>224</v>
      </c>
      <c r="E29" s="16" t="s">
        <v>94</v>
      </c>
      <c r="F29" s="13">
        <v>12.44</v>
      </c>
      <c r="G29" s="39"/>
      <c r="H29" s="14"/>
      <c r="I29" s="14"/>
      <c r="J29" s="14"/>
      <c r="K29" s="14"/>
      <c r="L29" s="14"/>
      <c r="M29" s="14"/>
      <c r="N29" s="14"/>
      <c r="O29" s="14"/>
      <c r="P29" s="13"/>
    </row>
    <row r="30" spans="1:16" ht="13.5">
      <c r="A30" s="55" t="s">
        <v>100</v>
      </c>
      <c r="B30" s="11">
        <v>941</v>
      </c>
      <c r="C30" s="12" t="s">
        <v>18</v>
      </c>
      <c r="D30" s="16" t="s">
        <v>224</v>
      </c>
      <c r="E30" s="16" t="s">
        <v>95</v>
      </c>
      <c r="F30" s="13">
        <v>3.94</v>
      </c>
      <c r="G30" s="39"/>
      <c r="H30" s="14"/>
      <c r="I30" s="14"/>
      <c r="J30" s="14"/>
      <c r="K30" s="14"/>
      <c r="L30" s="14"/>
      <c r="M30" s="14"/>
      <c r="N30" s="14"/>
      <c r="O30" s="14"/>
      <c r="P30" s="13"/>
    </row>
    <row r="31" spans="1:21" ht="29.25" customHeight="1">
      <c r="A31" s="54" t="s">
        <v>28</v>
      </c>
      <c r="B31" s="6">
        <v>951</v>
      </c>
      <c r="C31" s="7" t="s">
        <v>8</v>
      </c>
      <c r="D31" s="7" t="s">
        <v>218</v>
      </c>
      <c r="E31" s="7" t="s">
        <v>10</v>
      </c>
      <c r="F31" s="67">
        <f aca="true" t="shared" si="0" ref="F31:U31">SUM(F32+F125+F136+F170+F204+F253+F264+F289+F297+F303+F131)</f>
        <v>114356.01</v>
      </c>
      <c r="G31" s="67">
        <f t="shared" si="0"/>
        <v>0</v>
      </c>
      <c r="H31" s="67">
        <f t="shared" si="0"/>
        <v>0</v>
      </c>
      <c r="I31" s="67">
        <f t="shared" si="0"/>
        <v>0</v>
      </c>
      <c r="J31" s="67">
        <f t="shared" si="0"/>
        <v>0</v>
      </c>
      <c r="K31" s="67">
        <f t="shared" si="0"/>
        <v>0</v>
      </c>
      <c r="L31" s="67">
        <f t="shared" si="0"/>
        <v>0</v>
      </c>
      <c r="M31" s="67">
        <f t="shared" si="0"/>
        <v>0</v>
      </c>
      <c r="N31" s="67">
        <f t="shared" si="0"/>
        <v>0</v>
      </c>
      <c r="O31" s="67">
        <f t="shared" si="0"/>
        <v>0</v>
      </c>
      <c r="P31" s="67">
        <f t="shared" si="0"/>
        <v>0</v>
      </c>
      <c r="Q31" s="67">
        <f t="shared" si="0"/>
        <v>0</v>
      </c>
      <c r="R31" s="67">
        <f t="shared" si="0"/>
        <v>0</v>
      </c>
      <c r="S31" s="67">
        <f t="shared" si="0"/>
        <v>0</v>
      </c>
      <c r="T31" s="67">
        <f t="shared" si="0"/>
        <v>0</v>
      </c>
      <c r="U31" s="67">
        <f t="shared" si="0"/>
        <v>0</v>
      </c>
    </row>
    <row r="32" spans="1:21" ht="13.5">
      <c r="A32" s="51" t="s">
        <v>11</v>
      </c>
      <c r="B32" s="45">
        <v>951</v>
      </c>
      <c r="C32" s="46" t="s">
        <v>12</v>
      </c>
      <c r="D32" s="46" t="s">
        <v>218</v>
      </c>
      <c r="E32" s="46" t="s">
        <v>10</v>
      </c>
      <c r="F32" s="48">
        <f>SUM(F33+F38+F53+F58+F43+F48)</f>
        <v>45426.35999999999</v>
      </c>
      <c r="G32" s="48">
        <f aca="true" t="shared" si="1" ref="G32:U32">SUM(G33+G38+G53+G58+G43+G48)</f>
        <v>0</v>
      </c>
      <c r="H32" s="48">
        <f t="shared" si="1"/>
        <v>0</v>
      </c>
      <c r="I32" s="48">
        <f t="shared" si="1"/>
        <v>0</v>
      </c>
      <c r="J32" s="48">
        <f t="shared" si="1"/>
        <v>0</v>
      </c>
      <c r="K32" s="48">
        <f t="shared" si="1"/>
        <v>0</v>
      </c>
      <c r="L32" s="48">
        <f t="shared" si="1"/>
        <v>0</v>
      </c>
      <c r="M32" s="48">
        <f t="shared" si="1"/>
        <v>0</v>
      </c>
      <c r="N32" s="48">
        <f t="shared" si="1"/>
        <v>0</v>
      </c>
      <c r="O32" s="48">
        <f t="shared" si="1"/>
        <v>0</v>
      </c>
      <c r="P32" s="48">
        <f t="shared" si="1"/>
        <v>0</v>
      </c>
      <c r="Q32" s="48">
        <f t="shared" si="1"/>
        <v>0</v>
      </c>
      <c r="R32" s="48">
        <f t="shared" si="1"/>
        <v>0</v>
      </c>
      <c r="S32" s="48">
        <f t="shared" si="1"/>
        <v>0</v>
      </c>
      <c r="T32" s="48">
        <f t="shared" si="1"/>
        <v>0</v>
      </c>
      <c r="U32" s="48">
        <f t="shared" si="1"/>
        <v>0</v>
      </c>
    </row>
    <row r="33" spans="1:16" ht="45" customHeight="1">
      <c r="A33" s="52" t="s">
        <v>101</v>
      </c>
      <c r="B33" s="11">
        <v>951</v>
      </c>
      <c r="C33" s="12" t="s">
        <v>29</v>
      </c>
      <c r="D33" s="12" t="s">
        <v>218</v>
      </c>
      <c r="E33" s="12" t="s">
        <v>10</v>
      </c>
      <c r="F33" s="13">
        <f>F34</f>
        <v>1910.52</v>
      </c>
      <c r="P33" s="30"/>
    </row>
    <row r="34" spans="1:19" ht="28.5" customHeight="1">
      <c r="A34" s="44" t="s">
        <v>96</v>
      </c>
      <c r="B34" s="11">
        <v>951</v>
      </c>
      <c r="C34" s="12" t="s">
        <v>29</v>
      </c>
      <c r="D34" s="12" t="s">
        <v>219</v>
      </c>
      <c r="E34" s="12" t="s">
        <v>10</v>
      </c>
      <c r="F34" s="13">
        <f>SUM(F36)</f>
        <v>1910.52</v>
      </c>
      <c r="P34" s="30"/>
      <c r="S34" s="23">
        <v>1260</v>
      </c>
    </row>
    <row r="35" spans="1:16" ht="13.5">
      <c r="A35" s="44" t="s">
        <v>220</v>
      </c>
      <c r="B35" s="11">
        <v>951</v>
      </c>
      <c r="C35" s="12" t="s">
        <v>29</v>
      </c>
      <c r="D35" s="12" t="s">
        <v>221</v>
      </c>
      <c r="E35" s="12" t="s">
        <v>10</v>
      </c>
      <c r="F35" s="13">
        <f>SUM(F34)</f>
        <v>1910.52</v>
      </c>
      <c r="P35" s="30"/>
    </row>
    <row r="36" spans="1:16" ht="13.5">
      <c r="A36" s="52" t="s">
        <v>30</v>
      </c>
      <c r="B36" s="11">
        <v>951</v>
      </c>
      <c r="C36" s="12" t="s">
        <v>29</v>
      </c>
      <c r="D36" s="12" t="s">
        <v>225</v>
      </c>
      <c r="E36" s="12" t="s">
        <v>10</v>
      </c>
      <c r="F36" s="13">
        <f>SUM(F37)</f>
        <v>1910.52</v>
      </c>
      <c r="P36" s="30"/>
    </row>
    <row r="37" spans="1:16" ht="73.5" customHeight="1">
      <c r="A37" s="52" t="s">
        <v>98</v>
      </c>
      <c r="B37" s="11">
        <v>951</v>
      </c>
      <c r="C37" s="12" t="s">
        <v>29</v>
      </c>
      <c r="D37" s="12" t="s">
        <v>225</v>
      </c>
      <c r="E37" s="12" t="s">
        <v>90</v>
      </c>
      <c r="F37" s="13">
        <v>1910.52</v>
      </c>
      <c r="P37" s="30"/>
    </row>
    <row r="38" spans="1:16" ht="57.75" customHeight="1">
      <c r="A38" s="55" t="s">
        <v>31</v>
      </c>
      <c r="B38" s="11">
        <v>951</v>
      </c>
      <c r="C38" s="12" t="s">
        <v>32</v>
      </c>
      <c r="D38" s="12" t="s">
        <v>218</v>
      </c>
      <c r="E38" s="12" t="s">
        <v>10</v>
      </c>
      <c r="F38" s="13">
        <f>SUM(F39)</f>
        <v>7747.6</v>
      </c>
      <c r="P38" s="30"/>
    </row>
    <row r="39" spans="1:16" ht="30" customHeight="1">
      <c r="A39" s="44" t="s">
        <v>96</v>
      </c>
      <c r="B39" s="11">
        <v>951</v>
      </c>
      <c r="C39" s="12" t="s">
        <v>32</v>
      </c>
      <c r="D39" s="16" t="s">
        <v>219</v>
      </c>
      <c r="E39" s="12" t="s">
        <v>10</v>
      </c>
      <c r="F39" s="13">
        <f>SUM(F41)</f>
        <v>7747.6</v>
      </c>
      <c r="P39" s="30"/>
    </row>
    <row r="40" spans="1:16" ht="13.5">
      <c r="A40" s="44" t="s">
        <v>220</v>
      </c>
      <c r="B40" s="11">
        <v>951</v>
      </c>
      <c r="C40" s="12" t="s">
        <v>32</v>
      </c>
      <c r="D40" s="16" t="s">
        <v>221</v>
      </c>
      <c r="E40" s="12" t="s">
        <v>10</v>
      </c>
      <c r="F40" s="13">
        <f>SUM(F39)</f>
        <v>7747.6</v>
      </c>
      <c r="P40" s="30"/>
    </row>
    <row r="41" spans="1:19" ht="13.5">
      <c r="A41" s="55" t="s">
        <v>97</v>
      </c>
      <c r="B41" s="11">
        <v>951</v>
      </c>
      <c r="C41" s="12" t="s">
        <v>32</v>
      </c>
      <c r="D41" s="16" t="s">
        <v>222</v>
      </c>
      <c r="E41" s="12" t="s">
        <v>10</v>
      </c>
      <c r="F41" s="13">
        <f>SUM(F42:F42)</f>
        <v>7747.6</v>
      </c>
      <c r="P41" s="30"/>
      <c r="S41" s="23">
        <v>5917</v>
      </c>
    </row>
    <row r="42" spans="1:16" ht="75" customHeight="1">
      <c r="A42" s="52" t="s">
        <v>98</v>
      </c>
      <c r="B42" s="11">
        <v>951</v>
      </c>
      <c r="C42" s="12" t="s">
        <v>32</v>
      </c>
      <c r="D42" s="16" t="s">
        <v>222</v>
      </c>
      <c r="E42" s="12" t="s">
        <v>90</v>
      </c>
      <c r="F42" s="13">
        <v>7747.6</v>
      </c>
      <c r="P42" s="30"/>
    </row>
    <row r="43" spans="1:16" ht="13.5">
      <c r="A43" s="52" t="s">
        <v>33</v>
      </c>
      <c r="B43" s="11">
        <v>951</v>
      </c>
      <c r="C43" s="12" t="s">
        <v>34</v>
      </c>
      <c r="D43" s="12" t="s">
        <v>218</v>
      </c>
      <c r="E43" s="12" t="s">
        <v>10</v>
      </c>
      <c r="F43" s="13">
        <f>SUM(F44)</f>
        <v>92.7</v>
      </c>
      <c r="P43" s="30"/>
    </row>
    <row r="44" spans="1:16" ht="30" customHeight="1">
      <c r="A44" s="44" t="s">
        <v>96</v>
      </c>
      <c r="B44" s="11">
        <v>951</v>
      </c>
      <c r="C44" s="12" t="s">
        <v>34</v>
      </c>
      <c r="D44" s="12" t="s">
        <v>219</v>
      </c>
      <c r="E44" s="12" t="s">
        <v>10</v>
      </c>
      <c r="F44" s="13">
        <f>SUM(F46)</f>
        <v>92.7</v>
      </c>
      <c r="P44" s="30"/>
    </row>
    <row r="45" spans="1:16" ht="13.5">
      <c r="A45" s="44" t="s">
        <v>220</v>
      </c>
      <c r="B45" s="11">
        <v>951</v>
      </c>
      <c r="C45" s="12" t="s">
        <v>34</v>
      </c>
      <c r="D45" s="12" t="s">
        <v>221</v>
      </c>
      <c r="E45" s="12" t="s">
        <v>10</v>
      </c>
      <c r="F45" s="13">
        <f>SUM(F44)</f>
        <v>92.7</v>
      </c>
      <c r="P45" s="30"/>
    </row>
    <row r="46" spans="1:16" ht="44.25" customHeight="1">
      <c r="A46" s="56" t="s">
        <v>117</v>
      </c>
      <c r="B46" s="11">
        <v>951</v>
      </c>
      <c r="C46" s="12" t="s">
        <v>34</v>
      </c>
      <c r="D46" s="12" t="s">
        <v>226</v>
      </c>
      <c r="E46" s="12" t="s">
        <v>10</v>
      </c>
      <c r="F46" s="13">
        <f>SUM(F47)</f>
        <v>92.7</v>
      </c>
      <c r="P46" s="30"/>
    </row>
    <row r="47" spans="1:16" ht="30.75" customHeight="1">
      <c r="A47" s="55" t="s">
        <v>99</v>
      </c>
      <c r="B47" s="11">
        <v>951</v>
      </c>
      <c r="C47" s="12" t="s">
        <v>34</v>
      </c>
      <c r="D47" s="12" t="s">
        <v>226</v>
      </c>
      <c r="E47" s="15" t="s">
        <v>94</v>
      </c>
      <c r="F47" s="13">
        <v>92.7</v>
      </c>
      <c r="P47" s="30"/>
    </row>
    <row r="48" spans="1:16" ht="13.5">
      <c r="A48" s="52" t="s">
        <v>199</v>
      </c>
      <c r="B48" s="11">
        <v>951</v>
      </c>
      <c r="C48" s="15" t="s">
        <v>198</v>
      </c>
      <c r="D48" s="15" t="s">
        <v>218</v>
      </c>
      <c r="E48" s="15" t="s">
        <v>10</v>
      </c>
      <c r="F48" s="13">
        <f>SUM(F50)</f>
        <v>56.7</v>
      </c>
      <c r="P48" s="30"/>
    </row>
    <row r="49" spans="1:16" ht="30.75" customHeight="1">
      <c r="A49" s="49" t="s">
        <v>96</v>
      </c>
      <c r="B49" s="11">
        <v>951</v>
      </c>
      <c r="C49" s="15" t="s">
        <v>198</v>
      </c>
      <c r="D49" s="15" t="s">
        <v>219</v>
      </c>
      <c r="E49" s="15" t="s">
        <v>10</v>
      </c>
      <c r="F49" s="13">
        <f>SUM(F50)</f>
        <v>56.7</v>
      </c>
      <c r="P49" s="30"/>
    </row>
    <row r="50" spans="1:16" ht="13.5">
      <c r="A50" s="44" t="s">
        <v>220</v>
      </c>
      <c r="B50" s="11">
        <v>951</v>
      </c>
      <c r="C50" s="53" t="s">
        <v>198</v>
      </c>
      <c r="D50" s="53" t="s">
        <v>221</v>
      </c>
      <c r="E50" s="53" t="s">
        <v>10</v>
      </c>
      <c r="F50" s="13">
        <f>SUM(F51)</f>
        <v>56.7</v>
      </c>
      <c r="P50" s="30"/>
    </row>
    <row r="51" spans="1:16" ht="31.5" customHeight="1">
      <c r="A51" s="52" t="s">
        <v>200</v>
      </c>
      <c r="B51" s="11">
        <v>951</v>
      </c>
      <c r="C51" s="53" t="s">
        <v>198</v>
      </c>
      <c r="D51" s="16" t="s">
        <v>385</v>
      </c>
      <c r="E51" s="16" t="s">
        <v>10</v>
      </c>
      <c r="F51" s="13">
        <f>SUM(F52)</f>
        <v>56.7</v>
      </c>
      <c r="P51" s="30"/>
    </row>
    <row r="52" spans="1:16" ht="30.75" customHeight="1">
      <c r="A52" s="52" t="s">
        <v>99</v>
      </c>
      <c r="B52" s="11">
        <v>951</v>
      </c>
      <c r="C52" s="53" t="s">
        <v>198</v>
      </c>
      <c r="D52" s="16" t="s">
        <v>385</v>
      </c>
      <c r="E52" s="16" t="s">
        <v>94</v>
      </c>
      <c r="F52" s="13">
        <v>56.7</v>
      </c>
      <c r="P52" s="30"/>
    </row>
    <row r="53" spans="1:16" ht="13.5">
      <c r="A53" s="55" t="s">
        <v>35</v>
      </c>
      <c r="B53" s="11">
        <v>951</v>
      </c>
      <c r="C53" s="12" t="s">
        <v>72</v>
      </c>
      <c r="D53" s="12" t="s">
        <v>218</v>
      </c>
      <c r="E53" s="12" t="s">
        <v>10</v>
      </c>
      <c r="F53" s="13">
        <f>F54</f>
        <v>2.06</v>
      </c>
      <c r="P53" s="30"/>
    </row>
    <row r="54" spans="1:16" ht="30" customHeight="1">
      <c r="A54" s="44" t="s">
        <v>96</v>
      </c>
      <c r="B54" s="11">
        <v>951</v>
      </c>
      <c r="C54" s="12" t="s">
        <v>72</v>
      </c>
      <c r="D54" s="12" t="s">
        <v>219</v>
      </c>
      <c r="E54" s="12" t="s">
        <v>10</v>
      </c>
      <c r="F54" s="13">
        <f>F56</f>
        <v>2.06</v>
      </c>
      <c r="P54" s="30"/>
    </row>
    <row r="55" spans="1:16" ht="13.5">
      <c r="A55" s="44" t="s">
        <v>220</v>
      </c>
      <c r="B55" s="11">
        <v>951</v>
      </c>
      <c r="C55" s="12" t="s">
        <v>72</v>
      </c>
      <c r="D55" s="12" t="s">
        <v>221</v>
      </c>
      <c r="E55" s="12" t="s">
        <v>10</v>
      </c>
      <c r="F55" s="13">
        <f>SUM(F54)</f>
        <v>2.06</v>
      </c>
      <c r="P55" s="30"/>
    </row>
    <row r="56" spans="1:16" ht="30.75" customHeight="1">
      <c r="A56" s="55" t="s">
        <v>366</v>
      </c>
      <c r="B56" s="11">
        <v>951</v>
      </c>
      <c r="C56" s="12" t="s">
        <v>72</v>
      </c>
      <c r="D56" s="12" t="s">
        <v>227</v>
      </c>
      <c r="E56" s="12" t="s">
        <v>10</v>
      </c>
      <c r="F56" s="13">
        <f>SUM(F57)</f>
        <v>2.06</v>
      </c>
      <c r="P56" s="30"/>
    </row>
    <row r="57" spans="1:16" ht="17.25" customHeight="1">
      <c r="A57" s="55" t="s">
        <v>100</v>
      </c>
      <c r="B57" s="11">
        <v>951</v>
      </c>
      <c r="C57" s="12" t="s">
        <v>72</v>
      </c>
      <c r="D57" s="12" t="s">
        <v>227</v>
      </c>
      <c r="E57" s="12" t="s">
        <v>95</v>
      </c>
      <c r="F57" s="13">
        <v>2.06</v>
      </c>
      <c r="P57" s="30"/>
    </row>
    <row r="58" spans="1:21" ht="13.5">
      <c r="A58" s="55" t="s">
        <v>20</v>
      </c>
      <c r="B58" s="11">
        <v>951</v>
      </c>
      <c r="C58" s="12" t="s">
        <v>69</v>
      </c>
      <c r="D58" s="12" t="s">
        <v>218</v>
      </c>
      <c r="E58" s="12" t="s">
        <v>10</v>
      </c>
      <c r="F58" s="13">
        <f aca="true" t="shared" si="2" ref="F58:U58">SUM(F59+F101+F105+F97+F116)</f>
        <v>35616.78</v>
      </c>
      <c r="G58" s="13">
        <f t="shared" si="2"/>
        <v>0</v>
      </c>
      <c r="H58" s="13">
        <f t="shared" si="2"/>
        <v>0</v>
      </c>
      <c r="I58" s="13">
        <f t="shared" si="2"/>
        <v>0</v>
      </c>
      <c r="J58" s="13">
        <f t="shared" si="2"/>
        <v>0</v>
      </c>
      <c r="K58" s="13">
        <f t="shared" si="2"/>
        <v>0</v>
      </c>
      <c r="L58" s="13">
        <f t="shared" si="2"/>
        <v>0</v>
      </c>
      <c r="M58" s="13">
        <f t="shared" si="2"/>
        <v>0</v>
      </c>
      <c r="N58" s="13">
        <f t="shared" si="2"/>
        <v>0</v>
      </c>
      <c r="O58" s="13">
        <f t="shared" si="2"/>
        <v>0</v>
      </c>
      <c r="P58" s="13">
        <f t="shared" si="2"/>
        <v>0</v>
      </c>
      <c r="Q58" s="13">
        <f t="shared" si="2"/>
        <v>0</v>
      </c>
      <c r="R58" s="13">
        <f t="shared" si="2"/>
        <v>0</v>
      </c>
      <c r="S58" s="13">
        <f t="shared" si="2"/>
        <v>0</v>
      </c>
      <c r="T58" s="13">
        <f t="shared" si="2"/>
        <v>0</v>
      </c>
      <c r="U58" s="13">
        <f t="shared" si="2"/>
        <v>0</v>
      </c>
    </row>
    <row r="59" spans="1:16" ht="31.5" customHeight="1">
      <c r="A59" s="44" t="s">
        <v>96</v>
      </c>
      <c r="B59" s="11">
        <v>951</v>
      </c>
      <c r="C59" s="12" t="s">
        <v>69</v>
      </c>
      <c r="D59" s="12" t="s">
        <v>219</v>
      </c>
      <c r="E59" s="12" t="s">
        <v>10</v>
      </c>
      <c r="F59" s="13">
        <f>SUM(F61+F65+F68+F70+F76+F82+F88+F91+F94+F72+F80+F85+F74)</f>
        <v>28464.177999999996</v>
      </c>
      <c r="P59" s="30"/>
    </row>
    <row r="60" spans="1:16" ht="13.5">
      <c r="A60" s="44" t="s">
        <v>220</v>
      </c>
      <c r="B60" s="11">
        <v>951</v>
      </c>
      <c r="C60" s="12" t="s">
        <v>69</v>
      </c>
      <c r="D60" s="12" t="s">
        <v>221</v>
      </c>
      <c r="E60" s="12" t="s">
        <v>10</v>
      </c>
      <c r="F60" s="13">
        <f>SUM(F59)</f>
        <v>28464.177999999996</v>
      </c>
      <c r="P60" s="30"/>
    </row>
    <row r="61" spans="1:16" ht="13.5">
      <c r="A61" s="55" t="s">
        <v>97</v>
      </c>
      <c r="B61" s="11">
        <v>951</v>
      </c>
      <c r="C61" s="12" t="s">
        <v>69</v>
      </c>
      <c r="D61" s="12" t="s">
        <v>222</v>
      </c>
      <c r="E61" s="12" t="s">
        <v>10</v>
      </c>
      <c r="F61" s="13">
        <f>SUM(F62:F64)</f>
        <v>9337.8</v>
      </c>
      <c r="P61" s="30"/>
    </row>
    <row r="62" spans="1:16" ht="74.25" customHeight="1">
      <c r="A62" s="52" t="s">
        <v>98</v>
      </c>
      <c r="B62" s="11">
        <v>951</v>
      </c>
      <c r="C62" s="12" t="s">
        <v>69</v>
      </c>
      <c r="D62" s="12" t="s">
        <v>222</v>
      </c>
      <c r="E62" s="12" t="s">
        <v>90</v>
      </c>
      <c r="F62" s="13">
        <v>8503.59</v>
      </c>
      <c r="P62" s="30"/>
    </row>
    <row r="63" spans="1:16" ht="15" customHeight="1">
      <c r="A63" s="55" t="s">
        <v>99</v>
      </c>
      <c r="B63" s="11">
        <v>951</v>
      </c>
      <c r="C63" s="12" t="s">
        <v>69</v>
      </c>
      <c r="D63" s="12" t="s">
        <v>222</v>
      </c>
      <c r="E63" s="12" t="s">
        <v>94</v>
      </c>
      <c r="F63" s="13">
        <v>447.085</v>
      </c>
      <c r="P63" s="30"/>
    </row>
    <row r="64" spans="1:16" ht="15" customHeight="1">
      <c r="A64" s="55" t="s">
        <v>100</v>
      </c>
      <c r="B64" s="11">
        <v>951</v>
      </c>
      <c r="C64" s="12" t="s">
        <v>69</v>
      </c>
      <c r="D64" s="12" t="s">
        <v>222</v>
      </c>
      <c r="E64" s="12" t="s">
        <v>95</v>
      </c>
      <c r="F64" s="13">
        <v>387.125</v>
      </c>
      <c r="P64" s="30"/>
    </row>
    <row r="65" spans="1:16" ht="30" customHeight="1">
      <c r="A65" s="55" t="s">
        <v>73</v>
      </c>
      <c r="B65" s="11">
        <v>951</v>
      </c>
      <c r="C65" s="12" t="s">
        <v>69</v>
      </c>
      <c r="D65" s="12" t="s">
        <v>228</v>
      </c>
      <c r="E65" s="12" t="s">
        <v>10</v>
      </c>
      <c r="F65" s="13">
        <f>SUM(F66+F67)</f>
        <v>646.09</v>
      </c>
      <c r="P65" s="30"/>
    </row>
    <row r="66" spans="1:16" ht="30.75" customHeight="1">
      <c r="A66" s="55" t="s">
        <v>99</v>
      </c>
      <c r="B66" s="11">
        <v>951</v>
      </c>
      <c r="C66" s="12" t="s">
        <v>69</v>
      </c>
      <c r="D66" s="12" t="s">
        <v>228</v>
      </c>
      <c r="E66" s="12" t="s">
        <v>94</v>
      </c>
      <c r="F66" s="13">
        <v>551.74</v>
      </c>
      <c r="P66" s="30"/>
    </row>
    <row r="67" spans="1:16" ht="13.5">
      <c r="A67" s="55" t="s">
        <v>100</v>
      </c>
      <c r="B67" s="11">
        <v>951</v>
      </c>
      <c r="C67" s="12" t="s">
        <v>69</v>
      </c>
      <c r="D67" s="12" t="s">
        <v>228</v>
      </c>
      <c r="E67" s="12" t="s">
        <v>95</v>
      </c>
      <c r="F67" s="13">
        <v>94.35</v>
      </c>
      <c r="P67" s="30"/>
    </row>
    <row r="68" spans="1:16" ht="45.75" customHeight="1">
      <c r="A68" s="55" t="s">
        <v>38</v>
      </c>
      <c r="B68" s="11">
        <v>951</v>
      </c>
      <c r="C68" s="12" t="s">
        <v>69</v>
      </c>
      <c r="D68" s="12" t="s">
        <v>229</v>
      </c>
      <c r="E68" s="12" t="s">
        <v>10</v>
      </c>
      <c r="F68" s="13">
        <f>SUM(F69)</f>
        <v>136.589</v>
      </c>
      <c r="P68" s="30"/>
    </row>
    <row r="69" spans="1:16" ht="30" customHeight="1">
      <c r="A69" s="55" t="s">
        <v>99</v>
      </c>
      <c r="B69" s="11">
        <v>951</v>
      </c>
      <c r="C69" s="12" t="s">
        <v>69</v>
      </c>
      <c r="D69" s="12" t="s">
        <v>229</v>
      </c>
      <c r="E69" s="12" t="s">
        <v>94</v>
      </c>
      <c r="F69" s="13">
        <v>136.589</v>
      </c>
      <c r="P69" s="30"/>
    </row>
    <row r="70" spans="1:16" ht="27" customHeight="1" hidden="1">
      <c r="A70" s="55" t="s">
        <v>102</v>
      </c>
      <c r="B70" s="11">
        <v>951</v>
      </c>
      <c r="C70" s="12" t="s">
        <v>69</v>
      </c>
      <c r="D70" s="12" t="s">
        <v>230</v>
      </c>
      <c r="E70" s="12" t="s">
        <v>10</v>
      </c>
      <c r="F70" s="13">
        <f>SUM(F71)</f>
        <v>0</v>
      </c>
      <c r="P70" s="30"/>
    </row>
    <row r="71" spans="1:16" ht="13.5" customHeight="1" hidden="1">
      <c r="A71" s="55" t="s">
        <v>100</v>
      </c>
      <c r="B71" s="11">
        <v>951</v>
      </c>
      <c r="C71" s="12" t="s">
        <v>69</v>
      </c>
      <c r="D71" s="12" t="s">
        <v>230</v>
      </c>
      <c r="E71" s="12" t="s">
        <v>95</v>
      </c>
      <c r="F71" s="13"/>
      <c r="P71" s="30"/>
    </row>
    <row r="72" spans="1:16" ht="27" customHeight="1" hidden="1">
      <c r="A72" s="52" t="s">
        <v>202</v>
      </c>
      <c r="B72" s="11">
        <v>951</v>
      </c>
      <c r="C72" s="12" t="s">
        <v>69</v>
      </c>
      <c r="D72" s="12" t="s">
        <v>231</v>
      </c>
      <c r="E72" s="12" t="s">
        <v>10</v>
      </c>
      <c r="F72" s="13">
        <f>SUM(F73)</f>
        <v>0</v>
      </c>
      <c r="P72" s="30"/>
    </row>
    <row r="73" spans="1:16" ht="27" customHeight="1" hidden="1">
      <c r="A73" s="52" t="s">
        <v>99</v>
      </c>
      <c r="B73" s="11">
        <v>951</v>
      </c>
      <c r="C73" s="12" t="s">
        <v>69</v>
      </c>
      <c r="D73" s="12" t="s">
        <v>231</v>
      </c>
      <c r="E73" s="12" t="s">
        <v>94</v>
      </c>
      <c r="F73" s="13"/>
      <c r="P73" s="30"/>
    </row>
    <row r="74" spans="1:16" ht="13.5">
      <c r="A74" s="52" t="s">
        <v>392</v>
      </c>
      <c r="B74" s="11">
        <v>951</v>
      </c>
      <c r="C74" s="12" t="s">
        <v>69</v>
      </c>
      <c r="D74" s="12" t="s">
        <v>393</v>
      </c>
      <c r="E74" s="12" t="s">
        <v>10</v>
      </c>
      <c r="F74" s="13">
        <f>SUM(F75)</f>
        <v>126.049</v>
      </c>
      <c r="P74" s="30"/>
    </row>
    <row r="75" spans="1:16" ht="31.5" customHeight="1">
      <c r="A75" s="55" t="s">
        <v>99</v>
      </c>
      <c r="B75" s="11">
        <v>951</v>
      </c>
      <c r="C75" s="12" t="s">
        <v>69</v>
      </c>
      <c r="D75" s="12" t="s">
        <v>393</v>
      </c>
      <c r="E75" s="12" t="s">
        <v>94</v>
      </c>
      <c r="F75" s="13">
        <v>126.049</v>
      </c>
      <c r="P75" s="30"/>
    </row>
    <row r="76" spans="1:16" ht="58.5" customHeight="1">
      <c r="A76" s="52" t="s">
        <v>170</v>
      </c>
      <c r="B76" s="11">
        <v>951</v>
      </c>
      <c r="C76" s="12" t="s">
        <v>69</v>
      </c>
      <c r="D76" s="16" t="s">
        <v>232</v>
      </c>
      <c r="E76" s="12" t="s">
        <v>10</v>
      </c>
      <c r="F76" s="13">
        <f>SUM(F77:F79)</f>
        <v>13572.199999999999</v>
      </c>
      <c r="P76" s="30"/>
    </row>
    <row r="77" spans="1:19" ht="72.75" customHeight="1">
      <c r="A77" s="52" t="s">
        <v>98</v>
      </c>
      <c r="B77" s="11">
        <v>951</v>
      </c>
      <c r="C77" s="12" t="s">
        <v>69</v>
      </c>
      <c r="D77" s="16" t="s">
        <v>232</v>
      </c>
      <c r="E77" s="12" t="s">
        <v>90</v>
      </c>
      <c r="F77" s="13">
        <v>7834.2</v>
      </c>
      <c r="P77" s="30"/>
      <c r="S77" s="23">
        <v>12716</v>
      </c>
    </row>
    <row r="78" spans="1:16" ht="28.5" customHeight="1">
      <c r="A78" s="55" t="s">
        <v>99</v>
      </c>
      <c r="B78" s="11">
        <v>951</v>
      </c>
      <c r="C78" s="12" t="s">
        <v>69</v>
      </c>
      <c r="D78" s="16" t="s">
        <v>232</v>
      </c>
      <c r="E78" s="12" t="s">
        <v>94</v>
      </c>
      <c r="F78" s="13">
        <v>5516.7</v>
      </c>
      <c r="P78" s="30"/>
    </row>
    <row r="79" spans="1:16" ht="13.5">
      <c r="A79" s="55" t="s">
        <v>100</v>
      </c>
      <c r="B79" s="11">
        <v>951</v>
      </c>
      <c r="C79" s="12" t="s">
        <v>69</v>
      </c>
      <c r="D79" s="16" t="s">
        <v>232</v>
      </c>
      <c r="E79" s="12" t="s">
        <v>95</v>
      </c>
      <c r="F79" s="13">
        <v>221.3</v>
      </c>
      <c r="P79" s="30"/>
    </row>
    <row r="80" spans="1:16" ht="33" customHeight="1">
      <c r="A80" s="68" t="s">
        <v>165</v>
      </c>
      <c r="B80" s="11">
        <v>951</v>
      </c>
      <c r="C80" s="12" t="s">
        <v>69</v>
      </c>
      <c r="D80" s="12" t="s">
        <v>391</v>
      </c>
      <c r="E80" s="12" t="s">
        <v>10</v>
      </c>
      <c r="F80" s="13">
        <f>SUM(F81)</f>
        <v>231.2</v>
      </c>
      <c r="P80" s="30"/>
    </row>
    <row r="81" spans="1:16" ht="33" customHeight="1">
      <c r="A81" s="52" t="s">
        <v>99</v>
      </c>
      <c r="B81" s="11">
        <v>951</v>
      </c>
      <c r="C81" s="12" t="s">
        <v>69</v>
      </c>
      <c r="D81" s="12" t="s">
        <v>391</v>
      </c>
      <c r="E81" s="12" t="s">
        <v>94</v>
      </c>
      <c r="F81" s="13">
        <v>231.2</v>
      </c>
      <c r="P81" s="30"/>
    </row>
    <row r="82" spans="1:16" ht="28.5" customHeight="1">
      <c r="A82" s="55" t="s">
        <v>37</v>
      </c>
      <c r="B82" s="11">
        <v>951</v>
      </c>
      <c r="C82" s="12" t="s">
        <v>69</v>
      </c>
      <c r="D82" s="12" t="s">
        <v>233</v>
      </c>
      <c r="E82" s="12" t="s">
        <v>10</v>
      </c>
      <c r="F82" s="13">
        <f>SUM(F83:F84)</f>
        <v>1450</v>
      </c>
      <c r="P82" s="30"/>
    </row>
    <row r="83" spans="1:16" ht="72" customHeight="1">
      <c r="A83" s="52" t="s">
        <v>98</v>
      </c>
      <c r="B83" s="11">
        <v>951</v>
      </c>
      <c r="C83" s="12" t="s">
        <v>69</v>
      </c>
      <c r="D83" s="12" t="s">
        <v>233</v>
      </c>
      <c r="E83" s="12" t="s">
        <v>90</v>
      </c>
      <c r="F83" s="13">
        <v>1281.197</v>
      </c>
      <c r="P83" s="30"/>
    </row>
    <row r="84" spans="1:16" ht="29.25" customHeight="1">
      <c r="A84" s="55" t="s">
        <v>99</v>
      </c>
      <c r="B84" s="11">
        <v>951</v>
      </c>
      <c r="C84" s="12" t="s">
        <v>69</v>
      </c>
      <c r="D84" s="12" t="s">
        <v>233</v>
      </c>
      <c r="E84" s="12" t="s">
        <v>94</v>
      </c>
      <c r="F84" s="13">
        <v>168.803</v>
      </c>
      <c r="P84" s="30"/>
    </row>
    <row r="85" spans="1:16" ht="29.25" customHeight="1">
      <c r="A85" s="55" t="s">
        <v>366</v>
      </c>
      <c r="B85" s="11">
        <v>951</v>
      </c>
      <c r="C85" s="12" t="s">
        <v>69</v>
      </c>
      <c r="D85" s="12" t="s">
        <v>227</v>
      </c>
      <c r="E85" s="12" t="s">
        <v>10</v>
      </c>
      <c r="F85" s="13">
        <f>SUM(F87+F86)</f>
        <v>514.34</v>
      </c>
      <c r="P85" s="30"/>
    </row>
    <row r="86" spans="1:16" ht="75.75" customHeight="1">
      <c r="A86" s="52" t="s">
        <v>98</v>
      </c>
      <c r="B86" s="11">
        <v>951</v>
      </c>
      <c r="C86" s="12" t="s">
        <v>69</v>
      </c>
      <c r="D86" s="12" t="s">
        <v>227</v>
      </c>
      <c r="E86" s="12" t="s">
        <v>90</v>
      </c>
      <c r="F86" s="13">
        <v>4.93</v>
      </c>
      <c r="P86" s="30"/>
    </row>
    <row r="87" spans="1:16" ht="30" customHeight="1">
      <c r="A87" s="52" t="s">
        <v>99</v>
      </c>
      <c r="B87" s="11">
        <v>951</v>
      </c>
      <c r="C87" s="12" t="s">
        <v>69</v>
      </c>
      <c r="D87" s="12" t="s">
        <v>227</v>
      </c>
      <c r="E87" s="12" t="s">
        <v>94</v>
      </c>
      <c r="F87" s="13">
        <v>509.41</v>
      </c>
      <c r="P87" s="30"/>
    </row>
    <row r="88" spans="1:16" ht="43.5" customHeight="1">
      <c r="A88" s="55" t="s">
        <v>39</v>
      </c>
      <c r="B88" s="11">
        <v>951</v>
      </c>
      <c r="C88" s="12" t="s">
        <v>69</v>
      </c>
      <c r="D88" s="12" t="s">
        <v>234</v>
      </c>
      <c r="E88" s="12" t="s">
        <v>10</v>
      </c>
      <c r="F88" s="13">
        <f>SUM(F89:F90)</f>
        <v>1127.91</v>
      </c>
      <c r="P88" s="30"/>
    </row>
    <row r="89" spans="1:16" ht="75" customHeight="1">
      <c r="A89" s="52" t="s">
        <v>98</v>
      </c>
      <c r="B89" s="11">
        <v>951</v>
      </c>
      <c r="C89" s="12" t="s">
        <v>69</v>
      </c>
      <c r="D89" s="12" t="s">
        <v>234</v>
      </c>
      <c r="E89" s="12" t="s">
        <v>90</v>
      </c>
      <c r="F89" s="13">
        <v>1062.316</v>
      </c>
      <c r="P89" s="30"/>
    </row>
    <row r="90" spans="1:16" ht="31.5" customHeight="1">
      <c r="A90" s="55" t="s">
        <v>99</v>
      </c>
      <c r="B90" s="11">
        <v>951</v>
      </c>
      <c r="C90" s="12" t="s">
        <v>69</v>
      </c>
      <c r="D90" s="12" t="s">
        <v>234</v>
      </c>
      <c r="E90" s="20">
        <v>200</v>
      </c>
      <c r="F90" s="13">
        <v>65.594</v>
      </c>
      <c r="P90" s="30"/>
    </row>
    <row r="91" spans="1:16" ht="32.25" customHeight="1">
      <c r="A91" s="55" t="s">
        <v>41</v>
      </c>
      <c r="B91" s="11">
        <v>951</v>
      </c>
      <c r="C91" s="12" t="s">
        <v>69</v>
      </c>
      <c r="D91" s="12" t="s">
        <v>235</v>
      </c>
      <c r="E91" s="12" t="s">
        <v>10</v>
      </c>
      <c r="F91" s="13">
        <f>SUM(F92:F93)</f>
        <v>725</v>
      </c>
      <c r="P91" s="30"/>
    </row>
    <row r="92" spans="1:16" ht="75" customHeight="1">
      <c r="A92" s="52" t="s">
        <v>98</v>
      </c>
      <c r="B92" s="11">
        <v>951</v>
      </c>
      <c r="C92" s="12" t="s">
        <v>69</v>
      </c>
      <c r="D92" s="12" t="s">
        <v>235</v>
      </c>
      <c r="E92" s="12" t="s">
        <v>90</v>
      </c>
      <c r="F92" s="13">
        <v>674.91</v>
      </c>
      <c r="P92" s="30"/>
    </row>
    <row r="93" spans="1:16" ht="30.75" customHeight="1">
      <c r="A93" s="55" t="s">
        <v>99</v>
      </c>
      <c r="B93" s="11">
        <v>951</v>
      </c>
      <c r="C93" s="12" t="s">
        <v>69</v>
      </c>
      <c r="D93" s="12" t="s">
        <v>235</v>
      </c>
      <c r="E93" s="20">
        <v>200</v>
      </c>
      <c r="F93" s="13">
        <v>50.09</v>
      </c>
      <c r="P93" s="30"/>
    </row>
    <row r="94" spans="1:16" ht="60" customHeight="1">
      <c r="A94" s="55" t="s">
        <v>40</v>
      </c>
      <c r="B94" s="11">
        <v>951</v>
      </c>
      <c r="C94" s="12" t="s">
        <v>69</v>
      </c>
      <c r="D94" s="12" t="s">
        <v>236</v>
      </c>
      <c r="E94" s="12" t="s">
        <v>10</v>
      </c>
      <c r="F94" s="13">
        <f>SUM(F95:F96)</f>
        <v>597</v>
      </c>
      <c r="P94" s="30"/>
    </row>
    <row r="95" spans="1:21" ht="76.5" customHeight="1">
      <c r="A95" s="52" t="s">
        <v>98</v>
      </c>
      <c r="B95" s="11">
        <v>951</v>
      </c>
      <c r="C95" s="12" t="s">
        <v>69</v>
      </c>
      <c r="D95" s="12" t="s">
        <v>236</v>
      </c>
      <c r="E95" s="12" t="s">
        <v>90</v>
      </c>
      <c r="F95" s="13">
        <v>552.34</v>
      </c>
      <c r="P95" s="30"/>
      <c r="T95" s="23">
        <v>-150</v>
      </c>
      <c r="U95" s="23">
        <v>-3.19</v>
      </c>
    </row>
    <row r="96" spans="1:16" ht="30" customHeight="1">
      <c r="A96" s="55" t="s">
        <v>99</v>
      </c>
      <c r="B96" s="11">
        <v>951</v>
      </c>
      <c r="C96" s="12" t="s">
        <v>69</v>
      </c>
      <c r="D96" s="12" t="s">
        <v>236</v>
      </c>
      <c r="E96" s="20">
        <v>200</v>
      </c>
      <c r="F96" s="13">
        <v>44.66</v>
      </c>
      <c r="P96" s="30"/>
    </row>
    <row r="97" spans="1:16" ht="69" hidden="1">
      <c r="A97" s="52" t="s">
        <v>371</v>
      </c>
      <c r="B97" s="11">
        <v>951</v>
      </c>
      <c r="C97" s="12" t="s">
        <v>69</v>
      </c>
      <c r="D97" s="12" t="s">
        <v>237</v>
      </c>
      <c r="E97" s="12" t="s">
        <v>10</v>
      </c>
      <c r="F97" s="13">
        <f>SUM(F99)</f>
        <v>0</v>
      </c>
      <c r="P97" s="30"/>
    </row>
    <row r="98" spans="1:16" ht="41.25" hidden="1">
      <c r="A98" s="68" t="s">
        <v>238</v>
      </c>
      <c r="B98" s="11">
        <v>951</v>
      </c>
      <c r="C98" s="12" t="s">
        <v>69</v>
      </c>
      <c r="D98" s="12" t="s">
        <v>363</v>
      </c>
      <c r="E98" s="12" t="s">
        <v>10</v>
      </c>
      <c r="F98" s="13">
        <f>SUM(F97)</f>
        <v>0</v>
      </c>
      <c r="P98" s="30"/>
    </row>
    <row r="99" spans="1:16" ht="27" hidden="1">
      <c r="A99" s="52" t="s">
        <v>239</v>
      </c>
      <c r="B99" s="11">
        <v>951</v>
      </c>
      <c r="C99" s="12" t="s">
        <v>69</v>
      </c>
      <c r="D99" s="12" t="s">
        <v>240</v>
      </c>
      <c r="E99" s="12" t="s">
        <v>10</v>
      </c>
      <c r="F99" s="13">
        <f>SUM(F100)</f>
        <v>0</v>
      </c>
      <c r="P99" s="30"/>
    </row>
    <row r="100" spans="1:16" ht="27" hidden="1">
      <c r="A100" s="52" t="s">
        <v>99</v>
      </c>
      <c r="B100" s="11">
        <v>951</v>
      </c>
      <c r="C100" s="12" t="s">
        <v>69</v>
      </c>
      <c r="D100" s="12" t="s">
        <v>240</v>
      </c>
      <c r="E100" s="12" t="s">
        <v>94</v>
      </c>
      <c r="F100" s="13">
        <v>0</v>
      </c>
      <c r="P100" s="30"/>
    </row>
    <row r="101" spans="1:16" ht="106.5" customHeight="1">
      <c r="A101" s="52" t="s">
        <v>372</v>
      </c>
      <c r="B101" s="11">
        <v>951</v>
      </c>
      <c r="C101" s="12" t="s">
        <v>69</v>
      </c>
      <c r="D101" s="12" t="s">
        <v>241</v>
      </c>
      <c r="E101" s="12" t="s">
        <v>10</v>
      </c>
      <c r="F101" s="13">
        <f>SUM(F103)</f>
        <v>552.18</v>
      </c>
      <c r="P101" s="30"/>
    </row>
    <row r="102" spans="1:16" ht="32.25" customHeight="1">
      <c r="A102" s="52" t="s">
        <v>242</v>
      </c>
      <c r="B102" s="11">
        <v>951</v>
      </c>
      <c r="C102" s="12" t="s">
        <v>69</v>
      </c>
      <c r="D102" s="12" t="s">
        <v>243</v>
      </c>
      <c r="E102" s="12" t="s">
        <v>10</v>
      </c>
      <c r="F102" s="13">
        <f>SUM(F101)</f>
        <v>552.18</v>
      </c>
      <c r="P102" s="30"/>
    </row>
    <row r="103" spans="1:16" ht="30" customHeight="1">
      <c r="A103" s="55" t="s">
        <v>244</v>
      </c>
      <c r="B103" s="11">
        <v>951</v>
      </c>
      <c r="C103" s="12" t="s">
        <v>69</v>
      </c>
      <c r="D103" s="12" t="s">
        <v>245</v>
      </c>
      <c r="E103" s="12" t="s">
        <v>10</v>
      </c>
      <c r="F103" s="13">
        <f>SUM(F104)</f>
        <v>552.18</v>
      </c>
      <c r="P103" s="30"/>
    </row>
    <row r="104" spans="1:16" ht="32.25" customHeight="1">
      <c r="A104" s="55" t="s">
        <v>99</v>
      </c>
      <c r="B104" s="11">
        <v>951</v>
      </c>
      <c r="C104" s="12" t="s">
        <v>69</v>
      </c>
      <c r="D104" s="12" t="s">
        <v>245</v>
      </c>
      <c r="E104" s="12" t="s">
        <v>94</v>
      </c>
      <c r="F104" s="13">
        <v>552.18</v>
      </c>
      <c r="P104" s="30"/>
    </row>
    <row r="105" spans="1:16" ht="44.25" customHeight="1">
      <c r="A105" s="55" t="s">
        <v>171</v>
      </c>
      <c r="B105" s="11">
        <v>951</v>
      </c>
      <c r="C105" s="12" t="s">
        <v>69</v>
      </c>
      <c r="D105" s="12" t="s">
        <v>246</v>
      </c>
      <c r="E105" s="12" t="s">
        <v>10</v>
      </c>
      <c r="F105" s="18">
        <f>SUM(F106+F112)</f>
        <v>6573.422</v>
      </c>
      <c r="P105" s="30"/>
    </row>
    <row r="106" spans="1:16" ht="43.5" customHeight="1">
      <c r="A106" s="55" t="s">
        <v>375</v>
      </c>
      <c r="B106" s="11">
        <v>951</v>
      </c>
      <c r="C106" s="12" t="s">
        <v>69</v>
      </c>
      <c r="D106" s="12" t="s">
        <v>247</v>
      </c>
      <c r="E106" s="12" t="s">
        <v>10</v>
      </c>
      <c r="F106" s="18">
        <f>SUM(F108+F110)</f>
        <v>6273.422</v>
      </c>
      <c r="P106" s="30"/>
    </row>
    <row r="107" spans="1:16" ht="30" customHeight="1">
      <c r="A107" s="55" t="s">
        <v>248</v>
      </c>
      <c r="B107" s="11">
        <v>951</v>
      </c>
      <c r="C107" s="12" t="s">
        <v>69</v>
      </c>
      <c r="D107" s="12" t="s">
        <v>249</v>
      </c>
      <c r="E107" s="12" t="s">
        <v>10</v>
      </c>
      <c r="F107" s="18">
        <f>SUM(F106)</f>
        <v>6273.422</v>
      </c>
      <c r="P107" s="30"/>
    </row>
    <row r="108" spans="1:16" ht="57.75" customHeight="1">
      <c r="A108" s="52" t="s">
        <v>172</v>
      </c>
      <c r="B108" s="11">
        <v>951</v>
      </c>
      <c r="C108" s="12" t="s">
        <v>69</v>
      </c>
      <c r="D108" s="12" t="s">
        <v>250</v>
      </c>
      <c r="E108" s="12" t="s">
        <v>10</v>
      </c>
      <c r="F108" s="18">
        <f>SUM(F109:F109)</f>
        <v>3136.711</v>
      </c>
      <c r="P108" s="30"/>
    </row>
    <row r="109" spans="1:16" ht="30" customHeight="1">
      <c r="A109" s="57" t="s">
        <v>151</v>
      </c>
      <c r="B109" s="11">
        <v>951</v>
      </c>
      <c r="C109" s="12" t="s">
        <v>69</v>
      </c>
      <c r="D109" s="12" t="s">
        <v>250</v>
      </c>
      <c r="E109" s="12" t="s">
        <v>104</v>
      </c>
      <c r="F109" s="18">
        <v>3136.711</v>
      </c>
      <c r="P109" s="30"/>
    </row>
    <row r="110" spans="1:16" ht="43.5" customHeight="1">
      <c r="A110" s="61" t="s">
        <v>214</v>
      </c>
      <c r="B110" s="11">
        <v>951</v>
      </c>
      <c r="C110" s="12" t="s">
        <v>69</v>
      </c>
      <c r="D110" s="12" t="s">
        <v>251</v>
      </c>
      <c r="E110" s="12" t="s">
        <v>10</v>
      </c>
      <c r="F110" s="18">
        <f>SUM(F111)</f>
        <v>3136.711</v>
      </c>
      <c r="P110" s="30"/>
    </row>
    <row r="111" spans="1:16" ht="32.25" customHeight="1">
      <c r="A111" s="61" t="s">
        <v>151</v>
      </c>
      <c r="B111" s="11">
        <v>951</v>
      </c>
      <c r="C111" s="12" t="s">
        <v>69</v>
      </c>
      <c r="D111" s="12" t="s">
        <v>251</v>
      </c>
      <c r="E111" s="12" t="s">
        <v>104</v>
      </c>
      <c r="F111" s="18">
        <v>3136.711</v>
      </c>
      <c r="P111" s="30"/>
    </row>
    <row r="112" spans="1:16" ht="43.5" customHeight="1">
      <c r="A112" s="55" t="s">
        <v>125</v>
      </c>
      <c r="B112" s="11">
        <v>951</v>
      </c>
      <c r="C112" s="12" t="s">
        <v>69</v>
      </c>
      <c r="D112" s="12" t="s">
        <v>252</v>
      </c>
      <c r="E112" s="12" t="s">
        <v>10</v>
      </c>
      <c r="F112" s="18">
        <f>SUM(F114)</f>
        <v>300</v>
      </c>
      <c r="P112" s="30"/>
    </row>
    <row r="113" spans="1:16" ht="30" customHeight="1">
      <c r="A113" s="55" t="s">
        <v>253</v>
      </c>
      <c r="B113" s="11">
        <v>951</v>
      </c>
      <c r="C113" s="12" t="s">
        <v>69</v>
      </c>
      <c r="D113" s="12" t="s">
        <v>364</v>
      </c>
      <c r="E113" s="12" t="s">
        <v>10</v>
      </c>
      <c r="F113" s="18">
        <f>SUM(F112)</f>
        <v>300</v>
      </c>
      <c r="P113" s="30"/>
    </row>
    <row r="114" spans="1:16" ht="30" customHeight="1">
      <c r="A114" s="55" t="s">
        <v>254</v>
      </c>
      <c r="B114" s="11">
        <v>951</v>
      </c>
      <c r="C114" s="12" t="s">
        <v>69</v>
      </c>
      <c r="D114" s="12" t="s">
        <v>365</v>
      </c>
      <c r="E114" s="12" t="s">
        <v>10</v>
      </c>
      <c r="F114" s="18">
        <f>SUM(F115)</f>
        <v>300</v>
      </c>
      <c r="P114" s="30"/>
    </row>
    <row r="115" spans="1:16" ht="32.25" customHeight="1">
      <c r="A115" s="55" t="s">
        <v>99</v>
      </c>
      <c r="B115" s="11">
        <v>951</v>
      </c>
      <c r="C115" s="12" t="s">
        <v>69</v>
      </c>
      <c r="D115" s="12" t="s">
        <v>365</v>
      </c>
      <c r="E115" s="12" t="s">
        <v>94</v>
      </c>
      <c r="F115" s="18">
        <v>300</v>
      </c>
      <c r="P115" s="30"/>
    </row>
    <row r="116" spans="1:16" ht="72.75" customHeight="1">
      <c r="A116" s="52" t="s">
        <v>338</v>
      </c>
      <c r="B116" s="11">
        <v>951</v>
      </c>
      <c r="C116" s="12" t="s">
        <v>69</v>
      </c>
      <c r="D116" s="12" t="s">
        <v>344</v>
      </c>
      <c r="E116" s="12" t="s">
        <v>10</v>
      </c>
      <c r="F116" s="18">
        <f>SUM(F117+F121)</f>
        <v>27</v>
      </c>
      <c r="P116" s="30"/>
    </row>
    <row r="117" spans="1:16" ht="54.75">
      <c r="A117" s="52" t="s">
        <v>339</v>
      </c>
      <c r="B117" s="11">
        <v>951</v>
      </c>
      <c r="C117" s="12" t="s">
        <v>69</v>
      </c>
      <c r="D117" s="69">
        <v>1120000000</v>
      </c>
      <c r="E117" s="12" t="s">
        <v>10</v>
      </c>
      <c r="F117" s="18">
        <f>SUM(F118)</f>
        <v>15</v>
      </c>
      <c r="P117" s="30"/>
    </row>
    <row r="118" spans="1:16" ht="30" customHeight="1">
      <c r="A118" s="52" t="s">
        <v>340</v>
      </c>
      <c r="B118" s="11">
        <v>951</v>
      </c>
      <c r="C118" s="12" t="s">
        <v>69</v>
      </c>
      <c r="D118" s="69">
        <v>1120100000</v>
      </c>
      <c r="E118" s="12" t="s">
        <v>10</v>
      </c>
      <c r="F118" s="18">
        <f>SUM(F119)</f>
        <v>15</v>
      </c>
      <c r="P118" s="30"/>
    </row>
    <row r="119" spans="1:16" ht="29.25" customHeight="1">
      <c r="A119" s="52" t="s">
        <v>341</v>
      </c>
      <c r="B119" s="11">
        <v>951</v>
      </c>
      <c r="C119" s="12" t="s">
        <v>69</v>
      </c>
      <c r="D119" s="69">
        <v>1120120220</v>
      </c>
      <c r="E119" s="12" t="s">
        <v>10</v>
      </c>
      <c r="F119" s="18">
        <f>SUM(F120)</f>
        <v>15</v>
      </c>
      <c r="P119" s="30"/>
    </row>
    <row r="120" spans="1:16" ht="30" customHeight="1">
      <c r="A120" s="52" t="s">
        <v>99</v>
      </c>
      <c r="B120" s="11">
        <v>951</v>
      </c>
      <c r="C120" s="12" t="s">
        <v>69</v>
      </c>
      <c r="D120" s="69">
        <v>1120120220</v>
      </c>
      <c r="E120" s="12" t="s">
        <v>94</v>
      </c>
      <c r="F120" s="18">
        <v>15</v>
      </c>
      <c r="P120" s="30"/>
    </row>
    <row r="121" spans="1:16" ht="43.5" customHeight="1">
      <c r="A121" s="52" t="s">
        <v>367</v>
      </c>
      <c r="B121" s="11">
        <v>951</v>
      </c>
      <c r="C121" s="12" t="s">
        <v>69</v>
      </c>
      <c r="D121" s="69">
        <v>1130000000</v>
      </c>
      <c r="E121" s="12" t="s">
        <v>10</v>
      </c>
      <c r="F121" s="18">
        <f>SUM(F122)</f>
        <v>12</v>
      </c>
      <c r="P121" s="30"/>
    </row>
    <row r="122" spans="1:16" ht="30" customHeight="1">
      <c r="A122" s="52" t="s">
        <v>342</v>
      </c>
      <c r="B122" s="11">
        <v>951</v>
      </c>
      <c r="C122" s="12" t="s">
        <v>69</v>
      </c>
      <c r="D122" s="69">
        <v>1130100000</v>
      </c>
      <c r="E122" s="12" t="s">
        <v>10</v>
      </c>
      <c r="F122" s="18">
        <f>SUM(F123)</f>
        <v>12</v>
      </c>
      <c r="P122" s="30"/>
    </row>
    <row r="123" spans="1:16" ht="32.25" customHeight="1">
      <c r="A123" s="52" t="s">
        <v>343</v>
      </c>
      <c r="B123" s="11">
        <v>951</v>
      </c>
      <c r="C123" s="12" t="s">
        <v>69</v>
      </c>
      <c r="D123" s="69">
        <v>1130120230</v>
      </c>
      <c r="E123" s="12" t="s">
        <v>10</v>
      </c>
      <c r="F123" s="18">
        <f>SUM(F124)</f>
        <v>12</v>
      </c>
      <c r="P123" s="30"/>
    </row>
    <row r="124" spans="1:16" ht="30" customHeight="1">
      <c r="A124" s="52" t="s">
        <v>99</v>
      </c>
      <c r="B124" s="11">
        <v>951</v>
      </c>
      <c r="C124" s="12" t="s">
        <v>69</v>
      </c>
      <c r="D124" s="69">
        <v>1130120230</v>
      </c>
      <c r="E124" s="12" t="s">
        <v>94</v>
      </c>
      <c r="F124" s="18">
        <v>12</v>
      </c>
      <c r="P124" s="30"/>
    </row>
    <row r="125" spans="1:16" ht="15" customHeight="1">
      <c r="A125" s="51" t="s">
        <v>85</v>
      </c>
      <c r="B125" s="45">
        <v>951</v>
      </c>
      <c r="C125" s="46" t="s">
        <v>83</v>
      </c>
      <c r="D125" s="46" t="s">
        <v>218</v>
      </c>
      <c r="E125" s="46" t="s">
        <v>10</v>
      </c>
      <c r="F125" s="47">
        <f>F126</f>
        <v>135.1</v>
      </c>
      <c r="P125" s="30"/>
    </row>
    <row r="126" spans="1:16" ht="13.5">
      <c r="A126" s="55" t="s">
        <v>81</v>
      </c>
      <c r="B126" s="11">
        <v>951</v>
      </c>
      <c r="C126" s="12" t="s">
        <v>84</v>
      </c>
      <c r="D126" s="12" t="s">
        <v>218</v>
      </c>
      <c r="E126" s="12" t="s">
        <v>10</v>
      </c>
      <c r="F126" s="13">
        <f>F127</f>
        <v>135.1</v>
      </c>
      <c r="P126" s="30"/>
    </row>
    <row r="127" spans="1:16" ht="30" customHeight="1">
      <c r="A127" s="44" t="s">
        <v>96</v>
      </c>
      <c r="B127" s="11">
        <v>951</v>
      </c>
      <c r="C127" s="12" t="s">
        <v>84</v>
      </c>
      <c r="D127" s="12" t="s">
        <v>219</v>
      </c>
      <c r="E127" s="12" t="s">
        <v>10</v>
      </c>
      <c r="F127" s="13">
        <f>F129</f>
        <v>135.1</v>
      </c>
      <c r="P127" s="30"/>
    </row>
    <row r="128" spans="1:16" ht="13.5">
      <c r="A128" s="44" t="s">
        <v>220</v>
      </c>
      <c r="B128" s="11">
        <v>951</v>
      </c>
      <c r="C128" s="12" t="s">
        <v>84</v>
      </c>
      <c r="D128" s="12" t="s">
        <v>221</v>
      </c>
      <c r="E128" s="12" t="s">
        <v>10</v>
      </c>
      <c r="F128" s="13">
        <f>SUM(F127)</f>
        <v>135.1</v>
      </c>
      <c r="P128" s="30"/>
    </row>
    <row r="129" spans="1:16" ht="32.25" customHeight="1">
      <c r="A129" s="55" t="s">
        <v>82</v>
      </c>
      <c r="B129" s="11">
        <v>951</v>
      </c>
      <c r="C129" s="12" t="s">
        <v>84</v>
      </c>
      <c r="D129" s="12" t="s">
        <v>255</v>
      </c>
      <c r="E129" s="12" t="s">
        <v>10</v>
      </c>
      <c r="F129" s="13">
        <f>F130</f>
        <v>135.1</v>
      </c>
      <c r="P129" s="30"/>
    </row>
    <row r="130" spans="1:16" ht="13.5">
      <c r="A130" s="55" t="s">
        <v>26</v>
      </c>
      <c r="B130" s="11">
        <v>951</v>
      </c>
      <c r="C130" s="12" t="s">
        <v>84</v>
      </c>
      <c r="D130" s="12" t="s">
        <v>255</v>
      </c>
      <c r="E130" s="12" t="s">
        <v>15</v>
      </c>
      <c r="F130" s="13">
        <v>135.1</v>
      </c>
      <c r="P130" s="30"/>
    </row>
    <row r="131" spans="1:16" ht="27" hidden="1">
      <c r="A131" s="58" t="s">
        <v>163</v>
      </c>
      <c r="B131" s="45">
        <v>951</v>
      </c>
      <c r="C131" s="46" t="s">
        <v>160</v>
      </c>
      <c r="D131" s="46" t="s">
        <v>9</v>
      </c>
      <c r="E131" s="46" t="s">
        <v>10</v>
      </c>
      <c r="F131" s="47">
        <f>SUM(F132)</f>
        <v>0</v>
      </c>
      <c r="P131" s="30"/>
    </row>
    <row r="132" spans="1:16" ht="41.25" hidden="1">
      <c r="A132" s="55" t="s">
        <v>164</v>
      </c>
      <c r="B132" s="11">
        <v>951</v>
      </c>
      <c r="C132" s="12" t="s">
        <v>161</v>
      </c>
      <c r="D132" s="12" t="s">
        <v>9</v>
      </c>
      <c r="E132" s="12" t="s">
        <v>10</v>
      </c>
      <c r="F132" s="13">
        <f>SUM(F133)</f>
        <v>0</v>
      </c>
      <c r="P132" s="30"/>
    </row>
    <row r="133" spans="1:16" ht="27" hidden="1">
      <c r="A133" s="44" t="s">
        <v>96</v>
      </c>
      <c r="B133" s="11">
        <v>951</v>
      </c>
      <c r="C133" s="12" t="s">
        <v>161</v>
      </c>
      <c r="D133" s="12" t="s">
        <v>93</v>
      </c>
      <c r="E133" s="12" t="s">
        <v>10</v>
      </c>
      <c r="F133" s="13">
        <f>SUM(F134)</f>
        <v>0</v>
      </c>
      <c r="P133" s="30"/>
    </row>
    <row r="134" spans="1:16" ht="27" hidden="1">
      <c r="A134" s="59" t="s">
        <v>165</v>
      </c>
      <c r="B134" s="11">
        <v>951</v>
      </c>
      <c r="C134" s="12" t="s">
        <v>161</v>
      </c>
      <c r="D134" s="12" t="s">
        <v>162</v>
      </c>
      <c r="E134" s="12" t="s">
        <v>10</v>
      </c>
      <c r="F134" s="13">
        <f>SUM(F135)</f>
        <v>0</v>
      </c>
      <c r="P134" s="30"/>
    </row>
    <row r="135" spans="1:16" ht="13.5" hidden="1">
      <c r="A135" s="55" t="s">
        <v>26</v>
      </c>
      <c r="B135" s="11">
        <v>951</v>
      </c>
      <c r="C135" s="12" t="s">
        <v>161</v>
      </c>
      <c r="D135" s="12" t="s">
        <v>162</v>
      </c>
      <c r="E135" s="12" t="s">
        <v>15</v>
      </c>
      <c r="F135" s="13"/>
      <c r="P135" s="30"/>
    </row>
    <row r="136" spans="1:21" ht="16.5" customHeight="1">
      <c r="A136" s="51" t="s">
        <v>42</v>
      </c>
      <c r="B136" s="45">
        <v>951</v>
      </c>
      <c r="C136" s="46" t="s">
        <v>43</v>
      </c>
      <c r="D136" s="46" t="s">
        <v>218</v>
      </c>
      <c r="E136" s="46" t="s">
        <v>10</v>
      </c>
      <c r="F136" s="47">
        <f>SUM(F158+F145+F150+F137)</f>
        <v>4435.054</v>
      </c>
      <c r="G136" s="47">
        <f aca="true" t="shared" si="3" ref="G136:U136">SUM(G158+G145+G150+G137)</f>
        <v>0</v>
      </c>
      <c r="H136" s="47">
        <f t="shared" si="3"/>
        <v>0</v>
      </c>
      <c r="I136" s="47">
        <f t="shared" si="3"/>
        <v>0</v>
      </c>
      <c r="J136" s="47">
        <f t="shared" si="3"/>
        <v>0</v>
      </c>
      <c r="K136" s="47">
        <f t="shared" si="3"/>
        <v>0</v>
      </c>
      <c r="L136" s="47">
        <f t="shared" si="3"/>
        <v>0</v>
      </c>
      <c r="M136" s="47">
        <f t="shared" si="3"/>
        <v>0</v>
      </c>
      <c r="N136" s="47">
        <f t="shared" si="3"/>
        <v>0</v>
      </c>
      <c r="O136" s="47">
        <f t="shared" si="3"/>
        <v>0</v>
      </c>
      <c r="P136" s="47">
        <f t="shared" si="3"/>
        <v>0</v>
      </c>
      <c r="Q136" s="47">
        <f t="shared" si="3"/>
        <v>0</v>
      </c>
      <c r="R136" s="47">
        <f t="shared" si="3"/>
        <v>0</v>
      </c>
      <c r="S136" s="47">
        <f t="shared" si="3"/>
        <v>0</v>
      </c>
      <c r="T136" s="47">
        <f t="shared" si="3"/>
        <v>0</v>
      </c>
      <c r="U136" s="47">
        <f t="shared" si="3"/>
        <v>0</v>
      </c>
    </row>
    <row r="137" spans="1:16" ht="16.5" customHeight="1">
      <c r="A137" s="52" t="s">
        <v>207</v>
      </c>
      <c r="B137" s="11">
        <v>951</v>
      </c>
      <c r="C137" s="12" t="s">
        <v>205</v>
      </c>
      <c r="D137" s="12" t="s">
        <v>218</v>
      </c>
      <c r="E137" s="12" t="s">
        <v>10</v>
      </c>
      <c r="F137" s="13">
        <f>SUM(F138)</f>
        <v>543.704</v>
      </c>
      <c r="P137" s="30"/>
    </row>
    <row r="138" spans="1:16" ht="30" customHeight="1">
      <c r="A138" s="44" t="s">
        <v>96</v>
      </c>
      <c r="B138" s="11">
        <v>951</v>
      </c>
      <c r="C138" s="12" t="s">
        <v>205</v>
      </c>
      <c r="D138" s="12" t="s">
        <v>219</v>
      </c>
      <c r="E138" s="12" t="s">
        <v>10</v>
      </c>
      <c r="F138" s="13">
        <f>SUM(F139)</f>
        <v>543.704</v>
      </c>
      <c r="P138" s="30"/>
    </row>
    <row r="139" spans="1:16" ht="13.5">
      <c r="A139" s="44" t="s">
        <v>220</v>
      </c>
      <c r="B139" s="11">
        <v>951</v>
      </c>
      <c r="C139" s="12" t="s">
        <v>205</v>
      </c>
      <c r="D139" s="12" t="s">
        <v>221</v>
      </c>
      <c r="E139" s="12" t="s">
        <v>10</v>
      </c>
      <c r="F139" s="13">
        <f>SUM(F140+F142)</f>
        <v>543.704</v>
      </c>
      <c r="P139" s="30"/>
    </row>
    <row r="140" spans="1:16" ht="34.5" customHeight="1">
      <c r="A140" s="44" t="s">
        <v>387</v>
      </c>
      <c r="B140" s="11">
        <v>951</v>
      </c>
      <c r="C140" s="12" t="s">
        <v>205</v>
      </c>
      <c r="D140" s="12" t="s">
        <v>386</v>
      </c>
      <c r="E140" s="12" t="s">
        <v>10</v>
      </c>
      <c r="F140" s="13">
        <f>SUM(F141)</f>
        <v>243.95</v>
      </c>
      <c r="P140" s="30"/>
    </row>
    <row r="141" spans="1:16" ht="32.25" customHeight="1">
      <c r="A141" s="55" t="s">
        <v>99</v>
      </c>
      <c r="B141" s="11">
        <v>951</v>
      </c>
      <c r="C141" s="12" t="s">
        <v>205</v>
      </c>
      <c r="D141" s="12" t="s">
        <v>386</v>
      </c>
      <c r="E141" s="12" t="s">
        <v>94</v>
      </c>
      <c r="F141" s="13">
        <v>243.95</v>
      </c>
      <c r="P141" s="30"/>
    </row>
    <row r="142" spans="1:16" ht="58.5" customHeight="1">
      <c r="A142" s="52" t="s">
        <v>208</v>
      </c>
      <c r="B142" s="11">
        <v>951</v>
      </c>
      <c r="C142" s="12" t="s">
        <v>205</v>
      </c>
      <c r="D142" s="12" t="s">
        <v>256</v>
      </c>
      <c r="E142" s="12" t="s">
        <v>10</v>
      </c>
      <c r="F142" s="13">
        <f>SUM(F143:F144)</f>
        <v>299.754</v>
      </c>
      <c r="P142" s="30"/>
    </row>
    <row r="143" spans="1:16" ht="69" hidden="1">
      <c r="A143" s="52" t="s">
        <v>98</v>
      </c>
      <c r="B143" s="11">
        <v>951</v>
      </c>
      <c r="C143" s="12" t="s">
        <v>205</v>
      </c>
      <c r="D143" s="12" t="s">
        <v>206</v>
      </c>
      <c r="E143" s="12" t="s">
        <v>90</v>
      </c>
      <c r="F143" s="13">
        <v>0</v>
      </c>
      <c r="P143" s="30"/>
    </row>
    <row r="144" spans="1:16" ht="33" customHeight="1">
      <c r="A144" s="55" t="s">
        <v>99</v>
      </c>
      <c r="B144" s="11">
        <v>951</v>
      </c>
      <c r="C144" s="12" t="s">
        <v>205</v>
      </c>
      <c r="D144" s="12" t="s">
        <v>256</v>
      </c>
      <c r="E144" s="12" t="s">
        <v>94</v>
      </c>
      <c r="F144" s="13">
        <v>299.754</v>
      </c>
      <c r="P144" s="30"/>
    </row>
    <row r="145" spans="1:16" ht="16.5" customHeight="1">
      <c r="A145" s="44" t="s">
        <v>155</v>
      </c>
      <c r="B145" s="71" t="s">
        <v>156</v>
      </c>
      <c r="C145" s="72" t="s">
        <v>157</v>
      </c>
      <c r="D145" s="71" t="s">
        <v>218</v>
      </c>
      <c r="E145" s="71" t="s">
        <v>10</v>
      </c>
      <c r="F145" s="73">
        <f>F146</f>
        <v>1530</v>
      </c>
      <c r="P145" s="30"/>
    </row>
    <row r="146" spans="1:16" ht="33.75" customHeight="1">
      <c r="A146" s="44" t="s">
        <v>96</v>
      </c>
      <c r="B146" s="74">
        <v>951</v>
      </c>
      <c r="C146" s="71" t="s">
        <v>157</v>
      </c>
      <c r="D146" s="71" t="s">
        <v>219</v>
      </c>
      <c r="E146" s="71" t="s">
        <v>10</v>
      </c>
      <c r="F146" s="73">
        <f>F147</f>
        <v>1530</v>
      </c>
      <c r="P146" s="30"/>
    </row>
    <row r="147" spans="1:16" ht="35.25" customHeight="1">
      <c r="A147" s="44" t="s">
        <v>159</v>
      </c>
      <c r="B147" s="74">
        <v>951</v>
      </c>
      <c r="C147" s="71" t="s">
        <v>157</v>
      </c>
      <c r="D147" s="71" t="s">
        <v>381</v>
      </c>
      <c r="E147" s="71" t="s">
        <v>10</v>
      </c>
      <c r="F147" s="73">
        <f>F148+F149</f>
        <v>1530</v>
      </c>
      <c r="P147" s="30"/>
    </row>
    <row r="148" spans="1:16" ht="13.5">
      <c r="A148" s="44" t="s">
        <v>26</v>
      </c>
      <c r="B148" s="74">
        <v>951</v>
      </c>
      <c r="C148" s="71" t="s">
        <v>157</v>
      </c>
      <c r="D148" s="71" t="s">
        <v>381</v>
      </c>
      <c r="E148" s="71" t="s">
        <v>15</v>
      </c>
      <c r="F148" s="73">
        <v>1070</v>
      </c>
      <c r="P148" s="30"/>
    </row>
    <row r="149" spans="1:16" ht="13.5">
      <c r="A149" s="44" t="s">
        <v>100</v>
      </c>
      <c r="B149" s="74">
        <v>951</v>
      </c>
      <c r="C149" s="71" t="s">
        <v>157</v>
      </c>
      <c r="D149" s="71" t="s">
        <v>381</v>
      </c>
      <c r="E149" s="71" t="s">
        <v>95</v>
      </c>
      <c r="F149" s="73">
        <v>460</v>
      </c>
      <c r="P149" s="30"/>
    </row>
    <row r="150" spans="1:16" ht="13.5">
      <c r="A150" s="52" t="s">
        <v>384</v>
      </c>
      <c r="B150" s="11">
        <v>951</v>
      </c>
      <c r="C150" s="12" t="s">
        <v>201</v>
      </c>
      <c r="D150" s="12" t="s">
        <v>218</v>
      </c>
      <c r="E150" s="12" t="s">
        <v>10</v>
      </c>
      <c r="F150" s="13">
        <f>SUM(F151)</f>
        <v>2278</v>
      </c>
      <c r="P150" s="30"/>
    </row>
    <row r="151" spans="1:21" ht="69">
      <c r="A151" s="52" t="s">
        <v>370</v>
      </c>
      <c r="B151" s="11">
        <v>951</v>
      </c>
      <c r="C151" s="12" t="s">
        <v>201</v>
      </c>
      <c r="D151" s="12" t="s">
        <v>257</v>
      </c>
      <c r="E151" s="12" t="s">
        <v>10</v>
      </c>
      <c r="F151" s="13">
        <f>SUM(F152)</f>
        <v>2278</v>
      </c>
      <c r="G151" s="13">
        <f aca="true" t="shared" si="4" ref="G151:U151">SUM(G152)</f>
        <v>0</v>
      </c>
      <c r="H151" s="13">
        <f t="shared" si="4"/>
        <v>0</v>
      </c>
      <c r="I151" s="13">
        <f t="shared" si="4"/>
        <v>0</v>
      </c>
      <c r="J151" s="13">
        <f t="shared" si="4"/>
        <v>0</v>
      </c>
      <c r="K151" s="13">
        <f t="shared" si="4"/>
        <v>0</v>
      </c>
      <c r="L151" s="13">
        <f t="shared" si="4"/>
        <v>0</v>
      </c>
      <c r="M151" s="13">
        <f t="shared" si="4"/>
        <v>0</v>
      </c>
      <c r="N151" s="13">
        <f t="shared" si="4"/>
        <v>0</v>
      </c>
      <c r="O151" s="13">
        <f t="shared" si="4"/>
        <v>0</v>
      </c>
      <c r="P151" s="13">
        <f t="shared" si="4"/>
        <v>0</v>
      </c>
      <c r="Q151" s="13">
        <f t="shared" si="4"/>
        <v>0</v>
      </c>
      <c r="R151" s="13">
        <f t="shared" si="4"/>
        <v>0</v>
      </c>
      <c r="S151" s="13">
        <f t="shared" si="4"/>
        <v>0</v>
      </c>
      <c r="T151" s="13">
        <f t="shared" si="4"/>
        <v>0</v>
      </c>
      <c r="U151" s="13">
        <f t="shared" si="4"/>
        <v>0</v>
      </c>
    </row>
    <row r="152" spans="1:21" ht="30.75" customHeight="1">
      <c r="A152" s="52" t="s">
        <v>259</v>
      </c>
      <c r="B152" s="11">
        <v>951</v>
      </c>
      <c r="C152" s="12" t="s">
        <v>201</v>
      </c>
      <c r="D152" s="12" t="s">
        <v>258</v>
      </c>
      <c r="E152" s="12" t="s">
        <v>10</v>
      </c>
      <c r="F152" s="13">
        <f>SUM(F153+F155)</f>
        <v>2278</v>
      </c>
      <c r="G152" s="13">
        <f aca="true" t="shared" si="5" ref="G152:U152">SUM(G153+G155)</f>
        <v>0</v>
      </c>
      <c r="H152" s="13">
        <f t="shared" si="5"/>
        <v>0</v>
      </c>
      <c r="I152" s="13">
        <f t="shared" si="5"/>
        <v>0</v>
      </c>
      <c r="J152" s="13">
        <f t="shared" si="5"/>
        <v>0</v>
      </c>
      <c r="K152" s="13">
        <f t="shared" si="5"/>
        <v>0</v>
      </c>
      <c r="L152" s="13">
        <f t="shared" si="5"/>
        <v>0</v>
      </c>
      <c r="M152" s="13">
        <f t="shared" si="5"/>
        <v>0</v>
      </c>
      <c r="N152" s="13">
        <f t="shared" si="5"/>
        <v>0</v>
      </c>
      <c r="O152" s="13">
        <f t="shared" si="5"/>
        <v>0</v>
      </c>
      <c r="P152" s="13">
        <f t="shared" si="5"/>
        <v>0</v>
      </c>
      <c r="Q152" s="13">
        <f t="shared" si="5"/>
        <v>0</v>
      </c>
      <c r="R152" s="13">
        <f t="shared" si="5"/>
        <v>0</v>
      </c>
      <c r="S152" s="13">
        <f t="shared" si="5"/>
        <v>0</v>
      </c>
      <c r="T152" s="13">
        <f t="shared" si="5"/>
        <v>0</v>
      </c>
      <c r="U152" s="13">
        <f t="shared" si="5"/>
        <v>0</v>
      </c>
    </row>
    <row r="153" spans="1:16" ht="13.5">
      <c r="A153" s="52" t="s">
        <v>383</v>
      </c>
      <c r="B153" s="11">
        <v>951</v>
      </c>
      <c r="C153" s="12" t="s">
        <v>201</v>
      </c>
      <c r="D153" s="12" t="s">
        <v>382</v>
      </c>
      <c r="E153" s="12" t="s">
        <v>10</v>
      </c>
      <c r="F153" s="13">
        <f>SUM(F154)</f>
        <v>2034.127</v>
      </c>
      <c r="P153" s="30"/>
    </row>
    <row r="154" spans="1:16" ht="30" customHeight="1">
      <c r="A154" s="52" t="s">
        <v>99</v>
      </c>
      <c r="B154" s="11">
        <v>951</v>
      </c>
      <c r="C154" s="12" t="s">
        <v>201</v>
      </c>
      <c r="D154" s="12" t="s">
        <v>382</v>
      </c>
      <c r="E154" s="12" t="s">
        <v>94</v>
      </c>
      <c r="F154" s="13">
        <v>2034.127</v>
      </c>
      <c r="P154" s="30"/>
    </row>
    <row r="155" spans="1:21" ht="30" customHeight="1">
      <c r="A155" s="52" t="s">
        <v>380</v>
      </c>
      <c r="B155" s="11">
        <v>951</v>
      </c>
      <c r="C155" s="12" t="s">
        <v>201</v>
      </c>
      <c r="D155" s="12" t="s">
        <v>379</v>
      </c>
      <c r="E155" s="12" t="s">
        <v>10</v>
      </c>
      <c r="F155" s="13">
        <f>SUM(F157+F156)</f>
        <v>243.873</v>
      </c>
      <c r="G155" s="13">
        <f aca="true" t="shared" si="6" ref="G155:U155">SUM(G157+G156)</f>
        <v>0</v>
      </c>
      <c r="H155" s="13">
        <f t="shared" si="6"/>
        <v>0</v>
      </c>
      <c r="I155" s="13">
        <f t="shared" si="6"/>
        <v>0</v>
      </c>
      <c r="J155" s="13">
        <f t="shared" si="6"/>
        <v>0</v>
      </c>
      <c r="K155" s="13">
        <f t="shared" si="6"/>
        <v>0</v>
      </c>
      <c r="L155" s="13">
        <f t="shared" si="6"/>
        <v>0</v>
      </c>
      <c r="M155" s="13">
        <f t="shared" si="6"/>
        <v>0</v>
      </c>
      <c r="N155" s="13">
        <f t="shared" si="6"/>
        <v>0</v>
      </c>
      <c r="O155" s="13">
        <f t="shared" si="6"/>
        <v>0</v>
      </c>
      <c r="P155" s="13">
        <f t="shared" si="6"/>
        <v>0</v>
      </c>
      <c r="Q155" s="13">
        <f t="shared" si="6"/>
        <v>0</v>
      </c>
      <c r="R155" s="13">
        <f t="shared" si="6"/>
        <v>0</v>
      </c>
      <c r="S155" s="13">
        <f t="shared" si="6"/>
        <v>0</v>
      </c>
      <c r="T155" s="13">
        <f t="shared" si="6"/>
        <v>0</v>
      </c>
      <c r="U155" s="13">
        <f t="shared" si="6"/>
        <v>0</v>
      </c>
    </row>
    <row r="156" spans="1:16" ht="13.5" customHeight="1" hidden="1">
      <c r="A156" s="55" t="s">
        <v>99</v>
      </c>
      <c r="B156" s="11">
        <v>951</v>
      </c>
      <c r="C156" s="12" t="s">
        <v>201</v>
      </c>
      <c r="D156" s="12" t="s">
        <v>379</v>
      </c>
      <c r="E156" s="12" t="s">
        <v>94</v>
      </c>
      <c r="F156" s="13">
        <v>0</v>
      </c>
      <c r="P156" s="30"/>
    </row>
    <row r="157" spans="1:16" ht="13.5">
      <c r="A157" s="52" t="s">
        <v>26</v>
      </c>
      <c r="B157" s="11">
        <v>951</v>
      </c>
      <c r="C157" s="12" t="s">
        <v>201</v>
      </c>
      <c r="D157" s="12" t="s">
        <v>379</v>
      </c>
      <c r="E157" s="12" t="s">
        <v>15</v>
      </c>
      <c r="F157" s="13">
        <v>243.873</v>
      </c>
      <c r="P157" s="30"/>
    </row>
    <row r="158" spans="1:16" ht="13.5">
      <c r="A158" s="60" t="s">
        <v>44</v>
      </c>
      <c r="B158" s="11">
        <v>951</v>
      </c>
      <c r="C158" s="15" t="s">
        <v>45</v>
      </c>
      <c r="D158" s="15" t="s">
        <v>218</v>
      </c>
      <c r="E158" s="15" t="s">
        <v>10</v>
      </c>
      <c r="F158" s="13">
        <f>SUM(F159+F165+F163)</f>
        <v>83.35</v>
      </c>
      <c r="P158" s="30"/>
    </row>
    <row r="159" spans="1:16" ht="30" customHeight="1">
      <c r="A159" s="44" t="s">
        <v>96</v>
      </c>
      <c r="B159" s="11">
        <v>951</v>
      </c>
      <c r="C159" s="15" t="s">
        <v>45</v>
      </c>
      <c r="D159" s="15" t="s">
        <v>219</v>
      </c>
      <c r="E159" s="15" t="s">
        <v>10</v>
      </c>
      <c r="F159" s="13">
        <f>SUM(F161)</f>
        <v>83.35</v>
      </c>
      <c r="P159" s="30"/>
    </row>
    <row r="160" spans="1:16" ht="13.5">
      <c r="A160" s="44" t="s">
        <v>220</v>
      </c>
      <c r="B160" s="11">
        <v>951</v>
      </c>
      <c r="C160" s="15" t="s">
        <v>45</v>
      </c>
      <c r="D160" s="15" t="s">
        <v>221</v>
      </c>
      <c r="E160" s="15" t="s">
        <v>10</v>
      </c>
      <c r="F160" s="13">
        <f>SUM(F159)</f>
        <v>83.35</v>
      </c>
      <c r="P160" s="30"/>
    </row>
    <row r="161" spans="1:16" ht="29.25" customHeight="1">
      <c r="A161" s="57" t="s">
        <v>87</v>
      </c>
      <c r="B161" s="11">
        <v>951</v>
      </c>
      <c r="C161" s="15" t="s">
        <v>45</v>
      </c>
      <c r="D161" s="12" t="s">
        <v>260</v>
      </c>
      <c r="E161" s="15" t="s">
        <v>10</v>
      </c>
      <c r="F161" s="13">
        <f>SUM(F162)</f>
        <v>83.35</v>
      </c>
      <c r="P161" s="30"/>
    </row>
    <row r="162" spans="1:16" ht="31.5" customHeight="1">
      <c r="A162" s="55" t="s">
        <v>99</v>
      </c>
      <c r="B162" s="11">
        <v>951</v>
      </c>
      <c r="C162" s="15" t="s">
        <v>45</v>
      </c>
      <c r="D162" s="12" t="s">
        <v>260</v>
      </c>
      <c r="E162" s="15" t="s">
        <v>94</v>
      </c>
      <c r="F162" s="13">
        <v>83.35</v>
      </c>
      <c r="P162" s="30"/>
    </row>
    <row r="163" spans="1:16" ht="13.5" hidden="1">
      <c r="A163" s="70" t="s">
        <v>345</v>
      </c>
      <c r="B163" s="11">
        <v>951</v>
      </c>
      <c r="C163" s="15" t="s">
        <v>45</v>
      </c>
      <c r="D163" s="12" t="s">
        <v>346</v>
      </c>
      <c r="E163" s="15" t="s">
        <v>10</v>
      </c>
      <c r="F163" s="13">
        <f>SUM(F164)</f>
        <v>0</v>
      </c>
      <c r="P163" s="30"/>
    </row>
    <row r="164" spans="1:16" ht="13.5" hidden="1">
      <c r="A164" s="52" t="s">
        <v>100</v>
      </c>
      <c r="B164" s="11">
        <v>951</v>
      </c>
      <c r="C164" s="15" t="s">
        <v>45</v>
      </c>
      <c r="D164" s="12" t="s">
        <v>346</v>
      </c>
      <c r="E164" s="15" t="s">
        <v>95</v>
      </c>
      <c r="F164" s="13">
        <v>0</v>
      </c>
      <c r="P164" s="30"/>
    </row>
    <row r="165" spans="1:16" ht="13.5" customHeight="1" hidden="1">
      <c r="A165" s="55" t="s">
        <v>122</v>
      </c>
      <c r="B165" s="11">
        <v>951</v>
      </c>
      <c r="C165" s="15" t="s">
        <v>45</v>
      </c>
      <c r="D165" s="12" t="s">
        <v>173</v>
      </c>
      <c r="E165" s="15" t="s">
        <v>10</v>
      </c>
      <c r="F165" s="13">
        <f>SUM(F166+F168)</f>
        <v>0</v>
      </c>
      <c r="P165" s="30"/>
    </row>
    <row r="166" spans="1:16" ht="11.25" customHeight="1" hidden="1">
      <c r="A166" s="52" t="s">
        <v>176</v>
      </c>
      <c r="B166" s="11">
        <v>951</v>
      </c>
      <c r="C166" s="15" t="s">
        <v>45</v>
      </c>
      <c r="D166" s="12" t="s">
        <v>174</v>
      </c>
      <c r="E166" s="15" t="s">
        <v>10</v>
      </c>
      <c r="F166" s="13">
        <f>SUM(F167:F167)</f>
        <v>0</v>
      </c>
      <c r="P166" s="30"/>
    </row>
    <row r="167" spans="1:16" ht="12" customHeight="1" hidden="1">
      <c r="A167" s="55" t="s">
        <v>100</v>
      </c>
      <c r="B167" s="11">
        <v>951</v>
      </c>
      <c r="C167" s="15" t="s">
        <v>45</v>
      </c>
      <c r="D167" s="12" t="s">
        <v>174</v>
      </c>
      <c r="E167" s="15" t="s">
        <v>95</v>
      </c>
      <c r="F167" s="13">
        <v>0</v>
      </c>
      <c r="P167" s="30"/>
    </row>
    <row r="168" spans="1:16" ht="9.75" customHeight="1" hidden="1">
      <c r="A168" s="55" t="s">
        <v>168</v>
      </c>
      <c r="B168" s="11">
        <v>951</v>
      </c>
      <c r="C168" s="15" t="s">
        <v>45</v>
      </c>
      <c r="D168" s="12" t="s">
        <v>175</v>
      </c>
      <c r="E168" s="15" t="s">
        <v>10</v>
      </c>
      <c r="F168" s="13">
        <f>SUM(F169)</f>
        <v>0</v>
      </c>
      <c r="P168" s="30"/>
    </row>
    <row r="169" spans="1:16" ht="10.5" customHeight="1" hidden="1">
      <c r="A169" s="55" t="s">
        <v>100</v>
      </c>
      <c r="B169" s="11">
        <v>951</v>
      </c>
      <c r="C169" s="15" t="s">
        <v>45</v>
      </c>
      <c r="D169" s="12" t="s">
        <v>175</v>
      </c>
      <c r="E169" s="15" t="s">
        <v>95</v>
      </c>
      <c r="F169" s="13"/>
      <c r="P169" s="30"/>
    </row>
    <row r="170" spans="1:16" ht="15" customHeight="1">
      <c r="A170" s="51" t="s">
        <v>46</v>
      </c>
      <c r="B170" s="45">
        <v>951</v>
      </c>
      <c r="C170" s="46" t="s">
        <v>47</v>
      </c>
      <c r="D170" s="46" t="s">
        <v>261</v>
      </c>
      <c r="E170" s="46" t="s">
        <v>10</v>
      </c>
      <c r="F170" s="47">
        <f>SUM(F198+F171+F193+F184)</f>
        <v>2566.746</v>
      </c>
      <c r="P170" s="30"/>
    </row>
    <row r="171" spans="1:16" ht="13.5">
      <c r="A171" s="52" t="s">
        <v>118</v>
      </c>
      <c r="B171" s="11">
        <v>951</v>
      </c>
      <c r="C171" s="12" t="s">
        <v>48</v>
      </c>
      <c r="D171" s="12" t="s">
        <v>218</v>
      </c>
      <c r="E171" s="12" t="s">
        <v>10</v>
      </c>
      <c r="F171" s="13">
        <f>SUM(F172+F180)</f>
        <v>81</v>
      </c>
      <c r="P171" s="30"/>
    </row>
    <row r="172" spans="1:16" ht="30" customHeight="1">
      <c r="A172" s="44" t="s">
        <v>96</v>
      </c>
      <c r="B172" s="11">
        <v>951</v>
      </c>
      <c r="C172" s="12" t="s">
        <v>48</v>
      </c>
      <c r="D172" s="12" t="s">
        <v>219</v>
      </c>
      <c r="E172" s="15" t="s">
        <v>10</v>
      </c>
      <c r="F172" s="13">
        <f>SUM(F174+F176+F178)</f>
        <v>81</v>
      </c>
      <c r="P172" s="30"/>
    </row>
    <row r="173" spans="1:16" ht="13.5">
      <c r="A173" s="44" t="s">
        <v>220</v>
      </c>
      <c r="B173" s="11">
        <v>951</v>
      </c>
      <c r="C173" s="12" t="s">
        <v>48</v>
      </c>
      <c r="D173" s="15" t="s">
        <v>221</v>
      </c>
      <c r="E173" s="15" t="s">
        <v>10</v>
      </c>
      <c r="F173" s="13">
        <f>SUM(F172)</f>
        <v>81</v>
      </c>
      <c r="P173" s="30"/>
    </row>
    <row r="174" spans="1:16" ht="13.5">
      <c r="A174" s="57" t="s">
        <v>103</v>
      </c>
      <c r="B174" s="11">
        <v>951</v>
      </c>
      <c r="C174" s="12" t="s">
        <v>48</v>
      </c>
      <c r="D174" s="12" t="s">
        <v>262</v>
      </c>
      <c r="E174" s="15" t="s">
        <v>10</v>
      </c>
      <c r="F174" s="13">
        <f>SUM(F175)</f>
        <v>80</v>
      </c>
      <c r="P174" s="30"/>
    </row>
    <row r="175" spans="1:20" ht="30" customHeight="1">
      <c r="A175" s="55" t="s">
        <v>99</v>
      </c>
      <c r="B175" s="11">
        <v>951</v>
      </c>
      <c r="C175" s="12" t="s">
        <v>48</v>
      </c>
      <c r="D175" s="12" t="s">
        <v>262</v>
      </c>
      <c r="E175" s="15" t="s">
        <v>94</v>
      </c>
      <c r="F175" s="13">
        <v>80</v>
      </c>
      <c r="P175" s="30"/>
      <c r="T175" s="23">
        <v>3.19</v>
      </c>
    </row>
    <row r="176" spans="1:16" ht="13.5" hidden="1">
      <c r="A176" s="55" t="s">
        <v>209</v>
      </c>
      <c r="B176" s="11">
        <v>951</v>
      </c>
      <c r="C176" s="12" t="s">
        <v>48</v>
      </c>
      <c r="D176" s="12" t="s">
        <v>263</v>
      </c>
      <c r="E176" s="15" t="s">
        <v>10</v>
      </c>
      <c r="F176" s="13">
        <f>SUM(F177)</f>
        <v>0</v>
      </c>
      <c r="P176" s="30"/>
    </row>
    <row r="177" spans="1:16" ht="27" hidden="1">
      <c r="A177" s="55" t="s">
        <v>99</v>
      </c>
      <c r="B177" s="11">
        <v>951</v>
      </c>
      <c r="C177" s="12" t="s">
        <v>48</v>
      </c>
      <c r="D177" s="12" t="s">
        <v>263</v>
      </c>
      <c r="E177" s="15" t="s">
        <v>94</v>
      </c>
      <c r="F177" s="13">
        <v>0</v>
      </c>
      <c r="P177" s="30"/>
    </row>
    <row r="178" spans="1:16" ht="29.25" customHeight="1">
      <c r="A178" s="55" t="s">
        <v>213</v>
      </c>
      <c r="B178" s="11">
        <v>951</v>
      </c>
      <c r="C178" s="12" t="s">
        <v>48</v>
      </c>
      <c r="D178" s="12" t="s">
        <v>264</v>
      </c>
      <c r="E178" s="15" t="s">
        <v>10</v>
      </c>
      <c r="F178" s="13">
        <f>SUM(F179)</f>
        <v>1</v>
      </c>
      <c r="P178" s="30"/>
    </row>
    <row r="179" spans="1:16" ht="12.75" customHeight="1">
      <c r="A179" s="57" t="s">
        <v>26</v>
      </c>
      <c r="B179" s="11">
        <v>951</v>
      </c>
      <c r="C179" s="12" t="s">
        <v>48</v>
      </c>
      <c r="D179" s="12" t="s">
        <v>264</v>
      </c>
      <c r="E179" s="15" t="s">
        <v>15</v>
      </c>
      <c r="F179" s="13">
        <v>1</v>
      </c>
      <c r="P179" s="30"/>
    </row>
    <row r="180" spans="1:16" ht="96" hidden="1">
      <c r="A180" s="52" t="s">
        <v>372</v>
      </c>
      <c r="B180" s="11">
        <v>951</v>
      </c>
      <c r="C180" s="12" t="s">
        <v>48</v>
      </c>
      <c r="D180" s="12" t="s">
        <v>241</v>
      </c>
      <c r="E180" s="12" t="s">
        <v>10</v>
      </c>
      <c r="F180" s="13">
        <f>SUM(F181)</f>
        <v>0</v>
      </c>
      <c r="P180" s="30"/>
    </row>
    <row r="181" spans="1:16" ht="27" hidden="1">
      <c r="A181" s="52" t="s">
        <v>242</v>
      </c>
      <c r="B181" s="11">
        <v>951</v>
      </c>
      <c r="C181" s="12" t="s">
        <v>48</v>
      </c>
      <c r="D181" s="12" t="s">
        <v>243</v>
      </c>
      <c r="E181" s="12" t="s">
        <v>10</v>
      </c>
      <c r="F181" s="13">
        <f>SUM(F182)</f>
        <v>0</v>
      </c>
      <c r="P181" s="30"/>
    </row>
    <row r="182" spans="1:16" ht="27" hidden="1">
      <c r="A182" s="55" t="s">
        <v>347</v>
      </c>
      <c r="B182" s="11">
        <v>951</v>
      </c>
      <c r="C182" s="12" t="s">
        <v>48</v>
      </c>
      <c r="D182" s="12" t="s">
        <v>348</v>
      </c>
      <c r="E182" s="12" t="s">
        <v>10</v>
      </c>
      <c r="F182" s="13">
        <f>SUM(F183)</f>
        <v>0</v>
      </c>
      <c r="P182" s="30"/>
    </row>
    <row r="183" spans="1:16" ht="27" hidden="1">
      <c r="A183" s="52" t="s">
        <v>99</v>
      </c>
      <c r="B183" s="11">
        <v>951</v>
      </c>
      <c r="C183" s="12" t="s">
        <v>48</v>
      </c>
      <c r="D183" s="12" t="s">
        <v>348</v>
      </c>
      <c r="E183" s="12" t="s">
        <v>94</v>
      </c>
      <c r="F183" s="13"/>
      <c r="P183" s="30"/>
    </row>
    <row r="184" spans="1:16" ht="13.5">
      <c r="A184" s="52" t="s">
        <v>349</v>
      </c>
      <c r="B184" s="11">
        <v>951</v>
      </c>
      <c r="C184" s="12" t="s">
        <v>351</v>
      </c>
      <c r="D184" s="12" t="s">
        <v>218</v>
      </c>
      <c r="E184" s="12" t="s">
        <v>10</v>
      </c>
      <c r="F184" s="13">
        <f>SUM(F189+F185)</f>
        <v>2005.386</v>
      </c>
      <c r="P184" s="30"/>
    </row>
    <row r="185" spans="1:16" ht="30" customHeight="1">
      <c r="A185" s="49" t="s">
        <v>96</v>
      </c>
      <c r="B185" s="11">
        <v>951</v>
      </c>
      <c r="C185" s="12" t="s">
        <v>351</v>
      </c>
      <c r="D185" s="12" t="s">
        <v>219</v>
      </c>
      <c r="E185" s="15" t="s">
        <v>10</v>
      </c>
      <c r="F185" s="13">
        <f>SUM(F186)</f>
        <v>2002.566</v>
      </c>
      <c r="P185" s="30"/>
    </row>
    <row r="186" spans="1:16" ht="13.5">
      <c r="A186" s="44" t="s">
        <v>220</v>
      </c>
      <c r="B186" s="11">
        <v>951</v>
      </c>
      <c r="C186" s="12" t="s">
        <v>351</v>
      </c>
      <c r="D186" s="12" t="s">
        <v>221</v>
      </c>
      <c r="E186" s="15" t="s">
        <v>10</v>
      </c>
      <c r="F186" s="13">
        <f>SUM(F187)</f>
        <v>2002.566</v>
      </c>
      <c r="P186" s="30"/>
    </row>
    <row r="187" spans="1:16" ht="13.5">
      <c r="A187" s="52" t="s">
        <v>392</v>
      </c>
      <c r="B187" s="11">
        <v>951</v>
      </c>
      <c r="C187" s="12" t="s">
        <v>351</v>
      </c>
      <c r="D187" s="12" t="s">
        <v>393</v>
      </c>
      <c r="E187" s="15" t="s">
        <v>10</v>
      </c>
      <c r="F187" s="13">
        <f>SUM(F188)</f>
        <v>2002.566</v>
      </c>
      <c r="P187" s="30"/>
    </row>
    <row r="188" spans="1:16" ht="30" customHeight="1">
      <c r="A188" s="52" t="s">
        <v>99</v>
      </c>
      <c r="B188" s="11">
        <v>951</v>
      </c>
      <c r="C188" s="12" t="s">
        <v>351</v>
      </c>
      <c r="D188" s="12" t="s">
        <v>393</v>
      </c>
      <c r="E188" s="15" t="s">
        <v>94</v>
      </c>
      <c r="F188" s="13">
        <v>2002.566</v>
      </c>
      <c r="P188" s="30"/>
    </row>
    <row r="189" spans="1:16" ht="105.75" customHeight="1">
      <c r="A189" s="52" t="s">
        <v>372</v>
      </c>
      <c r="B189" s="11">
        <v>951</v>
      </c>
      <c r="C189" s="12" t="s">
        <v>351</v>
      </c>
      <c r="D189" s="12" t="s">
        <v>241</v>
      </c>
      <c r="E189" s="12" t="s">
        <v>10</v>
      </c>
      <c r="F189" s="13">
        <f>SUM(F190)</f>
        <v>2.82</v>
      </c>
      <c r="P189" s="30"/>
    </row>
    <row r="190" spans="1:16" ht="27">
      <c r="A190" s="52" t="s">
        <v>242</v>
      </c>
      <c r="B190" s="11">
        <v>951</v>
      </c>
      <c r="C190" s="12" t="s">
        <v>351</v>
      </c>
      <c r="D190" s="12" t="s">
        <v>243</v>
      </c>
      <c r="E190" s="12" t="s">
        <v>10</v>
      </c>
      <c r="F190" s="13">
        <f>SUM(F191)</f>
        <v>2.82</v>
      </c>
      <c r="P190" s="30"/>
    </row>
    <row r="191" spans="1:16" ht="30" customHeight="1">
      <c r="A191" s="55" t="s">
        <v>350</v>
      </c>
      <c r="B191" s="11">
        <v>951</v>
      </c>
      <c r="C191" s="12" t="s">
        <v>351</v>
      </c>
      <c r="D191" s="12" t="s">
        <v>352</v>
      </c>
      <c r="E191" s="12" t="s">
        <v>10</v>
      </c>
      <c r="F191" s="13">
        <f>SUM(F192)</f>
        <v>2.82</v>
      </c>
      <c r="P191" s="30"/>
    </row>
    <row r="192" spans="1:16" ht="30.75" customHeight="1">
      <c r="A192" s="52" t="s">
        <v>99</v>
      </c>
      <c r="B192" s="11">
        <v>951</v>
      </c>
      <c r="C192" s="12" t="s">
        <v>351</v>
      </c>
      <c r="D192" s="12" t="s">
        <v>352</v>
      </c>
      <c r="E192" s="12" t="s">
        <v>94</v>
      </c>
      <c r="F192" s="13">
        <v>2.82</v>
      </c>
      <c r="P192" s="30"/>
    </row>
    <row r="193" spans="1:16" ht="13.5">
      <c r="A193" s="55" t="s">
        <v>211</v>
      </c>
      <c r="B193" s="11">
        <v>951</v>
      </c>
      <c r="C193" s="12" t="s">
        <v>210</v>
      </c>
      <c r="D193" s="12" t="s">
        <v>218</v>
      </c>
      <c r="E193" s="15" t="s">
        <v>10</v>
      </c>
      <c r="F193" s="13">
        <f>SUM(F194)</f>
        <v>17.5</v>
      </c>
      <c r="P193" s="30"/>
    </row>
    <row r="194" spans="1:16" ht="33" customHeight="1">
      <c r="A194" s="49" t="s">
        <v>96</v>
      </c>
      <c r="B194" s="11">
        <v>951</v>
      </c>
      <c r="C194" s="12" t="s">
        <v>210</v>
      </c>
      <c r="D194" s="12" t="s">
        <v>219</v>
      </c>
      <c r="E194" s="15" t="s">
        <v>10</v>
      </c>
      <c r="F194" s="13">
        <f>SUM(F196)</f>
        <v>17.5</v>
      </c>
      <c r="P194" s="30"/>
    </row>
    <row r="195" spans="1:16" ht="13.5">
      <c r="A195" s="44" t="s">
        <v>220</v>
      </c>
      <c r="B195" s="11">
        <v>951</v>
      </c>
      <c r="C195" s="12" t="s">
        <v>210</v>
      </c>
      <c r="D195" s="12" t="s">
        <v>221</v>
      </c>
      <c r="E195" s="15" t="s">
        <v>10</v>
      </c>
      <c r="F195" s="13">
        <f>SUM(F194)</f>
        <v>17.5</v>
      </c>
      <c r="P195" s="30"/>
    </row>
    <row r="196" spans="1:16" ht="30" customHeight="1">
      <c r="A196" s="55" t="s">
        <v>212</v>
      </c>
      <c r="B196" s="11">
        <v>951</v>
      </c>
      <c r="C196" s="12" t="s">
        <v>210</v>
      </c>
      <c r="D196" s="12" t="s">
        <v>265</v>
      </c>
      <c r="E196" s="15" t="s">
        <v>10</v>
      </c>
      <c r="F196" s="13">
        <f>SUM(F197)</f>
        <v>17.5</v>
      </c>
      <c r="P196" s="30"/>
    </row>
    <row r="197" spans="1:16" ht="30" customHeight="1">
      <c r="A197" s="55" t="s">
        <v>99</v>
      </c>
      <c r="B197" s="11">
        <v>951</v>
      </c>
      <c r="C197" s="12" t="s">
        <v>210</v>
      </c>
      <c r="D197" s="12" t="s">
        <v>265</v>
      </c>
      <c r="E197" s="15" t="s">
        <v>94</v>
      </c>
      <c r="F197" s="13">
        <v>17.5</v>
      </c>
      <c r="P197" s="30"/>
    </row>
    <row r="198" spans="1:16" ht="30" customHeight="1">
      <c r="A198" s="55" t="s">
        <v>120</v>
      </c>
      <c r="B198" s="11">
        <v>951</v>
      </c>
      <c r="C198" s="12" t="s">
        <v>119</v>
      </c>
      <c r="D198" s="12" t="s">
        <v>218</v>
      </c>
      <c r="E198" s="15" t="s">
        <v>10</v>
      </c>
      <c r="F198" s="13">
        <f>SUM(F199)</f>
        <v>462.86</v>
      </c>
      <c r="P198" s="30"/>
    </row>
    <row r="199" spans="1:16" ht="30" customHeight="1">
      <c r="A199" s="44" t="s">
        <v>96</v>
      </c>
      <c r="B199" s="11">
        <v>951</v>
      </c>
      <c r="C199" s="12" t="s">
        <v>119</v>
      </c>
      <c r="D199" s="12" t="s">
        <v>219</v>
      </c>
      <c r="E199" s="15" t="s">
        <v>10</v>
      </c>
      <c r="F199" s="13">
        <f>SUM(F201)</f>
        <v>462.86</v>
      </c>
      <c r="P199" s="30"/>
    </row>
    <row r="200" spans="1:16" ht="13.5">
      <c r="A200" s="44" t="s">
        <v>220</v>
      </c>
      <c r="B200" s="11">
        <v>951</v>
      </c>
      <c r="C200" s="12" t="s">
        <v>119</v>
      </c>
      <c r="D200" s="12" t="s">
        <v>221</v>
      </c>
      <c r="E200" s="15" t="s">
        <v>10</v>
      </c>
      <c r="F200" s="13">
        <f>SUM(F199)</f>
        <v>462.86</v>
      </c>
      <c r="P200" s="30"/>
    </row>
    <row r="201" spans="1:16" ht="61.5" customHeight="1">
      <c r="A201" s="44" t="s">
        <v>121</v>
      </c>
      <c r="B201" s="11">
        <v>951</v>
      </c>
      <c r="C201" s="12" t="s">
        <v>119</v>
      </c>
      <c r="D201" s="12" t="s">
        <v>266</v>
      </c>
      <c r="E201" s="15" t="s">
        <v>10</v>
      </c>
      <c r="F201" s="13">
        <f>SUM(F202:F203)</f>
        <v>462.86</v>
      </c>
      <c r="P201" s="30"/>
    </row>
    <row r="202" spans="1:16" ht="14.25" customHeight="1">
      <c r="A202" s="52" t="s">
        <v>98</v>
      </c>
      <c r="B202" s="11">
        <v>951</v>
      </c>
      <c r="C202" s="12" t="s">
        <v>119</v>
      </c>
      <c r="D202" s="12" t="s">
        <v>266</v>
      </c>
      <c r="E202" s="15" t="s">
        <v>90</v>
      </c>
      <c r="F202" s="13">
        <v>462.86</v>
      </c>
      <c r="P202" s="30"/>
    </row>
    <row r="203" spans="1:16" ht="27" hidden="1">
      <c r="A203" s="55" t="s">
        <v>99</v>
      </c>
      <c r="B203" s="11">
        <v>951</v>
      </c>
      <c r="C203" s="12" t="s">
        <v>119</v>
      </c>
      <c r="D203" s="12" t="s">
        <v>266</v>
      </c>
      <c r="E203" s="15" t="s">
        <v>94</v>
      </c>
      <c r="F203" s="13"/>
      <c r="P203" s="30"/>
    </row>
    <row r="204" spans="1:6" ht="15" customHeight="1">
      <c r="A204" s="51" t="s">
        <v>21</v>
      </c>
      <c r="B204" s="45">
        <v>951</v>
      </c>
      <c r="C204" s="46" t="s">
        <v>22</v>
      </c>
      <c r="D204" s="46" t="s">
        <v>218</v>
      </c>
      <c r="E204" s="46" t="s">
        <v>10</v>
      </c>
      <c r="F204" s="65">
        <f>SUM(F205+F210+F241+F233)</f>
        <v>12315.119999999999</v>
      </c>
    </row>
    <row r="205" spans="1:16" s="21" customFormat="1" ht="15.75" customHeight="1" hidden="1">
      <c r="A205" s="55" t="s">
        <v>63</v>
      </c>
      <c r="B205" s="11">
        <v>951</v>
      </c>
      <c r="C205" s="12" t="s">
        <v>23</v>
      </c>
      <c r="D205" s="12" t="s">
        <v>9</v>
      </c>
      <c r="E205" s="12" t="s">
        <v>10</v>
      </c>
      <c r="F205" s="66">
        <f>SUM(F206)</f>
        <v>0</v>
      </c>
      <c r="G205" s="32"/>
      <c r="H205" s="32"/>
      <c r="I205" s="32"/>
      <c r="J205" s="32"/>
      <c r="K205" s="32"/>
      <c r="L205" s="32"/>
      <c r="M205" s="32"/>
      <c r="N205" s="32"/>
      <c r="O205" s="34"/>
      <c r="P205" s="33"/>
    </row>
    <row r="206" spans="1:16" s="21" customFormat="1" ht="41.25" hidden="1">
      <c r="A206" s="57" t="s">
        <v>123</v>
      </c>
      <c r="B206" s="11">
        <v>951</v>
      </c>
      <c r="C206" s="12" t="s">
        <v>23</v>
      </c>
      <c r="D206" s="12" t="s">
        <v>179</v>
      </c>
      <c r="E206" s="12" t="s">
        <v>10</v>
      </c>
      <c r="F206" s="66">
        <f>SUM(F207)</f>
        <v>0</v>
      </c>
      <c r="G206" s="32"/>
      <c r="H206" s="32"/>
      <c r="I206" s="32"/>
      <c r="J206" s="32"/>
      <c r="K206" s="32"/>
      <c r="L206" s="32"/>
      <c r="M206" s="32"/>
      <c r="N206" s="32"/>
      <c r="O206" s="34"/>
      <c r="P206" s="33"/>
    </row>
    <row r="207" spans="1:16" s="21" customFormat="1" ht="46.5" customHeight="1" hidden="1">
      <c r="A207" s="61" t="s">
        <v>187</v>
      </c>
      <c r="B207" s="11">
        <v>951</v>
      </c>
      <c r="C207" s="12" t="s">
        <v>23</v>
      </c>
      <c r="D207" s="12" t="s">
        <v>124</v>
      </c>
      <c r="E207" s="12" t="s">
        <v>10</v>
      </c>
      <c r="F207" s="66">
        <f>F208</f>
        <v>0</v>
      </c>
      <c r="G207" s="32"/>
      <c r="H207" s="32"/>
      <c r="I207" s="32"/>
      <c r="J207" s="32"/>
      <c r="K207" s="32"/>
      <c r="L207" s="32"/>
      <c r="M207" s="32"/>
      <c r="N207" s="32"/>
      <c r="O207" s="34"/>
      <c r="P207" s="33"/>
    </row>
    <row r="208" spans="1:16" s="21" customFormat="1" ht="61.5" customHeight="1" hidden="1">
      <c r="A208" s="55" t="s">
        <v>158</v>
      </c>
      <c r="B208" s="11">
        <v>951</v>
      </c>
      <c r="C208" s="12" t="s">
        <v>23</v>
      </c>
      <c r="D208" s="12" t="s">
        <v>154</v>
      </c>
      <c r="E208" s="12" t="s">
        <v>10</v>
      </c>
      <c r="F208" s="66">
        <f>F209</f>
        <v>0</v>
      </c>
      <c r="G208" s="32"/>
      <c r="H208" s="32"/>
      <c r="I208" s="32"/>
      <c r="J208" s="32"/>
      <c r="K208" s="32"/>
      <c r="L208" s="32"/>
      <c r="M208" s="32"/>
      <c r="N208" s="32"/>
      <c r="O208" s="34"/>
      <c r="P208" s="33"/>
    </row>
    <row r="209" spans="1:16" s="21" customFormat="1" ht="46.5" customHeight="1" hidden="1">
      <c r="A209" s="55" t="s">
        <v>115</v>
      </c>
      <c r="B209" s="11">
        <v>951</v>
      </c>
      <c r="C209" s="12" t="s">
        <v>23</v>
      </c>
      <c r="D209" s="12" t="s">
        <v>154</v>
      </c>
      <c r="E209" s="12" t="s">
        <v>113</v>
      </c>
      <c r="F209" s="66"/>
      <c r="G209" s="32"/>
      <c r="H209" s="32"/>
      <c r="I209" s="32"/>
      <c r="J209" s="32"/>
      <c r="K209" s="32"/>
      <c r="L209" s="32"/>
      <c r="M209" s="32"/>
      <c r="N209" s="32"/>
      <c r="O209" s="34"/>
      <c r="P209" s="33"/>
    </row>
    <row r="210" spans="1:6" ht="15" customHeight="1">
      <c r="A210" s="52" t="s">
        <v>24</v>
      </c>
      <c r="B210" s="11">
        <v>951</v>
      </c>
      <c r="C210" s="12" t="s">
        <v>25</v>
      </c>
      <c r="D210" s="12" t="s">
        <v>218</v>
      </c>
      <c r="E210" s="12" t="s">
        <v>10</v>
      </c>
      <c r="F210" s="66">
        <f>SUM(F229+F211)</f>
        <v>10343.8</v>
      </c>
    </row>
    <row r="211" spans="1:6" ht="41.25" hidden="1">
      <c r="A211" s="57" t="s">
        <v>123</v>
      </c>
      <c r="B211" s="11">
        <v>951</v>
      </c>
      <c r="C211" s="12" t="s">
        <v>25</v>
      </c>
      <c r="D211" s="12" t="s">
        <v>267</v>
      </c>
      <c r="E211" s="12" t="s">
        <v>10</v>
      </c>
      <c r="F211" s="66">
        <f>SUM(F215+F213+F217+F219+F221+F225)</f>
        <v>0</v>
      </c>
    </row>
    <row r="212" spans="1:6" ht="41.25" hidden="1">
      <c r="A212" s="52" t="s">
        <v>268</v>
      </c>
      <c r="B212" s="11">
        <v>951</v>
      </c>
      <c r="C212" s="12" t="s">
        <v>25</v>
      </c>
      <c r="D212" s="12" t="s">
        <v>269</v>
      </c>
      <c r="E212" s="12" t="s">
        <v>10</v>
      </c>
      <c r="F212" s="66">
        <f>SUM(F211)</f>
        <v>0</v>
      </c>
    </row>
    <row r="213" spans="1:6" ht="48" customHeight="1" hidden="1">
      <c r="A213" s="52" t="s">
        <v>190</v>
      </c>
      <c r="B213" s="11">
        <v>951</v>
      </c>
      <c r="C213" s="12" t="s">
        <v>25</v>
      </c>
      <c r="D213" s="12" t="s">
        <v>270</v>
      </c>
      <c r="E213" s="12" t="s">
        <v>10</v>
      </c>
      <c r="F213" s="66">
        <f>F214</f>
        <v>0</v>
      </c>
    </row>
    <row r="214" spans="1:6" ht="27" hidden="1">
      <c r="A214" s="57" t="s">
        <v>151</v>
      </c>
      <c r="B214" s="11">
        <v>951</v>
      </c>
      <c r="C214" s="12" t="s">
        <v>25</v>
      </c>
      <c r="D214" s="12" t="s">
        <v>270</v>
      </c>
      <c r="E214" s="12" t="s">
        <v>104</v>
      </c>
      <c r="F214" s="66"/>
    </row>
    <row r="215" spans="1:6" ht="41.25" hidden="1">
      <c r="A215" s="52" t="s">
        <v>191</v>
      </c>
      <c r="B215" s="11">
        <v>951</v>
      </c>
      <c r="C215" s="12" t="s">
        <v>25</v>
      </c>
      <c r="D215" s="12" t="s">
        <v>271</v>
      </c>
      <c r="E215" s="12" t="s">
        <v>10</v>
      </c>
      <c r="F215" s="66">
        <f>SUM(F216)</f>
        <v>0</v>
      </c>
    </row>
    <row r="216" spans="1:6" ht="30" customHeight="1" hidden="1">
      <c r="A216" s="57" t="s">
        <v>151</v>
      </c>
      <c r="B216" s="11">
        <v>951</v>
      </c>
      <c r="C216" s="12" t="s">
        <v>25</v>
      </c>
      <c r="D216" s="12" t="s">
        <v>271</v>
      </c>
      <c r="E216" s="12" t="s">
        <v>104</v>
      </c>
      <c r="F216" s="66"/>
    </row>
    <row r="217" spans="1:6" ht="30" customHeight="1" hidden="1">
      <c r="A217" s="52" t="s">
        <v>68</v>
      </c>
      <c r="B217" s="11">
        <v>951</v>
      </c>
      <c r="C217" s="12" t="s">
        <v>25</v>
      </c>
      <c r="D217" s="12" t="s">
        <v>272</v>
      </c>
      <c r="E217" s="12" t="s">
        <v>10</v>
      </c>
      <c r="F217" s="66">
        <f>F218</f>
        <v>0</v>
      </c>
    </row>
    <row r="218" spans="1:6" ht="30" customHeight="1" hidden="1">
      <c r="A218" s="57" t="s">
        <v>151</v>
      </c>
      <c r="B218" s="11">
        <v>951</v>
      </c>
      <c r="C218" s="12" t="s">
        <v>25</v>
      </c>
      <c r="D218" s="12" t="s">
        <v>272</v>
      </c>
      <c r="E218" s="12" t="s">
        <v>104</v>
      </c>
      <c r="F218" s="66"/>
    </row>
    <row r="219" spans="1:6" ht="65.25" customHeight="1" hidden="1">
      <c r="A219" s="52" t="s">
        <v>64</v>
      </c>
      <c r="B219" s="11">
        <v>951</v>
      </c>
      <c r="C219" s="12" t="s">
        <v>25</v>
      </c>
      <c r="D219" s="12" t="s">
        <v>273</v>
      </c>
      <c r="E219" s="12" t="s">
        <v>10</v>
      </c>
      <c r="F219" s="66">
        <f>F220</f>
        <v>0</v>
      </c>
    </row>
    <row r="220" spans="1:6" ht="30" customHeight="1" hidden="1">
      <c r="A220" s="57" t="s">
        <v>151</v>
      </c>
      <c r="B220" s="11">
        <v>951</v>
      </c>
      <c r="C220" s="12" t="s">
        <v>25</v>
      </c>
      <c r="D220" s="12" t="s">
        <v>273</v>
      </c>
      <c r="E220" s="12" t="s">
        <v>104</v>
      </c>
      <c r="F220" s="66"/>
    </row>
    <row r="221" spans="1:6" ht="51.75" customHeight="1" hidden="1">
      <c r="A221" s="61" t="s">
        <v>192</v>
      </c>
      <c r="B221" s="11">
        <v>951</v>
      </c>
      <c r="C221" s="12" t="s">
        <v>25</v>
      </c>
      <c r="D221" s="12" t="s">
        <v>274</v>
      </c>
      <c r="E221" s="12" t="s">
        <v>10</v>
      </c>
      <c r="F221" s="66">
        <f>F223</f>
        <v>0</v>
      </c>
    </row>
    <row r="222" spans="1:6" ht="27" hidden="1">
      <c r="A222" s="61" t="s">
        <v>275</v>
      </c>
      <c r="B222" s="11">
        <v>951</v>
      </c>
      <c r="C222" s="12" t="s">
        <v>25</v>
      </c>
      <c r="D222" s="12" t="s">
        <v>277</v>
      </c>
      <c r="E222" s="12" t="s">
        <v>10</v>
      </c>
      <c r="F222" s="66">
        <f>SUM(F221)</f>
        <v>0</v>
      </c>
    </row>
    <row r="223" spans="1:6" ht="13.5" hidden="1">
      <c r="A223" s="52" t="s">
        <v>276</v>
      </c>
      <c r="B223" s="11">
        <v>951</v>
      </c>
      <c r="C223" s="12" t="s">
        <v>25</v>
      </c>
      <c r="D223" s="12" t="s">
        <v>277</v>
      </c>
      <c r="E223" s="12" t="s">
        <v>10</v>
      </c>
      <c r="F223" s="66">
        <f>F224</f>
        <v>0</v>
      </c>
    </row>
    <row r="224" spans="1:6" ht="30" customHeight="1" hidden="1">
      <c r="A224" s="57" t="s">
        <v>151</v>
      </c>
      <c r="B224" s="11">
        <v>951</v>
      </c>
      <c r="C224" s="12" t="s">
        <v>25</v>
      </c>
      <c r="D224" s="12" t="s">
        <v>277</v>
      </c>
      <c r="E224" s="12" t="s">
        <v>104</v>
      </c>
      <c r="F224" s="66"/>
    </row>
    <row r="225" spans="1:6" ht="30" customHeight="1" hidden="1">
      <c r="A225" s="61" t="s">
        <v>193</v>
      </c>
      <c r="B225" s="11">
        <v>951</v>
      </c>
      <c r="C225" s="12" t="s">
        <v>25</v>
      </c>
      <c r="D225" s="12" t="s">
        <v>278</v>
      </c>
      <c r="E225" s="12" t="s">
        <v>10</v>
      </c>
      <c r="F225" s="66">
        <f>F228</f>
        <v>0</v>
      </c>
    </row>
    <row r="226" spans="1:6" ht="13.5" hidden="1">
      <c r="A226" s="52" t="s">
        <v>279</v>
      </c>
      <c r="B226" s="11">
        <v>951</v>
      </c>
      <c r="C226" s="12" t="s">
        <v>25</v>
      </c>
      <c r="D226" s="12" t="s">
        <v>281</v>
      </c>
      <c r="E226" s="12" t="s">
        <v>10</v>
      </c>
      <c r="F226" s="66">
        <f>SUM(F225)</f>
        <v>0</v>
      </c>
    </row>
    <row r="227" spans="1:6" ht="13.5" hidden="1">
      <c r="A227" s="52" t="s">
        <v>280</v>
      </c>
      <c r="B227" s="11">
        <v>951</v>
      </c>
      <c r="C227" s="12" t="s">
        <v>25</v>
      </c>
      <c r="D227" s="12" t="s">
        <v>282</v>
      </c>
      <c r="E227" s="12" t="s">
        <v>10</v>
      </c>
      <c r="F227" s="66">
        <f>F228</f>
        <v>0</v>
      </c>
    </row>
    <row r="228" spans="1:6" ht="30" customHeight="1" hidden="1">
      <c r="A228" s="57" t="s">
        <v>151</v>
      </c>
      <c r="B228" s="11">
        <v>951</v>
      </c>
      <c r="C228" s="12" t="s">
        <v>25</v>
      </c>
      <c r="D228" s="12" t="s">
        <v>282</v>
      </c>
      <c r="E228" s="12" t="s">
        <v>104</v>
      </c>
      <c r="F228" s="66"/>
    </row>
    <row r="229" spans="1:6" ht="48.75" customHeight="1">
      <c r="A229" s="52" t="s">
        <v>177</v>
      </c>
      <c r="B229" s="11">
        <v>951</v>
      </c>
      <c r="C229" s="12" t="s">
        <v>25</v>
      </c>
      <c r="D229" s="12" t="s">
        <v>283</v>
      </c>
      <c r="E229" s="12" t="s">
        <v>10</v>
      </c>
      <c r="F229" s="66">
        <f>SUM(F231)</f>
        <v>10343.8</v>
      </c>
    </row>
    <row r="230" spans="1:6" ht="34.5" customHeight="1">
      <c r="A230" s="52" t="s">
        <v>284</v>
      </c>
      <c r="B230" s="11">
        <v>951</v>
      </c>
      <c r="C230" s="12" t="s">
        <v>25</v>
      </c>
      <c r="D230" s="12" t="s">
        <v>285</v>
      </c>
      <c r="E230" s="12" t="s">
        <v>10</v>
      </c>
      <c r="F230" s="66">
        <f>SUM(F229)</f>
        <v>10343.8</v>
      </c>
    </row>
    <row r="231" spans="1:6" ht="48" customHeight="1">
      <c r="A231" s="52" t="s">
        <v>178</v>
      </c>
      <c r="B231" s="11">
        <v>951</v>
      </c>
      <c r="C231" s="12" t="s">
        <v>25</v>
      </c>
      <c r="D231" s="12" t="s">
        <v>286</v>
      </c>
      <c r="E231" s="12" t="s">
        <v>10</v>
      </c>
      <c r="F231" s="66">
        <f>SUM(F232)</f>
        <v>10343.8</v>
      </c>
    </row>
    <row r="232" spans="1:6" ht="31.5" customHeight="1">
      <c r="A232" s="57" t="s">
        <v>151</v>
      </c>
      <c r="B232" s="11">
        <v>951</v>
      </c>
      <c r="C232" s="12" t="s">
        <v>25</v>
      </c>
      <c r="D232" s="12" t="s">
        <v>286</v>
      </c>
      <c r="E232" s="12" t="s">
        <v>104</v>
      </c>
      <c r="F232" s="66">
        <v>10343.8</v>
      </c>
    </row>
    <row r="233" spans="1:6" ht="13.5" hidden="1">
      <c r="A233" s="52" t="s">
        <v>49</v>
      </c>
      <c r="B233" s="11">
        <v>951</v>
      </c>
      <c r="C233" s="12" t="s">
        <v>50</v>
      </c>
      <c r="D233" s="12" t="s">
        <v>218</v>
      </c>
      <c r="E233" s="12" t="s">
        <v>10</v>
      </c>
      <c r="F233" s="13">
        <f>SUM(F234)</f>
        <v>0</v>
      </c>
    </row>
    <row r="234" spans="1:6" ht="41.25" hidden="1">
      <c r="A234" s="52" t="s">
        <v>180</v>
      </c>
      <c r="B234" s="11">
        <v>951</v>
      </c>
      <c r="C234" s="12" t="s">
        <v>50</v>
      </c>
      <c r="D234" s="12" t="s">
        <v>267</v>
      </c>
      <c r="E234" s="12" t="s">
        <v>10</v>
      </c>
      <c r="F234" s="13">
        <f>SUM(F235)</f>
        <v>0</v>
      </c>
    </row>
    <row r="235" spans="1:6" ht="54.75" hidden="1">
      <c r="A235" s="61" t="s">
        <v>195</v>
      </c>
      <c r="B235" s="11">
        <v>951</v>
      </c>
      <c r="C235" s="12" t="s">
        <v>50</v>
      </c>
      <c r="D235" s="12" t="s">
        <v>287</v>
      </c>
      <c r="E235" s="12" t="s">
        <v>10</v>
      </c>
      <c r="F235" s="13">
        <f>SUM(F239+F237)</f>
        <v>0</v>
      </c>
    </row>
    <row r="236" spans="1:6" ht="41.25" hidden="1">
      <c r="A236" s="61" t="s">
        <v>288</v>
      </c>
      <c r="B236" s="11">
        <v>951</v>
      </c>
      <c r="C236" s="12" t="s">
        <v>50</v>
      </c>
      <c r="D236" s="12" t="s">
        <v>290</v>
      </c>
      <c r="E236" s="12" t="s">
        <v>10</v>
      </c>
      <c r="F236" s="13">
        <f>SUM(F235)</f>
        <v>0</v>
      </c>
    </row>
    <row r="237" spans="1:6" ht="13.5" hidden="1">
      <c r="A237" s="52" t="s">
        <v>289</v>
      </c>
      <c r="B237" s="11">
        <v>951</v>
      </c>
      <c r="C237" s="12" t="s">
        <v>50</v>
      </c>
      <c r="D237" s="12" t="s">
        <v>291</v>
      </c>
      <c r="E237" s="12" t="s">
        <v>10</v>
      </c>
      <c r="F237" s="13">
        <f>SUM(F238)</f>
        <v>0</v>
      </c>
    </row>
    <row r="238" spans="1:6" ht="27" hidden="1">
      <c r="A238" s="52" t="s">
        <v>99</v>
      </c>
      <c r="B238" s="11">
        <v>951</v>
      </c>
      <c r="C238" s="12" t="s">
        <v>50</v>
      </c>
      <c r="D238" s="12" t="s">
        <v>291</v>
      </c>
      <c r="E238" s="12" t="s">
        <v>104</v>
      </c>
      <c r="F238" s="13"/>
    </row>
    <row r="239" spans="1:6" ht="46.5" customHeight="1" hidden="1">
      <c r="A239" s="52" t="s">
        <v>116</v>
      </c>
      <c r="B239" s="11">
        <v>951</v>
      </c>
      <c r="C239" s="12" t="s">
        <v>50</v>
      </c>
      <c r="D239" s="12" t="s">
        <v>194</v>
      </c>
      <c r="E239" s="12" t="s">
        <v>10</v>
      </c>
      <c r="F239" s="13">
        <f>SUM(F240)</f>
        <v>0</v>
      </c>
    </row>
    <row r="240" spans="1:6" ht="30" customHeight="1" hidden="1">
      <c r="A240" s="57" t="s">
        <v>151</v>
      </c>
      <c r="B240" s="11">
        <v>951</v>
      </c>
      <c r="C240" s="12" t="s">
        <v>50</v>
      </c>
      <c r="D240" s="12" t="s">
        <v>194</v>
      </c>
      <c r="E240" s="12" t="s">
        <v>104</v>
      </c>
      <c r="F240" s="13">
        <v>0</v>
      </c>
    </row>
    <row r="241" spans="1:6" ht="13.5">
      <c r="A241" s="55" t="s">
        <v>51</v>
      </c>
      <c r="B241" s="11">
        <v>951</v>
      </c>
      <c r="C241" s="12" t="s">
        <v>52</v>
      </c>
      <c r="D241" s="12" t="s">
        <v>218</v>
      </c>
      <c r="E241" s="12" t="s">
        <v>10</v>
      </c>
      <c r="F241" s="13">
        <f>SUM(F242+F250+F246)</f>
        <v>1971.32</v>
      </c>
    </row>
    <row r="242" spans="1:6" ht="44.25" customHeight="1">
      <c r="A242" s="52" t="s">
        <v>180</v>
      </c>
      <c r="B242" s="11">
        <v>951</v>
      </c>
      <c r="C242" s="12" t="s">
        <v>52</v>
      </c>
      <c r="D242" s="12" t="s">
        <v>267</v>
      </c>
      <c r="E242" s="12" t="s">
        <v>10</v>
      </c>
      <c r="F242" s="13">
        <f>F244</f>
        <v>1852.32</v>
      </c>
    </row>
    <row r="243" spans="1:6" ht="45.75" customHeight="1">
      <c r="A243" s="52" t="s">
        <v>268</v>
      </c>
      <c r="B243" s="11">
        <v>951</v>
      </c>
      <c r="C243" s="12" t="s">
        <v>52</v>
      </c>
      <c r="D243" s="12" t="s">
        <v>269</v>
      </c>
      <c r="E243" s="12" t="s">
        <v>10</v>
      </c>
      <c r="F243" s="13">
        <f>SUM(F242)</f>
        <v>1852.32</v>
      </c>
    </row>
    <row r="244" spans="1:19" ht="13.5">
      <c r="A244" s="52" t="s">
        <v>97</v>
      </c>
      <c r="B244" s="11">
        <v>951</v>
      </c>
      <c r="C244" s="12" t="s">
        <v>52</v>
      </c>
      <c r="D244" s="12" t="s">
        <v>292</v>
      </c>
      <c r="E244" s="12" t="s">
        <v>10</v>
      </c>
      <c r="F244" s="13">
        <f>SUM(F245:F245)</f>
        <v>1852.32</v>
      </c>
      <c r="S244" s="23">
        <v>2418</v>
      </c>
    </row>
    <row r="245" spans="1:17" ht="75.75" customHeight="1">
      <c r="A245" s="52" t="s">
        <v>98</v>
      </c>
      <c r="B245" s="11">
        <v>951</v>
      </c>
      <c r="C245" s="12" t="s">
        <v>52</v>
      </c>
      <c r="D245" s="12" t="s">
        <v>292</v>
      </c>
      <c r="E245" s="12" t="s">
        <v>90</v>
      </c>
      <c r="F245" s="13">
        <v>1852.32</v>
      </c>
      <c r="Q245" s="23">
        <v>324</v>
      </c>
    </row>
    <row r="246" spans="1:6" ht="44.25" customHeight="1">
      <c r="A246" s="59" t="s">
        <v>376</v>
      </c>
      <c r="B246" s="11">
        <v>951</v>
      </c>
      <c r="C246" s="12" t="s">
        <v>52</v>
      </c>
      <c r="D246" s="12" t="s">
        <v>283</v>
      </c>
      <c r="E246" s="12" t="s">
        <v>10</v>
      </c>
      <c r="F246" s="13">
        <f>SUM(F247)</f>
        <v>119</v>
      </c>
    </row>
    <row r="247" spans="1:6" ht="34.5" customHeight="1">
      <c r="A247" s="52" t="s">
        <v>284</v>
      </c>
      <c r="B247" s="11">
        <v>951</v>
      </c>
      <c r="C247" s="12" t="s">
        <v>52</v>
      </c>
      <c r="D247" s="12" t="s">
        <v>285</v>
      </c>
      <c r="E247" s="12" t="s">
        <v>10</v>
      </c>
      <c r="F247" s="13">
        <f>SUM(F248)</f>
        <v>119</v>
      </c>
    </row>
    <row r="248" spans="1:6" ht="13.5">
      <c r="A248" s="52" t="s">
        <v>353</v>
      </c>
      <c r="B248" s="11">
        <v>951</v>
      </c>
      <c r="C248" s="12" t="s">
        <v>52</v>
      </c>
      <c r="D248" s="12" t="s">
        <v>354</v>
      </c>
      <c r="E248" s="12" t="s">
        <v>10</v>
      </c>
      <c r="F248" s="13">
        <f>SUM(F249)</f>
        <v>119</v>
      </c>
    </row>
    <row r="249" spans="1:6" ht="13.5">
      <c r="A249" s="52" t="s">
        <v>107</v>
      </c>
      <c r="B249" s="11">
        <v>951</v>
      </c>
      <c r="C249" s="12" t="s">
        <v>52</v>
      </c>
      <c r="D249" s="12" t="s">
        <v>354</v>
      </c>
      <c r="E249" s="12" t="s">
        <v>105</v>
      </c>
      <c r="F249" s="13">
        <v>119</v>
      </c>
    </row>
    <row r="250" spans="1:6" ht="61.5" customHeight="1" hidden="1">
      <c r="A250" s="52" t="s">
        <v>150</v>
      </c>
      <c r="B250" s="11">
        <v>951</v>
      </c>
      <c r="C250" s="12" t="s">
        <v>52</v>
      </c>
      <c r="D250" s="12" t="s">
        <v>36</v>
      </c>
      <c r="E250" s="12" t="s">
        <v>10</v>
      </c>
      <c r="F250" s="13">
        <f>SUM(F251)</f>
        <v>0</v>
      </c>
    </row>
    <row r="251" spans="1:6" ht="45" customHeight="1" hidden="1">
      <c r="A251" s="52" t="s">
        <v>149</v>
      </c>
      <c r="B251" s="11">
        <v>951</v>
      </c>
      <c r="C251" s="12" t="s">
        <v>52</v>
      </c>
      <c r="D251" s="12" t="s">
        <v>196</v>
      </c>
      <c r="E251" s="12" t="s">
        <v>10</v>
      </c>
      <c r="F251" s="13">
        <f>SUM(F252)</f>
        <v>0</v>
      </c>
    </row>
    <row r="252" spans="1:6" ht="30" customHeight="1" hidden="1">
      <c r="A252" s="57" t="s">
        <v>151</v>
      </c>
      <c r="B252" s="11">
        <v>951</v>
      </c>
      <c r="C252" s="12" t="s">
        <v>52</v>
      </c>
      <c r="D252" s="12" t="s">
        <v>196</v>
      </c>
      <c r="E252" s="12" t="s">
        <v>104</v>
      </c>
      <c r="F252" s="13">
        <v>0</v>
      </c>
    </row>
    <row r="253" spans="1:6" ht="13.5">
      <c r="A253" s="51" t="s">
        <v>80</v>
      </c>
      <c r="B253" s="45">
        <v>951</v>
      </c>
      <c r="C253" s="46" t="s">
        <v>53</v>
      </c>
      <c r="D253" s="46" t="s">
        <v>218</v>
      </c>
      <c r="E253" s="46" t="s">
        <v>10</v>
      </c>
      <c r="F253" s="47">
        <f>F254</f>
        <v>25816.4</v>
      </c>
    </row>
    <row r="254" spans="1:6" ht="14.25" customHeight="1">
      <c r="A254" s="55" t="s">
        <v>54</v>
      </c>
      <c r="B254" s="11">
        <v>951</v>
      </c>
      <c r="C254" s="12" t="s">
        <v>55</v>
      </c>
      <c r="D254" s="12" t="s">
        <v>218</v>
      </c>
      <c r="E254" s="12" t="s">
        <v>10</v>
      </c>
      <c r="F254" s="13">
        <f>SUM(F255)</f>
        <v>25816.4</v>
      </c>
    </row>
    <row r="255" spans="1:6" ht="44.25" customHeight="1">
      <c r="A255" s="59" t="s">
        <v>376</v>
      </c>
      <c r="B255" s="11">
        <v>951</v>
      </c>
      <c r="C255" s="12" t="s">
        <v>55</v>
      </c>
      <c r="D255" s="12" t="s">
        <v>283</v>
      </c>
      <c r="E255" s="12" t="s">
        <v>10</v>
      </c>
      <c r="F255" s="13">
        <f>F257+F262+F260</f>
        <v>25816.4</v>
      </c>
    </row>
    <row r="256" spans="1:6" ht="32.25" customHeight="1">
      <c r="A256" s="52" t="s">
        <v>284</v>
      </c>
      <c r="B256" s="11">
        <v>951</v>
      </c>
      <c r="C256" s="12" t="s">
        <v>55</v>
      </c>
      <c r="D256" s="12" t="s">
        <v>285</v>
      </c>
      <c r="E256" s="12" t="s">
        <v>10</v>
      </c>
      <c r="F256" s="13">
        <f>SUM(F255)</f>
        <v>25816.4</v>
      </c>
    </row>
    <row r="257" spans="1:6" ht="13.5">
      <c r="A257" s="52" t="s">
        <v>298</v>
      </c>
      <c r="B257" s="11">
        <v>951</v>
      </c>
      <c r="C257" s="12" t="s">
        <v>55</v>
      </c>
      <c r="D257" s="12" t="s">
        <v>299</v>
      </c>
      <c r="E257" s="12" t="s">
        <v>10</v>
      </c>
      <c r="F257" s="13">
        <f>SUM(F258:F259)</f>
        <v>481</v>
      </c>
    </row>
    <row r="258" spans="1:6" ht="30" customHeight="1">
      <c r="A258" s="52" t="s">
        <v>99</v>
      </c>
      <c r="B258" s="11">
        <v>951</v>
      </c>
      <c r="C258" s="12" t="s">
        <v>55</v>
      </c>
      <c r="D258" s="12" t="s">
        <v>299</v>
      </c>
      <c r="E258" s="12" t="s">
        <v>94</v>
      </c>
      <c r="F258" s="13">
        <v>340</v>
      </c>
    </row>
    <row r="259" spans="1:6" ht="33" customHeight="1">
      <c r="A259" s="57" t="s">
        <v>151</v>
      </c>
      <c r="B259" s="11">
        <v>951</v>
      </c>
      <c r="C259" s="12" t="s">
        <v>55</v>
      </c>
      <c r="D259" s="12" t="s">
        <v>299</v>
      </c>
      <c r="E259" s="12" t="s">
        <v>104</v>
      </c>
      <c r="F259" s="13">
        <v>141</v>
      </c>
    </row>
    <row r="260" spans="1:6" ht="54.75">
      <c r="A260" s="52" t="s">
        <v>215</v>
      </c>
      <c r="B260" s="11">
        <v>951</v>
      </c>
      <c r="C260" s="12" t="s">
        <v>55</v>
      </c>
      <c r="D260" s="12" t="s">
        <v>300</v>
      </c>
      <c r="E260" s="12" t="s">
        <v>10</v>
      </c>
      <c r="F260" s="13">
        <f>SUM(F261)</f>
        <v>7.4</v>
      </c>
    </row>
    <row r="261" spans="1:6" ht="32.25" customHeight="1">
      <c r="A261" s="57" t="s">
        <v>151</v>
      </c>
      <c r="B261" s="11">
        <v>951</v>
      </c>
      <c r="C261" s="12" t="s">
        <v>55</v>
      </c>
      <c r="D261" s="12" t="s">
        <v>300</v>
      </c>
      <c r="E261" s="12" t="s">
        <v>104</v>
      </c>
      <c r="F261" s="13">
        <v>7.4</v>
      </c>
    </row>
    <row r="262" spans="1:6" ht="44.25" customHeight="1">
      <c r="A262" s="52" t="s">
        <v>378</v>
      </c>
      <c r="B262" s="11">
        <v>951</v>
      </c>
      <c r="C262" s="12" t="s">
        <v>55</v>
      </c>
      <c r="D262" s="12" t="s">
        <v>377</v>
      </c>
      <c r="E262" s="12" t="s">
        <v>10</v>
      </c>
      <c r="F262" s="13">
        <f>SUM(F263)</f>
        <v>25328</v>
      </c>
    </row>
    <row r="263" spans="1:6" ht="33" customHeight="1">
      <c r="A263" s="57" t="s">
        <v>151</v>
      </c>
      <c r="B263" s="11">
        <v>951</v>
      </c>
      <c r="C263" s="12" t="s">
        <v>55</v>
      </c>
      <c r="D263" s="12" t="s">
        <v>377</v>
      </c>
      <c r="E263" s="12" t="s">
        <v>104</v>
      </c>
      <c r="F263" s="13">
        <v>25328</v>
      </c>
    </row>
    <row r="264" spans="1:6" ht="13.5">
      <c r="A264" s="51" t="s">
        <v>56</v>
      </c>
      <c r="B264" s="45">
        <v>951</v>
      </c>
      <c r="C264" s="46" t="s">
        <v>57</v>
      </c>
      <c r="D264" s="46" t="s">
        <v>218</v>
      </c>
      <c r="E264" s="46" t="s">
        <v>10</v>
      </c>
      <c r="F264" s="47">
        <f>SUM(F265+F270+F275)</f>
        <v>1751.03</v>
      </c>
    </row>
    <row r="265" spans="1:6" ht="13.5" customHeight="1">
      <c r="A265" s="55" t="s">
        <v>58</v>
      </c>
      <c r="B265" s="11">
        <v>951</v>
      </c>
      <c r="C265" s="12" t="s">
        <v>59</v>
      </c>
      <c r="D265" s="12" t="s">
        <v>218</v>
      </c>
      <c r="E265" s="12" t="s">
        <v>10</v>
      </c>
      <c r="F265" s="18">
        <f>F266</f>
        <v>1449.17</v>
      </c>
    </row>
    <row r="266" spans="1:6" ht="46.5" customHeight="1">
      <c r="A266" s="49" t="s">
        <v>181</v>
      </c>
      <c r="B266" s="11">
        <v>951</v>
      </c>
      <c r="C266" s="12" t="s">
        <v>59</v>
      </c>
      <c r="D266" s="12" t="s">
        <v>301</v>
      </c>
      <c r="E266" s="12" t="s">
        <v>10</v>
      </c>
      <c r="F266" s="18">
        <f>F268</f>
        <v>1449.17</v>
      </c>
    </row>
    <row r="267" spans="1:6" ht="13.5">
      <c r="A267" s="49" t="s">
        <v>302</v>
      </c>
      <c r="B267" s="11">
        <v>951</v>
      </c>
      <c r="C267" s="12" t="s">
        <v>59</v>
      </c>
      <c r="D267" s="12" t="s">
        <v>303</v>
      </c>
      <c r="E267" s="12" t="s">
        <v>10</v>
      </c>
      <c r="F267" s="18">
        <f>SUM(F266)</f>
        <v>1449.17</v>
      </c>
    </row>
    <row r="268" spans="1:6" ht="16.5" customHeight="1">
      <c r="A268" s="52" t="s">
        <v>106</v>
      </c>
      <c r="B268" s="11">
        <v>951</v>
      </c>
      <c r="C268" s="12" t="s">
        <v>59</v>
      </c>
      <c r="D268" s="16" t="s">
        <v>304</v>
      </c>
      <c r="E268" s="12" t="s">
        <v>10</v>
      </c>
      <c r="F268" s="18">
        <f>SUM(F269)</f>
        <v>1449.17</v>
      </c>
    </row>
    <row r="269" spans="1:6" ht="13.5">
      <c r="A269" s="55" t="s">
        <v>107</v>
      </c>
      <c r="B269" s="11">
        <v>951</v>
      </c>
      <c r="C269" s="12" t="s">
        <v>59</v>
      </c>
      <c r="D269" s="16" t="s">
        <v>304</v>
      </c>
      <c r="E269" s="12" t="s">
        <v>105</v>
      </c>
      <c r="F269" s="18">
        <v>1449.17</v>
      </c>
    </row>
    <row r="270" spans="1:6" ht="13.5">
      <c r="A270" s="55" t="s">
        <v>60</v>
      </c>
      <c r="B270" s="11">
        <v>951</v>
      </c>
      <c r="C270" s="12" t="s">
        <v>61</v>
      </c>
      <c r="D270" s="12" t="s">
        <v>218</v>
      </c>
      <c r="E270" s="12" t="s">
        <v>10</v>
      </c>
      <c r="F270" s="13">
        <f>SUM(F271)</f>
        <v>82.5</v>
      </c>
    </row>
    <row r="271" spans="1:6" ht="13.5">
      <c r="A271" s="55" t="s">
        <v>62</v>
      </c>
      <c r="B271" s="11">
        <v>951</v>
      </c>
      <c r="C271" s="12" t="s">
        <v>61</v>
      </c>
      <c r="D271" s="12" t="s">
        <v>219</v>
      </c>
      <c r="E271" s="12" t="s">
        <v>10</v>
      </c>
      <c r="F271" s="13">
        <f>F273</f>
        <v>82.5</v>
      </c>
    </row>
    <row r="272" spans="1:6" ht="13.5">
      <c r="A272" s="44" t="s">
        <v>220</v>
      </c>
      <c r="B272" s="11">
        <v>951</v>
      </c>
      <c r="C272" s="12" t="s">
        <v>61</v>
      </c>
      <c r="D272" s="12" t="s">
        <v>221</v>
      </c>
      <c r="E272" s="12" t="s">
        <v>10</v>
      </c>
      <c r="F272" s="13">
        <f>SUM(F271)</f>
        <v>82.5</v>
      </c>
    </row>
    <row r="273" spans="1:6" ht="29.25" customHeight="1">
      <c r="A273" s="55" t="s">
        <v>366</v>
      </c>
      <c r="B273" s="11">
        <v>951</v>
      </c>
      <c r="C273" s="12" t="s">
        <v>61</v>
      </c>
      <c r="D273" s="12" t="s">
        <v>227</v>
      </c>
      <c r="E273" s="15" t="s">
        <v>10</v>
      </c>
      <c r="F273" s="13">
        <f>SUM(F274)</f>
        <v>82.5</v>
      </c>
    </row>
    <row r="274" spans="1:6" ht="13.5">
      <c r="A274" s="55" t="s">
        <v>107</v>
      </c>
      <c r="B274" s="11">
        <v>951</v>
      </c>
      <c r="C274" s="12" t="s">
        <v>61</v>
      </c>
      <c r="D274" s="12" t="s">
        <v>227</v>
      </c>
      <c r="E274" s="12" t="s">
        <v>105</v>
      </c>
      <c r="F274" s="13">
        <v>82.5</v>
      </c>
    </row>
    <row r="275" spans="1:6" ht="13.5">
      <c r="A275" s="55" t="s">
        <v>89</v>
      </c>
      <c r="B275" s="11">
        <v>951</v>
      </c>
      <c r="C275" s="12" t="s">
        <v>88</v>
      </c>
      <c r="D275" s="16" t="s">
        <v>218</v>
      </c>
      <c r="E275" s="16" t="s">
        <v>10</v>
      </c>
      <c r="F275" s="13">
        <f>SUM(F276)</f>
        <v>219.35999999999999</v>
      </c>
    </row>
    <row r="276" spans="1:6" ht="47.25" customHeight="1">
      <c r="A276" s="52" t="s">
        <v>182</v>
      </c>
      <c r="B276" s="11">
        <v>951</v>
      </c>
      <c r="C276" s="12" t="s">
        <v>88</v>
      </c>
      <c r="D276" s="16" t="s">
        <v>305</v>
      </c>
      <c r="E276" s="16" t="s">
        <v>10</v>
      </c>
      <c r="F276" s="13">
        <f>SUM(F277+F283)</f>
        <v>219.35999999999999</v>
      </c>
    </row>
    <row r="277" spans="1:6" ht="60" customHeight="1">
      <c r="A277" s="52" t="s">
        <v>183</v>
      </c>
      <c r="B277" s="11">
        <v>951</v>
      </c>
      <c r="C277" s="12" t="s">
        <v>88</v>
      </c>
      <c r="D277" s="16" t="s">
        <v>306</v>
      </c>
      <c r="E277" s="16" t="s">
        <v>10</v>
      </c>
      <c r="F277" s="13">
        <f>SUM(F279+F281)</f>
        <v>154.45</v>
      </c>
    </row>
    <row r="278" spans="1:6" ht="54.75">
      <c r="A278" s="52" t="s">
        <v>396</v>
      </c>
      <c r="B278" s="11">
        <v>951</v>
      </c>
      <c r="C278" s="12" t="s">
        <v>88</v>
      </c>
      <c r="D278" s="16" t="s">
        <v>308</v>
      </c>
      <c r="E278" s="16" t="s">
        <v>10</v>
      </c>
      <c r="F278" s="13">
        <f>SUM(F277)</f>
        <v>154.45</v>
      </c>
    </row>
    <row r="279" spans="1:6" ht="30.75" customHeight="1">
      <c r="A279" s="52" t="s">
        <v>307</v>
      </c>
      <c r="B279" s="11">
        <v>951</v>
      </c>
      <c r="C279" s="12" t="s">
        <v>88</v>
      </c>
      <c r="D279" s="12" t="s">
        <v>309</v>
      </c>
      <c r="E279" s="12" t="s">
        <v>10</v>
      </c>
      <c r="F279" s="13">
        <f>SUM(F280)</f>
        <v>30</v>
      </c>
    </row>
    <row r="280" spans="1:6" ht="31.5" customHeight="1">
      <c r="A280" s="57" t="s">
        <v>151</v>
      </c>
      <c r="B280" s="11">
        <v>951</v>
      </c>
      <c r="C280" s="15" t="s">
        <v>88</v>
      </c>
      <c r="D280" s="12" t="s">
        <v>309</v>
      </c>
      <c r="E280" s="15" t="s">
        <v>104</v>
      </c>
      <c r="F280" s="13">
        <v>30</v>
      </c>
    </row>
    <row r="281" spans="1:6" ht="32.25" customHeight="1">
      <c r="A281" s="52" t="s">
        <v>397</v>
      </c>
      <c r="B281" s="11">
        <v>951</v>
      </c>
      <c r="C281" s="12" t="s">
        <v>88</v>
      </c>
      <c r="D281" s="12" t="s">
        <v>310</v>
      </c>
      <c r="E281" s="15" t="s">
        <v>10</v>
      </c>
      <c r="F281" s="13">
        <f>SUM(F282)</f>
        <v>124.45</v>
      </c>
    </row>
    <row r="282" spans="1:6" ht="30.75" customHeight="1">
      <c r="A282" s="52" t="s">
        <v>99</v>
      </c>
      <c r="B282" s="11">
        <v>951</v>
      </c>
      <c r="C282" s="15" t="s">
        <v>88</v>
      </c>
      <c r="D282" s="12" t="s">
        <v>310</v>
      </c>
      <c r="E282" s="15" t="s">
        <v>94</v>
      </c>
      <c r="F282" s="13">
        <v>124.45</v>
      </c>
    </row>
    <row r="283" spans="1:6" ht="13.5">
      <c r="A283" s="61" t="s">
        <v>184</v>
      </c>
      <c r="B283" s="11">
        <v>951</v>
      </c>
      <c r="C283" s="15" t="s">
        <v>88</v>
      </c>
      <c r="D283" s="12" t="s">
        <v>311</v>
      </c>
      <c r="E283" s="15" t="s">
        <v>10</v>
      </c>
      <c r="F283" s="13">
        <f>SUM(F285+F287)</f>
        <v>64.91</v>
      </c>
    </row>
    <row r="284" spans="1:6" ht="30" customHeight="1">
      <c r="A284" s="61" t="s">
        <v>312</v>
      </c>
      <c r="B284" s="11">
        <v>951</v>
      </c>
      <c r="C284" s="15" t="s">
        <v>88</v>
      </c>
      <c r="D284" s="12" t="s">
        <v>314</v>
      </c>
      <c r="E284" s="15" t="s">
        <v>10</v>
      </c>
      <c r="F284" s="13">
        <f>SUM(F283)</f>
        <v>64.91</v>
      </c>
    </row>
    <row r="285" spans="1:6" ht="27">
      <c r="A285" s="68" t="s">
        <v>313</v>
      </c>
      <c r="B285" s="11">
        <v>951</v>
      </c>
      <c r="C285" s="12" t="s">
        <v>88</v>
      </c>
      <c r="D285" s="12" t="s">
        <v>315</v>
      </c>
      <c r="E285" s="12" t="s">
        <v>10</v>
      </c>
      <c r="F285" s="13">
        <f>SUM(F286)</f>
        <v>64.91</v>
      </c>
    </row>
    <row r="286" spans="1:6" ht="30.75" customHeight="1">
      <c r="A286" s="55" t="s">
        <v>99</v>
      </c>
      <c r="B286" s="11">
        <v>951</v>
      </c>
      <c r="C286" s="15" t="s">
        <v>88</v>
      </c>
      <c r="D286" s="12" t="s">
        <v>315</v>
      </c>
      <c r="E286" s="15" t="s">
        <v>94</v>
      </c>
      <c r="F286" s="13">
        <v>64.91</v>
      </c>
    </row>
    <row r="287" spans="1:6" ht="12" customHeight="1" hidden="1">
      <c r="A287" s="52" t="s">
        <v>216</v>
      </c>
      <c r="B287" s="11">
        <v>951</v>
      </c>
      <c r="C287" s="12" t="s">
        <v>88</v>
      </c>
      <c r="D287" s="12" t="s">
        <v>316</v>
      </c>
      <c r="E287" s="15" t="s">
        <v>10</v>
      </c>
      <c r="F287" s="13">
        <f>SUM(F288)</f>
        <v>0</v>
      </c>
    </row>
    <row r="288" spans="1:6" ht="12" customHeight="1" hidden="1">
      <c r="A288" s="55" t="s">
        <v>99</v>
      </c>
      <c r="B288" s="11">
        <v>951</v>
      </c>
      <c r="C288" s="15" t="s">
        <v>88</v>
      </c>
      <c r="D288" s="12" t="s">
        <v>316</v>
      </c>
      <c r="E288" s="15" t="s">
        <v>94</v>
      </c>
      <c r="F288" s="13"/>
    </row>
    <row r="289" spans="1:21" ht="12" customHeight="1" hidden="1">
      <c r="A289" s="58" t="s">
        <v>109</v>
      </c>
      <c r="B289" s="45">
        <v>951</v>
      </c>
      <c r="C289" s="50" t="s">
        <v>27</v>
      </c>
      <c r="D289" s="46" t="s">
        <v>218</v>
      </c>
      <c r="E289" s="50" t="s">
        <v>10</v>
      </c>
      <c r="F289" s="47">
        <f>SUM(F290)</f>
        <v>0</v>
      </c>
      <c r="G289" s="47">
        <f aca="true" t="shared" si="7" ref="G289:U289">SUM(G290)</f>
        <v>0</v>
      </c>
      <c r="H289" s="47">
        <f t="shared" si="7"/>
        <v>0</v>
      </c>
      <c r="I289" s="47">
        <f t="shared" si="7"/>
        <v>0</v>
      </c>
      <c r="J289" s="47">
        <f t="shared" si="7"/>
        <v>0</v>
      </c>
      <c r="K289" s="47">
        <f t="shared" si="7"/>
        <v>0</v>
      </c>
      <c r="L289" s="47">
        <f t="shared" si="7"/>
        <v>0</v>
      </c>
      <c r="M289" s="47">
        <f t="shared" si="7"/>
        <v>0</v>
      </c>
      <c r="N289" s="47">
        <f t="shared" si="7"/>
        <v>0</v>
      </c>
      <c r="O289" s="47">
        <f t="shared" si="7"/>
        <v>0</v>
      </c>
      <c r="P289" s="47">
        <f t="shared" si="7"/>
        <v>0</v>
      </c>
      <c r="Q289" s="47">
        <f t="shared" si="7"/>
        <v>0</v>
      </c>
      <c r="R289" s="47">
        <f t="shared" si="7"/>
        <v>0</v>
      </c>
      <c r="S289" s="47">
        <f t="shared" si="7"/>
        <v>0</v>
      </c>
      <c r="T289" s="47">
        <f t="shared" si="7"/>
        <v>0</v>
      </c>
      <c r="U289" s="47">
        <f t="shared" si="7"/>
        <v>0</v>
      </c>
    </row>
    <row r="290" spans="1:6" ht="12" customHeight="1" hidden="1">
      <c r="A290" s="56" t="s">
        <v>152</v>
      </c>
      <c r="B290" s="11">
        <v>951</v>
      </c>
      <c r="C290" s="12" t="s">
        <v>153</v>
      </c>
      <c r="D290" s="12" t="s">
        <v>218</v>
      </c>
      <c r="E290" s="12" t="s">
        <v>10</v>
      </c>
      <c r="F290" s="13">
        <f>SUM(F291)</f>
        <v>0</v>
      </c>
    </row>
    <row r="291" spans="1:6" ht="12" customHeight="1" hidden="1">
      <c r="A291" s="61" t="s">
        <v>373</v>
      </c>
      <c r="B291" s="11">
        <v>951</v>
      </c>
      <c r="C291" s="12" t="s">
        <v>153</v>
      </c>
      <c r="D291" s="12" t="s">
        <v>317</v>
      </c>
      <c r="E291" s="12" t="s">
        <v>10</v>
      </c>
      <c r="F291" s="13">
        <f>SUM(F293+F295)</f>
        <v>0</v>
      </c>
    </row>
    <row r="292" spans="1:6" ht="12" customHeight="1" hidden="1">
      <c r="A292" s="61" t="s">
        <v>319</v>
      </c>
      <c r="B292" s="11">
        <v>951</v>
      </c>
      <c r="C292" s="12" t="s">
        <v>153</v>
      </c>
      <c r="D292" s="12" t="s">
        <v>318</v>
      </c>
      <c r="E292" s="12" t="s">
        <v>10</v>
      </c>
      <c r="F292" s="13">
        <f>SUM(F291)</f>
        <v>0</v>
      </c>
    </row>
    <row r="293" spans="1:6" ht="12" customHeight="1" hidden="1">
      <c r="A293" s="52" t="s">
        <v>320</v>
      </c>
      <c r="B293" s="11">
        <v>951</v>
      </c>
      <c r="C293" s="12" t="s">
        <v>153</v>
      </c>
      <c r="D293" s="12" t="s">
        <v>321</v>
      </c>
      <c r="E293" s="12" t="s">
        <v>10</v>
      </c>
      <c r="F293" s="13">
        <f>SUM(F294)</f>
        <v>0</v>
      </c>
    </row>
    <row r="294" spans="1:6" ht="12" customHeight="1" hidden="1">
      <c r="A294" s="52" t="s">
        <v>99</v>
      </c>
      <c r="B294" s="11">
        <v>951</v>
      </c>
      <c r="C294" s="12" t="s">
        <v>153</v>
      </c>
      <c r="D294" s="12" t="s">
        <v>321</v>
      </c>
      <c r="E294" s="12" t="s">
        <v>94</v>
      </c>
      <c r="F294" s="13">
        <v>0</v>
      </c>
    </row>
    <row r="295" spans="1:6" ht="12" customHeight="1" hidden="1">
      <c r="A295" s="52" t="s">
        <v>361</v>
      </c>
      <c r="B295" s="11">
        <v>951</v>
      </c>
      <c r="C295" s="12" t="s">
        <v>153</v>
      </c>
      <c r="D295" s="12" t="s">
        <v>362</v>
      </c>
      <c r="E295" s="12" t="s">
        <v>10</v>
      </c>
      <c r="F295" s="13">
        <f>SUM(F296)</f>
        <v>0</v>
      </c>
    </row>
    <row r="296" spans="1:6" ht="12" customHeight="1" hidden="1">
      <c r="A296" s="52" t="s">
        <v>99</v>
      </c>
      <c r="B296" s="11">
        <v>951</v>
      </c>
      <c r="C296" s="12" t="s">
        <v>153</v>
      </c>
      <c r="D296" s="12" t="s">
        <v>362</v>
      </c>
      <c r="E296" s="12" t="s">
        <v>94</v>
      </c>
      <c r="F296" s="13">
        <v>0</v>
      </c>
    </row>
    <row r="297" spans="1:6" ht="13.5">
      <c r="A297" s="51" t="s">
        <v>77</v>
      </c>
      <c r="B297" s="45">
        <v>951</v>
      </c>
      <c r="C297" s="46" t="s">
        <v>74</v>
      </c>
      <c r="D297" s="46" t="s">
        <v>218</v>
      </c>
      <c r="E297" s="46" t="s">
        <v>10</v>
      </c>
      <c r="F297" s="47">
        <f>F298</f>
        <v>500</v>
      </c>
    </row>
    <row r="298" spans="1:6" ht="18.75" customHeight="1">
      <c r="A298" s="55" t="s">
        <v>75</v>
      </c>
      <c r="B298" s="11">
        <v>951</v>
      </c>
      <c r="C298" s="12" t="s">
        <v>76</v>
      </c>
      <c r="D298" s="12" t="s">
        <v>218</v>
      </c>
      <c r="E298" s="12" t="s">
        <v>10</v>
      </c>
      <c r="F298" s="13">
        <f>F299</f>
        <v>500</v>
      </c>
    </row>
    <row r="299" spans="1:6" ht="43.5" customHeight="1">
      <c r="A299" s="49" t="s">
        <v>181</v>
      </c>
      <c r="B299" s="11">
        <v>951</v>
      </c>
      <c r="C299" s="12" t="s">
        <v>76</v>
      </c>
      <c r="D299" s="12" t="s">
        <v>301</v>
      </c>
      <c r="E299" s="12" t="s">
        <v>10</v>
      </c>
      <c r="F299" s="13">
        <f>F301</f>
        <v>500</v>
      </c>
    </row>
    <row r="300" spans="1:6" ht="13.5">
      <c r="A300" s="49" t="s">
        <v>302</v>
      </c>
      <c r="B300" s="11">
        <v>951</v>
      </c>
      <c r="C300" s="12" t="s">
        <v>76</v>
      </c>
      <c r="D300" s="12" t="s">
        <v>303</v>
      </c>
      <c r="E300" s="12" t="s">
        <v>10</v>
      </c>
      <c r="F300" s="13">
        <f>SUM(F299)</f>
        <v>500</v>
      </c>
    </row>
    <row r="301" spans="1:6" ht="30" customHeight="1">
      <c r="A301" s="52" t="s">
        <v>185</v>
      </c>
      <c r="B301" s="11">
        <v>951</v>
      </c>
      <c r="C301" s="12" t="s">
        <v>76</v>
      </c>
      <c r="D301" s="12" t="s">
        <v>322</v>
      </c>
      <c r="E301" s="12" t="s">
        <v>10</v>
      </c>
      <c r="F301" s="13">
        <f>F302</f>
        <v>500</v>
      </c>
    </row>
    <row r="302" spans="1:6" ht="30" customHeight="1">
      <c r="A302" s="52" t="s">
        <v>99</v>
      </c>
      <c r="B302" s="11">
        <v>951</v>
      </c>
      <c r="C302" s="12" t="s">
        <v>76</v>
      </c>
      <c r="D302" s="12" t="s">
        <v>322</v>
      </c>
      <c r="E302" s="12" t="s">
        <v>94</v>
      </c>
      <c r="F302" s="13">
        <v>500</v>
      </c>
    </row>
    <row r="303" spans="1:6" ht="44.25" customHeight="1">
      <c r="A303" s="51" t="s">
        <v>78</v>
      </c>
      <c r="B303" s="45">
        <v>951</v>
      </c>
      <c r="C303" s="46" t="s">
        <v>70</v>
      </c>
      <c r="D303" s="46" t="s">
        <v>218</v>
      </c>
      <c r="E303" s="46" t="s">
        <v>10</v>
      </c>
      <c r="F303" s="47">
        <f>F304+F311</f>
        <v>21410.2</v>
      </c>
    </row>
    <row r="304" spans="1:6" ht="42.75" customHeight="1">
      <c r="A304" s="57" t="s">
        <v>110</v>
      </c>
      <c r="B304" s="11">
        <v>951</v>
      </c>
      <c r="C304" s="12" t="s">
        <v>71</v>
      </c>
      <c r="D304" s="12" t="s">
        <v>218</v>
      </c>
      <c r="E304" s="12" t="s">
        <v>10</v>
      </c>
      <c r="F304" s="13">
        <f>SUM(F305)</f>
        <v>18572</v>
      </c>
    </row>
    <row r="305" spans="1:6" ht="30" customHeight="1">
      <c r="A305" s="44" t="s">
        <v>96</v>
      </c>
      <c r="B305" s="11">
        <v>951</v>
      </c>
      <c r="C305" s="12" t="s">
        <v>71</v>
      </c>
      <c r="D305" s="12" t="s">
        <v>219</v>
      </c>
      <c r="E305" s="12" t="s">
        <v>10</v>
      </c>
      <c r="F305" s="13">
        <f>SUM(F307+F309)</f>
        <v>18572</v>
      </c>
    </row>
    <row r="306" spans="1:6" ht="13.5">
      <c r="A306" s="44" t="s">
        <v>220</v>
      </c>
      <c r="B306" s="11">
        <v>951</v>
      </c>
      <c r="C306" s="12" t="s">
        <v>71</v>
      </c>
      <c r="D306" s="12" t="s">
        <v>221</v>
      </c>
      <c r="E306" s="12" t="s">
        <v>10</v>
      </c>
      <c r="F306" s="13">
        <f>SUM(F305)</f>
        <v>18572</v>
      </c>
    </row>
    <row r="307" spans="1:6" ht="45" customHeight="1">
      <c r="A307" s="57" t="s">
        <v>111</v>
      </c>
      <c r="B307" s="11">
        <v>951</v>
      </c>
      <c r="C307" s="12" t="s">
        <v>71</v>
      </c>
      <c r="D307" s="17" t="s">
        <v>323</v>
      </c>
      <c r="E307" s="17" t="s">
        <v>10</v>
      </c>
      <c r="F307" s="13">
        <f>F308</f>
        <v>14572</v>
      </c>
    </row>
    <row r="308" spans="1:6" ht="17.25" customHeight="1">
      <c r="A308" s="57" t="s">
        <v>26</v>
      </c>
      <c r="B308" s="11">
        <v>951</v>
      </c>
      <c r="C308" s="12" t="s">
        <v>71</v>
      </c>
      <c r="D308" s="17" t="s">
        <v>323</v>
      </c>
      <c r="E308" s="17" t="s">
        <v>15</v>
      </c>
      <c r="F308" s="13">
        <v>14572</v>
      </c>
    </row>
    <row r="309" spans="1:6" ht="46.5" customHeight="1">
      <c r="A309" s="57" t="s">
        <v>112</v>
      </c>
      <c r="B309" s="11">
        <v>951</v>
      </c>
      <c r="C309" s="12" t="s">
        <v>71</v>
      </c>
      <c r="D309" s="17" t="s">
        <v>324</v>
      </c>
      <c r="E309" s="17" t="s">
        <v>10</v>
      </c>
      <c r="F309" s="13">
        <f>SUM(F310)</f>
        <v>4000</v>
      </c>
    </row>
    <row r="310" spans="1:6" ht="13.5">
      <c r="A310" s="57" t="s">
        <v>26</v>
      </c>
      <c r="B310" s="11">
        <v>951</v>
      </c>
      <c r="C310" s="12" t="s">
        <v>71</v>
      </c>
      <c r="D310" s="17" t="s">
        <v>324</v>
      </c>
      <c r="E310" s="17" t="s">
        <v>15</v>
      </c>
      <c r="F310" s="13">
        <v>4000</v>
      </c>
    </row>
    <row r="311" spans="1:6" ht="13.5">
      <c r="A311" s="55" t="s">
        <v>166</v>
      </c>
      <c r="B311" s="11">
        <v>951</v>
      </c>
      <c r="C311" s="12" t="s">
        <v>167</v>
      </c>
      <c r="D311" s="12" t="s">
        <v>218</v>
      </c>
      <c r="E311" s="12" t="s">
        <v>10</v>
      </c>
      <c r="F311" s="13">
        <f>F312</f>
        <v>2838.2</v>
      </c>
    </row>
    <row r="312" spans="1:6" ht="29.25" customHeight="1">
      <c r="A312" s="44" t="s">
        <v>96</v>
      </c>
      <c r="B312" s="11">
        <v>951</v>
      </c>
      <c r="C312" s="12" t="s">
        <v>167</v>
      </c>
      <c r="D312" s="12" t="s">
        <v>219</v>
      </c>
      <c r="E312" s="12" t="s">
        <v>10</v>
      </c>
      <c r="F312" s="13">
        <f>SUM(F313)</f>
        <v>2838.2</v>
      </c>
    </row>
    <row r="313" spans="1:6" ht="13.5">
      <c r="A313" s="44" t="s">
        <v>220</v>
      </c>
      <c r="B313" s="11">
        <v>951</v>
      </c>
      <c r="C313" s="12" t="s">
        <v>167</v>
      </c>
      <c r="D313" s="12" t="s">
        <v>221</v>
      </c>
      <c r="E313" s="12" t="s">
        <v>10</v>
      </c>
      <c r="F313" s="13">
        <f>SUM(F314+F316)</f>
        <v>2838.2</v>
      </c>
    </row>
    <row r="314" spans="1:6" ht="28.5" customHeight="1">
      <c r="A314" s="68" t="s">
        <v>165</v>
      </c>
      <c r="B314" s="11">
        <v>951</v>
      </c>
      <c r="C314" s="12" t="s">
        <v>167</v>
      </c>
      <c r="D314" s="12" t="s">
        <v>391</v>
      </c>
      <c r="E314" s="12" t="s">
        <v>10</v>
      </c>
      <c r="F314" s="13">
        <f>SUM(F315)</f>
        <v>206.2</v>
      </c>
    </row>
    <row r="315" spans="1:6" ht="13.5">
      <c r="A315" s="57" t="s">
        <v>26</v>
      </c>
      <c r="B315" s="11">
        <v>951</v>
      </c>
      <c r="C315" s="12" t="s">
        <v>167</v>
      </c>
      <c r="D315" s="12" t="s">
        <v>391</v>
      </c>
      <c r="E315" s="12" t="s">
        <v>15</v>
      </c>
      <c r="F315" s="13">
        <v>206.2</v>
      </c>
    </row>
    <row r="316" spans="1:6" ht="47.25" customHeight="1">
      <c r="A316" s="52" t="s">
        <v>388</v>
      </c>
      <c r="B316" s="11">
        <v>951</v>
      </c>
      <c r="C316" s="12" t="s">
        <v>167</v>
      </c>
      <c r="D316" s="12" t="s">
        <v>325</v>
      </c>
      <c r="E316" s="12" t="s">
        <v>10</v>
      </c>
      <c r="F316" s="13">
        <f>F317</f>
        <v>2632</v>
      </c>
    </row>
    <row r="317" spans="1:6" ht="13.5">
      <c r="A317" s="57" t="s">
        <v>26</v>
      </c>
      <c r="B317" s="11">
        <v>951</v>
      </c>
      <c r="C317" s="12" t="s">
        <v>167</v>
      </c>
      <c r="D317" s="12" t="s">
        <v>325</v>
      </c>
      <c r="E317" s="12" t="s">
        <v>15</v>
      </c>
      <c r="F317" s="13">
        <v>2632</v>
      </c>
    </row>
    <row r="318" spans="1:6" ht="69">
      <c r="A318" s="54" t="s">
        <v>91</v>
      </c>
      <c r="B318" s="6">
        <v>987</v>
      </c>
      <c r="C318" s="7" t="s">
        <v>8</v>
      </c>
      <c r="D318" s="7" t="s">
        <v>218</v>
      </c>
      <c r="E318" s="7" t="s">
        <v>10</v>
      </c>
      <c r="F318" s="67">
        <f>SUM(F319+F412+F426)</f>
        <v>345253.19200000004</v>
      </c>
    </row>
    <row r="319" spans="1:6" ht="17.25" customHeight="1">
      <c r="A319" s="62" t="s">
        <v>21</v>
      </c>
      <c r="B319" s="45">
        <v>987</v>
      </c>
      <c r="C319" s="50" t="s">
        <v>22</v>
      </c>
      <c r="D319" s="50" t="s">
        <v>218</v>
      </c>
      <c r="E319" s="50" t="s">
        <v>10</v>
      </c>
      <c r="F319" s="48">
        <f>SUM(F320+F341+F379+F390)</f>
        <v>334685.45</v>
      </c>
    </row>
    <row r="320" spans="1:6" ht="17.25" customHeight="1">
      <c r="A320" s="52" t="s">
        <v>63</v>
      </c>
      <c r="B320" s="11">
        <v>987</v>
      </c>
      <c r="C320" s="12" t="s">
        <v>23</v>
      </c>
      <c r="D320" s="12" t="s">
        <v>218</v>
      </c>
      <c r="E320" s="12" t="s">
        <v>10</v>
      </c>
      <c r="F320" s="2">
        <f>SUM(F321)</f>
        <v>111891.62800000001</v>
      </c>
    </row>
    <row r="321" spans="1:6" ht="42" customHeight="1">
      <c r="A321" s="52" t="s">
        <v>180</v>
      </c>
      <c r="B321" s="11">
        <v>987</v>
      </c>
      <c r="C321" s="12" t="s">
        <v>23</v>
      </c>
      <c r="D321" s="12" t="s">
        <v>267</v>
      </c>
      <c r="E321" s="12" t="s">
        <v>10</v>
      </c>
      <c r="F321" s="2">
        <f>SUM(F323+F328+F332)</f>
        <v>111891.62800000001</v>
      </c>
    </row>
    <row r="322" spans="1:6" ht="42.75" customHeight="1">
      <c r="A322" s="52" t="s">
        <v>268</v>
      </c>
      <c r="B322" s="11">
        <v>987</v>
      </c>
      <c r="C322" s="12" t="s">
        <v>23</v>
      </c>
      <c r="D322" s="12" t="s">
        <v>269</v>
      </c>
      <c r="E322" s="12" t="s">
        <v>10</v>
      </c>
      <c r="F322" s="2">
        <f>SUM(F321)</f>
        <v>111891.62800000001</v>
      </c>
    </row>
    <row r="323" spans="1:6" ht="45.75" customHeight="1">
      <c r="A323" s="52" t="s">
        <v>186</v>
      </c>
      <c r="B323" s="11">
        <v>987</v>
      </c>
      <c r="C323" s="12" t="s">
        <v>23</v>
      </c>
      <c r="D323" s="12" t="s">
        <v>326</v>
      </c>
      <c r="E323" s="12" t="s">
        <v>10</v>
      </c>
      <c r="F323" s="2">
        <f>SUM(F324:F327)</f>
        <v>44663.6</v>
      </c>
    </row>
    <row r="324" spans="1:6" ht="69" hidden="1">
      <c r="A324" s="52" t="s">
        <v>98</v>
      </c>
      <c r="B324" s="11">
        <v>987</v>
      </c>
      <c r="C324" s="12" t="s">
        <v>23</v>
      </c>
      <c r="D324" s="12" t="s">
        <v>326</v>
      </c>
      <c r="E324" s="12" t="s">
        <v>90</v>
      </c>
      <c r="F324" s="2"/>
    </row>
    <row r="325" spans="1:6" ht="27" hidden="1">
      <c r="A325" s="52" t="s">
        <v>99</v>
      </c>
      <c r="B325" s="11">
        <v>987</v>
      </c>
      <c r="C325" s="12" t="s">
        <v>23</v>
      </c>
      <c r="D325" s="12" t="s">
        <v>326</v>
      </c>
      <c r="E325" s="12" t="s">
        <v>94</v>
      </c>
      <c r="F325" s="2"/>
    </row>
    <row r="326" spans="1:6" ht="30" customHeight="1">
      <c r="A326" s="57" t="s">
        <v>151</v>
      </c>
      <c r="B326" s="11">
        <v>987</v>
      </c>
      <c r="C326" s="12" t="s">
        <v>23</v>
      </c>
      <c r="D326" s="12" t="s">
        <v>326</v>
      </c>
      <c r="E326" s="12" t="s">
        <v>104</v>
      </c>
      <c r="F326" s="2">
        <v>44663.6</v>
      </c>
    </row>
    <row r="327" spans="1:6" ht="13.5" hidden="1">
      <c r="A327" s="52" t="s">
        <v>100</v>
      </c>
      <c r="B327" s="11">
        <v>987</v>
      </c>
      <c r="C327" s="12" t="s">
        <v>23</v>
      </c>
      <c r="D327" s="12" t="s">
        <v>326</v>
      </c>
      <c r="E327" s="12" t="s">
        <v>95</v>
      </c>
      <c r="F327" s="2"/>
    </row>
    <row r="328" spans="1:6" ht="60.75" customHeight="1">
      <c r="A328" s="52" t="s">
        <v>114</v>
      </c>
      <c r="B328" s="11">
        <v>987</v>
      </c>
      <c r="C328" s="12" t="s">
        <v>23</v>
      </c>
      <c r="D328" s="12" t="s">
        <v>327</v>
      </c>
      <c r="E328" s="12" t="s">
        <v>10</v>
      </c>
      <c r="F328" s="2">
        <f>SUM(F329:F331)</f>
        <v>66220</v>
      </c>
    </row>
    <row r="329" spans="1:6" ht="69" hidden="1">
      <c r="A329" s="52" t="s">
        <v>98</v>
      </c>
      <c r="B329" s="11">
        <v>987</v>
      </c>
      <c r="C329" s="12" t="s">
        <v>23</v>
      </c>
      <c r="D329" s="12" t="s">
        <v>327</v>
      </c>
      <c r="E329" s="12" t="s">
        <v>90</v>
      </c>
      <c r="F329" s="2"/>
    </row>
    <row r="330" spans="1:6" ht="27" hidden="1">
      <c r="A330" s="52" t="s">
        <v>99</v>
      </c>
      <c r="B330" s="11">
        <v>987</v>
      </c>
      <c r="C330" s="12" t="s">
        <v>23</v>
      </c>
      <c r="D330" s="12" t="s">
        <v>327</v>
      </c>
      <c r="E330" s="12" t="s">
        <v>94</v>
      </c>
      <c r="F330" s="2"/>
    </row>
    <row r="331" spans="1:6" ht="29.25" customHeight="1">
      <c r="A331" s="57" t="s">
        <v>151</v>
      </c>
      <c r="B331" s="11">
        <v>987</v>
      </c>
      <c r="C331" s="12" t="s">
        <v>23</v>
      </c>
      <c r="D331" s="12" t="s">
        <v>327</v>
      </c>
      <c r="E331" s="12" t="s">
        <v>104</v>
      </c>
      <c r="F331" s="2">
        <v>66220</v>
      </c>
    </row>
    <row r="332" spans="1:6" ht="43.5" customHeight="1">
      <c r="A332" s="61" t="s">
        <v>187</v>
      </c>
      <c r="B332" s="11">
        <v>987</v>
      </c>
      <c r="C332" s="12" t="s">
        <v>23</v>
      </c>
      <c r="D332" s="12" t="s">
        <v>328</v>
      </c>
      <c r="E332" s="12" t="s">
        <v>10</v>
      </c>
      <c r="F332" s="2">
        <f>SUM(F334+F337+F339)</f>
        <v>1008.028</v>
      </c>
    </row>
    <row r="333" spans="1:6" ht="29.25" customHeight="1">
      <c r="A333" s="57" t="s">
        <v>330</v>
      </c>
      <c r="B333" s="11">
        <v>987</v>
      </c>
      <c r="C333" s="12" t="s">
        <v>23</v>
      </c>
      <c r="D333" s="12" t="s">
        <v>329</v>
      </c>
      <c r="E333" s="12" t="s">
        <v>10</v>
      </c>
      <c r="F333" s="2">
        <f>SUM(F332)</f>
        <v>1008.028</v>
      </c>
    </row>
    <row r="334" spans="1:6" ht="14.25" customHeight="1">
      <c r="A334" s="52" t="s">
        <v>331</v>
      </c>
      <c r="B334" s="11">
        <v>987</v>
      </c>
      <c r="C334" s="12" t="s">
        <v>23</v>
      </c>
      <c r="D334" s="12" t="s">
        <v>332</v>
      </c>
      <c r="E334" s="12" t="s">
        <v>10</v>
      </c>
      <c r="F334" s="2">
        <f>SUM(F335:F336)</f>
        <v>1008.028</v>
      </c>
    </row>
    <row r="335" spans="1:6" ht="27" hidden="1">
      <c r="A335" s="52" t="s">
        <v>99</v>
      </c>
      <c r="B335" s="11">
        <v>987</v>
      </c>
      <c r="C335" s="12" t="s">
        <v>23</v>
      </c>
      <c r="D335" s="12" t="s">
        <v>332</v>
      </c>
      <c r="E335" s="12" t="s">
        <v>94</v>
      </c>
      <c r="F335" s="2"/>
    </row>
    <row r="336" spans="1:6" ht="30" customHeight="1">
      <c r="A336" s="57" t="s">
        <v>151</v>
      </c>
      <c r="B336" s="11">
        <v>987</v>
      </c>
      <c r="C336" s="12" t="s">
        <v>23</v>
      </c>
      <c r="D336" s="12" t="s">
        <v>332</v>
      </c>
      <c r="E336" s="12" t="s">
        <v>104</v>
      </c>
      <c r="F336" s="2">
        <v>1008.028</v>
      </c>
    </row>
    <row r="337" spans="1:6" ht="12" customHeight="1" hidden="1">
      <c r="A337" s="52" t="s">
        <v>158</v>
      </c>
      <c r="B337" s="11">
        <v>987</v>
      </c>
      <c r="C337" s="12" t="s">
        <v>23</v>
      </c>
      <c r="D337" s="12" t="s">
        <v>154</v>
      </c>
      <c r="E337" s="12" t="s">
        <v>10</v>
      </c>
      <c r="F337" s="2">
        <f>SUM(F338)</f>
        <v>0</v>
      </c>
    </row>
    <row r="338" spans="1:6" ht="14.25" customHeight="1" hidden="1">
      <c r="A338" s="52" t="s">
        <v>115</v>
      </c>
      <c r="B338" s="11">
        <v>987</v>
      </c>
      <c r="C338" s="12" t="s">
        <v>23</v>
      </c>
      <c r="D338" s="12" t="s">
        <v>154</v>
      </c>
      <c r="E338" s="12" t="s">
        <v>113</v>
      </c>
      <c r="F338" s="2"/>
    </row>
    <row r="339" spans="1:6" ht="21.75" customHeight="1" hidden="1">
      <c r="A339" s="52" t="s">
        <v>203</v>
      </c>
      <c r="B339" s="11">
        <v>987</v>
      </c>
      <c r="C339" s="12" t="s">
        <v>23</v>
      </c>
      <c r="D339" s="12" t="s">
        <v>169</v>
      </c>
      <c r="E339" s="12" t="s">
        <v>10</v>
      </c>
      <c r="F339" s="2">
        <f>SUM(F340)</f>
        <v>0</v>
      </c>
    </row>
    <row r="340" spans="1:6" ht="16.5" customHeight="1" hidden="1">
      <c r="A340" s="52" t="s">
        <v>115</v>
      </c>
      <c r="B340" s="11">
        <v>987</v>
      </c>
      <c r="C340" s="12" t="s">
        <v>23</v>
      </c>
      <c r="D340" s="12" t="s">
        <v>169</v>
      </c>
      <c r="E340" s="12" t="s">
        <v>113</v>
      </c>
      <c r="F340" s="2"/>
    </row>
    <row r="341" spans="1:6" ht="13.5">
      <c r="A341" s="52" t="s">
        <v>24</v>
      </c>
      <c r="B341" s="11">
        <v>987</v>
      </c>
      <c r="C341" s="12" t="s">
        <v>25</v>
      </c>
      <c r="D341" s="12" t="s">
        <v>218</v>
      </c>
      <c r="E341" s="12" t="s">
        <v>10</v>
      </c>
      <c r="F341" s="2">
        <f>SUM(F346+F342)</f>
        <v>194061.602</v>
      </c>
    </row>
    <row r="342" spans="1:6" ht="30" customHeight="1">
      <c r="A342" s="44" t="s">
        <v>96</v>
      </c>
      <c r="B342" s="11">
        <v>987</v>
      </c>
      <c r="C342" s="12" t="s">
        <v>25</v>
      </c>
      <c r="D342" s="12" t="s">
        <v>219</v>
      </c>
      <c r="E342" s="12" t="s">
        <v>10</v>
      </c>
      <c r="F342" s="2">
        <f>SUM(F343)</f>
        <v>101.2</v>
      </c>
    </row>
    <row r="343" spans="1:6" ht="13.5">
      <c r="A343" s="44" t="s">
        <v>220</v>
      </c>
      <c r="B343" s="11">
        <v>987</v>
      </c>
      <c r="C343" s="15" t="s">
        <v>25</v>
      </c>
      <c r="D343" s="12" t="s">
        <v>221</v>
      </c>
      <c r="E343" s="15" t="s">
        <v>10</v>
      </c>
      <c r="F343" s="2">
        <f>SUM(F344)</f>
        <v>101.2</v>
      </c>
    </row>
    <row r="344" spans="1:6" ht="33" customHeight="1">
      <c r="A344" s="68" t="s">
        <v>165</v>
      </c>
      <c r="B344" s="11">
        <v>987</v>
      </c>
      <c r="C344" s="15" t="s">
        <v>25</v>
      </c>
      <c r="D344" s="12" t="s">
        <v>391</v>
      </c>
      <c r="E344" s="15" t="s">
        <v>10</v>
      </c>
      <c r="F344" s="2">
        <f>SUM(F345)</f>
        <v>101.2</v>
      </c>
    </row>
    <row r="345" spans="1:6" ht="30.75" customHeight="1">
      <c r="A345" s="57" t="s">
        <v>151</v>
      </c>
      <c r="B345" s="11">
        <v>987</v>
      </c>
      <c r="C345" s="15" t="s">
        <v>25</v>
      </c>
      <c r="D345" s="12" t="s">
        <v>391</v>
      </c>
      <c r="E345" s="15" t="s">
        <v>104</v>
      </c>
      <c r="F345" s="2">
        <v>101.2</v>
      </c>
    </row>
    <row r="346" spans="1:6" ht="43.5" customHeight="1">
      <c r="A346" s="52" t="s">
        <v>180</v>
      </c>
      <c r="B346" s="11">
        <v>987</v>
      </c>
      <c r="C346" s="12" t="s">
        <v>25</v>
      </c>
      <c r="D346" s="12" t="s">
        <v>267</v>
      </c>
      <c r="E346" s="12" t="s">
        <v>10</v>
      </c>
      <c r="F346" s="2">
        <f>SUM(F348+F354+F358+F361+F365+F371)</f>
        <v>193960.402</v>
      </c>
    </row>
    <row r="347" spans="1:6" ht="45" customHeight="1">
      <c r="A347" s="52" t="s">
        <v>268</v>
      </c>
      <c r="B347" s="11">
        <v>987</v>
      </c>
      <c r="C347" s="12" t="s">
        <v>25</v>
      </c>
      <c r="D347" s="12" t="s">
        <v>269</v>
      </c>
      <c r="E347" s="12" t="s">
        <v>10</v>
      </c>
      <c r="F347" s="2">
        <f>SUM(F346)</f>
        <v>193960.402</v>
      </c>
    </row>
    <row r="348" spans="1:6" ht="45" customHeight="1">
      <c r="A348" s="52" t="s">
        <v>190</v>
      </c>
      <c r="B348" s="11">
        <v>987</v>
      </c>
      <c r="C348" s="12" t="s">
        <v>25</v>
      </c>
      <c r="D348" s="12" t="s">
        <v>270</v>
      </c>
      <c r="E348" s="12" t="s">
        <v>10</v>
      </c>
      <c r="F348" s="2">
        <f>SUM(F349:F353)</f>
        <v>54633.902</v>
      </c>
    </row>
    <row r="349" spans="1:6" ht="69" hidden="1">
      <c r="A349" s="52" t="s">
        <v>98</v>
      </c>
      <c r="B349" s="11">
        <v>987</v>
      </c>
      <c r="C349" s="12" t="s">
        <v>25</v>
      </c>
      <c r="D349" s="12" t="s">
        <v>270</v>
      </c>
      <c r="E349" s="12" t="s">
        <v>90</v>
      </c>
      <c r="F349" s="2"/>
    </row>
    <row r="350" spans="1:6" ht="27" hidden="1">
      <c r="A350" s="52" t="s">
        <v>99</v>
      </c>
      <c r="B350" s="11">
        <v>987</v>
      </c>
      <c r="C350" s="12" t="s">
        <v>25</v>
      </c>
      <c r="D350" s="12" t="s">
        <v>270</v>
      </c>
      <c r="E350" s="12" t="s">
        <v>94</v>
      </c>
      <c r="F350" s="2"/>
    </row>
    <row r="351" spans="1:6" ht="31.5" customHeight="1">
      <c r="A351" s="57" t="s">
        <v>151</v>
      </c>
      <c r="B351" s="11">
        <v>987</v>
      </c>
      <c r="C351" s="12" t="s">
        <v>25</v>
      </c>
      <c r="D351" s="12" t="s">
        <v>270</v>
      </c>
      <c r="E351" s="12" t="s">
        <v>104</v>
      </c>
      <c r="F351" s="2">
        <v>54633.902</v>
      </c>
    </row>
    <row r="352" spans="1:6" ht="15" customHeight="1" hidden="1">
      <c r="A352" s="52" t="s">
        <v>100</v>
      </c>
      <c r="B352" s="11">
        <v>987</v>
      </c>
      <c r="C352" s="12" t="s">
        <v>25</v>
      </c>
      <c r="D352" s="12" t="s">
        <v>270</v>
      </c>
      <c r="E352" s="12" t="s">
        <v>95</v>
      </c>
      <c r="F352" s="2"/>
    </row>
    <row r="353" spans="1:6" ht="13.5" hidden="1">
      <c r="A353" s="52"/>
      <c r="B353" s="11">
        <v>987</v>
      </c>
      <c r="C353" s="12" t="s">
        <v>25</v>
      </c>
      <c r="D353" s="12" t="s">
        <v>188</v>
      </c>
      <c r="E353" s="12" t="s">
        <v>104</v>
      </c>
      <c r="F353" s="2"/>
    </row>
    <row r="354" spans="1:6" ht="44.25" customHeight="1">
      <c r="A354" s="52" t="s">
        <v>191</v>
      </c>
      <c r="B354" s="11">
        <v>987</v>
      </c>
      <c r="C354" s="12" t="s">
        <v>25</v>
      </c>
      <c r="D354" s="12" t="s">
        <v>271</v>
      </c>
      <c r="E354" s="12" t="s">
        <v>10</v>
      </c>
      <c r="F354" s="2">
        <f>SUM(F355:F357)</f>
        <v>27764.4</v>
      </c>
    </row>
    <row r="355" spans="1:6" ht="69" hidden="1">
      <c r="A355" s="52" t="s">
        <v>98</v>
      </c>
      <c r="B355" s="11">
        <v>987</v>
      </c>
      <c r="C355" s="12" t="s">
        <v>25</v>
      </c>
      <c r="D355" s="12" t="s">
        <v>189</v>
      </c>
      <c r="E355" s="12" t="s">
        <v>90</v>
      </c>
      <c r="F355" s="2"/>
    </row>
    <row r="356" spans="1:6" ht="27" hidden="1">
      <c r="A356" s="52" t="s">
        <v>99</v>
      </c>
      <c r="B356" s="11">
        <v>987</v>
      </c>
      <c r="C356" s="12" t="s">
        <v>25</v>
      </c>
      <c r="D356" s="12" t="s">
        <v>189</v>
      </c>
      <c r="E356" s="12" t="s">
        <v>94</v>
      </c>
      <c r="F356" s="2"/>
    </row>
    <row r="357" spans="1:6" ht="30" customHeight="1">
      <c r="A357" s="57" t="s">
        <v>151</v>
      </c>
      <c r="B357" s="11">
        <v>987</v>
      </c>
      <c r="C357" s="12" t="s">
        <v>25</v>
      </c>
      <c r="D357" s="12" t="s">
        <v>271</v>
      </c>
      <c r="E357" s="12" t="s">
        <v>104</v>
      </c>
      <c r="F357" s="2">
        <v>27764.4</v>
      </c>
    </row>
    <row r="358" spans="1:6" ht="36" customHeight="1">
      <c r="A358" s="52" t="s">
        <v>68</v>
      </c>
      <c r="B358" s="11">
        <v>987</v>
      </c>
      <c r="C358" s="12" t="s">
        <v>25</v>
      </c>
      <c r="D358" s="12" t="s">
        <v>272</v>
      </c>
      <c r="E358" s="12" t="s">
        <v>10</v>
      </c>
      <c r="F358" s="2">
        <f>SUM(F359+F360)</f>
        <v>2990</v>
      </c>
    </row>
    <row r="359" spans="1:6" ht="27" hidden="1">
      <c r="A359" s="52" t="s">
        <v>99</v>
      </c>
      <c r="B359" s="11">
        <v>987</v>
      </c>
      <c r="C359" s="12" t="s">
        <v>25</v>
      </c>
      <c r="D359" s="12" t="s">
        <v>272</v>
      </c>
      <c r="E359" s="12" t="s">
        <v>94</v>
      </c>
      <c r="F359" s="2"/>
    </row>
    <row r="360" spans="1:6" ht="30" customHeight="1">
      <c r="A360" s="57" t="s">
        <v>151</v>
      </c>
      <c r="B360" s="11">
        <v>987</v>
      </c>
      <c r="C360" s="12" t="s">
        <v>25</v>
      </c>
      <c r="D360" s="12" t="s">
        <v>272</v>
      </c>
      <c r="E360" s="12" t="s">
        <v>104</v>
      </c>
      <c r="F360" s="2">
        <v>2990</v>
      </c>
    </row>
    <row r="361" spans="1:6" ht="60.75" customHeight="1">
      <c r="A361" s="52" t="s">
        <v>64</v>
      </c>
      <c r="B361" s="11">
        <v>987</v>
      </c>
      <c r="C361" s="12" t="s">
        <v>25</v>
      </c>
      <c r="D361" s="12" t="s">
        <v>273</v>
      </c>
      <c r="E361" s="12" t="s">
        <v>10</v>
      </c>
      <c r="F361" s="2">
        <f>SUM(F362:F364)</f>
        <v>104363</v>
      </c>
    </row>
    <row r="362" spans="1:6" ht="69" hidden="1">
      <c r="A362" s="52" t="s">
        <v>98</v>
      </c>
      <c r="B362" s="11">
        <v>987</v>
      </c>
      <c r="C362" s="12" t="s">
        <v>25</v>
      </c>
      <c r="D362" s="12" t="s">
        <v>273</v>
      </c>
      <c r="E362" s="12" t="s">
        <v>90</v>
      </c>
      <c r="F362" s="2"/>
    </row>
    <row r="363" spans="1:6" ht="27" hidden="1">
      <c r="A363" s="52" t="s">
        <v>99</v>
      </c>
      <c r="B363" s="11">
        <v>987</v>
      </c>
      <c r="C363" s="12" t="s">
        <v>25</v>
      </c>
      <c r="D363" s="12" t="s">
        <v>273</v>
      </c>
      <c r="E363" s="12" t="s">
        <v>94</v>
      </c>
      <c r="F363" s="2"/>
    </row>
    <row r="364" spans="1:6" ht="33" customHeight="1">
      <c r="A364" s="57" t="s">
        <v>151</v>
      </c>
      <c r="B364" s="11">
        <v>987</v>
      </c>
      <c r="C364" s="12" t="s">
        <v>25</v>
      </c>
      <c r="D364" s="12" t="s">
        <v>273</v>
      </c>
      <c r="E364" s="12" t="s">
        <v>104</v>
      </c>
      <c r="F364" s="2">
        <v>104363</v>
      </c>
    </row>
    <row r="365" spans="1:6" ht="45.75" customHeight="1">
      <c r="A365" s="61" t="s">
        <v>374</v>
      </c>
      <c r="B365" s="11">
        <v>987</v>
      </c>
      <c r="C365" s="12" t="s">
        <v>25</v>
      </c>
      <c r="D365" s="12" t="s">
        <v>274</v>
      </c>
      <c r="E365" s="12" t="s">
        <v>10</v>
      </c>
      <c r="F365" s="2">
        <f>SUM(F367+F369)</f>
        <v>3633.1</v>
      </c>
    </row>
    <row r="366" spans="1:6" ht="30" customHeight="1">
      <c r="A366" s="61" t="s">
        <v>275</v>
      </c>
      <c r="B366" s="11">
        <v>987</v>
      </c>
      <c r="C366" s="12" t="s">
        <v>25</v>
      </c>
      <c r="D366" s="12" t="s">
        <v>333</v>
      </c>
      <c r="E366" s="12" t="s">
        <v>10</v>
      </c>
      <c r="F366" s="2">
        <f>SUM(F365)</f>
        <v>3633.1</v>
      </c>
    </row>
    <row r="367" spans="1:6" ht="13.5">
      <c r="A367" s="52" t="s">
        <v>276</v>
      </c>
      <c r="B367" s="11">
        <v>987</v>
      </c>
      <c r="C367" s="12" t="s">
        <v>25</v>
      </c>
      <c r="D367" s="12" t="s">
        <v>277</v>
      </c>
      <c r="E367" s="12" t="s">
        <v>10</v>
      </c>
      <c r="F367" s="2">
        <f>SUM(F368)</f>
        <v>2633.1</v>
      </c>
    </row>
    <row r="368" spans="1:6" ht="32.25" customHeight="1">
      <c r="A368" s="57" t="s">
        <v>151</v>
      </c>
      <c r="B368" s="11">
        <v>987</v>
      </c>
      <c r="C368" s="12" t="s">
        <v>25</v>
      </c>
      <c r="D368" s="12" t="s">
        <v>277</v>
      </c>
      <c r="E368" s="12" t="s">
        <v>104</v>
      </c>
      <c r="F368" s="2">
        <v>2633.1</v>
      </c>
    </row>
    <row r="369" spans="1:6" ht="31.5" customHeight="1">
      <c r="A369" s="61" t="s">
        <v>390</v>
      </c>
      <c r="B369" s="11">
        <v>987</v>
      </c>
      <c r="C369" s="12" t="s">
        <v>25</v>
      </c>
      <c r="D369" s="12" t="s">
        <v>389</v>
      </c>
      <c r="E369" s="12" t="s">
        <v>10</v>
      </c>
      <c r="F369" s="2">
        <f>SUM(F370)</f>
        <v>1000</v>
      </c>
    </row>
    <row r="370" spans="1:6" ht="30.75" customHeight="1">
      <c r="A370" s="52" t="s">
        <v>99</v>
      </c>
      <c r="B370" s="11">
        <v>987</v>
      </c>
      <c r="C370" s="12" t="s">
        <v>25</v>
      </c>
      <c r="D370" s="12" t="s">
        <v>389</v>
      </c>
      <c r="E370" s="12" t="s">
        <v>94</v>
      </c>
      <c r="F370" s="2">
        <v>1000</v>
      </c>
    </row>
    <row r="371" spans="1:6" ht="30.75" customHeight="1">
      <c r="A371" s="61" t="s">
        <v>193</v>
      </c>
      <c r="B371" s="11">
        <v>987</v>
      </c>
      <c r="C371" s="12" t="s">
        <v>25</v>
      </c>
      <c r="D371" s="12" t="s">
        <v>278</v>
      </c>
      <c r="E371" s="12" t="s">
        <v>10</v>
      </c>
      <c r="F371" s="2">
        <f>SUM(F373+F376)</f>
        <v>576</v>
      </c>
    </row>
    <row r="372" spans="1:6" ht="13.5">
      <c r="A372" s="52" t="s">
        <v>279</v>
      </c>
      <c r="B372" s="11">
        <v>987</v>
      </c>
      <c r="C372" s="12" t="s">
        <v>25</v>
      </c>
      <c r="D372" s="12" t="s">
        <v>281</v>
      </c>
      <c r="E372" s="12" t="s">
        <v>10</v>
      </c>
      <c r="F372" s="2">
        <f>SUM(F371)</f>
        <v>576</v>
      </c>
    </row>
    <row r="373" spans="1:6" ht="16.5" customHeight="1">
      <c r="A373" s="52" t="s">
        <v>280</v>
      </c>
      <c r="B373" s="11">
        <v>987</v>
      </c>
      <c r="C373" s="12" t="s">
        <v>25</v>
      </c>
      <c r="D373" s="12" t="s">
        <v>282</v>
      </c>
      <c r="E373" s="12" t="s">
        <v>10</v>
      </c>
      <c r="F373" s="2">
        <f>SUM(F374+F375)</f>
        <v>576</v>
      </c>
    </row>
    <row r="374" spans="1:6" ht="27" hidden="1">
      <c r="A374" s="52" t="s">
        <v>99</v>
      </c>
      <c r="B374" s="11">
        <v>987</v>
      </c>
      <c r="C374" s="12" t="s">
        <v>25</v>
      </c>
      <c r="D374" s="12" t="s">
        <v>282</v>
      </c>
      <c r="E374" s="12" t="s">
        <v>94</v>
      </c>
      <c r="F374" s="2"/>
    </row>
    <row r="375" spans="1:6" ht="30" customHeight="1">
      <c r="A375" s="57" t="s">
        <v>151</v>
      </c>
      <c r="B375" s="11">
        <v>987</v>
      </c>
      <c r="C375" s="12" t="s">
        <v>25</v>
      </c>
      <c r="D375" s="12" t="s">
        <v>282</v>
      </c>
      <c r="E375" s="12" t="s">
        <v>104</v>
      </c>
      <c r="F375" s="2">
        <v>576</v>
      </c>
    </row>
    <row r="376" spans="1:6" ht="54.75" hidden="1">
      <c r="A376" s="52" t="s">
        <v>204</v>
      </c>
      <c r="B376" s="11">
        <v>987</v>
      </c>
      <c r="C376" s="12" t="s">
        <v>25</v>
      </c>
      <c r="D376" s="12" t="s">
        <v>334</v>
      </c>
      <c r="E376" s="12" t="s">
        <v>10</v>
      </c>
      <c r="F376" s="2">
        <f>SUM(F377+F378)</f>
        <v>0</v>
      </c>
    </row>
    <row r="377" spans="1:6" ht="27" hidden="1">
      <c r="A377" s="52" t="s">
        <v>99</v>
      </c>
      <c r="B377" s="11">
        <v>987</v>
      </c>
      <c r="C377" s="12" t="s">
        <v>25</v>
      </c>
      <c r="D377" s="12" t="s">
        <v>334</v>
      </c>
      <c r="E377" s="12" t="s">
        <v>94</v>
      </c>
      <c r="F377" s="2"/>
    </row>
    <row r="378" spans="1:6" ht="27" hidden="1">
      <c r="A378" s="57" t="s">
        <v>151</v>
      </c>
      <c r="B378" s="11">
        <v>987</v>
      </c>
      <c r="C378" s="12" t="s">
        <v>25</v>
      </c>
      <c r="D378" s="12" t="s">
        <v>334</v>
      </c>
      <c r="E378" s="12" t="s">
        <v>104</v>
      </c>
      <c r="F378" s="2"/>
    </row>
    <row r="379" spans="1:6" ht="13.5">
      <c r="A379" s="52" t="s">
        <v>49</v>
      </c>
      <c r="B379" s="11">
        <v>987</v>
      </c>
      <c r="C379" s="12" t="s">
        <v>50</v>
      </c>
      <c r="D379" s="12" t="s">
        <v>218</v>
      </c>
      <c r="E379" s="12" t="s">
        <v>10</v>
      </c>
      <c r="F379" s="2">
        <f>SUM(F380)</f>
        <v>2910</v>
      </c>
    </row>
    <row r="380" spans="1:6" ht="43.5" customHeight="1">
      <c r="A380" s="52" t="s">
        <v>180</v>
      </c>
      <c r="B380" s="11">
        <v>987</v>
      </c>
      <c r="C380" s="12" t="s">
        <v>50</v>
      </c>
      <c r="D380" s="12" t="s">
        <v>267</v>
      </c>
      <c r="E380" s="12" t="s">
        <v>10</v>
      </c>
      <c r="F380" s="2">
        <f>SUM(F381)</f>
        <v>2910</v>
      </c>
    </row>
    <row r="381" spans="1:6" ht="57" customHeight="1">
      <c r="A381" s="61" t="s">
        <v>368</v>
      </c>
      <c r="B381" s="11">
        <v>987</v>
      </c>
      <c r="C381" s="12" t="s">
        <v>50</v>
      </c>
      <c r="D381" s="12" t="s">
        <v>287</v>
      </c>
      <c r="E381" s="12" t="s">
        <v>10</v>
      </c>
      <c r="F381" s="2">
        <f>SUM(F383+F386)</f>
        <v>2910</v>
      </c>
    </row>
    <row r="382" spans="1:6" ht="45" customHeight="1">
      <c r="A382" s="61" t="s">
        <v>288</v>
      </c>
      <c r="B382" s="11">
        <v>987</v>
      </c>
      <c r="C382" s="12" t="s">
        <v>50</v>
      </c>
      <c r="D382" s="12" t="s">
        <v>290</v>
      </c>
      <c r="E382" s="12" t="s">
        <v>10</v>
      </c>
      <c r="F382" s="2">
        <f>SUM(F381)</f>
        <v>2910</v>
      </c>
    </row>
    <row r="383" spans="1:6" ht="19.5" customHeight="1">
      <c r="A383" s="52" t="s">
        <v>289</v>
      </c>
      <c r="B383" s="11">
        <v>987</v>
      </c>
      <c r="C383" s="12" t="s">
        <v>50</v>
      </c>
      <c r="D383" s="12" t="s">
        <v>291</v>
      </c>
      <c r="E383" s="12" t="s">
        <v>10</v>
      </c>
      <c r="F383" s="2">
        <f>SUM(F384:F385)</f>
        <v>401</v>
      </c>
    </row>
    <row r="384" spans="1:6" ht="27" hidden="1">
      <c r="A384" s="52" t="s">
        <v>99</v>
      </c>
      <c r="B384" s="11">
        <v>987</v>
      </c>
      <c r="C384" s="12" t="s">
        <v>50</v>
      </c>
      <c r="D384" s="12" t="s">
        <v>291</v>
      </c>
      <c r="E384" s="12" t="s">
        <v>94</v>
      </c>
      <c r="F384" s="2"/>
    </row>
    <row r="385" spans="1:6" ht="30" customHeight="1">
      <c r="A385" s="57" t="s">
        <v>151</v>
      </c>
      <c r="B385" s="11">
        <v>987</v>
      </c>
      <c r="C385" s="12" t="s">
        <v>50</v>
      </c>
      <c r="D385" s="12" t="s">
        <v>291</v>
      </c>
      <c r="E385" s="12" t="s">
        <v>104</v>
      </c>
      <c r="F385" s="2">
        <v>401</v>
      </c>
    </row>
    <row r="386" spans="1:6" ht="46.5" customHeight="1">
      <c r="A386" s="52" t="s">
        <v>116</v>
      </c>
      <c r="B386" s="11">
        <v>987</v>
      </c>
      <c r="C386" s="12" t="s">
        <v>50</v>
      </c>
      <c r="D386" s="12" t="s">
        <v>335</v>
      </c>
      <c r="E386" s="12" t="s">
        <v>10</v>
      </c>
      <c r="F386" s="2">
        <f>SUM(F387:F389)</f>
        <v>2509</v>
      </c>
    </row>
    <row r="387" spans="1:6" ht="27" hidden="1">
      <c r="A387" s="52" t="s">
        <v>99</v>
      </c>
      <c r="B387" s="11">
        <v>987</v>
      </c>
      <c r="C387" s="12" t="s">
        <v>50</v>
      </c>
      <c r="D387" s="12" t="s">
        <v>335</v>
      </c>
      <c r="E387" s="12" t="s">
        <v>94</v>
      </c>
      <c r="F387" s="2"/>
    </row>
    <row r="388" spans="1:6" ht="13.5">
      <c r="A388" s="52" t="s">
        <v>107</v>
      </c>
      <c r="B388" s="11">
        <v>987</v>
      </c>
      <c r="C388" s="12" t="s">
        <v>50</v>
      </c>
      <c r="D388" s="12" t="s">
        <v>335</v>
      </c>
      <c r="E388" s="12" t="s">
        <v>105</v>
      </c>
      <c r="F388" s="2">
        <v>280.215</v>
      </c>
    </row>
    <row r="389" spans="1:6" ht="30" customHeight="1">
      <c r="A389" s="57" t="s">
        <v>151</v>
      </c>
      <c r="B389" s="11">
        <v>987</v>
      </c>
      <c r="C389" s="12" t="s">
        <v>50</v>
      </c>
      <c r="D389" s="12" t="s">
        <v>335</v>
      </c>
      <c r="E389" s="12" t="s">
        <v>104</v>
      </c>
      <c r="F389" s="2">
        <v>2228.785</v>
      </c>
    </row>
    <row r="390" spans="1:6" ht="13.5">
      <c r="A390" s="52" t="s">
        <v>51</v>
      </c>
      <c r="B390" s="11">
        <v>987</v>
      </c>
      <c r="C390" s="12" t="s">
        <v>52</v>
      </c>
      <c r="D390" s="12" t="s">
        <v>218</v>
      </c>
      <c r="E390" s="12" t="s">
        <v>10</v>
      </c>
      <c r="F390" s="2">
        <f>SUM(F391+F402+F407)</f>
        <v>25822.219999999998</v>
      </c>
    </row>
    <row r="391" spans="1:6" ht="41.25">
      <c r="A391" s="52" t="s">
        <v>180</v>
      </c>
      <c r="B391" s="11">
        <v>987</v>
      </c>
      <c r="C391" s="12" t="s">
        <v>52</v>
      </c>
      <c r="D391" s="12" t="s">
        <v>267</v>
      </c>
      <c r="E391" s="12" t="s">
        <v>10</v>
      </c>
      <c r="F391" s="2">
        <f>SUM(+F393+F397)</f>
        <v>23083.219999999998</v>
      </c>
    </row>
    <row r="392" spans="1:6" ht="45.75" customHeight="1">
      <c r="A392" s="52" t="s">
        <v>268</v>
      </c>
      <c r="B392" s="11">
        <v>987</v>
      </c>
      <c r="C392" s="12" t="s">
        <v>52</v>
      </c>
      <c r="D392" s="12" t="s">
        <v>269</v>
      </c>
      <c r="E392" s="12" t="s">
        <v>10</v>
      </c>
      <c r="F392" s="2">
        <f>SUM(F391)</f>
        <v>23083.219999999998</v>
      </c>
    </row>
    <row r="393" spans="1:6" ht="57.75" customHeight="1">
      <c r="A393" s="52" t="s">
        <v>197</v>
      </c>
      <c r="B393" s="11">
        <v>987</v>
      </c>
      <c r="C393" s="12" t="s">
        <v>52</v>
      </c>
      <c r="D393" s="12" t="s">
        <v>336</v>
      </c>
      <c r="E393" s="12" t="s">
        <v>10</v>
      </c>
      <c r="F393" s="2">
        <f>SUM(F394:F396)</f>
        <v>22293.44</v>
      </c>
    </row>
    <row r="394" spans="1:6" ht="72" customHeight="1">
      <c r="A394" s="52" t="s">
        <v>98</v>
      </c>
      <c r="B394" s="11">
        <v>987</v>
      </c>
      <c r="C394" s="12" t="s">
        <v>52</v>
      </c>
      <c r="D394" s="12" t="s">
        <v>336</v>
      </c>
      <c r="E394" s="12" t="s">
        <v>90</v>
      </c>
      <c r="F394" s="2">
        <v>19305.307</v>
      </c>
    </row>
    <row r="395" spans="1:6" ht="30" customHeight="1">
      <c r="A395" s="52" t="s">
        <v>99</v>
      </c>
      <c r="B395" s="11">
        <v>987</v>
      </c>
      <c r="C395" s="12" t="s">
        <v>52</v>
      </c>
      <c r="D395" s="12" t="s">
        <v>336</v>
      </c>
      <c r="E395" s="12" t="s">
        <v>94</v>
      </c>
      <c r="F395" s="2">
        <v>2782.96</v>
      </c>
    </row>
    <row r="396" spans="1:6" ht="13.5">
      <c r="A396" s="52" t="s">
        <v>100</v>
      </c>
      <c r="B396" s="11">
        <v>987</v>
      </c>
      <c r="C396" s="12" t="s">
        <v>52</v>
      </c>
      <c r="D396" s="12" t="s">
        <v>336</v>
      </c>
      <c r="E396" s="12" t="s">
        <v>95</v>
      </c>
      <c r="F396" s="2">
        <v>205.173</v>
      </c>
    </row>
    <row r="397" spans="1:6" ht="35.25" customHeight="1">
      <c r="A397" s="61" t="s">
        <v>369</v>
      </c>
      <c r="B397" s="11">
        <v>987</v>
      </c>
      <c r="C397" s="12" t="s">
        <v>52</v>
      </c>
      <c r="D397" s="12" t="s">
        <v>293</v>
      </c>
      <c r="E397" s="12" t="s">
        <v>10</v>
      </c>
      <c r="F397" s="2">
        <f>SUM(F399)</f>
        <v>789.78</v>
      </c>
    </row>
    <row r="398" spans="1:6" ht="32.25" customHeight="1">
      <c r="A398" s="61" t="s">
        <v>294</v>
      </c>
      <c r="B398" s="11">
        <v>987</v>
      </c>
      <c r="C398" s="12" t="s">
        <v>52</v>
      </c>
      <c r="D398" s="12" t="s">
        <v>296</v>
      </c>
      <c r="E398" s="12" t="s">
        <v>10</v>
      </c>
      <c r="F398" s="2">
        <f>SUM(F397)</f>
        <v>789.78</v>
      </c>
    </row>
    <row r="399" spans="1:6" ht="15.75" customHeight="1">
      <c r="A399" s="52" t="s">
        <v>295</v>
      </c>
      <c r="B399" s="11">
        <v>987</v>
      </c>
      <c r="C399" s="12" t="s">
        <v>52</v>
      </c>
      <c r="D399" s="12" t="s">
        <v>297</v>
      </c>
      <c r="E399" s="12" t="s">
        <v>10</v>
      </c>
      <c r="F399" s="2">
        <f>SUM(F400+F401)</f>
        <v>789.78</v>
      </c>
    </row>
    <row r="400" spans="1:6" ht="33.75" customHeight="1">
      <c r="A400" s="52" t="s">
        <v>99</v>
      </c>
      <c r="B400" s="11">
        <v>987</v>
      </c>
      <c r="C400" s="12" t="s">
        <v>52</v>
      </c>
      <c r="D400" s="12" t="s">
        <v>297</v>
      </c>
      <c r="E400" s="12" t="s">
        <v>94</v>
      </c>
      <c r="F400" s="2">
        <v>14.879</v>
      </c>
    </row>
    <row r="401" spans="1:6" ht="30" customHeight="1">
      <c r="A401" s="57" t="s">
        <v>151</v>
      </c>
      <c r="B401" s="11">
        <v>987</v>
      </c>
      <c r="C401" s="12" t="s">
        <v>52</v>
      </c>
      <c r="D401" s="12" t="s">
        <v>297</v>
      </c>
      <c r="E401" s="12" t="s">
        <v>104</v>
      </c>
      <c r="F401" s="2">
        <v>774.901</v>
      </c>
    </row>
    <row r="402" spans="1:6" ht="99" customHeight="1">
      <c r="A402" s="52" t="s">
        <v>372</v>
      </c>
      <c r="B402" s="11">
        <v>987</v>
      </c>
      <c r="C402" s="12" t="s">
        <v>52</v>
      </c>
      <c r="D402" s="12" t="s">
        <v>241</v>
      </c>
      <c r="E402" s="12" t="s">
        <v>10</v>
      </c>
      <c r="F402" s="2">
        <f>SUM(F404)</f>
        <v>1902</v>
      </c>
    </row>
    <row r="403" spans="1:6" ht="30" customHeight="1">
      <c r="A403" s="52" t="s">
        <v>242</v>
      </c>
      <c r="B403" s="11">
        <v>987</v>
      </c>
      <c r="C403" s="12" t="s">
        <v>52</v>
      </c>
      <c r="D403" s="12" t="s">
        <v>243</v>
      </c>
      <c r="E403" s="12" t="s">
        <v>10</v>
      </c>
      <c r="F403" s="2">
        <f>SUM(F402)</f>
        <v>1902</v>
      </c>
    </row>
    <row r="404" spans="1:6" ht="30.75" customHeight="1">
      <c r="A404" s="55" t="s">
        <v>244</v>
      </c>
      <c r="B404" s="11">
        <v>987</v>
      </c>
      <c r="C404" s="12" t="s">
        <v>52</v>
      </c>
      <c r="D404" s="12" t="s">
        <v>245</v>
      </c>
      <c r="E404" s="12" t="s">
        <v>10</v>
      </c>
      <c r="F404" s="2">
        <f>SUM(F405+F406)</f>
        <v>1902</v>
      </c>
    </row>
    <row r="405" spans="1:6" ht="27" hidden="1">
      <c r="A405" s="52" t="s">
        <v>99</v>
      </c>
      <c r="B405" s="11">
        <v>987</v>
      </c>
      <c r="C405" s="12" t="s">
        <v>52</v>
      </c>
      <c r="D405" s="12" t="s">
        <v>245</v>
      </c>
      <c r="E405" s="12" t="s">
        <v>94</v>
      </c>
      <c r="F405" s="2"/>
    </row>
    <row r="406" spans="1:6" ht="31.5" customHeight="1">
      <c r="A406" s="57" t="s">
        <v>151</v>
      </c>
      <c r="B406" s="11">
        <v>987</v>
      </c>
      <c r="C406" s="12" t="s">
        <v>52</v>
      </c>
      <c r="D406" s="12" t="s">
        <v>245</v>
      </c>
      <c r="E406" s="12" t="s">
        <v>104</v>
      </c>
      <c r="F406" s="2">
        <v>1902</v>
      </c>
    </row>
    <row r="407" spans="1:6" ht="78.75" customHeight="1">
      <c r="A407" s="52" t="s">
        <v>338</v>
      </c>
      <c r="B407" s="11">
        <v>987</v>
      </c>
      <c r="C407" s="12" t="s">
        <v>52</v>
      </c>
      <c r="D407" s="12" t="s">
        <v>344</v>
      </c>
      <c r="E407" s="12" t="s">
        <v>10</v>
      </c>
      <c r="F407" s="13">
        <f>SUM(F408)</f>
        <v>837</v>
      </c>
    </row>
    <row r="408" spans="1:6" ht="41.25">
      <c r="A408" s="68" t="s">
        <v>355</v>
      </c>
      <c r="B408" s="11">
        <v>987</v>
      </c>
      <c r="C408" s="12" t="s">
        <v>52</v>
      </c>
      <c r="D408" s="12" t="s">
        <v>358</v>
      </c>
      <c r="E408" s="12" t="s">
        <v>10</v>
      </c>
      <c r="F408" s="13">
        <f>SUM(F409)</f>
        <v>837</v>
      </c>
    </row>
    <row r="409" spans="1:6" ht="30.75" customHeight="1">
      <c r="A409" s="52" t="s">
        <v>356</v>
      </c>
      <c r="B409" s="11">
        <v>987</v>
      </c>
      <c r="C409" s="12" t="s">
        <v>52</v>
      </c>
      <c r="D409" s="12" t="s">
        <v>359</v>
      </c>
      <c r="E409" s="12" t="s">
        <v>10</v>
      </c>
      <c r="F409" s="13">
        <f>SUM(F410)</f>
        <v>837</v>
      </c>
    </row>
    <row r="410" spans="1:6" ht="30" customHeight="1">
      <c r="A410" s="52" t="s">
        <v>357</v>
      </c>
      <c r="B410" s="11">
        <v>987</v>
      </c>
      <c r="C410" s="12" t="s">
        <v>52</v>
      </c>
      <c r="D410" s="12" t="s">
        <v>360</v>
      </c>
      <c r="E410" s="12" t="s">
        <v>10</v>
      </c>
      <c r="F410" s="13">
        <f>SUM(F411)</f>
        <v>837</v>
      </c>
    </row>
    <row r="411" spans="1:6" ht="30" customHeight="1">
      <c r="A411" s="61" t="s">
        <v>151</v>
      </c>
      <c r="B411" s="11">
        <v>987</v>
      </c>
      <c r="C411" s="12" t="s">
        <v>52</v>
      </c>
      <c r="D411" s="12" t="s">
        <v>360</v>
      </c>
      <c r="E411" s="12" t="s">
        <v>104</v>
      </c>
      <c r="F411" s="13">
        <v>837</v>
      </c>
    </row>
    <row r="412" spans="1:6" ht="13.5">
      <c r="A412" s="51" t="s">
        <v>56</v>
      </c>
      <c r="B412" s="11">
        <v>987</v>
      </c>
      <c r="C412" s="46" t="s">
        <v>57</v>
      </c>
      <c r="D412" s="46" t="s">
        <v>218</v>
      </c>
      <c r="E412" s="46" t="s">
        <v>10</v>
      </c>
      <c r="F412" s="48">
        <f>F413+F420</f>
        <v>5405.64</v>
      </c>
    </row>
    <row r="413" spans="1:6" ht="13.5">
      <c r="A413" s="55" t="s">
        <v>65</v>
      </c>
      <c r="B413" s="11">
        <v>987</v>
      </c>
      <c r="C413" s="12" t="s">
        <v>66</v>
      </c>
      <c r="D413" s="16" t="s">
        <v>218</v>
      </c>
      <c r="E413" s="16" t="s">
        <v>10</v>
      </c>
      <c r="F413" s="18">
        <f>SUM(F414)</f>
        <v>5393</v>
      </c>
    </row>
    <row r="414" spans="1:6" ht="42.75" customHeight="1">
      <c r="A414" s="52" t="s">
        <v>180</v>
      </c>
      <c r="B414" s="11">
        <v>987</v>
      </c>
      <c r="C414" s="12" t="s">
        <v>66</v>
      </c>
      <c r="D414" s="16" t="s">
        <v>267</v>
      </c>
      <c r="E414" s="16" t="s">
        <v>10</v>
      </c>
      <c r="F414" s="2">
        <f>SUM(F415)</f>
        <v>5393</v>
      </c>
    </row>
    <row r="415" spans="1:6" ht="41.25">
      <c r="A415" s="61" t="s">
        <v>187</v>
      </c>
      <c r="B415" s="11">
        <v>987</v>
      </c>
      <c r="C415" s="12" t="s">
        <v>66</v>
      </c>
      <c r="D415" s="16" t="s">
        <v>328</v>
      </c>
      <c r="E415" s="16" t="s">
        <v>10</v>
      </c>
      <c r="F415" s="2">
        <f>SUM(F417)</f>
        <v>5393</v>
      </c>
    </row>
    <row r="416" spans="1:6" ht="30" customHeight="1">
      <c r="A416" s="57" t="s">
        <v>330</v>
      </c>
      <c r="B416" s="11">
        <v>987</v>
      </c>
      <c r="C416" s="12" t="s">
        <v>66</v>
      </c>
      <c r="D416" s="16" t="s">
        <v>329</v>
      </c>
      <c r="E416" s="16" t="s">
        <v>10</v>
      </c>
      <c r="F416" s="2">
        <f>SUM(F415)</f>
        <v>5393</v>
      </c>
    </row>
    <row r="417" spans="1:6" ht="60.75" customHeight="1">
      <c r="A417" s="49" t="s">
        <v>108</v>
      </c>
      <c r="B417" s="11">
        <v>987</v>
      </c>
      <c r="C417" s="12" t="s">
        <v>66</v>
      </c>
      <c r="D417" s="16" t="s">
        <v>337</v>
      </c>
      <c r="E417" s="16" t="s">
        <v>10</v>
      </c>
      <c r="F417" s="2">
        <f>SUM(F419+F418)</f>
        <v>5393</v>
      </c>
    </row>
    <row r="418" spans="1:6" ht="27">
      <c r="A418" s="52" t="s">
        <v>99</v>
      </c>
      <c r="B418" s="11">
        <v>987</v>
      </c>
      <c r="C418" s="12" t="s">
        <v>66</v>
      </c>
      <c r="D418" s="16" t="s">
        <v>337</v>
      </c>
      <c r="E418" s="16" t="s">
        <v>94</v>
      </c>
      <c r="F418" s="2">
        <v>79.699</v>
      </c>
    </row>
    <row r="419" spans="1:6" ht="13.5">
      <c r="A419" s="52" t="s">
        <v>107</v>
      </c>
      <c r="B419" s="11">
        <v>987</v>
      </c>
      <c r="C419" s="12" t="s">
        <v>66</v>
      </c>
      <c r="D419" s="16" t="s">
        <v>337</v>
      </c>
      <c r="E419" s="16" t="s">
        <v>105</v>
      </c>
      <c r="F419" s="2">
        <v>5313.301</v>
      </c>
    </row>
    <row r="420" spans="1:6" ht="13.5">
      <c r="A420" s="55" t="s">
        <v>89</v>
      </c>
      <c r="B420" s="11">
        <v>951</v>
      </c>
      <c r="C420" s="12" t="s">
        <v>88</v>
      </c>
      <c r="D420" s="16" t="s">
        <v>218</v>
      </c>
      <c r="E420" s="16" t="s">
        <v>10</v>
      </c>
      <c r="F420" s="2">
        <f>SUM(F421)</f>
        <v>12.64</v>
      </c>
    </row>
    <row r="421" spans="1:6" ht="44.25" customHeight="1">
      <c r="A421" s="52" t="s">
        <v>182</v>
      </c>
      <c r="B421" s="11">
        <v>951</v>
      </c>
      <c r="C421" s="12" t="s">
        <v>88</v>
      </c>
      <c r="D421" s="16" t="s">
        <v>305</v>
      </c>
      <c r="E421" s="16" t="s">
        <v>10</v>
      </c>
      <c r="F421" s="2">
        <f>SUM(F422)</f>
        <v>12.64</v>
      </c>
    </row>
    <row r="422" spans="1:6" ht="54.75">
      <c r="A422" s="52" t="s">
        <v>183</v>
      </c>
      <c r="B422" s="11">
        <v>951</v>
      </c>
      <c r="C422" s="12" t="s">
        <v>88</v>
      </c>
      <c r="D422" s="16" t="s">
        <v>306</v>
      </c>
      <c r="E422" s="16" t="s">
        <v>10</v>
      </c>
      <c r="F422" s="2">
        <f>SUM(F423)</f>
        <v>12.64</v>
      </c>
    </row>
    <row r="423" spans="1:6" ht="54.75">
      <c r="A423" s="52" t="s">
        <v>396</v>
      </c>
      <c r="B423" s="11">
        <v>951</v>
      </c>
      <c r="C423" s="12" t="s">
        <v>88</v>
      </c>
      <c r="D423" s="16" t="s">
        <v>308</v>
      </c>
      <c r="E423" s="16" t="s">
        <v>10</v>
      </c>
      <c r="F423" s="2">
        <f>SUM(F424)</f>
        <v>12.64</v>
      </c>
    </row>
    <row r="424" spans="1:6" ht="27">
      <c r="A424" s="52" t="s">
        <v>397</v>
      </c>
      <c r="B424" s="11">
        <v>951</v>
      </c>
      <c r="C424" s="12" t="s">
        <v>88</v>
      </c>
      <c r="D424" s="12" t="s">
        <v>310</v>
      </c>
      <c r="E424" s="15" t="s">
        <v>10</v>
      </c>
      <c r="F424" s="2">
        <f>SUM(F425)</f>
        <v>12.64</v>
      </c>
    </row>
    <row r="425" spans="1:6" ht="30" customHeight="1">
      <c r="A425" s="57" t="s">
        <v>151</v>
      </c>
      <c r="B425" s="11">
        <v>951</v>
      </c>
      <c r="C425" s="15" t="s">
        <v>88</v>
      </c>
      <c r="D425" s="12" t="s">
        <v>310</v>
      </c>
      <c r="E425" s="15" t="s">
        <v>104</v>
      </c>
      <c r="F425" s="2">
        <v>12.64</v>
      </c>
    </row>
    <row r="426" spans="1:21" ht="13.5">
      <c r="A426" s="58" t="s">
        <v>109</v>
      </c>
      <c r="B426" s="11">
        <v>987</v>
      </c>
      <c r="C426" s="50" t="s">
        <v>27</v>
      </c>
      <c r="D426" s="46" t="s">
        <v>218</v>
      </c>
      <c r="E426" s="50" t="s">
        <v>10</v>
      </c>
      <c r="F426" s="47">
        <f>SUM(F427)</f>
        <v>5162.102</v>
      </c>
      <c r="G426" s="47">
        <f aca="true" t="shared" si="8" ref="G426:U426">SUM(G427)</f>
        <v>0</v>
      </c>
      <c r="H426" s="47">
        <f t="shared" si="8"/>
        <v>0</v>
      </c>
      <c r="I426" s="47">
        <f t="shared" si="8"/>
        <v>0</v>
      </c>
      <c r="J426" s="47">
        <f t="shared" si="8"/>
        <v>0</v>
      </c>
      <c r="K426" s="47">
        <f t="shared" si="8"/>
        <v>0</v>
      </c>
      <c r="L426" s="47">
        <f t="shared" si="8"/>
        <v>0</v>
      </c>
      <c r="M426" s="47">
        <f t="shared" si="8"/>
        <v>0</v>
      </c>
      <c r="N426" s="47">
        <f t="shared" si="8"/>
        <v>0</v>
      </c>
      <c r="O426" s="47">
        <f t="shared" si="8"/>
        <v>0</v>
      </c>
      <c r="P426" s="47">
        <f t="shared" si="8"/>
        <v>0</v>
      </c>
      <c r="Q426" s="47">
        <f t="shared" si="8"/>
        <v>0</v>
      </c>
      <c r="R426" s="47">
        <f t="shared" si="8"/>
        <v>0</v>
      </c>
      <c r="S426" s="47">
        <f t="shared" si="8"/>
        <v>0</v>
      </c>
      <c r="T426" s="47">
        <f t="shared" si="8"/>
        <v>0</v>
      </c>
      <c r="U426" s="47">
        <f t="shared" si="8"/>
        <v>0</v>
      </c>
    </row>
    <row r="427" spans="1:6" ht="27">
      <c r="A427" s="56" t="s">
        <v>152</v>
      </c>
      <c r="B427" s="11">
        <v>987</v>
      </c>
      <c r="C427" s="12" t="s">
        <v>153</v>
      </c>
      <c r="D427" s="12" t="s">
        <v>218</v>
      </c>
      <c r="E427" s="12" t="s">
        <v>10</v>
      </c>
      <c r="F427" s="13">
        <f>SUM(F428)</f>
        <v>5162.102</v>
      </c>
    </row>
    <row r="428" spans="1:6" ht="45" customHeight="1">
      <c r="A428" s="61" t="s">
        <v>373</v>
      </c>
      <c r="B428" s="11">
        <v>987</v>
      </c>
      <c r="C428" s="12" t="s">
        <v>153</v>
      </c>
      <c r="D428" s="12" t="s">
        <v>317</v>
      </c>
      <c r="E428" s="12" t="s">
        <v>10</v>
      </c>
      <c r="F428" s="13">
        <f>SUM(F429)</f>
        <v>5162.102</v>
      </c>
    </row>
    <row r="429" spans="1:6" ht="41.25">
      <c r="A429" s="61" t="s">
        <v>319</v>
      </c>
      <c r="B429" s="11">
        <v>987</v>
      </c>
      <c r="C429" s="12" t="s">
        <v>153</v>
      </c>
      <c r="D429" s="12" t="s">
        <v>318</v>
      </c>
      <c r="E429" s="12" t="s">
        <v>10</v>
      </c>
      <c r="F429" s="13">
        <f>SUM(F430+F432+F434)</f>
        <v>5162.102</v>
      </c>
    </row>
    <row r="430" spans="1:6" ht="13.5">
      <c r="A430" s="52" t="s">
        <v>320</v>
      </c>
      <c r="B430" s="11">
        <v>987</v>
      </c>
      <c r="C430" s="12" t="s">
        <v>153</v>
      </c>
      <c r="D430" s="12" t="s">
        <v>321</v>
      </c>
      <c r="E430" s="12" t="s">
        <v>10</v>
      </c>
      <c r="F430" s="13">
        <f>SUM(F431)</f>
        <v>272.5</v>
      </c>
    </row>
    <row r="431" spans="1:6" ht="29.25" customHeight="1">
      <c r="A431" s="57" t="s">
        <v>151</v>
      </c>
      <c r="B431" s="11">
        <v>987</v>
      </c>
      <c r="C431" s="12" t="s">
        <v>153</v>
      </c>
      <c r="D431" s="12" t="s">
        <v>321</v>
      </c>
      <c r="E431" s="12" t="s">
        <v>104</v>
      </c>
      <c r="F431" s="13">
        <v>272.5</v>
      </c>
    </row>
    <row r="432" spans="1:6" ht="13.5">
      <c r="A432" s="52" t="s">
        <v>361</v>
      </c>
      <c r="B432" s="11">
        <v>987</v>
      </c>
      <c r="C432" s="12" t="s">
        <v>153</v>
      </c>
      <c r="D432" s="12" t="s">
        <v>362</v>
      </c>
      <c r="E432" s="12" t="s">
        <v>10</v>
      </c>
      <c r="F432" s="13">
        <f>SUM(F433)</f>
        <v>4762.102</v>
      </c>
    </row>
    <row r="433" spans="1:6" ht="30" customHeight="1">
      <c r="A433" s="57" t="s">
        <v>151</v>
      </c>
      <c r="B433" s="11">
        <v>987</v>
      </c>
      <c r="C433" s="12" t="s">
        <v>153</v>
      </c>
      <c r="D433" s="12" t="s">
        <v>362</v>
      </c>
      <c r="E433" s="12" t="s">
        <v>104</v>
      </c>
      <c r="F433" s="13">
        <v>4762.102</v>
      </c>
    </row>
    <row r="434" spans="1:6" ht="13.5">
      <c r="A434" s="68" t="s">
        <v>394</v>
      </c>
      <c r="B434" s="11">
        <v>987</v>
      </c>
      <c r="C434" s="12" t="s">
        <v>153</v>
      </c>
      <c r="D434" s="12" t="s">
        <v>395</v>
      </c>
      <c r="E434" s="12" t="s">
        <v>10</v>
      </c>
      <c r="F434" s="13">
        <f>SUM(F435)</f>
        <v>127.5</v>
      </c>
    </row>
    <row r="435" spans="1:6" ht="31.5" customHeight="1">
      <c r="A435" s="57" t="s">
        <v>151</v>
      </c>
      <c r="B435" s="11">
        <v>987</v>
      </c>
      <c r="C435" s="12" t="s">
        <v>153</v>
      </c>
      <c r="D435" s="12" t="s">
        <v>395</v>
      </c>
      <c r="E435" s="12" t="s">
        <v>104</v>
      </c>
      <c r="F435" s="13">
        <v>127.5</v>
      </c>
    </row>
    <row r="436" spans="1:21" ht="13.5">
      <c r="A436" s="63" t="s">
        <v>67</v>
      </c>
      <c r="B436" s="11"/>
      <c r="C436" s="11"/>
      <c r="D436" s="11"/>
      <c r="E436" s="11"/>
      <c r="F436" s="31">
        <f aca="true" t="shared" si="9" ref="F436:U436">SUM(F9+F31+F318)</f>
        <v>466843.402</v>
      </c>
      <c r="G436" s="31" t="e">
        <f t="shared" si="9"/>
        <v>#REF!</v>
      </c>
      <c r="H436" s="31" t="e">
        <f t="shared" si="9"/>
        <v>#REF!</v>
      </c>
      <c r="I436" s="31" t="e">
        <f t="shared" si="9"/>
        <v>#REF!</v>
      </c>
      <c r="J436" s="31" t="e">
        <f t="shared" si="9"/>
        <v>#REF!</v>
      </c>
      <c r="K436" s="31" t="e">
        <f t="shared" si="9"/>
        <v>#REF!</v>
      </c>
      <c r="L436" s="31" t="e">
        <f t="shared" si="9"/>
        <v>#REF!</v>
      </c>
      <c r="M436" s="31" t="e">
        <f t="shared" si="9"/>
        <v>#REF!</v>
      </c>
      <c r="N436" s="31" t="e">
        <f t="shared" si="9"/>
        <v>#REF!</v>
      </c>
      <c r="O436" s="31" t="e">
        <f t="shared" si="9"/>
        <v>#REF!</v>
      </c>
      <c r="P436" s="31" t="e">
        <f t="shared" si="9"/>
        <v>#REF!</v>
      </c>
      <c r="Q436" s="31">
        <f t="shared" si="9"/>
        <v>0</v>
      </c>
      <c r="R436" s="31">
        <f t="shared" si="9"/>
        <v>0</v>
      </c>
      <c r="S436" s="31">
        <f t="shared" si="9"/>
        <v>0</v>
      </c>
      <c r="T436" s="31">
        <f t="shared" si="9"/>
        <v>0</v>
      </c>
      <c r="U436" s="31">
        <f t="shared" si="9"/>
        <v>0</v>
      </c>
    </row>
    <row r="438" spans="4:6" ht="13.5" hidden="1">
      <c r="D438" s="42" t="s">
        <v>126</v>
      </c>
      <c r="F438" s="43">
        <f>SUM(F33+F38+F61+F244)</f>
        <v>20848.239999999998</v>
      </c>
    </row>
    <row r="439" spans="4:6" ht="16.5" customHeight="1" hidden="1">
      <c r="D439" s="42" t="s">
        <v>127</v>
      </c>
      <c r="F439" s="43">
        <f>SUM(F76)</f>
        <v>13572.199999999999</v>
      </c>
    </row>
    <row r="440" ht="13.5" hidden="1">
      <c r="F440" s="43" t="e">
        <f>SUM(#REF!+#REF!+#REF!+#REF!+#REF!+#REF!+#REF!+#REF!+F290+F283+#REF!+F257+#REF!+#REF!+#REF!+#REF!+#REF!)</f>
        <v>#REF!</v>
      </c>
    </row>
    <row r="441" spans="4:6" ht="13.5" hidden="1">
      <c r="D441" s="42" t="s">
        <v>134</v>
      </c>
      <c r="F441" s="43">
        <f>SUM(F11)</f>
        <v>2349.7000000000003</v>
      </c>
    </row>
    <row r="442" spans="4:6" ht="13.5" hidden="1">
      <c r="D442" s="42" t="s">
        <v>129</v>
      </c>
      <c r="F442" s="43">
        <f>SUM(F231)</f>
        <v>10343.8</v>
      </c>
    </row>
    <row r="443" spans="4:6" ht="13.5" hidden="1">
      <c r="D443" s="42" t="s">
        <v>130</v>
      </c>
      <c r="F443" s="43" t="e">
        <f>SUM(#REF!+#REF!+#REF!+#REF!+#REF!+#REF!)</f>
        <v>#REF!</v>
      </c>
    </row>
    <row r="444" spans="4:6" ht="13.5" hidden="1">
      <c r="D444" s="42" t="s">
        <v>135</v>
      </c>
      <c r="F444" s="43">
        <f>SUM(F27)</f>
        <v>1052.72</v>
      </c>
    </row>
    <row r="445" spans="4:6" ht="13.5" hidden="1">
      <c r="D445" s="42" t="s">
        <v>148</v>
      </c>
      <c r="F445" s="43">
        <f>SUM(F23)</f>
        <v>3831.7799999999997</v>
      </c>
    </row>
    <row r="446" spans="4:6" ht="13.5" hidden="1">
      <c r="D446" s="42" t="s">
        <v>131</v>
      </c>
      <c r="F446" s="43" t="e">
        <f>SUM(F82+F88+F91+F94+F125+F198+#REF!+#REF!+#REF!+#REF!+F308+#REF!+#REF!+#REF!+#REF!+#REF!)</f>
        <v>#REF!</v>
      </c>
    </row>
    <row r="447" spans="4:6" ht="13.5" hidden="1">
      <c r="D447" s="42" t="s">
        <v>132</v>
      </c>
      <c r="F447" s="43">
        <f>SUM(F53+F65+F68+F70+F161+F265+F297+F309)</f>
        <v>6817.259</v>
      </c>
    </row>
    <row r="448" spans="4:6" ht="13.5" hidden="1">
      <c r="D448" s="42" t="s">
        <v>133</v>
      </c>
      <c r="F448" s="43" t="e">
        <f>SUM(F450:F462)</f>
        <v>#REF!</v>
      </c>
    </row>
    <row r="449" ht="13.5" hidden="1"/>
    <row r="450" spans="4:6" ht="13.5" hidden="1">
      <c r="D450" s="42" t="s">
        <v>136</v>
      </c>
      <c r="F450" s="43" t="e">
        <f>SUM(#REF!)</f>
        <v>#REF!</v>
      </c>
    </row>
    <row r="451" spans="4:6" ht="13.5" hidden="1">
      <c r="D451" s="42" t="s">
        <v>137</v>
      </c>
      <c r="F451" s="43" t="e">
        <f>SUM(#REF!+#REF!)</f>
        <v>#REF!</v>
      </c>
    </row>
    <row r="452" spans="4:6" ht="13.5" hidden="1">
      <c r="D452" s="42" t="s">
        <v>138</v>
      </c>
      <c r="F452" s="43" t="e">
        <f>SUM(#REF!+#REF!)</f>
        <v>#REF!</v>
      </c>
    </row>
    <row r="453" spans="4:6" ht="13.5" hidden="1">
      <c r="D453" s="42" t="s">
        <v>139</v>
      </c>
      <c r="F453" s="43" t="e">
        <f>SUM(#REF!+#REF!)</f>
        <v>#REF!</v>
      </c>
    </row>
    <row r="454" spans="4:6" ht="13.5" hidden="1">
      <c r="D454" s="42" t="s">
        <v>140</v>
      </c>
      <c r="F454" s="43" t="e">
        <f>SUM(#REF!+#REF!)</f>
        <v>#REF!</v>
      </c>
    </row>
    <row r="455" spans="4:6" ht="13.5" hidden="1">
      <c r="D455" s="42" t="s">
        <v>141</v>
      </c>
      <c r="F455" s="43">
        <f>SUM(F166)</f>
        <v>0</v>
      </c>
    </row>
    <row r="456" spans="4:6" ht="13.5" hidden="1">
      <c r="D456" s="42" t="s">
        <v>142</v>
      </c>
      <c r="F456" s="43" t="e">
        <f>SUM(#REF!+#REF!+F101)</f>
        <v>#REF!</v>
      </c>
    </row>
    <row r="457" spans="4:6" ht="13.5" hidden="1">
      <c r="D457" s="42" t="s">
        <v>128</v>
      </c>
      <c r="F457" s="43">
        <f>SUM(F105)</f>
        <v>6573.422</v>
      </c>
    </row>
    <row r="458" spans="4:6" ht="13.5" hidden="1">
      <c r="D458" s="42" t="s">
        <v>143</v>
      </c>
      <c r="F458" s="43">
        <f>SUM(F277)</f>
        <v>154.45</v>
      </c>
    </row>
    <row r="459" spans="4:6" ht="13.5" hidden="1">
      <c r="D459" s="42" t="s">
        <v>144</v>
      </c>
      <c r="F459" s="43">
        <f>SUM(F283)</f>
        <v>64.91</v>
      </c>
    </row>
    <row r="460" spans="4:6" ht="13.5" hidden="1">
      <c r="D460" s="42" t="s">
        <v>145</v>
      </c>
      <c r="F460" s="43" t="e">
        <f>SUM(#REF!)</f>
        <v>#REF!</v>
      </c>
    </row>
    <row r="461" spans="4:6" ht="13.5" hidden="1">
      <c r="D461" s="42" t="s">
        <v>146</v>
      </c>
      <c r="F461" s="43">
        <f>SUM(F255)</f>
        <v>25816.4</v>
      </c>
    </row>
    <row r="462" spans="4:6" ht="13.5" hidden="1">
      <c r="D462" s="42" t="s">
        <v>147</v>
      </c>
      <c r="F462" s="43">
        <f>SUM(F291)</f>
        <v>0</v>
      </c>
    </row>
  </sheetData>
  <sheetProtection/>
  <mergeCells count="6">
    <mergeCell ref="A5:F5"/>
    <mergeCell ref="A6:F6"/>
    <mergeCell ref="D1:F1"/>
    <mergeCell ref="D2:F2"/>
    <mergeCell ref="D3:E3"/>
    <mergeCell ref="A4:F4"/>
  </mergeCells>
  <printOptions/>
  <pageMargins left="0.6" right="0.16" top="0.25" bottom="0.26" header="0.24" footer="0.19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Финансовый зам</cp:lastModifiedBy>
  <cp:lastPrinted>2016-12-29T04:59:57Z</cp:lastPrinted>
  <dcterms:created xsi:type="dcterms:W3CDTF">1996-10-08T23:32:33Z</dcterms:created>
  <dcterms:modified xsi:type="dcterms:W3CDTF">2016-12-29T06:40:02Z</dcterms:modified>
  <cp:category/>
  <cp:version/>
  <cp:contentType/>
  <cp:contentStatus/>
</cp:coreProperties>
</file>