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85" activeTab="0"/>
  </bookViews>
  <sheets>
    <sheet name="Лист1" sheetId="1" r:id="rId1"/>
  </sheets>
  <definedNames>
    <definedName name="_xlnm.Print_Area" localSheetId="0">'Лист1'!$A$1:$C$176</definedName>
  </definedNames>
  <calcPr fullCalcOnLoad="1"/>
</workbook>
</file>

<file path=xl/sharedStrings.xml><?xml version="1.0" encoding="utf-8"?>
<sst xmlns="http://schemas.openxmlformats.org/spreadsheetml/2006/main" count="328" uniqueCount="322">
  <si>
    <t>Наименование</t>
  </si>
  <si>
    <t>Целевая статья</t>
  </si>
  <si>
    <t>Непрограммные направления деятельности муниципального образования</t>
  </si>
  <si>
    <t>Глава муниципального образования</t>
  </si>
  <si>
    <t>Центральный аппарат муниципального образования</t>
  </si>
  <si>
    <t>Депутаты представительного органа муниципального образования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</si>
  <si>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</si>
  <si>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Руководитель контрольно-счетной палаты муниципального образования и его заместители</t>
  </si>
  <si>
    <t>Проведение выборов в представительные органы муниципального образования</t>
  </si>
  <si>
    <t>Расходы, связанные с содержанием  помещений, находящимися  в  муниципальной  казне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</si>
  <si>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</si>
  <si>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выплаты  по  обязательствам муниципального образования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</si>
  <si>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</si>
  <si>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 xml:space="preserve">Государственная регистрация актов гражданского состояния 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</si>
  <si>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</si>
  <si>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</si>
  <si>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</si>
  <si>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предоставлению государственных и муниципальных услуг</t>
  </si>
  <si>
    <t>0812009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</si>
  <si>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</si>
  <si>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Осуществление первичного воинского учета на территориях, где отсутствуют военные комиссариаты</t>
  </si>
  <si>
    <t>Мероприятия направленные на возмещение затрат по осуществлению пассажирских перевозок</t>
  </si>
  <si>
    <t>Мероприятия  по  землеустройству  и   землепользованию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</si>
  <si>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</si>
  <si>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</si>
  <si>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</si>
  <si>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</si>
  <si>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0110000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</si>
  <si>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</si>
  <si>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0115059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</si>
  <si>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</si>
  <si>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</si>
  <si>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Субвенции на обеспечение обучающихся в младших классах (1-4 включительно) бесплатным питанием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</si>
  <si>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</si>
  <si>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</si>
  <si>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</si>
  <si>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</si>
  <si>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Доплаты к пенсиям муниципальных служащих</t>
  </si>
  <si>
    <t>Резервный фонд администрации Кавалеровского  муниципального  района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</si>
  <si>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</si>
  <si>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публикации в средствах массовой информации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</si>
  <si>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</si>
  <si>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</si>
  <si>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Поддержка  мер  по  обеспечению  сбалансированности бюджетов  поселений  на выплату  заработной платы</t>
  </si>
  <si>
    <t>Учреждение:  Администрация  Кавалеровского муниципального  района</t>
  </si>
  <si>
    <t>ВСЕГО РАСХОДОВ</t>
  </si>
  <si>
    <t>9901011</t>
  </si>
  <si>
    <t>Расходы на составление схемы размещения рекламных конструкций</t>
  </si>
  <si>
    <t>Распределение</t>
  </si>
  <si>
    <t>Сумма,  тысяч рублей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</si>
  <si>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</si>
  <si>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0609230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</si>
  <si>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</si>
  <si>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0119202</t>
  </si>
  <si>
    <t>0139222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</si>
  <si>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</si>
  <si>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</si>
  <si>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9901012</t>
  </si>
  <si>
    <t>Расходы на содержание жилищного фонда</t>
  </si>
  <si>
    <t>Содержание мест захоронения на территории муниципального района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</si>
  <si>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</si>
  <si>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переданых полномочий поселениям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</si>
  <si>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</si>
  <si>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</si>
  <si>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</si>
  <si>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</si>
  <si>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</si>
  <si>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</si>
  <si>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</si>
  <si>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</si>
  <si>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9909949900</t>
  </si>
  <si>
    <t>9909959300</t>
  </si>
  <si>
    <t>9909993010</t>
  </si>
  <si>
    <t>9909993030</t>
  </si>
  <si>
    <t>9909993100</t>
  </si>
  <si>
    <t>0500120140</t>
  </si>
  <si>
    <t>Участие в конференциях и семинарах по противодействию коррупции</t>
  </si>
  <si>
    <t>0700120070</t>
  </si>
  <si>
    <t>Повышение энергетической эффективности в муниципальных учреждениях</t>
  </si>
  <si>
    <t>0810141000</t>
  </si>
  <si>
    <t>0810192070</t>
  </si>
  <si>
    <t>0820120100</t>
  </si>
  <si>
    <t>Применение информационно-коммуникационных технологий</t>
  </si>
  <si>
    <t>1100000000</t>
  </si>
  <si>
    <t>Обнаружение и уничтожение очагов произрастания дикорастущей конопли</t>
  </si>
  <si>
    <t>Информационно-пропагандистская и просветительская работа по информированию населения</t>
  </si>
  <si>
    <t>9909951180</t>
  </si>
  <si>
    <t>9909993040</t>
  </si>
  <si>
    <t>0200120080</t>
  </si>
  <si>
    <t>9909910060</t>
  </si>
  <si>
    <t>9909910050</t>
  </si>
  <si>
    <t>0700120250</t>
  </si>
  <si>
    <t>Проведение экспертизы жилищно-коммунального комплекса</t>
  </si>
  <si>
    <t>0700120240</t>
  </si>
  <si>
    <t>Подготовка к осенне-зимнему периоду котельных в сельских поселениях</t>
  </si>
  <si>
    <t>9909910130</t>
  </si>
  <si>
    <t>9909993120</t>
  </si>
  <si>
    <t>0100142000</t>
  </si>
  <si>
    <t>0100193070</t>
  </si>
  <si>
    <t>0110120050</t>
  </si>
  <si>
    <t>0100142100</t>
  </si>
  <si>
    <t>0100142300</t>
  </si>
  <si>
    <t>0100193050</t>
  </si>
  <si>
    <t>0100193060</t>
  </si>
  <si>
    <t>0120120010</t>
  </si>
  <si>
    <t>Модернизация системы общего образования</t>
  </si>
  <si>
    <t>0130120030</t>
  </si>
  <si>
    <t>0900142200</t>
  </si>
  <si>
    <t>0140120040</t>
  </si>
  <si>
    <t>Организация отдыха, оздоровления и занятости детей</t>
  </si>
  <si>
    <t>0140193080</t>
  </si>
  <si>
    <t>0100120400</t>
  </si>
  <si>
    <t>0100145200</t>
  </si>
  <si>
    <t>0150120020</t>
  </si>
  <si>
    <t>Пожарная безопасность</t>
  </si>
  <si>
    <t>0900120190</t>
  </si>
  <si>
    <t>1110120210</t>
  </si>
  <si>
    <t>1110000000</t>
  </si>
  <si>
    <t>0900120150</t>
  </si>
  <si>
    <t>Проведение культурно-массовых мероприятий</t>
  </si>
  <si>
    <t>0400120130</t>
  </si>
  <si>
    <t>0110193090</t>
  </si>
  <si>
    <t>0310120110</t>
  </si>
  <si>
    <t>Субсидии на оказание поддержки социально ориентированным некоммерческим организациям</t>
  </si>
  <si>
    <t>0310120180</t>
  </si>
  <si>
    <t>Оказание адресной помощи</t>
  </si>
  <si>
    <t>0320120120</t>
  </si>
  <si>
    <t>Создание доступной среды жизнедеятельности инвалидов</t>
  </si>
  <si>
    <t>1000120160</t>
  </si>
  <si>
    <t>Проведение спортивных мероприятий</t>
  </si>
  <si>
    <t>0400120170</t>
  </si>
  <si>
    <t>9909961120</t>
  </si>
  <si>
    <t>9909961130</t>
  </si>
  <si>
    <t>9909962100</t>
  </si>
  <si>
    <t>9909900000</t>
  </si>
  <si>
    <t>1000000000</t>
  </si>
  <si>
    <t>0900000000</t>
  </si>
  <si>
    <t>0820000000</t>
  </si>
  <si>
    <t>0810000000</t>
  </si>
  <si>
    <t>0800000000</t>
  </si>
  <si>
    <t>0700000000</t>
  </si>
  <si>
    <t>0500000000</t>
  </si>
  <si>
    <t>0400000000</t>
  </si>
  <si>
    <t>0320000000</t>
  </si>
  <si>
    <t>0310000000</t>
  </si>
  <si>
    <t>0300000000</t>
  </si>
  <si>
    <t>0200000000</t>
  </si>
  <si>
    <t>0150000000</t>
  </si>
  <si>
    <t>0140000000</t>
  </si>
  <si>
    <t>0130000000</t>
  </si>
  <si>
    <t>0120000000</t>
  </si>
  <si>
    <t>0110000000</t>
  </si>
  <si>
    <t>0100000000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</si>
  <si>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</si>
  <si>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</si>
  <si>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</si>
  <si>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</si>
  <si>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</si>
  <si>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Развитие материально-технической базы  в дошкольных учреждениях</t>
  </si>
  <si>
    <t>Муниципальная программа "Социальная поддержка населения Кавалеровского муниципального района на 2018-2020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</si>
  <si>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</si>
  <si>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</si>
  <si>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Муниципальная программа "Развитие культуры и молодежной политики в Кавалеровском муниципальном районе на 2018-2020 г.г."</t>
  </si>
  <si>
    <t>Муниципальная программа «Развитие физической культуры и спорта в Кавалеровском муниципальном районе» на 2018-2020  гг.</t>
  </si>
  <si>
    <t>Председатель представительного органа муниципального образования</t>
  </si>
  <si>
    <t>9909921100</t>
  </si>
  <si>
    <t>9909910010</t>
  </si>
  <si>
    <t xml:space="preserve">Установка и обслуживание систем видеонаблюдения в учреждениях </t>
  </si>
  <si>
    <t>Развитие материально-технической базы  в общеобразовательных учреждениях</t>
  </si>
  <si>
    <t>Подпрограмма "Развитие системы дошкольного  образования Кавалеровского  муниципального  района"</t>
  </si>
  <si>
    <t>Подпрограмма "Модернизация системы общего образования в  Кавалеровском муниципальном  районе"</t>
  </si>
  <si>
    <t>Подпрограмма "Информатизация  системы  образования на 2015-2017 годы"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</si>
  <si>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района"</t>
  </si>
  <si>
    <t>Подпрограмма "Пожарная безопасность  муниципальных  образовательных  учреждений"</t>
  </si>
  <si>
    <t>9909949901</t>
  </si>
  <si>
    <t>Расходы на обеспечение деятельности (оказание услуг, выполнение работ) муниципальных учреждений по исполнению переданных полномочий от поселений</t>
  </si>
  <si>
    <t>Мероприятия  в  области  жилищного  хозяйства</t>
  </si>
  <si>
    <t>9909910100</t>
  </si>
  <si>
    <t>0600120060</t>
  </si>
  <si>
    <t>9909910070</t>
  </si>
  <si>
    <t>Подпрограмма "Доступная среда на 2018-2020 годы"</t>
  </si>
  <si>
    <t>9909993110</t>
  </si>
  <si>
    <t xml:space="preserve">Организация благоустройства в части исполнения переданных полномочий от поселений </t>
  </si>
  <si>
    <t>9909910140</t>
  </si>
  <si>
    <t>0600000000</t>
  </si>
  <si>
    <t>03201L0270</t>
  </si>
  <si>
    <t>03201R0270</t>
  </si>
  <si>
    <t>Создание доступной среды жизнедеятельности инвалидов в рамках софинансирования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</si>
  <si>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</t>
  </si>
  <si>
    <t>0900142401</t>
  </si>
  <si>
    <t>Расходы на повышение средней заработной платы работников учреждения культуры, в целях исполнения Указа Президента РФ</t>
  </si>
  <si>
    <t>Субсидия из краевого бюджета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</si>
  <si>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0900192480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</si>
  <si>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2019-2021 годы"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</si>
  <si>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2019- 2021 годы"</t>
  </si>
  <si>
    <t>Подпрограмма "Профилактика терроризма и экстремизма в  Кавалеровском муниципальном районе на 2019-2021 годы"</t>
  </si>
  <si>
    <t>Подпрограмма "Противодействие употреблению наркотиков и их незаконному обороту в Кавалеровском  муниципальном районе на 2019-2021 годы"</t>
  </si>
  <si>
    <t>Подпрограмма "Профилактика правонарушений и преступлений в Кавалеровском муниципальном районе на 2019-2021 годы"</t>
  </si>
  <si>
    <t>0400120250</t>
  </si>
  <si>
    <t>1000120260</t>
  </si>
  <si>
    <t>Строительство крытого ледового катка (включая расходы на проектно-сметную документацию)</t>
  </si>
  <si>
    <t>Повышение квалификации, профессиональная переподготовка, обучение по профильным направлениям деятельности</t>
  </si>
  <si>
    <t>1000120270</t>
  </si>
  <si>
    <t>Капитальный ремонт баскетбольной площадки</t>
  </si>
  <si>
    <t>Расходы по территориальному и генеральному планированию</t>
  </si>
  <si>
    <t>9909993130</t>
  </si>
  <si>
    <t>Субвенции на 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</si>
  <si>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0200192390</t>
  </si>
  <si>
    <t>9909910051</t>
  </si>
  <si>
    <t>Расходы на територриальное и генеральное планирование городского поселения по передаваемым полномочиям</t>
  </si>
  <si>
    <t>9909992620</t>
  </si>
  <si>
    <t>Субсидии на обеспечение граждан твердым топливом (дровами)</t>
  </si>
  <si>
    <t>0110192010</t>
  </si>
  <si>
    <t>Субсидии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</t>
  </si>
  <si>
    <t>0100193150</t>
  </si>
  <si>
    <t>Субвенции на обеспечение бесплатным питанием детей, обучающихся в муниципальных общеобразовательных учреждениях</t>
  </si>
  <si>
    <t>0120192340</t>
  </si>
  <si>
    <t>0900192540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</si>
  <si>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</si>
  <si>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МАУ ЦК</t>
  </si>
  <si>
    <t>9909910040</t>
  </si>
  <si>
    <t>0900120280</t>
  </si>
  <si>
    <t>Капитальный и текущий ремонт муниципальных учреждений культуры и искусства Кавалеровского муниципального района</t>
  </si>
  <si>
    <t>0110192020</t>
  </si>
  <si>
    <t>01101S2010</t>
  </si>
  <si>
    <t>01101S2020</t>
  </si>
  <si>
    <t>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за счет средств местного бюджета</t>
  </si>
  <si>
    <t>01201S2340</t>
  </si>
  <si>
    <t>Создание в общеобразовательных организациях расположенных в сельской местности, условий для занятий физической культурой и спортом за счет средств местного бюджета</t>
  </si>
  <si>
    <t>Капитальный ремонт зданий муниципальных общеобразовательных учреждений за счет средств местного бюджета</t>
  </si>
  <si>
    <t>02001S2390</t>
  </si>
  <si>
    <t>Капитальный ремонт и ремонт автомобильных дорог общего пользования населенных пунктов за счет средств местного бюджета</t>
  </si>
  <si>
    <t>0900120193</t>
  </si>
  <si>
    <t>Укрепление материально технической базы муниципальных учреждений культуры и искусства</t>
  </si>
  <si>
    <t>Субсидии из краевого бюджета бюджетам муниципальных образований Приморского края на обеспечение учреждений культуры передвижными многофункциональными центрами (автоклубами)</t>
  </si>
  <si>
    <t>Субсидии из краевого бюджета бюджетам муниципальных образований Приморского края наобеспечение учреждений культуры автоклубами</t>
  </si>
  <si>
    <t>Оснащение образовательных учреждений в сфере культуры (детсие школы искусств и училищ) музыкальными инструментами, оборудованием и учебными материалами за счет средств местного бюджета</t>
  </si>
  <si>
    <t>Обеспечение учреждений культуры передвижными многофункциональными центрами (автоклубами) за счет средств местного бюджета</t>
  </si>
  <si>
    <t>09001S2540</t>
  </si>
  <si>
    <t>Комплектование книжных фондов и обеспечение информационно-техническим оборудованием библиотек за счет средств местного бюджета</t>
  </si>
  <si>
    <t>Субсидии из краевого бюджета бюджетам муниципальных образований Приморского края на развитие спортивной инфраструктуры,  находящейся в муниципальной собственности</t>
  </si>
  <si>
    <t>Развитие спортивной инфраструктуры,  находящейся в муниципальной собственности за счет средств местного бюджета</t>
  </si>
  <si>
    <t>Муниципальная программа "Развитие инвестиционной деятельности и повышение инвестиционной активности на территории Кавалеровского муниципального района на период 2017-2021 годы"</t>
  </si>
  <si>
    <t>Создание обустроенных инвестиционных площадок</t>
  </si>
  <si>
    <t>Обеспечение граждан твердам топливом (дровами) за счет средств местного бюджета</t>
  </si>
  <si>
    <t>9909923800</t>
  </si>
  <si>
    <t>012E250970</t>
  </si>
  <si>
    <t>012E2L0970</t>
  </si>
  <si>
    <t>Подпрограмма "Меры социальной поддержки студентам, обучающимся на педагогических специальностях и педагогам при трудоустройстве в школы Кавалеровского муниципального района"</t>
  </si>
  <si>
    <t>0160000000</t>
  </si>
  <si>
    <t>0160120090</t>
  </si>
  <si>
    <t>090A155191</t>
  </si>
  <si>
    <t>090A155192</t>
  </si>
  <si>
    <t>090A192660</t>
  </si>
  <si>
    <t>090A1L5192</t>
  </si>
  <si>
    <t>100P552280</t>
  </si>
  <si>
    <t>100P592190</t>
  </si>
  <si>
    <t>100P5S2190</t>
  </si>
  <si>
    <t>100P5L2280</t>
  </si>
  <si>
    <t xml:space="preserve">Оснащение объектов спортивной инфраструктуры спортивно-технологическим оборудованием за счет средств местного бюджета </t>
  </si>
  <si>
    <t>Субсидии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</si>
  <si>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100P592630</t>
  </si>
  <si>
    <t>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местного бюджета</t>
  </si>
  <si>
    <t>100P5S2630</t>
  </si>
  <si>
    <t>Субсидии из краевого бюджета бюджетам муниципальных образований Приморского края на оснащение образовательных учреждений в сфере культуры (детские школы искусств и училищ) музыкальными инструментами, оборудованием и учебными материалами</t>
  </si>
  <si>
    <t xml:space="preserve">бюджетных ассигнований из бюджета Кавалеровского  муниципального  района по муниципальным программам, предусмотренным к финансированию из  бюджета муниципального района на 2020 год    </t>
  </si>
  <si>
    <t>9909993160</t>
  </si>
  <si>
    <t>Субвенции на реализацию государственных полномочий органов опеки и попечительства в отношении несовершеннолетних</t>
  </si>
  <si>
    <t>99099М0820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</si>
  <si>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</si>
  <si>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0900192050</t>
  </si>
  <si>
    <t>02001L5670</t>
  </si>
  <si>
    <t>Проектирование и строительство очистных сооружений</t>
  </si>
  <si>
    <t>9909910150</t>
  </si>
  <si>
    <t>011Р252320</t>
  </si>
  <si>
    <t>09001L5191</t>
  </si>
  <si>
    <t>09001S2050</t>
  </si>
  <si>
    <t>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</si>
  <si>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1000120310</t>
  </si>
  <si>
    <t xml:space="preserve">Создание и модернизация материально-технической спортивной базы для развиятия массовой физической культуры и спорта </t>
  </si>
  <si>
    <t>13001S2620</t>
  </si>
  <si>
    <t>Резервный фонд Администрации Приморского края для ликвидации чрезвычайных ситуаций природного и тезногенного характера</t>
  </si>
  <si>
    <t>Муниципальная программа "Развитие системы образования Кавалеровского муниципального района на 2015-2021 годы"</t>
  </si>
  <si>
    <t>Муниципальная программа "Комплексного развития транспортной инфраструктуры Устиновского сельского поселения Кавалеровского муниципального района Приморского края на 2019 - 2030 годы"</t>
  </si>
  <si>
    <t xml:space="preserve">Муниципальная программа "Развитие малого и среднего предпринимательства в Кавалеровском муниципальном районе" на 2017-2021 годы"  </t>
  </si>
  <si>
    <t xml:space="preserve"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2017-2020 годы»
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</si>
  <si>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</si>
  <si>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средств местного бюджета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</si>
  <si>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</si>
  <si>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</si>
  <si>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</si>
  <si>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Строительство, реконструкция автомобильных дорог общего пользования с твердым покрытием в рамках реализации мероприятий по устойчивому развитию сельских территорий</t>
  </si>
  <si>
    <t>Реализация молодежных проектов, поощрение талантливой и активной молодежи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</si>
  <si>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</si>
  <si>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</t>
  </si>
  <si>
    <t>Содержание автомобильных дорог местного значения</t>
  </si>
  <si>
    <t>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местного бюджета</t>
  </si>
  <si>
    <t xml:space="preserve">Муниицпальная программа "Организация обеспечения населения твердым топливом (дровами) на территории Устиновского сельского поселения Кавалеровского муниципального района, на 2019-2021 годы"
</t>
  </si>
  <si>
    <t>тир ПСД 101, с/зал Хруст S 101, рем.трен.зала  S 50</t>
  </si>
  <si>
    <t>010Е254910</t>
  </si>
  <si>
    <t>Субсидии бюджетам муниципальных образований Приморского края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</si>
  <si>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9909952600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</si>
  <si>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</si>
  <si>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9909993050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</si>
  <si>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</si>
  <si>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Предоставление материальной поддержки педагогам</t>
  </si>
  <si>
    <t xml:space="preserve">Выплаты ежемесячной стипендии студентам, обучающимся в профессиональных образовательных учреждениях </t>
  </si>
  <si>
    <t>0160120194</t>
  </si>
  <si>
    <t>010E593140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</si>
  <si>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</si>
  <si>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Субсидии на капитальный ремонт и ремонт дворовых территорий многоквартирных домов</t>
  </si>
  <si>
    <t>Капитальный ремонт и ремонт дворовых территорий многоквартирных домов за счет средств местного бюджета</t>
  </si>
  <si>
    <t>0200192400</t>
  </si>
  <si>
    <t>02001S2400</t>
  </si>
  <si>
    <t>Изготовление проектно-сметной документации на строительство стадиона</t>
  </si>
  <si>
    <t>1000120410</t>
  </si>
  <si>
    <t>Субсидии на развитие спортивной инфраструктуры, находящейся в муниципальной собственности</t>
  </si>
  <si>
    <t>100Р592190</t>
  </si>
  <si>
    <t>Субсидии на организацию физкультурно-спортивной работы по месту жительства</t>
  </si>
  <si>
    <t>Предоставление субсидий бюджетным, автономным учреждениям и иным некоммерческим организациям</t>
  </si>
  <si>
    <t>100Р592220</t>
  </si>
  <si>
    <t>100Р5S2220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</si>
</sst>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#,##0.000_р_."/>
    <numFmt numFmtId="192" formatCode="0.0000"/>
    <numFmt numFmtId="193" formatCode="#,##0.00000_р_."/>
    <numFmt numFmtId="194" formatCode="#,##0.000"/>
    <numFmt numFmtId="195" formatCode="_-* #,##0.00000_р_._-;\-* #,##0.00000_р_._-;_-* &quot;-&quot;?????_р_._-;_-@_-"/>
  </numFmts>
  <fonts count="45">
    <font>
      <sz val="10"/>
      <name val="Arial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 shrinkToFit="1"/>
    </xf>
    <xf numFmtId="49" fontId="5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left" vertical="top" wrapText="1" shrinkToFi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 shrinkToFit="1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wrapText="1" shrinkToFi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 shrinkToFit="1"/>
    </xf>
    <xf numFmtId="49" fontId="5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Alignment="1">
      <alignment wrapText="1" shrinkToFit="1"/>
    </xf>
    <xf numFmtId="0" fontId="2" fillId="0" borderId="0" xfId="52" applyFont="1" applyFill="1" applyAlignment="1">
      <alignment horizontal="right" wrapText="1"/>
      <protection/>
    </xf>
    <xf numFmtId="0" fontId="2" fillId="0" borderId="0" xfId="52" applyFont="1" applyFill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 shrinkToFit="1"/>
    </xf>
    <xf numFmtId="2" fontId="7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 shrinkToFit="1"/>
    </xf>
    <xf numFmtId="0" fontId="6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wrapText="1" shrinkToFit="1"/>
    </xf>
    <xf numFmtId="0" fontId="5" fillId="0" borderId="10" xfId="0" applyFont="1" applyBorder="1" applyAlignment="1">
      <alignment wrapText="1" shrinkToFi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 shrinkToFit="1"/>
    </xf>
    <xf numFmtId="189" fontId="4" fillId="0" borderId="10" xfId="0" applyNumberFormat="1" applyFont="1" applyFill="1" applyBorder="1" applyAlignment="1" applyProtection="1">
      <alignment horizontal="center"/>
      <protection locked="0"/>
    </xf>
    <xf numFmtId="189" fontId="5" fillId="0" borderId="10" xfId="0" applyNumberFormat="1" applyFont="1" applyFill="1" applyBorder="1" applyAlignment="1" applyProtection="1">
      <alignment horizontal="center"/>
      <protection locked="0"/>
    </xf>
    <xf numFmtId="189" fontId="7" fillId="0" borderId="10" xfId="0" applyNumberFormat="1" applyFont="1" applyFill="1" applyBorder="1" applyAlignment="1" applyProtection="1">
      <alignment horizontal="center"/>
      <protection locked="0"/>
    </xf>
    <xf numFmtId="189" fontId="4" fillId="0" borderId="10" xfId="0" applyNumberFormat="1" applyFont="1" applyFill="1" applyBorder="1" applyAlignment="1">
      <alignment horizontal="center" wrapText="1"/>
    </xf>
    <xf numFmtId="189" fontId="5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189" fontId="4" fillId="0" borderId="0" xfId="0" applyNumberFormat="1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9" fontId="9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Border="1" applyAlignment="1">
      <alignment wrapText="1" shrinkToFit="1"/>
    </xf>
    <xf numFmtId="189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top" wrapText="1" shrinkToFit="1"/>
    </xf>
    <xf numFmtId="0" fontId="0" fillId="0" borderId="10" xfId="0" applyBorder="1" applyAlignment="1">
      <alignment wrapText="1" shrinkToFit="1"/>
    </xf>
    <xf numFmtId="187" fontId="0" fillId="0" borderId="0" xfId="59" applyFont="1" applyAlignment="1">
      <alignment wrapText="1" shrinkToFit="1"/>
    </xf>
    <xf numFmtId="195" fontId="0" fillId="0" borderId="0" xfId="0" applyNumberFormat="1" applyAlignment="1">
      <alignment wrapText="1" shrinkToFit="1"/>
    </xf>
    <xf numFmtId="0" fontId="0" fillId="0" borderId="10" xfId="0" applyFill="1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188" fontId="0" fillId="0" borderId="0" xfId="0" applyNumberFormat="1" applyFill="1" applyBorder="1" applyAlignment="1">
      <alignment wrapText="1" shrinkToFi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133350</xdr:rowOff>
    </xdr:from>
    <xdr:to>
      <xdr:col>2</xdr:col>
      <xdr:colOff>1181100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05200" y="133350"/>
          <a:ext cx="1933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27.03.2020   №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84-НПА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372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47.8515625" style="29" customWidth="1"/>
    <col min="2" max="2" width="16.00390625" style="0" customWidth="1"/>
    <col min="3" max="3" width="17.8515625" style="60" customWidth="1"/>
    <col min="4" max="4" width="0.13671875" style="0" hidden="1" customWidth="1"/>
    <col min="5" max="5" width="14.00390625" style="0" hidden="1" customWidth="1"/>
    <col min="6" max="6" width="9.140625" style="0" hidden="1" customWidth="1"/>
    <col min="7" max="7" width="29.28125" style="0" hidden="1" customWidth="1"/>
  </cols>
  <sheetData>
    <row r="7" spans="1:3" ht="14.25">
      <c r="A7" s="61" t="s">
        <v>48</v>
      </c>
      <c r="B7" s="61"/>
      <c r="C7" s="61"/>
    </row>
    <row r="8" spans="1:3" ht="44.25" customHeight="1">
      <c r="A8" s="62" t="s">
        <v>265</v>
      </c>
      <c r="B8" s="62"/>
      <c r="C8" s="62"/>
    </row>
    <row r="9" spans="1:3" ht="22.5" customHeight="1">
      <c r="A9" s="16"/>
      <c r="B9" s="15"/>
      <c r="C9" s="15"/>
    </row>
    <row r="10" spans="1:3" ht="48" customHeight="1">
      <c r="A10" s="49" t="s">
        <v>0</v>
      </c>
      <c r="B10" s="49" t="s">
        <v>1</v>
      </c>
      <c r="C10" s="47" t="s">
        <v>49</v>
      </c>
    </row>
    <row r="11" spans="1:3" ht="15.75">
      <c r="A11" s="49">
        <v>1</v>
      </c>
      <c r="B11" s="49">
        <v>2</v>
      </c>
      <c r="C11" s="49">
        <v>3</v>
      </c>
    </row>
    <row r="12" spans="1:3" ht="45.75" customHeight="1">
      <c r="A12" s="17" t="s">
        <v>282</v>
      </c>
      <c r="B12" s="2" t="s">
        <v>152</v>
      </c>
      <c r="C12" s="50">
        <f>SUM(C14+C15+C16+C17+C18+C19+C20+C21+C22+C24+C36+C45+C48+C50+C23)</f>
        <v>619323.9354499999</v>
      </c>
    </row>
    <row r="13" spans="1:3" s="1" customFormat="1" ht="18" customHeight="1" hidden="1">
      <c r="A13" s="6" t="s">
        <v>4</v>
      </c>
      <c r="B13" s="3" t="s">
        <v>111</v>
      </c>
      <c r="C13" s="37">
        <f>2010-2010</f>
        <v>0</v>
      </c>
    </row>
    <row r="14" spans="1:3" s="1" customFormat="1" ht="45">
      <c r="A14" s="6" t="s">
        <v>25</v>
      </c>
      <c r="B14" s="3" t="s">
        <v>97</v>
      </c>
      <c r="C14" s="37">
        <v>75319.116</v>
      </c>
    </row>
    <row r="15" spans="1:3" s="1" customFormat="1" ht="50.25" customHeight="1">
      <c r="A15" s="6" t="s">
        <v>30</v>
      </c>
      <c r="B15" s="3" t="s">
        <v>100</v>
      </c>
      <c r="C15" s="37">
        <v>83656.563</v>
      </c>
    </row>
    <row r="16" spans="1:3" s="1" customFormat="1" ht="46.5" customHeight="1">
      <c r="A16" s="6" t="s">
        <v>31</v>
      </c>
      <c r="B16" s="3" t="s">
        <v>101</v>
      </c>
      <c r="C16" s="37">
        <v>36851.56751</v>
      </c>
    </row>
    <row r="17" spans="1:3" s="1" customFormat="1" ht="61.5" customHeight="1">
      <c r="A17" s="6" t="s">
        <v>36</v>
      </c>
      <c r="B17" s="3" t="s">
        <v>112</v>
      </c>
      <c r="C17" s="37">
        <v>35257.752</v>
      </c>
    </row>
    <row r="18" spans="1:3" s="1" customFormat="1" ht="33" customHeight="1" hidden="1">
      <c r="A18" s="6" t="s">
        <v>32</v>
      </c>
      <c r="B18" s="3" t="s">
        <v>102</v>
      </c>
      <c r="C18" s="37"/>
    </row>
    <row r="19" spans="1:3" s="1" customFormat="1" ht="59.25" customHeight="1">
      <c r="A19" s="6" t="s">
        <v>33</v>
      </c>
      <c r="B19" s="3" t="s">
        <v>103</v>
      </c>
      <c r="C19" s="37">
        <v>131414.001</v>
      </c>
    </row>
    <row r="20" spans="1:3" s="1" customFormat="1" ht="73.5" customHeight="1">
      <c r="A20" s="6" t="s">
        <v>26</v>
      </c>
      <c r="B20" s="3" t="s">
        <v>98</v>
      </c>
      <c r="C20" s="37">
        <v>112295.992</v>
      </c>
    </row>
    <row r="21" spans="1:3" s="1" customFormat="1" ht="90">
      <c r="A21" s="6" t="s">
        <v>309</v>
      </c>
      <c r="B21" s="3" t="s">
        <v>308</v>
      </c>
      <c r="C21" s="37">
        <f>500+2160</f>
        <v>2660</v>
      </c>
    </row>
    <row r="22" spans="1:3" s="1" customFormat="1" ht="45">
      <c r="A22" s="22" t="s">
        <v>215</v>
      </c>
      <c r="B22" s="3" t="s">
        <v>214</v>
      </c>
      <c r="C22" s="37">
        <v>14706.392</v>
      </c>
    </row>
    <row r="23" spans="1:3" s="1" customFormat="1" ht="90">
      <c r="A23" s="22" t="s">
        <v>300</v>
      </c>
      <c r="B23" s="3" t="s">
        <v>299</v>
      </c>
      <c r="C23" s="37">
        <f>1054.66689+1553.3106</f>
        <v>2607.97749</v>
      </c>
    </row>
    <row r="24" spans="1:3" s="1" customFormat="1" ht="42.75">
      <c r="A24" s="19" t="s">
        <v>169</v>
      </c>
      <c r="B24" s="2" t="s">
        <v>151</v>
      </c>
      <c r="C24" s="38">
        <f>SUM(C27:C35)</f>
        <v>94216.05245</v>
      </c>
    </row>
    <row r="25" spans="1:3" s="1" customFormat="1" ht="30" customHeight="1" hidden="1">
      <c r="A25" s="18" t="s">
        <v>44</v>
      </c>
      <c r="B25" s="8" t="s">
        <v>27</v>
      </c>
      <c r="C25" s="39">
        <f>SUM(C26)</f>
        <v>0</v>
      </c>
    </row>
    <row r="26" spans="1:3" s="1" customFormat="1" ht="30" customHeight="1" hidden="1">
      <c r="A26" s="20" t="s">
        <v>28</v>
      </c>
      <c r="B26" s="3" t="s">
        <v>29</v>
      </c>
      <c r="C26" s="40"/>
    </row>
    <row r="27" spans="1:3" s="1" customFormat="1" ht="29.25" customHeight="1">
      <c r="A27" s="6" t="s">
        <v>158</v>
      </c>
      <c r="B27" s="3" t="s">
        <v>99</v>
      </c>
      <c r="C27" s="37">
        <f>1675.928+1642.3471</f>
        <v>3318.2751</v>
      </c>
    </row>
    <row r="28" spans="1:3" s="1" customFormat="1" ht="30" customHeight="1" hidden="1">
      <c r="A28" s="20" t="s">
        <v>28</v>
      </c>
      <c r="B28" s="3" t="s">
        <v>29</v>
      </c>
      <c r="C28" s="37"/>
    </row>
    <row r="29" spans="1:3" s="1" customFormat="1" ht="30" customHeight="1" hidden="1">
      <c r="A29" s="6" t="s">
        <v>52</v>
      </c>
      <c r="B29" s="3" t="s">
        <v>53</v>
      </c>
      <c r="C29" s="37"/>
    </row>
    <row r="30" spans="1:3" s="1" customFormat="1" ht="90" hidden="1">
      <c r="A30" s="36" t="s">
        <v>213</v>
      </c>
      <c r="B30" s="3" t="s">
        <v>212</v>
      </c>
      <c r="C30" s="37"/>
    </row>
    <row r="31" spans="1:3" s="1" customFormat="1" ht="75">
      <c r="A31" s="51" t="s">
        <v>286</v>
      </c>
      <c r="B31" s="3" t="s">
        <v>223</v>
      </c>
      <c r="C31" s="37">
        <v>36338.633</v>
      </c>
    </row>
    <row r="32" spans="1:3" s="1" customFormat="1" ht="75" customHeight="1">
      <c r="A32" s="4" t="s">
        <v>39</v>
      </c>
      <c r="B32" s="5" t="s">
        <v>121</v>
      </c>
      <c r="C32" s="37">
        <v>7149.968</v>
      </c>
    </row>
    <row r="33" spans="1:3" s="1" customFormat="1" ht="90" hidden="1">
      <c r="A33" s="6" t="s">
        <v>226</v>
      </c>
      <c r="B33" s="5" t="s">
        <v>224</v>
      </c>
      <c r="C33" s="37"/>
    </row>
    <row r="34" spans="1:3" s="1" customFormat="1" ht="60">
      <c r="A34" s="6" t="s">
        <v>287</v>
      </c>
      <c r="B34" s="5" t="s">
        <v>225</v>
      </c>
      <c r="C34" s="37">
        <v>367.0569</v>
      </c>
    </row>
    <row r="35" spans="1:3" s="1" customFormat="1" ht="105">
      <c r="A35" s="51" t="s">
        <v>269</v>
      </c>
      <c r="B35" s="5" t="s">
        <v>274</v>
      </c>
      <c r="C35" s="37">
        <v>47042.11945</v>
      </c>
    </row>
    <row r="36" spans="1:3" s="1" customFormat="1" ht="46.5" customHeight="1">
      <c r="A36" s="21" t="s">
        <v>170</v>
      </c>
      <c r="B36" s="2" t="s">
        <v>150</v>
      </c>
      <c r="C36" s="38">
        <f>SUM(C37:C44)</f>
        <v>23172.392</v>
      </c>
    </row>
    <row r="37" spans="1:3" s="1" customFormat="1" ht="21" customHeight="1">
      <c r="A37" s="6" t="s">
        <v>105</v>
      </c>
      <c r="B37" s="3" t="s">
        <v>104</v>
      </c>
      <c r="C37" s="37">
        <f>1978.34553+561</f>
        <v>2539.34553</v>
      </c>
    </row>
    <row r="38" spans="1:3" s="1" customFormat="1" ht="30" customHeight="1" hidden="1">
      <c r="A38" s="21" t="s">
        <v>171</v>
      </c>
      <c r="B38" s="2" t="s">
        <v>149</v>
      </c>
      <c r="C38" s="38"/>
    </row>
    <row r="39" spans="1:3" s="1" customFormat="1" ht="31.5" customHeight="1" hidden="1">
      <c r="A39" s="6" t="s">
        <v>168</v>
      </c>
      <c r="B39" s="3" t="s">
        <v>106</v>
      </c>
      <c r="C39" s="37"/>
    </row>
    <row r="40" spans="1:3" s="1" customFormat="1" ht="30" customHeight="1" hidden="1">
      <c r="A40" s="6" t="s">
        <v>55</v>
      </c>
      <c r="B40" s="3" t="s">
        <v>54</v>
      </c>
      <c r="C40" s="37"/>
    </row>
    <row r="41" spans="1:3" s="1" customFormat="1" ht="90">
      <c r="A41" s="51" t="s">
        <v>288</v>
      </c>
      <c r="B41" s="3" t="s">
        <v>246</v>
      </c>
      <c r="C41" s="37">
        <v>748.17677</v>
      </c>
    </row>
    <row r="42" spans="1:3" s="1" customFormat="1" ht="60">
      <c r="A42" s="51" t="s">
        <v>289</v>
      </c>
      <c r="B42" s="3" t="s">
        <v>216</v>
      </c>
      <c r="C42" s="37">
        <v>19686.021</v>
      </c>
    </row>
    <row r="43" spans="1:3" s="1" customFormat="1" ht="60" hidden="1">
      <c r="A43" s="22" t="s">
        <v>228</v>
      </c>
      <c r="B43" s="3" t="s">
        <v>247</v>
      </c>
      <c r="C43" s="37"/>
    </row>
    <row r="44" spans="1:3" s="1" customFormat="1" ht="45">
      <c r="A44" s="22" t="s">
        <v>229</v>
      </c>
      <c r="B44" s="3" t="s">
        <v>227</v>
      </c>
      <c r="C44" s="37">
        <v>198.8487</v>
      </c>
    </row>
    <row r="45" spans="1:3" s="1" customFormat="1" ht="59.25" customHeight="1">
      <c r="A45" s="21" t="s">
        <v>172</v>
      </c>
      <c r="B45" s="2" t="s">
        <v>148</v>
      </c>
      <c r="C45" s="38">
        <f>SUM(C46:C47)</f>
        <v>4156.13</v>
      </c>
    </row>
    <row r="46" spans="1:3" s="1" customFormat="1" ht="30">
      <c r="A46" s="6" t="s">
        <v>109</v>
      </c>
      <c r="B46" s="3" t="s">
        <v>108</v>
      </c>
      <c r="C46" s="37">
        <v>1485.4</v>
      </c>
    </row>
    <row r="47" spans="1:3" s="1" customFormat="1" ht="61.5" customHeight="1">
      <c r="A47" s="6" t="s">
        <v>35</v>
      </c>
      <c r="B47" s="3" t="s">
        <v>110</v>
      </c>
      <c r="C47" s="37">
        <v>2670.73</v>
      </c>
    </row>
    <row r="48" spans="1:3" s="1" customFormat="1" ht="45.75" customHeight="1">
      <c r="A48" s="21" t="s">
        <v>173</v>
      </c>
      <c r="B48" s="2" t="s">
        <v>147</v>
      </c>
      <c r="C48" s="38">
        <f>SUM(C49)</f>
        <v>160</v>
      </c>
    </row>
    <row r="49" spans="1:3" s="1" customFormat="1" ht="15" customHeight="1">
      <c r="A49" s="6" t="s">
        <v>114</v>
      </c>
      <c r="B49" s="3" t="s">
        <v>113</v>
      </c>
      <c r="C49" s="37">
        <v>160</v>
      </c>
    </row>
    <row r="50" spans="1:3" s="1" customFormat="1" ht="72" customHeight="1">
      <c r="A50" s="17" t="s">
        <v>248</v>
      </c>
      <c r="B50" s="2" t="s">
        <v>249</v>
      </c>
      <c r="C50" s="38">
        <f>C51+C52</f>
        <v>2850</v>
      </c>
    </row>
    <row r="51" spans="1:3" s="1" customFormat="1" ht="30">
      <c r="A51" s="24" t="s">
        <v>305</v>
      </c>
      <c r="B51" s="3" t="s">
        <v>250</v>
      </c>
      <c r="C51" s="37">
        <v>2400</v>
      </c>
    </row>
    <row r="52" spans="1:3" s="1" customFormat="1" ht="45">
      <c r="A52" s="6" t="s">
        <v>306</v>
      </c>
      <c r="B52" s="3" t="s">
        <v>307</v>
      </c>
      <c r="C52" s="37">
        <v>450</v>
      </c>
    </row>
    <row r="53" spans="1:3" s="1" customFormat="1" ht="73.5" customHeight="1">
      <c r="A53" s="17" t="s">
        <v>283</v>
      </c>
      <c r="B53" s="2" t="s">
        <v>146</v>
      </c>
      <c r="C53" s="38">
        <f>SUM(C54:C60)</f>
        <v>15021.8073</v>
      </c>
    </row>
    <row r="54" spans="1:3" s="1" customFormat="1" ht="30">
      <c r="A54" s="6" t="s">
        <v>295</v>
      </c>
      <c r="B54" s="3" t="s">
        <v>88</v>
      </c>
      <c r="C54" s="37">
        <v>2342.40599</v>
      </c>
    </row>
    <row r="55" spans="1:3" s="1" customFormat="1" ht="30">
      <c r="A55" s="6" t="s">
        <v>310</v>
      </c>
      <c r="B55" s="3" t="s">
        <v>312</v>
      </c>
      <c r="C55" s="37">
        <v>552.6073</v>
      </c>
    </row>
    <row r="56" spans="1:3" s="1" customFormat="1" ht="45">
      <c r="A56" s="6" t="s">
        <v>311</v>
      </c>
      <c r="B56" s="3" t="s">
        <v>313</v>
      </c>
      <c r="C56" s="37">
        <v>5.58189</v>
      </c>
    </row>
    <row r="57" spans="1:3" s="1" customFormat="1" ht="75">
      <c r="A57" s="51" t="s">
        <v>290</v>
      </c>
      <c r="B57" s="3" t="s">
        <v>207</v>
      </c>
      <c r="C57" s="37">
        <v>12000</v>
      </c>
    </row>
    <row r="58" spans="1:3" s="1" customFormat="1" ht="42" customHeight="1">
      <c r="A58" s="6" t="s">
        <v>231</v>
      </c>
      <c r="B58" s="3" t="s">
        <v>230</v>
      </c>
      <c r="C58" s="37">
        <v>121.21212</v>
      </c>
    </row>
    <row r="59" spans="1:3" s="1" customFormat="1" ht="66" customHeight="1" hidden="1">
      <c r="A59" s="51" t="s">
        <v>291</v>
      </c>
      <c r="B59" s="3" t="s">
        <v>271</v>
      </c>
      <c r="C59" s="37"/>
    </row>
    <row r="60" spans="1:3" s="1" customFormat="1" ht="45" hidden="1">
      <c r="A60" s="6" t="s">
        <v>231</v>
      </c>
      <c r="B60" s="3" t="s">
        <v>230</v>
      </c>
      <c r="C60" s="37"/>
    </row>
    <row r="61" spans="1:3" s="1" customFormat="1" ht="45.75" customHeight="1">
      <c r="A61" s="17" t="s">
        <v>159</v>
      </c>
      <c r="B61" s="12" t="s">
        <v>145</v>
      </c>
      <c r="C61" s="38">
        <f>SUM(C62+C65)</f>
        <v>170</v>
      </c>
    </row>
    <row r="62" spans="1:3" s="1" customFormat="1" ht="60" customHeight="1">
      <c r="A62" s="17" t="s">
        <v>160</v>
      </c>
      <c r="B62" s="12" t="s">
        <v>144</v>
      </c>
      <c r="C62" s="38">
        <f>SUM(C63:C64)</f>
        <v>160</v>
      </c>
    </row>
    <row r="63" spans="1:3" s="1" customFormat="1" ht="33" customHeight="1">
      <c r="A63" s="6" t="s">
        <v>123</v>
      </c>
      <c r="B63" s="3" t="s">
        <v>122</v>
      </c>
      <c r="C63" s="37">
        <v>30</v>
      </c>
    </row>
    <row r="64" spans="1:3" s="1" customFormat="1" ht="15.75" customHeight="1">
      <c r="A64" s="6" t="s">
        <v>125</v>
      </c>
      <c r="B64" s="3" t="s">
        <v>124</v>
      </c>
      <c r="C64" s="37">
        <v>130</v>
      </c>
    </row>
    <row r="65" spans="1:3" s="1" customFormat="1" ht="33" customHeight="1">
      <c r="A65" s="21" t="s">
        <v>180</v>
      </c>
      <c r="B65" s="2" t="s">
        <v>143</v>
      </c>
      <c r="C65" s="38">
        <f>SUM(C66:C68)</f>
        <v>10</v>
      </c>
    </row>
    <row r="66" spans="1:3" s="1" customFormat="1" ht="30" customHeight="1">
      <c r="A66" s="33" t="s">
        <v>127</v>
      </c>
      <c r="B66" s="3" t="s">
        <v>126</v>
      </c>
      <c r="C66" s="37">
        <v>10</v>
      </c>
    </row>
    <row r="67" spans="1:3" s="1" customFormat="1" ht="32.25" customHeight="1" hidden="1">
      <c r="A67" s="33" t="s">
        <v>187</v>
      </c>
      <c r="B67" s="3" t="s">
        <v>185</v>
      </c>
      <c r="C67" s="37"/>
    </row>
    <row r="68" spans="1:3" s="1" customFormat="1" ht="60" hidden="1">
      <c r="A68" s="6" t="s">
        <v>188</v>
      </c>
      <c r="B68" s="3" t="s">
        <v>186</v>
      </c>
      <c r="C68" s="37"/>
    </row>
    <row r="69" spans="1:3" s="1" customFormat="1" ht="58.5" customHeight="1">
      <c r="A69" s="11" t="s">
        <v>161</v>
      </c>
      <c r="B69" s="2" t="s">
        <v>142</v>
      </c>
      <c r="C69" s="38">
        <f>SUM(C70:C72)</f>
        <v>3890.9</v>
      </c>
    </row>
    <row r="70" spans="1:3" s="1" customFormat="1" ht="15.75" customHeight="1">
      <c r="A70" s="6" t="s">
        <v>37</v>
      </c>
      <c r="B70" s="5" t="s">
        <v>120</v>
      </c>
      <c r="C70" s="37">
        <v>1805.9</v>
      </c>
    </row>
    <row r="71" spans="1:3" s="1" customFormat="1" ht="33" customHeight="1">
      <c r="A71" s="6" t="s">
        <v>40</v>
      </c>
      <c r="B71" s="3" t="s">
        <v>130</v>
      </c>
      <c r="C71" s="37">
        <v>2000</v>
      </c>
    </row>
    <row r="72" spans="1:3" s="1" customFormat="1" ht="45" customHeight="1">
      <c r="A72" s="6" t="s">
        <v>201</v>
      </c>
      <c r="B72" s="3" t="s">
        <v>198</v>
      </c>
      <c r="C72" s="37">
        <v>85</v>
      </c>
    </row>
    <row r="73" spans="1:3" s="1" customFormat="1" ht="75.75" customHeight="1">
      <c r="A73" s="17" t="s">
        <v>193</v>
      </c>
      <c r="B73" s="2" t="s">
        <v>141</v>
      </c>
      <c r="C73" s="38">
        <f>SUM(C74)</f>
        <v>10</v>
      </c>
    </row>
    <row r="74" spans="1:3" s="1" customFormat="1" ht="33" customHeight="1">
      <c r="A74" s="6" t="s">
        <v>76</v>
      </c>
      <c r="B74" s="3" t="s">
        <v>75</v>
      </c>
      <c r="C74" s="37">
        <v>10</v>
      </c>
    </row>
    <row r="75" spans="1:3" s="1" customFormat="1" ht="45" customHeight="1">
      <c r="A75" s="23" t="s">
        <v>284</v>
      </c>
      <c r="B75" s="2" t="s">
        <v>184</v>
      </c>
      <c r="C75" s="38">
        <f>SUM(C76:C77)</f>
        <v>50</v>
      </c>
    </row>
    <row r="76" spans="1:3" s="1" customFormat="1" ht="77.25" customHeight="1">
      <c r="A76" s="6" t="s">
        <v>23</v>
      </c>
      <c r="B76" s="3" t="s">
        <v>178</v>
      </c>
      <c r="C76" s="37">
        <v>50</v>
      </c>
    </row>
    <row r="77" spans="1:3" s="1" customFormat="1" ht="19.5" customHeight="1" hidden="1">
      <c r="A77" s="20" t="s">
        <v>50</v>
      </c>
      <c r="B77" s="3" t="s">
        <v>51</v>
      </c>
      <c r="C77" s="37"/>
    </row>
    <row r="78" spans="1:3" s="1" customFormat="1" ht="105" customHeight="1">
      <c r="A78" s="17" t="s">
        <v>285</v>
      </c>
      <c r="B78" s="2" t="s">
        <v>140</v>
      </c>
      <c r="C78" s="41">
        <f>SUM(C79:C81)</f>
        <v>295</v>
      </c>
    </row>
    <row r="79" spans="1:3" s="1" customFormat="1" ht="34.5" customHeight="1">
      <c r="A79" s="20" t="s">
        <v>78</v>
      </c>
      <c r="B79" s="3" t="s">
        <v>77</v>
      </c>
      <c r="C79" s="42">
        <f>100+195</f>
        <v>295</v>
      </c>
    </row>
    <row r="80" spans="1:3" s="1" customFormat="1" ht="33" customHeight="1" hidden="1">
      <c r="A80" s="20" t="s">
        <v>94</v>
      </c>
      <c r="B80" s="3" t="s">
        <v>93</v>
      </c>
      <c r="C80" s="42"/>
    </row>
    <row r="81" spans="1:3" s="1" customFormat="1" ht="35.25" customHeight="1" hidden="1">
      <c r="A81" s="20" t="s">
        <v>92</v>
      </c>
      <c r="B81" s="3" t="s">
        <v>91</v>
      </c>
      <c r="C81" s="42"/>
    </row>
    <row r="82" spans="1:3" s="1" customFormat="1" ht="59.25" customHeight="1">
      <c r="A82" s="23" t="s">
        <v>153</v>
      </c>
      <c r="B82" s="2" t="s">
        <v>139</v>
      </c>
      <c r="C82" s="41">
        <f>SUM(C83+C87)</f>
        <v>887</v>
      </c>
    </row>
    <row r="83" spans="1:3" s="1" customFormat="1" ht="42.75" customHeight="1" hidden="1">
      <c r="A83" s="23" t="s">
        <v>154</v>
      </c>
      <c r="B83" s="2" t="s">
        <v>138</v>
      </c>
      <c r="C83" s="38">
        <f>SUM(C85:C86)</f>
        <v>0</v>
      </c>
    </row>
    <row r="84" spans="1:3" s="1" customFormat="1" ht="30" hidden="1">
      <c r="A84" s="20" t="s">
        <v>17</v>
      </c>
      <c r="B84" s="3" t="s">
        <v>18</v>
      </c>
      <c r="C84" s="37"/>
    </row>
    <row r="85" spans="1:3" s="1" customFormat="1" ht="60" hidden="1">
      <c r="A85" s="6" t="s">
        <v>19</v>
      </c>
      <c r="B85" s="3" t="s">
        <v>79</v>
      </c>
      <c r="C85" s="37"/>
    </row>
    <row r="86" spans="1:3" s="1" customFormat="1" ht="45" hidden="1">
      <c r="A86" s="22" t="s">
        <v>60</v>
      </c>
      <c r="B86" s="3" t="s">
        <v>80</v>
      </c>
      <c r="C86" s="37"/>
    </row>
    <row r="87" spans="1:3" s="1" customFormat="1" ht="47.25" customHeight="1">
      <c r="A87" s="23" t="s">
        <v>155</v>
      </c>
      <c r="B87" s="2" t="s">
        <v>137</v>
      </c>
      <c r="C87" s="38">
        <f>SUM(C88)</f>
        <v>887</v>
      </c>
    </row>
    <row r="88" spans="1:3" s="1" customFormat="1" ht="35.25" customHeight="1">
      <c r="A88" s="20" t="s">
        <v>82</v>
      </c>
      <c r="B88" s="3" t="s">
        <v>81</v>
      </c>
      <c r="C88" s="37">
        <v>887</v>
      </c>
    </row>
    <row r="89" spans="1:4" s="1" customFormat="1" ht="47.25" customHeight="1">
      <c r="A89" s="17" t="s">
        <v>162</v>
      </c>
      <c r="B89" s="2" t="s">
        <v>136</v>
      </c>
      <c r="C89" s="38">
        <f>SUM(C90:C106)</f>
        <v>84114.82244999999</v>
      </c>
      <c r="D89" s="1" t="s">
        <v>219</v>
      </c>
    </row>
    <row r="90" spans="1:4" s="1" customFormat="1" ht="19.5" customHeight="1">
      <c r="A90" s="6" t="s">
        <v>119</v>
      </c>
      <c r="B90" s="3" t="s">
        <v>118</v>
      </c>
      <c r="C90" s="37">
        <v>1135</v>
      </c>
      <c r="D90" s="52">
        <f>450+400</f>
        <v>850</v>
      </c>
    </row>
    <row r="91" spans="1:3" s="1" customFormat="1" ht="40.5" customHeight="1">
      <c r="A91" s="6" t="s">
        <v>292</v>
      </c>
      <c r="B91" s="3" t="s">
        <v>115</v>
      </c>
      <c r="C91" s="37">
        <v>200</v>
      </c>
    </row>
    <row r="92" spans="1:3" s="1" customFormat="1" ht="36.75" customHeight="1">
      <c r="A92" s="24" t="s">
        <v>233</v>
      </c>
      <c r="B92" s="3" t="s">
        <v>232</v>
      </c>
      <c r="C92" s="37">
        <v>50</v>
      </c>
    </row>
    <row r="93" spans="1:3" s="1" customFormat="1" ht="45" hidden="1">
      <c r="A93" s="24" t="s">
        <v>222</v>
      </c>
      <c r="B93" s="3" t="s">
        <v>221</v>
      </c>
      <c r="C93" s="37"/>
    </row>
    <row r="94" spans="1:3" s="1" customFormat="1" ht="60.75" customHeight="1">
      <c r="A94" s="6" t="s">
        <v>34</v>
      </c>
      <c r="B94" s="3" t="s">
        <v>107</v>
      </c>
      <c r="C94" s="37">
        <v>17139.3</v>
      </c>
    </row>
    <row r="95" spans="1:3" s="1" customFormat="1" ht="63" customHeight="1" hidden="1">
      <c r="A95" s="22" t="s">
        <v>191</v>
      </c>
      <c r="B95" s="3" t="s">
        <v>192</v>
      </c>
      <c r="C95" s="37"/>
    </row>
    <row r="96" spans="1:4" s="1" customFormat="1" ht="48" customHeight="1">
      <c r="A96" s="6" t="s">
        <v>157</v>
      </c>
      <c r="B96" s="3" t="s">
        <v>156</v>
      </c>
      <c r="C96" s="37">
        <v>48632.245</v>
      </c>
      <c r="D96" s="52">
        <f>3085.1+25781.3</f>
        <v>28866.399999999998</v>
      </c>
    </row>
    <row r="97" spans="1:3" s="1" customFormat="1" ht="45" hidden="1">
      <c r="A97" s="24" t="s">
        <v>190</v>
      </c>
      <c r="B97" s="3" t="s">
        <v>189</v>
      </c>
      <c r="C97" s="37"/>
    </row>
    <row r="98" spans="1:3" s="1" customFormat="1" ht="90" hidden="1">
      <c r="A98" s="22" t="s">
        <v>264</v>
      </c>
      <c r="B98" s="3" t="s">
        <v>251</v>
      </c>
      <c r="C98" s="37"/>
    </row>
    <row r="99" spans="1:3" s="1" customFormat="1" ht="60" hidden="1">
      <c r="A99" s="24" t="s">
        <v>234</v>
      </c>
      <c r="B99" s="3" t="s">
        <v>252</v>
      </c>
      <c r="C99" s="37"/>
    </row>
    <row r="100" spans="1:3" s="1" customFormat="1" ht="90">
      <c r="A100" s="24" t="s">
        <v>296</v>
      </c>
      <c r="B100" s="3" t="s">
        <v>270</v>
      </c>
      <c r="C100" s="37">
        <f>2814.47298+13815.05202</f>
        <v>16629.524999999998</v>
      </c>
    </row>
    <row r="101" spans="1:4" s="1" customFormat="1" ht="75">
      <c r="A101" s="51" t="s">
        <v>293</v>
      </c>
      <c r="B101" s="3" t="s">
        <v>217</v>
      </c>
      <c r="C101" s="37">
        <v>149.24745</v>
      </c>
      <c r="D101" s="52">
        <v>146.09618</v>
      </c>
    </row>
    <row r="102" spans="1:4" s="1" customFormat="1" ht="2.25" customHeight="1" hidden="1">
      <c r="A102" s="24" t="s">
        <v>235</v>
      </c>
      <c r="B102" s="3" t="s">
        <v>253</v>
      </c>
      <c r="C102" s="37"/>
      <c r="D102" s="44"/>
    </row>
    <row r="103" spans="1:4" s="1" customFormat="1" ht="75">
      <c r="A103" s="22" t="s">
        <v>236</v>
      </c>
      <c r="B103" s="3" t="s">
        <v>275</v>
      </c>
      <c r="C103" s="37">
        <v>10</v>
      </c>
      <c r="D103" s="44"/>
    </row>
    <row r="104" spans="1:4" s="1" customFormat="1" ht="45" hidden="1">
      <c r="A104" s="6" t="s">
        <v>237</v>
      </c>
      <c r="B104" s="3" t="s">
        <v>254</v>
      </c>
      <c r="C104" s="37"/>
      <c r="D104" s="44"/>
    </row>
    <row r="105" spans="1:4" s="1" customFormat="1" ht="45">
      <c r="A105" s="6" t="s">
        <v>239</v>
      </c>
      <c r="B105" s="3" t="s">
        <v>238</v>
      </c>
      <c r="C105" s="37">
        <v>1.53</v>
      </c>
      <c r="D105" s="44"/>
    </row>
    <row r="106" spans="1:4" s="1" customFormat="1" ht="75">
      <c r="A106" s="24" t="s">
        <v>277</v>
      </c>
      <c r="B106" s="3" t="s">
        <v>276</v>
      </c>
      <c r="C106" s="37">
        <f>28.42902+139.54598</f>
        <v>167.975</v>
      </c>
      <c r="D106" s="44"/>
    </row>
    <row r="107" spans="1:3" s="1" customFormat="1" ht="57">
      <c r="A107" s="21" t="s">
        <v>163</v>
      </c>
      <c r="B107" s="2" t="s">
        <v>135</v>
      </c>
      <c r="C107" s="38">
        <f>SUM(C108:C121)</f>
        <v>18934.51752</v>
      </c>
    </row>
    <row r="108" spans="1:3" s="1" customFormat="1" ht="15.75" customHeight="1">
      <c r="A108" s="6" t="s">
        <v>129</v>
      </c>
      <c r="B108" s="3" t="s">
        <v>128</v>
      </c>
      <c r="C108" s="37">
        <f>350+600</f>
        <v>950</v>
      </c>
    </row>
    <row r="109" spans="1:3" s="1" customFormat="1" ht="33.75" customHeight="1">
      <c r="A109" s="6" t="s">
        <v>200</v>
      </c>
      <c r="B109" s="3" t="s">
        <v>199</v>
      </c>
      <c r="C109" s="37">
        <v>450</v>
      </c>
    </row>
    <row r="110" spans="1:3" s="1" customFormat="1" ht="18" customHeight="1" hidden="1">
      <c r="A110" s="6" t="s">
        <v>203</v>
      </c>
      <c r="B110" s="3" t="s">
        <v>202</v>
      </c>
      <c r="C110" s="37"/>
    </row>
    <row r="111" spans="1:7" s="1" customFormat="1" ht="45">
      <c r="A111" s="45" t="s">
        <v>279</v>
      </c>
      <c r="B111" s="3" t="s">
        <v>278</v>
      </c>
      <c r="C111" s="37">
        <f>2684.6864+151.5</f>
        <v>2836.1864</v>
      </c>
      <c r="G111" s="1" t="s">
        <v>298</v>
      </c>
    </row>
    <row r="112" spans="1:3" s="1" customFormat="1" ht="60" hidden="1">
      <c r="A112" s="45" t="s">
        <v>240</v>
      </c>
      <c r="B112" s="3" t="s">
        <v>255</v>
      </c>
      <c r="C112" s="37"/>
    </row>
    <row r="113" spans="1:3" s="1" customFormat="1" ht="60" hidden="1">
      <c r="A113" s="51" t="s">
        <v>294</v>
      </c>
      <c r="B113" s="3" t="s">
        <v>256</v>
      </c>
      <c r="C113" s="37"/>
    </row>
    <row r="114" spans="1:3" s="1" customFormat="1" ht="30">
      <c r="A114" s="51" t="s">
        <v>314</v>
      </c>
      <c r="B114" s="3" t="s">
        <v>315</v>
      </c>
      <c r="C114" s="37">
        <v>2019.82</v>
      </c>
    </row>
    <row r="115" spans="1:3" s="1" customFormat="1" ht="33.75" customHeight="1">
      <c r="A115" s="6" t="s">
        <v>316</v>
      </c>
      <c r="B115" s="3" t="s">
        <v>317</v>
      </c>
      <c r="C115" s="37">
        <v>12239.726</v>
      </c>
    </row>
    <row r="116" spans="1:3" s="1" customFormat="1" ht="45">
      <c r="A116" s="24" t="s">
        <v>241</v>
      </c>
      <c r="B116" s="3" t="s">
        <v>257</v>
      </c>
      <c r="C116" s="37">
        <v>123.6336</v>
      </c>
    </row>
    <row r="117" spans="1:3" s="1" customFormat="1" ht="45" hidden="1">
      <c r="A117" s="6" t="s">
        <v>259</v>
      </c>
      <c r="B117" s="3" t="s">
        <v>258</v>
      </c>
      <c r="C117" s="37"/>
    </row>
    <row r="118" spans="1:3" s="1" customFormat="1" ht="63" customHeight="1" hidden="1">
      <c r="A118" s="24" t="s">
        <v>260</v>
      </c>
      <c r="B118" s="3" t="s">
        <v>261</v>
      </c>
      <c r="C118" s="37"/>
    </row>
    <row r="119" spans="1:3" s="1" customFormat="1" ht="75" hidden="1">
      <c r="A119" s="24" t="s">
        <v>262</v>
      </c>
      <c r="B119" s="3" t="s">
        <v>263</v>
      </c>
      <c r="C119" s="37"/>
    </row>
    <row r="120" spans="1:3" s="1" customFormat="1" ht="30">
      <c r="A120" s="24" t="s">
        <v>318</v>
      </c>
      <c r="B120" s="3" t="s">
        <v>320</v>
      </c>
      <c r="C120" s="37">
        <v>312</v>
      </c>
    </row>
    <row r="121" spans="1:3" s="1" customFormat="1" ht="45">
      <c r="A121" s="24" t="s">
        <v>319</v>
      </c>
      <c r="B121" s="3" t="s">
        <v>321</v>
      </c>
      <c r="C121" s="37">
        <v>3.15152</v>
      </c>
    </row>
    <row r="122" spans="1:3" s="1" customFormat="1" ht="87.75" customHeight="1">
      <c r="A122" s="17" t="s">
        <v>194</v>
      </c>
      <c r="B122" s="2" t="s">
        <v>83</v>
      </c>
      <c r="C122" s="38">
        <f>SUM(C123+C125+C127)</f>
        <v>25</v>
      </c>
    </row>
    <row r="123" spans="1:3" s="1" customFormat="1" ht="51" customHeight="1" hidden="1">
      <c r="A123" s="34" t="s">
        <v>195</v>
      </c>
      <c r="B123" s="2" t="s">
        <v>117</v>
      </c>
      <c r="C123" s="38">
        <f>SUM(C124)</f>
        <v>0</v>
      </c>
    </row>
    <row r="124" spans="1:3" s="1" customFormat="1" ht="34.5" customHeight="1" hidden="1">
      <c r="A124" s="6" t="s">
        <v>167</v>
      </c>
      <c r="B124" s="3" t="s">
        <v>116</v>
      </c>
      <c r="C124" s="37"/>
    </row>
    <row r="125" spans="1:3" s="1" customFormat="1" ht="60.75" customHeight="1">
      <c r="A125" s="17" t="s">
        <v>196</v>
      </c>
      <c r="B125" s="31">
        <v>1120000000</v>
      </c>
      <c r="C125" s="38">
        <f>SUM(C126)</f>
        <v>10</v>
      </c>
    </row>
    <row r="126" spans="1:3" s="1" customFormat="1" ht="36.75" customHeight="1">
      <c r="A126" s="6" t="s">
        <v>84</v>
      </c>
      <c r="B126" s="30">
        <v>1120120220</v>
      </c>
      <c r="C126" s="37">
        <v>10</v>
      </c>
    </row>
    <row r="127" spans="1:3" s="1" customFormat="1" ht="57">
      <c r="A127" s="17" t="s">
        <v>197</v>
      </c>
      <c r="B127" s="31">
        <v>1130000000</v>
      </c>
      <c r="C127" s="38">
        <f>SUM(C128)</f>
        <v>15</v>
      </c>
    </row>
    <row r="128" spans="1:3" s="1" customFormat="1" ht="46.5" customHeight="1">
      <c r="A128" s="6" t="s">
        <v>85</v>
      </c>
      <c r="B128" s="30">
        <v>1130120230</v>
      </c>
      <c r="C128" s="37">
        <v>15</v>
      </c>
    </row>
    <row r="129" spans="1:3" s="1" customFormat="1" ht="85.5">
      <c r="A129" s="17" t="s">
        <v>242</v>
      </c>
      <c r="B129" s="31">
        <v>1200000000</v>
      </c>
      <c r="C129" s="38">
        <f>SUM(C130)</f>
        <v>770</v>
      </c>
    </row>
    <row r="130" spans="1:3" s="1" customFormat="1" ht="23.25" customHeight="1">
      <c r="A130" s="6" t="s">
        <v>243</v>
      </c>
      <c r="B130" s="30">
        <v>1200110080</v>
      </c>
      <c r="C130" s="37">
        <v>770</v>
      </c>
    </row>
    <row r="131" spans="1:3" s="1" customFormat="1" ht="85.5">
      <c r="A131" s="17" t="s">
        <v>297</v>
      </c>
      <c r="B131" s="31">
        <v>1300000000</v>
      </c>
      <c r="C131" s="38">
        <f>SUM(C132:C133)</f>
        <v>284.27046</v>
      </c>
    </row>
    <row r="132" spans="1:3" s="1" customFormat="1" ht="30">
      <c r="A132" s="20" t="s">
        <v>211</v>
      </c>
      <c r="B132" s="30">
        <v>1300192620</v>
      </c>
      <c r="C132" s="37">
        <v>264.27046</v>
      </c>
    </row>
    <row r="133" spans="1:3" s="1" customFormat="1" ht="30">
      <c r="A133" s="6" t="s">
        <v>244</v>
      </c>
      <c r="B133" s="3" t="s">
        <v>280</v>
      </c>
      <c r="C133" s="37">
        <v>20</v>
      </c>
    </row>
    <row r="134" spans="1:6" s="1" customFormat="1" ht="32.25" customHeight="1">
      <c r="A134" s="10" t="s">
        <v>2</v>
      </c>
      <c r="B134" s="2" t="s">
        <v>134</v>
      </c>
      <c r="C134" s="38">
        <f>SUM(C135:C175)</f>
        <v>163071.20982999998</v>
      </c>
      <c r="E134" s="55">
        <f>C176-C134</f>
        <v>743777.2531799999</v>
      </c>
      <c r="F134" s="56">
        <f>E134/C176*100</f>
        <v>82.01781041909295</v>
      </c>
    </row>
    <row r="135" spans="1:3" s="1" customFormat="1" ht="30" hidden="1">
      <c r="A135" s="6" t="s">
        <v>8</v>
      </c>
      <c r="B135" s="5" t="s">
        <v>166</v>
      </c>
      <c r="C135" s="37"/>
    </row>
    <row r="136" spans="1:3" s="1" customFormat="1" ht="30.75" customHeight="1">
      <c r="A136" s="20" t="s">
        <v>9</v>
      </c>
      <c r="B136" s="3" t="s">
        <v>68</v>
      </c>
      <c r="C136" s="37">
        <v>4036.545</v>
      </c>
    </row>
    <row r="137" spans="1:3" s="1" customFormat="1" ht="47.25" customHeight="1">
      <c r="A137" s="20" t="s">
        <v>10</v>
      </c>
      <c r="B137" s="3" t="s">
        <v>69</v>
      </c>
      <c r="C137" s="37">
        <v>1130</v>
      </c>
    </row>
    <row r="138" spans="1:3" s="1" customFormat="1" ht="32.25" customHeight="1">
      <c r="A138" s="20" t="s">
        <v>11</v>
      </c>
      <c r="B138" s="3" t="s">
        <v>220</v>
      </c>
      <c r="C138" s="37">
        <v>21.255</v>
      </c>
    </row>
    <row r="139" spans="1:3" s="1" customFormat="1" ht="36" customHeight="1">
      <c r="A139" s="32" t="s">
        <v>204</v>
      </c>
      <c r="B139" s="3" t="s">
        <v>90</v>
      </c>
      <c r="C139" s="37">
        <v>3000</v>
      </c>
    </row>
    <row r="140" spans="1:3" s="1" customFormat="1" ht="45" hidden="1">
      <c r="A140" s="26" t="s">
        <v>209</v>
      </c>
      <c r="B140" s="3" t="s">
        <v>208</v>
      </c>
      <c r="C140" s="37"/>
    </row>
    <row r="141" spans="1:3" s="1" customFormat="1" ht="30.75" customHeight="1">
      <c r="A141" s="24" t="s">
        <v>22</v>
      </c>
      <c r="B141" s="3" t="s">
        <v>89</v>
      </c>
      <c r="C141" s="37">
        <v>700</v>
      </c>
    </row>
    <row r="142" spans="1:3" s="1" customFormat="1" ht="15">
      <c r="A142" s="24" t="s">
        <v>176</v>
      </c>
      <c r="B142" s="3" t="s">
        <v>179</v>
      </c>
      <c r="C142" s="37">
        <v>75</v>
      </c>
    </row>
    <row r="143" spans="1:3" s="1" customFormat="1" ht="32.25" customHeight="1">
      <c r="A143" s="20" t="s">
        <v>21</v>
      </c>
      <c r="B143" s="3" t="s">
        <v>177</v>
      </c>
      <c r="C143" s="37">
        <v>380</v>
      </c>
    </row>
    <row r="144" spans="1:3" s="1" customFormat="1" ht="30" hidden="1">
      <c r="A144" s="6" t="s">
        <v>47</v>
      </c>
      <c r="B144" s="3" t="s">
        <v>46</v>
      </c>
      <c r="C144" s="37"/>
    </row>
    <row r="145" spans="1:3" s="1" customFormat="1" ht="15" hidden="1">
      <c r="A145" s="20" t="s">
        <v>58</v>
      </c>
      <c r="B145" s="3" t="s">
        <v>57</v>
      </c>
      <c r="C145" s="37"/>
    </row>
    <row r="146" spans="1:3" s="1" customFormat="1" ht="30">
      <c r="A146" s="20" t="s">
        <v>59</v>
      </c>
      <c r="B146" s="3" t="s">
        <v>95</v>
      </c>
      <c r="C146" s="37">
        <v>17.5</v>
      </c>
    </row>
    <row r="147" spans="1:3" s="1" customFormat="1" ht="30">
      <c r="A147" s="20" t="s">
        <v>182</v>
      </c>
      <c r="B147" s="3" t="s">
        <v>183</v>
      </c>
      <c r="C147" s="37">
        <v>100</v>
      </c>
    </row>
    <row r="148" spans="1:3" s="1" customFormat="1" ht="30">
      <c r="A148" s="48" t="s">
        <v>272</v>
      </c>
      <c r="B148" s="3" t="s">
        <v>273</v>
      </c>
      <c r="C148" s="37">
        <v>200</v>
      </c>
    </row>
    <row r="149" spans="1:3" s="1" customFormat="1" ht="15">
      <c r="A149" s="6" t="s">
        <v>3</v>
      </c>
      <c r="B149" s="3" t="s">
        <v>62</v>
      </c>
      <c r="C149" s="37">
        <v>2504.3</v>
      </c>
    </row>
    <row r="150" spans="1:3" s="1" customFormat="1" ht="18" customHeight="1">
      <c r="A150" s="20" t="s">
        <v>4</v>
      </c>
      <c r="B150" s="3" t="s">
        <v>63</v>
      </c>
      <c r="C150" s="37">
        <f>1840.51+28725.878+6081.2</f>
        <v>36647.587999999996</v>
      </c>
    </row>
    <row r="151" spans="1:3" s="1" customFormat="1" ht="33.75" customHeight="1">
      <c r="A151" s="20" t="s">
        <v>164</v>
      </c>
      <c r="B151" s="3" t="s">
        <v>165</v>
      </c>
      <c r="C151" s="37">
        <v>48</v>
      </c>
    </row>
    <row r="152" spans="1:3" s="1" customFormat="1" ht="32.25" customHeight="1">
      <c r="A152" s="20" t="s">
        <v>5</v>
      </c>
      <c r="B152" s="3" t="s">
        <v>64</v>
      </c>
      <c r="C152" s="37">
        <v>2726.29</v>
      </c>
    </row>
    <row r="153" spans="1:3" s="1" customFormat="1" ht="32.25" customHeight="1">
      <c r="A153" s="20" t="s">
        <v>7</v>
      </c>
      <c r="B153" s="5" t="s">
        <v>66</v>
      </c>
      <c r="C153" s="37">
        <v>1823</v>
      </c>
    </row>
    <row r="154" spans="1:3" s="1" customFormat="1" ht="48" customHeight="1" hidden="1">
      <c r="A154" s="46" t="s">
        <v>281</v>
      </c>
      <c r="B154" s="5" t="s">
        <v>245</v>
      </c>
      <c r="C154" s="37"/>
    </row>
    <row r="155" spans="1:3" s="1" customFormat="1" ht="60.75" customHeight="1">
      <c r="A155" s="6" t="s">
        <v>12</v>
      </c>
      <c r="B155" s="5" t="s">
        <v>70</v>
      </c>
      <c r="C155" s="37">
        <v>24338.5</v>
      </c>
    </row>
    <row r="156" spans="1:3" s="1" customFormat="1" ht="60">
      <c r="A156" s="6" t="s">
        <v>175</v>
      </c>
      <c r="B156" s="3" t="s">
        <v>174</v>
      </c>
      <c r="C156" s="37">
        <v>10446.5</v>
      </c>
    </row>
    <row r="157" spans="1:3" s="1" customFormat="1" ht="34.5" customHeight="1" hidden="1">
      <c r="A157" s="20" t="s">
        <v>20</v>
      </c>
      <c r="B157" s="3" t="s">
        <v>86</v>
      </c>
      <c r="C157" s="37"/>
    </row>
    <row r="158" spans="1:3" s="1" customFormat="1" ht="46.5" customHeight="1">
      <c r="A158" s="25" t="s">
        <v>6</v>
      </c>
      <c r="B158" s="3" t="s">
        <v>65</v>
      </c>
      <c r="C158" s="37">
        <v>22.934</v>
      </c>
    </row>
    <row r="159" spans="1:3" s="1" customFormat="1" ht="90">
      <c r="A159" s="6" t="s">
        <v>302</v>
      </c>
      <c r="B159" s="3" t="s">
        <v>301</v>
      </c>
      <c r="C159" s="37">
        <v>403.184</v>
      </c>
    </row>
    <row r="160" spans="1:3" s="1" customFormat="1" ht="34.5" customHeight="1">
      <c r="A160" s="20" t="s">
        <v>13</v>
      </c>
      <c r="B160" s="3" t="s">
        <v>71</v>
      </c>
      <c r="C160" s="37">
        <v>2058.82</v>
      </c>
    </row>
    <row r="161" spans="1:3" s="1" customFormat="1" ht="45">
      <c r="A161" s="24" t="s">
        <v>42</v>
      </c>
      <c r="B161" s="7" t="s">
        <v>131</v>
      </c>
      <c r="C161" s="37">
        <v>4250</v>
      </c>
    </row>
    <row r="162" spans="1:3" s="1" customFormat="1" ht="45" hidden="1">
      <c r="A162" s="20" t="s">
        <v>43</v>
      </c>
      <c r="B162" s="3" t="s">
        <v>132</v>
      </c>
      <c r="C162" s="37"/>
    </row>
    <row r="163" spans="1:3" s="1" customFormat="1" ht="30" hidden="1">
      <c r="A163" s="20" t="s">
        <v>61</v>
      </c>
      <c r="B163" s="3" t="s">
        <v>133</v>
      </c>
      <c r="C163" s="37"/>
    </row>
    <row r="164" spans="1:3" s="1" customFormat="1" ht="30">
      <c r="A164" s="20" t="s">
        <v>38</v>
      </c>
      <c r="B164" s="3" t="s">
        <v>67</v>
      </c>
      <c r="C164" s="40">
        <f>3635.592-800</f>
        <v>2835.592</v>
      </c>
    </row>
    <row r="165" spans="1:3" s="1" customFormat="1" ht="30" hidden="1">
      <c r="A165" s="20" t="s">
        <v>211</v>
      </c>
      <c r="B165" s="3" t="s">
        <v>210</v>
      </c>
      <c r="C165" s="40"/>
    </row>
    <row r="166" spans="1:3" s="1" customFormat="1" ht="47.25" customHeight="1">
      <c r="A166" s="20" t="s">
        <v>14</v>
      </c>
      <c r="B166" s="3" t="s">
        <v>72</v>
      </c>
      <c r="C166" s="40">
        <v>1413.531</v>
      </c>
    </row>
    <row r="167" spans="1:3" s="1" customFormat="1" ht="47.25" customHeight="1">
      <c r="A167" s="20" t="s">
        <v>15</v>
      </c>
      <c r="B167" s="3" t="s">
        <v>73</v>
      </c>
      <c r="C167" s="40">
        <v>911.08</v>
      </c>
    </row>
    <row r="168" spans="1:3" s="1" customFormat="1" ht="61.5" customHeight="1">
      <c r="A168" s="6" t="s">
        <v>56</v>
      </c>
      <c r="B168" s="3" t="s">
        <v>87</v>
      </c>
      <c r="C168" s="40">
        <v>345.958</v>
      </c>
    </row>
    <row r="169" spans="1:3" s="1" customFormat="1" ht="105">
      <c r="A169" s="6" t="s">
        <v>304</v>
      </c>
      <c r="B169" s="3" t="s">
        <v>303</v>
      </c>
      <c r="C169" s="40">
        <v>21822.583</v>
      </c>
    </row>
    <row r="170" spans="1:3" s="1" customFormat="1" ht="60" customHeight="1">
      <c r="A170" s="20" t="s">
        <v>16</v>
      </c>
      <c r="B170" s="3" t="s">
        <v>74</v>
      </c>
      <c r="C170" s="40">
        <v>917.005</v>
      </c>
    </row>
    <row r="171" spans="1:3" s="1" customFormat="1" ht="45" customHeight="1">
      <c r="A171" s="24" t="s">
        <v>41</v>
      </c>
      <c r="B171" s="3" t="s">
        <v>181</v>
      </c>
      <c r="C171" s="40">
        <v>14555.012</v>
      </c>
    </row>
    <row r="172" spans="1:3" s="1" customFormat="1" ht="60" customHeight="1">
      <c r="A172" s="26" t="s">
        <v>24</v>
      </c>
      <c r="B172" s="3" t="s">
        <v>96</v>
      </c>
      <c r="C172" s="40">
        <v>522.72073</v>
      </c>
    </row>
    <row r="173" spans="1:3" s="1" customFormat="1" ht="90">
      <c r="A173" s="35" t="s">
        <v>206</v>
      </c>
      <c r="B173" s="3" t="s">
        <v>205</v>
      </c>
      <c r="C173" s="40">
        <v>3.223</v>
      </c>
    </row>
    <row r="174" spans="1:3" s="1" customFormat="1" ht="45">
      <c r="A174" s="51" t="s">
        <v>267</v>
      </c>
      <c r="B174" s="3" t="s">
        <v>266</v>
      </c>
      <c r="C174" s="40">
        <v>2155.819</v>
      </c>
    </row>
    <row r="175" spans="1:3" s="1" customFormat="1" ht="60">
      <c r="A175" s="6" t="s">
        <v>218</v>
      </c>
      <c r="B175" s="3" t="s">
        <v>268</v>
      </c>
      <c r="C175" s="40">
        <f>335.916+570.455+21752.8991</f>
        <v>22659.270099999998</v>
      </c>
    </row>
    <row r="176" spans="1:3" s="1" customFormat="1" ht="15.75" customHeight="1">
      <c r="A176" s="27" t="s">
        <v>45</v>
      </c>
      <c r="B176" s="13"/>
      <c r="C176" s="43">
        <f>SUM(C134+C107+C89+C82+C78+C75+C73+C69+C61+C53+C12+C122+C129+C131)</f>
        <v>906848.4630099998</v>
      </c>
    </row>
    <row r="177" spans="1:3" s="1" customFormat="1" ht="15.75" customHeight="1">
      <c r="A177" s="53"/>
      <c r="B177" s="54"/>
      <c r="C177" s="57"/>
    </row>
    <row r="178" spans="1:3" s="1" customFormat="1" ht="15.75" customHeight="1" hidden="1">
      <c r="A178" s="28"/>
      <c r="B178" s="9"/>
      <c r="C178" s="58"/>
    </row>
    <row r="179" spans="1:5" s="1" customFormat="1" ht="15.75" customHeight="1" hidden="1">
      <c r="A179" s="28"/>
      <c r="B179" s="9"/>
      <c r="C179" s="59" t="e">
        <f>SUM(#REF!+#REF!+#REF!+#REF!+#REF!+#REF!+#REF!)</f>
        <v>#REF!</v>
      </c>
      <c r="D179" s="1">
        <v>313508.65</v>
      </c>
      <c r="E179" s="14" t="e">
        <f>SUM(C179-D179)</f>
        <v>#REF!</v>
      </c>
    </row>
    <row r="180" spans="1:5" s="1" customFormat="1" ht="15.75" customHeight="1" hidden="1">
      <c r="A180" s="28"/>
      <c r="B180" s="9"/>
      <c r="C180" s="59" t="e">
        <f>SUM(#REF!+C25+#REF!+#REF!+#REF!+#REF!+#REF!+#REF!+#REF!+#REF!+#REF!+#REF!+#REF!+#REF!+#REF!)</f>
        <v>#REF!</v>
      </c>
      <c r="D180" s="1">
        <v>107539.77</v>
      </c>
      <c r="E180" s="14" t="e">
        <f>SUM(C180-D180)</f>
        <v>#REF!</v>
      </c>
    </row>
    <row r="181" spans="1:3" s="1" customFormat="1" ht="15.75" customHeight="1" hidden="1">
      <c r="A181" s="28"/>
      <c r="B181" s="9"/>
      <c r="C181" s="59" t="e">
        <f>SUM(#REF!)</f>
        <v>#REF!</v>
      </c>
    </row>
    <row r="182" spans="1:3" s="1" customFormat="1" ht="15.75" customHeight="1" hidden="1">
      <c r="A182" s="28"/>
      <c r="B182" s="9"/>
      <c r="C182" s="59" t="e">
        <f>SUM(C179:C181)</f>
        <v>#REF!</v>
      </c>
    </row>
    <row r="183" spans="1:3" s="1" customFormat="1" ht="15.75" customHeight="1" hidden="1">
      <c r="A183" s="28"/>
      <c r="B183" s="9"/>
      <c r="C183" s="59" t="e">
        <f>SUM(C176-C182)</f>
        <v>#REF!</v>
      </c>
    </row>
    <row r="184" spans="1:3" s="1" customFormat="1" ht="15.75" customHeight="1">
      <c r="A184" s="28"/>
      <c r="B184" s="9"/>
      <c r="C184" s="58"/>
    </row>
    <row r="185" spans="1:3" s="1" customFormat="1" ht="15.75" customHeight="1">
      <c r="A185" s="28"/>
      <c r="B185" s="9"/>
      <c r="C185" s="58"/>
    </row>
    <row r="186" spans="1:3" s="1" customFormat="1" ht="15.75" customHeight="1">
      <c r="A186" s="28"/>
      <c r="B186" s="9"/>
      <c r="C186" s="58"/>
    </row>
    <row r="187" spans="1:3" s="1" customFormat="1" ht="15.75" customHeight="1">
      <c r="A187" s="28"/>
      <c r="B187" s="9"/>
      <c r="C187" s="58"/>
    </row>
    <row r="188" spans="1:3" s="1" customFormat="1" ht="15.75" customHeight="1">
      <c r="A188" s="28"/>
      <c r="B188" s="9"/>
      <c r="C188" s="58"/>
    </row>
    <row r="189" spans="1:3" s="1" customFormat="1" ht="15.75" customHeight="1">
      <c r="A189" s="28"/>
      <c r="B189" s="9"/>
      <c r="C189" s="58"/>
    </row>
    <row r="190" spans="1:3" s="1" customFormat="1" ht="15.75" customHeight="1">
      <c r="A190" s="28"/>
      <c r="B190" s="9"/>
      <c r="C190" s="58"/>
    </row>
    <row r="191" spans="1:3" s="1" customFormat="1" ht="15.75" customHeight="1">
      <c r="A191" s="28"/>
      <c r="B191" s="9"/>
      <c r="C191" s="58"/>
    </row>
    <row r="192" spans="1:3" s="1" customFormat="1" ht="15.75" customHeight="1">
      <c r="A192" s="28"/>
      <c r="B192" s="9"/>
      <c r="C192" s="58"/>
    </row>
    <row r="193" spans="1:3" s="1" customFormat="1" ht="15.75" customHeight="1">
      <c r="A193" s="28"/>
      <c r="B193" s="9"/>
      <c r="C193" s="58"/>
    </row>
    <row r="194" spans="1:3" s="1" customFormat="1" ht="15.75" customHeight="1">
      <c r="A194" s="28"/>
      <c r="B194" s="9"/>
      <c r="C194" s="58"/>
    </row>
    <row r="195" spans="1:3" s="1" customFormat="1" ht="15.75" customHeight="1">
      <c r="A195" s="28"/>
      <c r="B195" s="9"/>
      <c r="C195" s="58"/>
    </row>
    <row r="196" spans="1:3" s="1" customFormat="1" ht="15.75" customHeight="1">
      <c r="A196" s="28"/>
      <c r="B196" s="9"/>
      <c r="C196" s="58"/>
    </row>
    <row r="197" spans="1:3" s="1" customFormat="1" ht="15.75" customHeight="1">
      <c r="A197" s="28"/>
      <c r="B197" s="9"/>
      <c r="C197" s="58"/>
    </row>
    <row r="198" spans="1:3" s="1" customFormat="1" ht="15.75" customHeight="1">
      <c r="A198" s="28"/>
      <c r="B198" s="9"/>
      <c r="C198" s="58"/>
    </row>
    <row r="199" spans="1:3" s="1" customFormat="1" ht="15.75" customHeight="1">
      <c r="A199" s="28"/>
      <c r="B199" s="9"/>
      <c r="C199" s="58"/>
    </row>
    <row r="200" spans="1:3" s="1" customFormat="1" ht="15.75" customHeight="1">
      <c r="A200" s="28"/>
      <c r="B200" s="9"/>
      <c r="C200" s="58"/>
    </row>
    <row r="201" spans="1:3" s="1" customFormat="1" ht="15.75" customHeight="1">
      <c r="A201" s="28"/>
      <c r="B201" s="9"/>
      <c r="C201" s="58"/>
    </row>
    <row r="202" spans="1:3" s="1" customFormat="1" ht="15.75" customHeight="1">
      <c r="A202" s="28"/>
      <c r="B202" s="9"/>
      <c r="C202" s="58"/>
    </row>
    <row r="203" spans="1:3" s="1" customFormat="1" ht="15.75" customHeight="1">
      <c r="A203" s="28"/>
      <c r="B203" s="9"/>
      <c r="C203" s="58"/>
    </row>
    <row r="204" spans="1:3" s="1" customFormat="1" ht="15.75" customHeight="1">
      <c r="A204" s="28"/>
      <c r="B204" s="9"/>
      <c r="C204" s="58"/>
    </row>
    <row r="205" spans="1:3" s="1" customFormat="1" ht="15.75" customHeight="1">
      <c r="A205" s="28"/>
      <c r="B205" s="9"/>
      <c r="C205" s="58"/>
    </row>
    <row r="206" spans="1:3" s="1" customFormat="1" ht="15.75" customHeight="1">
      <c r="A206" s="28"/>
      <c r="B206" s="9"/>
      <c r="C206" s="58"/>
    </row>
    <row r="207" spans="1:3" s="1" customFormat="1" ht="15.75" customHeight="1">
      <c r="A207" s="28"/>
      <c r="B207" s="9"/>
      <c r="C207" s="58"/>
    </row>
    <row r="208" spans="1:3" s="1" customFormat="1" ht="15.75" customHeight="1">
      <c r="A208" s="28"/>
      <c r="B208" s="9"/>
      <c r="C208" s="58"/>
    </row>
    <row r="209" spans="1:3" s="1" customFormat="1" ht="15.75" customHeight="1">
      <c r="A209" s="28"/>
      <c r="B209" s="9"/>
      <c r="C209" s="58"/>
    </row>
    <row r="210" spans="1:3" s="1" customFormat="1" ht="15.75" customHeight="1">
      <c r="A210" s="28"/>
      <c r="B210" s="9"/>
      <c r="C210" s="58"/>
    </row>
    <row r="211" spans="1:3" s="1" customFormat="1" ht="15.75" customHeight="1">
      <c r="A211" s="28"/>
      <c r="B211" s="9"/>
      <c r="C211" s="58"/>
    </row>
    <row r="212" spans="1:3" s="1" customFormat="1" ht="15.75" customHeight="1">
      <c r="A212" s="28"/>
      <c r="B212" s="9"/>
      <c r="C212" s="58"/>
    </row>
    <row r="213" spans="1:3" s="1" customFormat="1" ht="15.75" customHeight="1">
      <c r="A213" s="28"/>
      <c r="B213" s="9"/>
      <c r="C213" s="58"/>
    </row>
    <row r="214" spans="1:3" s="1" customFormat="1" ht="15.75" customHeight="1">
      <c r="A214" s="28"/>
      <c r="B214" s="9"/>
      <c r="C214" s="58"/>
    </row>
    <row r="215" spans="1:3" s="1" customFormat="1" ht="15.75" customHeight="1">
      <c r="A215" s="28"/>
      <c r="B215" s="9"/>
      <c r="C215" s="58"/>
    </row>
    <row r="216" spans="1:3" s="1" customFormat="1" ht="15.75" customHeight="1">
      <c r="A216" s="28"/>
      <c r="B216" s="9"/>
      <c r="C216" s="58"/>
    </row>
    <row r="217" spans="1:3" s="1" customFormat="1" ht="15.75" customHeight="1">
      <c r="A217" s="28"/>
      <c r="B217" s="9"/>
      <c r="C217" s="58"/>
    </row>
    <row r="218" spans="1:3" s="1" customFormat="1" ht="15.75" customHeight="1">
      <c r="A218" s="28"/>
      <c r="B218" s="9"/>
      <c r="C218" s="58"/>
    </row>
    <row r="219" spans="1:3" s="1" customFormat="1" ht="15.75" customHeight="1">
      <c r="A219" s="28"/>
      <c r="B219" s="9"/>
      <c r="C219" s="58"/>
    </row>
    <row r="220" spans="1:3" s="1" customFormat="1" ht="15.75" customHeight="1">
      <c r="A220" s="28"/>
      <c r="B220" s="9"/>
      <c r="C220" s="58"/>
    </row>
    <row r="221" spans="1:3" s="1" customFormat="1" ht="15.75" customHeight="1">
      <c r="A221" s="28"/>
      <c r="B221" s="9"/>
      <c r="C221" s="58"/>
    </row>
    <row r="222" spans="1:3" s="1" customFormat="1" ht="15.75" customHeight="1">
      <c r="A222" s="28"/>
      <c r="B222" s="9"/>
      <c r="C222" s="58"/>
    </row>
    <row r="223" spans="1:3" s="1" customFormat="1" ht="15.75" customHeight="1">
      <c r="A223" s="28"/>
      <c r="B223" s="9"/>
      <c r="C223" s="58"/>
    </row>
    <row r="224" spans="1:3" s="1" customFormat="1" ht="15.75" customHeight="1">
      <c r="A224" s="28"/>
      <c r="B224" s="9"/>
      <c r="C224" s="58"/>
    </row>
    <row r="225" spans="1:3" s="1" customFormat="1" ht="15.75" customHeight="1">
      <c r="A225" s="28"/>
      <c r="B225" s="9"/>
      <c r="C225" s="58"/>
    </row>
    <row r="226" spans="1:3" s="1" customFormat="1" ht="15.75" customHeight="1">
      <c r="A226" s="28"/>
      <c r="B226" s="9"/>
      <c r="C226" s="58"/>
    </row>
    <row r="227" spans="1:3" s="1" customFormat="1" ht="15.75" customHeight="1">
      <c r="A227" s="28"/>
      <c r="B227" s="9"/>
      <c r="C227" s="58"/>
    </row>
    <row r="228" spans="1:3" s="1" customFormat="1" ht="15.75" customHeight="1">
      <c r="A228" s="28"/>
      <c r="B228" s="9"/>
      <c r="C228" s="58"/>
    </row>
    <row r="229" spans="1:3" s="1" customFormat="1" ht="15.75" customHeight="1">
      <c r="A229" s="28"/>
      <c r="B229" s="9"/>
      <c r="C229" s="58"/>
    </row>
    <row r="230" spans="1:3" s="1" customFormat="1" ht="15.75" customHeight="1">
      <c r="A230" s="28"/>
      <c r="B230" s="9"/>
      <c r="C230" s="58"/>
    </row>
    <row r="231" spans="1:3" s="1" customFormat="1" ht="15.75" customHeight="1">
      <c r="A231" s="28"/>
      <c r="B231" s="9"/>
      <c r="C231" s="58"/>
    </row>
    <row r="232" spans="1:3" s="1" customFormat="1" ht="15.75" customHeight="1">
      <c r="A232" s="28"/>
      <c r="B232" s="9"/>
      <c r="C232" s="58"/>
    </row>
    <row r="233" spans="1:3" s="1" customFormat="1" ht="15.75" customHeight="1">
      <c r="A233" s="28"/>
      <c r="B233" s="9"/>
      <c r="C233" s="58"/>
    </row>
    <row r="234" spans="1:3" s="1" customFormat="1" ht="15.75" customHeight="1">
      <c r="A234" s="28"/>
      <c r="B234" s="9"/>
      <c r="C234" s="58"/>
    </row>
    <row r="235" spans="1:3" s="1" customFormat="1" ht="15.75" customHeight="1">
      <c r="A235" s="28"/>
      <c r="B235" s="9"/>
      <c r="C235" s="58"/>
    </row>
    <row r="236" spans="1:3" s="1" customFormat="1" ht="15.75" customHeight="1">
      <c r="A236" s="28"/>
      <c r="B236" s="9"/>
      <c r="C236" s="58"/>
    </row>
    <row r="237" spans="1:3" s="1" customFormat="1" ht="15.75" customHeight="1">
      <c r="A237" s="28"/>
      <c r="B237" s="9"/>
      <c r="C237" s="58"/>
    </row>
    <row r="238" spans="1:3" s="1" customFormat="1" ht="15.75" customHeight="1">
      <c r="A238" s="28"/>
      <c r="B238" s="9"/>
      <c r="C238" s="58"/>
    </row>
    <row r="239" spans="1:3" s="1" customFormat="1" ht="15.75" customHeight="1">
      <c r="A239" s="28"/>
      <c r="B239" s="9"/>
      <c r="C239" s="58"/>
    </row>
    <row r="240" spans="1:3" s="1" customFormat="1" ht="15.75" customHeight="1">
      <c r="A240" s="28"/>
      <c r="B240" s="9"/>
      <c r="C240" s="58"/>
    </row>
    <row r="241" spans="1:3" s="1" customFormat="1" ht="15.75" customHeight="1">
      <c r="A241" s="28"/>
      <c r="B241" s="9"/>
      <c r="C241" s="58"/>
    </row>
    <row r="242" spans="1:3" s="1" customFormat="1" ht="15.75" customHeight="1">
      <c r="A242" s="28"/>
      <c r="B242" s="9"/>
      <c r="C242" s="58"/>
    </row>
    <row r="243" spans="1:3" s="1" customFormat="1" ht="15.75" customHeight="1">
      <c r="A243" s="28"/>
      <c r="B243" s="9"/>
      <c r="C243" s="58"/>
    </row>
    <row r="244" spans="1:3" s="1" customFormat="1" ht="15.75" customHeight="1">
      <c r="A244" s="28"/>
      <c r="B244" s="9"/>
      <c r="C244" s="58"/>
    </row>
    <row r="245" spans="1:3" s="1" customFormat="1" ht="15.75" customHeight="1">
      <c r="A245" s="28"/>
      <c r="B245" s="9"/>
      <c r="C245" s="58"/>
    </row>
    <row r="246" spans="1:3" s="1" customFormat="1" ht="15.75" customHeight="1">
      <c r="A246" s="28"/>
      <c r="B246" s="9"/>
      <c r="C246" s="58"/>
    </row>
    <row r="247" spans="1:3" s="1" customFormat="1" ht="15.75" customHeight="1">
      <c r="A247" s="28"/>
      <c r="B247" s="9"/>
      <c r="C247" s="58"/>
    </row>
    <row r="248" spans="1:3" s="1" customFormat="1" ht="15.75" customHeight="1">
      <c r="A248" s="28"/>
      <c r="B248" s="9"/>
      <c r="C248" s="58"/>
    </row>
    <row r="249" spans="1:3" s="1" customFormat="1" ht="15.75" customHeight="1">
      <c r="A249" s="28"/>
      <c r="B249" s="9"/>
      <c r="C249" s="58"/>
    </row>
    <row r="250" spans="1:3" s="1" customFormat="1" ht="15.75" customHeight="1">
      <c r="A250" s="28"/>
      <c r="B250" s="9"/>
      <c r="C250" s="58"/>
    </row>
    <row r="251" spans="1:3" s="1" customFormat="1" ht="15.75" customHeight="1">
      <c r="A251" s="28"/>
      <c r="B251" s="9"/>
      <c r="C251" s="58"/>
    </row>
    <row r="252" spans="1:3" s="1" customFormat="1" ht="15.75" customHeight="1">
      <c r="A252" s="28"/>
      <c r="B252" s="9"/>
      <c r="C252" s="58"/>
    </row>
    <row r="253" spans="1:3" s="1" customFormat="1" ht="15.75" customHeight="1">
      <c r="A253" s="28"/>
      <c r="B253" s="9"/>
      <c r="C253" s="58"/>
    </row>
    <row r="254" spans="1:3" s="1" customFormat="1" ht="15.75" customHeight="1">
      <c r="A254" s="28"/>
      <c r="B254" s="9"/>
      <c r="C254" s="58"/>
    </row>
    <row r="255" spans="1:3" s="1" customFormat="1" ht="15.75" customHeight="1">
      <c r="A255" s="28"/>
      <c r="B255" s="9"/>
      <c r="C255" s="58"/>
    </row>
    <row r="256" spans="1:3" s="1" customFormat="1" ht="15.75" customHeight="1">
      <c r="A256" s="28"/>
      <c r="B256" s="9"/>
      <c r="C256" s="58"/>
    </row>
    <row r="257" spans="1:3" s="1" customFormat="1" ht="15.75" customHeight="1">
      <c r="A257" s="28"/>
      <c r="B257" s="9"/>
      <c r="C257" s="58"/>
    </row>
    <row r="258" spans="1:3" s="1" customFormat="1" ht="15.75" customHeight="1">
      <c r="A258" s="28"/>
      <c r="B258" s="9"/>
      <c r="C258" s="58"/>
    </row>
    <row r="259" spans="1:3" s="1" customFormat="1" ht="15.75" customHeight="1">
      <c r="A259" s="28"/>
      <c r="B259" s="9"/>
      <c r="C259" s="58"/>
    </row>
    <row r="260" spans="1:3" s="1" customFormat="1" ht="15.75" customHeight="1">
      <c r="A260" s="28"/>
      <c r="B260" s="9"/>
      <c r="C260" s="58"/>
    </row>
    <row r="261" spans="1:3" s="1" customFormat="1" ht="15.75" customHeight="1">
      <c r="A261" s="28"/>
      <c r="B261" s="9"/>
      <c r="C261" s="58"/>
    </row>
    <row r="262" spans="1:3" s="1" customFormat="1" ht="15.75" customHeight="1">
      <c r="A262" s="28"/>
      <c r="B262" s="9"/>
      <c r="C262" s="58"/>
    </row>
    <row r="263" spans="1:3" s="1" customFormat="1" ht="15.75" customHeight="1">
      <c r="A263" s="28"/>
      <c r="B263" s="9"/>
      <c r="C263" s="58"/>
    </row>
    <row r="264" spans="1:3" s="1" customFormat="1" ht="15.75" customHeight="1">
      <c r="A264" s="28"/>
      <c r="B264" s="9"/>
      <c r="C264" s="58"/>
    </row>
    <row r="265" spans="1:3" s="1" customFormat="1" ht="15.75" customHeight="1">
      <c r="A265" s="28"/>
      <c r="B265" s="9"/>
      <c r="C265" s="58"/>
    </row>
    <row r="266" spans="1:3" s="1" customFormat="1" ht="15.75" customHeight="1">
      <c r="A266" s="28"/>
      <c r="B266" s="9"/>
      <c r="C266" s="58"/>
    </row>
    <row r="267" spans="1:3" s="1" customFormat="1" ht="15.75" customHeight="1">
      <c r="A267" s="28"/>
      <c r="B267" s="9"/>
      <c r="C267" s="58"/>
    </row>
    <row r="268" spans="1:3" s="1" customFormat="1" ht="15.75" customHeight="1">
      <c r="A268" s="28"/>
      <c r="B268" s="9"/>
      <c r="C268" s="58"/>
    </row>
    <row r="269" spans="1:3" s="1" customFormat="1" ht="15.75" customHeight="1">
      <c r="A269" s="28"/>
      <c r="B269" s="9"/>
      <c r="C269" s="58"/>
    </row>
    <row r="270" spans="1:3" s="1" customFormat="1" ht="15.75" customHeight="1">
      <c r="A270" s="28"/>
      <c r="B270" s="9"/>
      <c r="C270" s="58"/>
    </row>
    <row r="271" spans="1:3" s="1" customFormat="1" ht="15.75" customHeight="1">
      <c r="A271" s="28"/>
      <c r="B271" s="9"/>
      <c r="C271" s="58"/>
    </row>
    <row r="272" spans="1:3" s="1" customFormat="1" ht="15.75" customHeight="1">
      <c r="A272" s="28"/>
      <c r="B272" s="9"/>
      <c r="C272" s="58"/>
    </row>
    <row r="273" spans="1:3" s="1" customFormat="1" ht="15.75" customHeight="1">
      <c r="A273" s="28"/>
      <c r="B273" s="9"/>
      <c r="C273" s="58"/>
    </row>
    <row r="274" spans="1:3" s="1" customFormat="1" ht="15.75" customHeight="1">
      <c r="A274" s="28"/>
      <c r="B274" s="9"/>
      <c r="C274" s="58"/>
    </row>
    <row r="275" spans="1:3" s="1" customFormat="1" ht="15.75" customHeight="1">
      <c r="A275" s="28"/>
      <c r="B275" s="9"/>
      <c r="C275" s="58"/>
    </row>
    <row r="276" spans="1:3" s="1" customFormat="1" ht="15.75" customHeight="1">
      <c r="A276" s="28"/>
      <c r="B276" s="9"/>
      <c r="C276" s="58"/>
    </row>
    <row r="277" spans="1:3" s="1" customFormat="1" ht="15.75" customHeight="1">
      <c r="A277" s="28"/>
      <c r="B277" s="9"/>
      <c r="C277" s="58"/>
    </row>
    <row r="278" spans="1:3" s="1" customFormat="1" ht="15.75" customHeight="1">
      <c r="A278" s="28"/>
      <c r="B278" s="9"/>
      <c r="C278" s="58"/>
    </row>
    <row r="279" spans="1:3" s="1" customFormat="1" ht="15.75" customHeight="1">
      <c r="A279" s="28"/>
      <c r="B279" s="9"/>
      <c r="C279" s="58"/>
    </row>
    <row r="280" spans="1:3" s="1" customFormat="1" ht="15.75" customHeight="1">
      <c r="A280" s="28"/>
      <c r="B280" s="9"/>
      <c r="C280" s="58"/>
    </row>
    <row r="281" spans="1:3" s="1" customFormat="1" ht="15.75" customHeight="1">
      <c r="A281" s="28"/>
      <c r="B281" s="9"/>
      <c r="C281" s="58"/>
    </row>
    <row r="282" spans="1:3" s="1" customFormat="1" ht="15.75" customHeight="1">
      <c r="A282" s="28"/>
      <c r="B282" s="9"/>
      <c r="C282" s="58"/>
    </row>
    <row r="283" spans="1:3" s="1" customFormat="1" ht="15.75" customHeight="1">
      <c r="A283" s="28"/>
      <c r="B283" s="9"/>
      <c r="C283" s="58"/>
    </row>
    <row r="284" spans="1:3" s="1" customFormat="1" ht="15.75" customHeight="1">
      <c r="A284" s="28"/>
      <c r="B284" s="9"/>
      <c r="C284" s="58"/>
    </row>
    <row r="285" spans="1:3" s="1" customFormat="1" ht="15.75" customHeight="1">
      <c r="A285" s="28"/>
      <c r="B285" s="9"/>
      <c r="C285" s="58"/>
    </row>
    <row r="286" spans="1:3" s="1" customFormat="1" ht="15.75" customHeight="1">
      <c r="A286" s="28"/>
      <c r="B286" s="9"/>
      <c r="C286" s="58"/>
    </row>
    <row r="287" spans="1:3" s="1" customFormat="1" ht="15.75" customHeight="1">
      <c r="A287" s="28"/>
      <c r="B287" s="9"/>
      <c r="C287" s="58"/>
    </row>
    <row r="288" spans="1:3" s="1" customFormat="1" ht="15.75" customHeight="1">
      <c r="A288" s="28"/>
      <c r="B288" s="9"/>
      <c r="C288" s="58"/>
    </row>
    <row r="289" spans="1:3" s="1" customFormat="1" ht="15.75" customHeight="1">
      <c r="A289" s="28"/>
      <c r="B289" s="9"/>
      <c r="C289" s="58"/>
    </row>
    <row r="290" spans="1:3" s="1" customFormat="1" ht="15.75" customHeight="1">
      <c r="A290" s="28"/>
      <c r="B290" s="9"/>
      <c r="C290" s="58"/>
    </row>
    <row r="291" spans="1:3" s="1" customFormat="1" ht="15.75" customHeight="1">
      <c r="A291" s="28"/>
      <c r="B291" s="9"/>
      <c r="C291" s="58"/>
    </row>
    <row r="292" spans="1:3" s="1" customFormat="1" ht="15.75" customHeight="1">
      <c r="A292" s="28"/>
      <c r="B292" s="9"/>
      <c r="C292" s="58"/>
    </row>
    <row r="293" spans="1:3" s="1" customFormat="1" ht="15.75" customHeight="1">
      <c r="A293" s="28"/>
      <c r="B293" s="9"/>
      <c r="C293" s="58"/>
    </row>
    <row r="294" spans="1:3" s="1" customFormat="1" ht="15.75" customHeight="1">
      <c r="A294" s="28"/>
      <c r="B294" s="9"/>
      <c r="C294" s="58"/>
    </row>
    <row r="295" spans="1:3" s="1" customFormat="1" ht="15.75" customHeight="1">
      <c r="A295" s="28"/>
      <c r="B295" s="9"/>
      <c r="C295" s="58"/>
    </row>
    <row r="296" spans="1:3" s="1" customFormat="1" ht="15.75" customHeight="1">
      <c r="A296" s="28"/>
      <c r="B296" s="9"/>
      <c r="C296" s="58"/>
    </row>
    <row r="297" spans="1:3" s="1" customFormat="1" ht="15.75" customHeight="1">
      <c r="A297" s="28"/>
      <c r="B297" s="9"/>
      <c r="C297" s="58"/>
    </row>
    <row r="298" spans="1:3" s="1" customFormat="1" ht="15.75" customHeight="1">
      <c r="A298" s="28"/>
      <c r="B298" s="9"/>
      <c r="C298" s="58"/>
    </row>
    <row r="299" spans="1:3" s="1" customFormat="1" ht="15.75" customHeight="1">
      <c r="A299" s="28"/>
      <c r="B299" s="9"/>
      <c r="C299" s="58"/>
    </row>
    <row r="300" spans="1:3" s="1" customFormat="1" ht="15.75" customHeight="1">
      <c r="A300" s="28"/>
      <c r="B300" s="9"/>
      <c r="C300" s="58"/>
    </row>
    <row r="301" spans="1:3" s="1" customFormat="1" ht="15.75" customHeight="1">
      <c r="A301" s="28"/>
      <c r="B301" s="9"/>
      <c r="C301" s="58"/>
    </row>
    <row r="302" spans="1:3" s="1" customFormat="1" ht="15.75" customHeight="1">
      <c r="A302" s="28"/>
      <c r="B302" s="9"/>
      <c r="C302" s="58"/>
    </row>
    <row r="303" spans="1:3" s="1" customFormat="1" ht="15.75" customHeight="1">
      <c r="A303" s="28"/>
      <c r="B303" s="9"/>
      <c r="C303" s="58"/>
    </row>
    <row r="304" spans="1:3" s="1" customFormat="1" ht="15.75" customHeight="1">
      <c r="A304" s="28"/>
      <c r="B304" s="9"/>
      <c r="C304" s="58"/>
    </row>
    <row r="305" spans="1:3" s="1" customFormat="1" ht="15.75" customHeight="1">
      <c r="A305" s="28"/>
      <c r="B305" s="9"/>
      <c r="C305" s="58"/>
    </row>
    <row r="306" spans="1:3" s="1" customFormat="1" ht="15.75" customHeight="1">
      <c r="A306" s="28"/>
      <c r="B306" s="9"/>
      <c r="C306" s="58"/>
    </row>
    <row r="307" spans="1:3" s="1" customFormat="1" ht="15.75" customHeight="1">
      <c r="A307" s="28"/>
      <c r="B307" s="9"/>
      <c r="C307" s="58"/>
    </row>
    <row r="308" spans="1:3" s="1" customFormat="1" ht="15.75" customHeight="1">
      <c r="A308" s="28"/>
      <c r="B308" s="9"/>
      <c r="C308" s="58"/>
    </row>
    <row r="309" spans="1:3" s="1" customFormat="1" ht="15.75" customHeight="1">
      <c r="A309" s="28"/>
      <c r="B309" s="9"/>
      <c r="C309" s="58"/>
    </row>
    <row r="310" spans="1:3" s="1" customFormat="1" ht="15.75" customHeight="1">
      <c r="A310" s="28"/>
      <c r="B310" s="9"/>
      <c r="C310" s="58"/>
    </row>
    <row r="311" spans="1:3" s="1" customFormat="1" ht="15.75" customHeight="1">
      <c r="A311" s="28"/>
      <c r="B311" s="9"/>
      <c r="C311" s="58"/>
    </row>
    <row r="312" spans="1:3" s="1" customFormat="1" ht="15.75" customHeight="1">
      <c r="A312" s="28"/>
      <c r="B312" s="9"/>
      <c r="C312" s="58"/>
    </row>
    <row r="313" spans="1:3" s="1" customFormat="1" ht="15.75" customHeight="1">
      <c r="A313" s="28"/>
      <c r="B313" s="9"/>
      <c r="C313" s="58"/>
    </row>
    <row r="314" spans="1:3" s="1" customFormat="1" ht="15.75" customHeight="1">
      <c r="A314" s="28"/>
      <c r="B314" s="9"/>
      <c r="C314" s="58"/>
    </row>
    <row r="315" spans="1:3" s="1" customFormat="1" ht="15.75" customHeight="1">
      <c r="A315" s="28"/>
      <c r="B315" s="9"/>
      <c r="C315" s="58"/>
    </row>
    <row r="316" spans="1:3" s="1" customFormat="1" ht="15.75" customHeight="1">
      <c r="A316" s="28"/>
      <c r="B316" s="9"/>
      <c r="C316" s="58"/>
    </row>
    <row r="317" spans="1:3" s="1" customFormat="1" ht="15.75" customHeight="1">
      <c r="A317" s="28"/>
      <c r="B317" s="9"/>
      <c r="C317" s="58"/>
    </row>
    <row r="318" spans="1:3" s="1" customFormat="1" ht="15.75" customHeight="1">
      <c r="A318" s="28"/>
      <c r="B318" s="9"/>
      <c r="C318" s="58"/>
    </row>
    <row r="319" spans="1:3" s="1" customFormat="1" ht="15.75" customHeight="1">
      <c r="A319" s="28"/>
      <c r="B319" s="9"/>
      <c r="C319" s="58"/>
    </row>
    <row r="320" spans="1:3" s="1" customFormat="1" ht="15.75" customHeight="1">
      <c r="A320" s="28"/>
      <c r="B320" s="9"/>
      <c r="C320" s="58"/>
    </row>
    <row r="321" spans="1:3" s="1" customFormat="1" ht="15.75" customHeight="1">
      <c r="A321" s="28"/>
      <c r="B321" s="9"/>
      <c r="C321" s="58"/>
    </row>
    <row r="322" spans="1:3" s="1" customFormat="1" ht="15.75" customHeight="1">
      <c r="A322" s="28"/>
      <c r="B322" s="9"/>
      <c r="C322" s="58"/>
    </row>
    <row r="323" spans="1:3" s="1" customFormat="1" ht="15.75" customHeight="1">
      <c r="A323" s="28"/>
      <c r="B323" s="9"/>
      <c r="C323" s="58"/>
    </row>
    <row r="324" spans="1:3" s="1" customFormat="1" ht="15.75" customHeight="1">
      <c r="A324" s="28"/>
      <c r="B324" s="9"/>
      <c r="C324" s="58"/>
    </row>
    <row r="325" spans="1:3" s="1" customFormat="1" ht="15.75" customHeight="1">
      <c r="A325" s="28"/>
      <c r="B325" s="9"/>
      <c r="C325" s="58"/>
    </row>
    <row r="326" spans="1:3" s="1" customFormat="1" ht="15.75" customHeight="1">
      <c r="A326" s="28"/>
      <c r="B326" s="9"/>
      <c r="C326" s="58"/>
    </row>
    <row r="327" spans="1:3" s="1" customFormat="1" ht="15.75" customHeight="1">
      <c r="A327" s="28"/>
      <c r="B327" s="9"/>
      <c r="C327" s="58"/>
    </row>
    <row r="328" spans="1:3" s="1" customFormat="1" ht="15.75" customHeight="1">
      <c r="A328" s="28"/>
      <c r="B328" s="9"/>
      <c r="C328" s="58"/>
    </row>
    <row r="329" spans="1:3" s="1" customFormat="1" ht="15.75" customHeight="1">
      <c r="A329" s="28"/>
      <c r="B329" s="9"/>
      <c r="C329" s="58"/>
    </row>
    <row r="330" spans="1:3" s="1" customFormat="1" ht="15.75" customHeight="1">
      <c r="A330" s="28"/>
      <c r="B330" s="9"/>
      <c r="C330" s="58"/>
    </row>
    <row r="331" spans="1:3" s="1" customFormat="1" ht="15.75" customHeight="1">
      <c r="A331" s="28"/>
      <c r="B331" s="9"/>
      <c r="C331" s="58"/>
    </row>
    <row r="332" spans="1:3" s="1" customFormat="1" ht="15.75" customHeight="1">
      <c r="A332" s="28"/>
      <c r="B332" s="9"/>
      <c r="C332" s="58"/>
    </row>
    <row r="333" spans="1:3" s="1" customFormat="1" ht="15.75" customHeight="1">
      <c r="A333" s="28"/>
      <c r="B333" s="9"/>
      <c r="C333" s="58"/>
    </row>
    <row r="334" spans="1:3" s="1" customFormat="1" ht="15.75" customHeight="1">
      <c r="A334" s="28"/>
      <c r="B334" s="9"/>
      <c r="C334" s="58"/>
    </row>
    <row r="335" spans="1:3" s="1" customFormat="1" ht="15.75" customHeight="1">
      <c r="A335" s="28"/>
      <c r="B335" s="9"/>
      <c r="C335" s="58"/>
    </row>
    <row r="336" spans="1:3" s="1" customFormat="1" ht="15.75" customHeight="1">
      <c r="A336" s="28"/>
      <c r="B336" s="9"/>
      <c r="C336" s="58"/>
    </row>
    <row r="337" spans="1:3" s="1" customFormat="1" ht="15.75" customHeight="1">
      <c r="A337" s="28"/>
      <c r="B337" s="9"/>
      <c r="C337" s="58"/>
    </row>
    <row r="338" spans="1:3" s="1" customFormat="1" ht="15.75" customHeight="1">
      <c r="A338" s="28"/>
      <c r="B338" s="9"/>
      <c r="C338" s="58"/>
    </row>
    <row r="339" spans="1:3" s="1" customFormat="1" ht="15.75" customHeight="1">
      <c r="A339" s="28"/>
      <c r="B339" s="9"/>
      <c r="C339" s="58"/>
    </row>
    <row r="340" spans="1:3" s="1" customFormat="1" ht="15.75" customHeight="1">
      <c r="A340" s="28"/>
      <c r="B340" s="9"/>
      <c r="C340" s="58"/>
    </row>
    <row r="341" spans="1:3" s="1" customFormat="1" ht="15.75" customHeight="1">
      <c r="A341" s="28"/>
      <c r="B341" s="9"/>
      <c r="C341" s="58"/>
    </row>
    <row r="342" spans="1:3" s="1" customFormat="1" ht="15.75" customHeight="1">
      <c r="A342" s="28"/>
      <c r="B342" s="9"/>
      <c r="C342" s="58"/>
    </row>
    <row r="343" spans="1:3" s="1" customFormat="1" ht="15.75" customHeight="1">
      <c r="A343" s="28"/>
      <c r="B343" s="9"/>
      <c r="C343" s="58"/>
    </row>
    <row r="344" spans="1:3" s="1" customFormat="1" ht="15.75" customHeight="1">
      <c r="A344" s="28"/>
      <c r="B344" s="9"/>
      <c r="C344" s="58"/>
    </row>
    <row r="345" spans="1:3" s="1" customFormat="1" ht="15.75" customHeight="1">
      <c r="A345" s="28"/>
      <c r="B345" s="9"/>
      <c r="C345" s="58"/>
    </row>
    <row r="346" spans="1:3" s="1" customFormat="1" ht="15.75" customHeight="1">
      <c r="A346" s="28"/>
      <c r="B346" s="9"/>
      <c r="C346" s="58"/>
    </row>
    <row r="347" spans="1:3" s="1" customFormat="1" ht="15.75" customHeight="1">
      <c r="A347" s="28"/>
      <c r="B347" s="9"/>
      <c r="C347" s="58"/>
    </row>
    <row r="348" spans="1:3" s="1" customFormat="1" ht="15.75" customHeight="1">
      <c r="A348" s="28"/>
      <c r="B348" s="9"/>
      <c r="C348" s="58"/>
    </row>
    <row r="349" spans="1:3" s="1" customFormat="1" ht="15.75" customHeight="1">
      <c r="A349" s="28"/>
      <c r="B349" s="9"/>
      <c r="C349" s="58"/>
    </row>
    <row r="350" spans="1:3" s="1" customFormat="1" ht="15.75" customHeight="1">
      <c r="A350" s="28"/>
      <c r="B350" s="9"/>
      <c r="C350" s="58"/>
    </row>
    <row r="351" spans="1:3" s="1" customFormat="1" ht="15.75" customHeight="1">
      <c r="A351" s="28"/>
      <c r="B351" s="9"/>
      <c r="C351" s="58"/>
    </row>
    <row r="352" spans="1:3" s="1" customFormat="1" ht="15.75" customHeight="1">
      <c r="A352" s="28"/>
      <c r="B352" s="9"/>
      <c r="C352" s="58"/>
    </row>
    <row r="353" spans="1:3" s="1" customFormat="1" ht="15.75" customHeight="1">
      <c r="A353" s="28"/>
      <c r="B353" s="9"/>
      <c r="C353" s="58"/>
    </row>
    <row r="354" spans="1:3" s="1" customFormat="1" ht="15.75" customHeight="1">
      <c r="A354" s="28"/>
      <c r="B354" s="9"/>
      <c r="C354" s="58"/>
    </row>
    <row r="355" spans="1:3" s="1" customFormat="1" ht="15.75" customHeight="1">
      <c r="A355" s="28"/>
      <c r="B355" s="9"/>
      <c r="C355" s="58"/>
    </row>
    <row r="356" spans="1:3" s="1" customFormat="1" ht="15.75" customHeight="1">
      <c r="A356" s="28"/>
      <c r="B356" s="9"/>
      <c r="C356" s="58"/>
    </row>
    <row r="357" spans="1:3" s="1" customFormat="1" ht="15.75" customHeight="1">
      <c r="A357" s="28"/>
      <c r="B357" s="9"/>
      <c r="C357" s="58"/>
    </row>
    <row r="358" spans="1:3" s="1" customFormat="1" ht="15.75" customHeight="1">
      <c r="A358" s="28"/>
      <c r="B358" s="9"/>
      <c r="C358" s="58"/>
    </row>
    <row r="359" spans="1:3" s="1" customFormat="1" ht="15.75" customHeight="1">
      <c r="A359" s="28"/>
      <c r="B359" s="9"/>
      <c r="C359" s="58"/>
    </row>
    <row r="360" spans="1:3" ht="12.75">
      <c r="A360" s="28"/>
      <c r="B360" s="9"/>
      <c r="C360" s="58"/>
    </row>
    <row r="361" spans="1:2" ht="12.75">
      <c r="A361" s="28"/>
      <c r="B361" s="9"/>
    </row>
    <row r="362" spans="1:2" ht="12.75">
      <c r="A362" s="28"/>
      <c r="B362" s="9"/>
    </row>
    <row r="363" spans="1:2" ht="12.75">
      <c r="A363" s="28"/>
      <c r="B363" s="9"/>
    </row>
    <row r="364" spans="1:2" ht="12.75">
      <c r="A364" s="28"/>
      <c r="B364" s="9"/>
    </row>
    <row r="365" spans="1:2" ht="12.75">
      <c r="A365" s="28"/>
      <c r="B365" s="9"/>
    </row>
    <row r="366" spans="1:2" ht="12.75">
      <c r="A366" s="28"/>
      <c r="B366" s="9"/>
    </row>
    <row r="367" spans="1:2" ht="12.75">
      <c r="A367" s="28"/>
      <c r="B367" s="9"/>
    </row>
    <row r="368" spans="1:2" ht="12.75">
      <c r="A368" s="28"/>
      <c r="B368" s="9"/>
    </row>
    <row r="369" spans="1:2" ht="12.75">
      <c r="A369" s="28"/>
      <c r="B369" s="9"/>
    </row>
    <row r="370" spans="1:2" ht="12.75">
      <c r="A370" s="28"/>
      <c r="B370" s="9"/>
    </row>
    <row r="371" spans="1:2" ht="12.75">
      <c r="A371" s="28"/>
      <c r="B371" s="9"/>
    </row>
    <row r="372" spans="1:2" ht="12.75">
      <c r="A372" s="28"/>
      <c r="B372" s="9"/>
    </row>
  </sheetData>
  <sheetProtection/>
  <mergeCells count="2">
    <mergeCell ref="A7:C7"/>
    <mergeCell ref="A8:C8"/>
  </mergeCells>
  <printOptions/>
  <pageMargins left="0.75" right="0.3" top="0.27" bottom="0.19" header="0.31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</cp:lastModifiedBy>
  <cp:lastPrinted>2019-10-29T04:36:41Z</cp:lastPrinted>
  <dcterms:created xsi:type="dcterms:W3CDTF">1996-10-08T23:32:33Z</dcterms:created>
  <dcterms:modified xsi:type="dcterms:W3CDTF">2020-03-27T13:08:03Z</dcterms:modified>
  <cp:category/>
  <cp:version/>
  <cp:contentType/>
  <cp:contentStatus/>
</cp:coreProperties>
</file>