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85" activeTab="0"/>
  </bookViews>
  <sheets>
    <sheet name="Ведомст." sheetId="1" r:id="rId1"/>
  </sheets>
  <definedNames>
    <definedName name="_xlnm.Print_Area" localSheetId="0">'Ведомст.'!$A$1:$F$642</definedName>
  </definedNames>
  <calcPr fullCalcOnLoad="1"/>
</workbook>
</file>

<file path=xl/sharedStrings.xml><?xml version="1.0" encoding="utf-8"?>
<sst xmlns="http://schemas.openxmlformats.org/spreadsheetml/2006/main" count="2557" uniqueCount="539">
  <si>
    <t>Распределение</t>
  </si>
  <si>
    <t>Наименование</t>
  </si>
  <si>
    <t>Ведомство</t>
  </si>
  <si>
    <t>Разд./    подр.</t>
  </si>
  <si>
    <t>Цел. статья</t>
  </si>
  <si>
    <t>Вид расх.</t>
  </si>
  <si>
    <t>Сумма, тыс.рублей</t>
  </si>
  <si>
    <t>сумма  с  учетом  изменений, тысяч рублей</t>
  </si>
  <si>
    <t>0000</t>
  </si>
  <si>
    <t>000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</si>
  <si>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</si>
  <si>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</si>
  <si>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</si>
  <si>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</si>
  <si>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500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</si>
  <si>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</si>
  <si>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</si>
  <si>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</si>
  <si>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заместители</t>
  </si>
  <si>
    <t>Другие общегосударственные вопросы</t>
  </si>
  <si>
    <t>Образование</t>
  </si>
  <si>
    <t>0700</t>
  </si>
  <si>
    <t>0701</t>
  </si>
  <si>
    <t>Общее образование</t>
  </si>
  <si>
    <t>0702</t>
  </si>
  <si>
    <t>Межбюджетные трансферты</t>
  </si>
  <si>
    <t>1100</t>
  </si>
  <si>
    <t>Учреждение:  Администрация  Кавалеровского муниципального  района</t>
  </si>
  <si>
    <t>0102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</si>
  <si>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</si>
  <si>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</si>
  <si>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</si>
  <si>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Судебная  система</t>
  </si>
  <si>
    <t>0105</t>
  </si>
  <si>
    <t>Резервные фонды</t>
  </si>
  <si>
    <t xml:space="preserve">Государственная регистрация актов гражданского состояния </t>
  </si>
  <si>
    <t>Оценка недвижимости, признание прав и регулирование отношений по государственной и муниципальной собственности</t>
  </si>
  <si>
    <t>Субвенции на создание и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</si>
  <si>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</si>
  <si>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реализацию отдельных государственных полномочий по созданию административных комиссий</t>
  </si>
  <si>
    <t>Национальная экономика</t>
  </si>
  <si>
    <t>0400</t>
  </si>
  <si>
    <t>Другие  вопросы  в области национальной  экономики</t>
  </si>
  <si>
    <t>0412</t>
  </si>
  <si>
    <t>Жилищно-коммунальное хозяйство</t>
  </si>
  <si>
    <t>0500</t>
  </si>
  <si>
    <t>0501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</si>
  <si>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</si>
  <si>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</si>
  <si>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</si>
  <si>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</si>
  <si>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</si>
  <si>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</si>
  <si>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</si>
  <si>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</si>
  <si>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</si>
  <si>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</si>
  <si>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</si>
  <si>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</si>
  <si>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</si>
  <si>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 xml:space="preserve">Резервные фонды </t>
  </si>
  <si>
    <t>Дошкольное образование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</si>
  <si>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</si>
  <si>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Охрана семьи и детства</t>
  </si>
  <si>
    <t>1004</t>
  </si>
  <si>
    <t>Всего расходов:</t>
  </si>
  <si>
    <t>Субвенции на обеспечение обучающихся в младших классах (1-4 включительно) бесплатным питанием</t>
  </si>
  <si>
    <t>0113</t>
  </si>
  <si>
    <t>1400</t>
  </si>
  <si>
    <t>1401</t>
  </si>
  <si>
    <t>0111</t>
  </si>
  <si>
    <t>Расходы, связанные с содержанием  помещений, находящимися  в  муниципальной  казне</t>
  </si>
  <si>
    <t>1200</t>
  </si>
  <si>
    <t>Периодическая печать и издательства</t>
  </si>
  <si>
    <t>1202</t>
  </si>
  <si>
    <t xml:space="preserve">Средства  массовой  информации </t>
  </si>
  <si>
    <t xml:space="preserve">Межбюджетные  трансферты  общего  характера  бюджетам  субъектов  Росийской  Федерации  и  муниципальных  образований </t>
  </si>
  <si>
    <t>управление</t>
  </si>
  <si>
    <t xml:space="preserve">Культура и  кинематография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</si>
  <si>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</si>
  <si>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</si>
  <si>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</si>
  <si>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</si>
  <si>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Национальная оборона</t>
  </si>
  <si>
    <t>изменения</t>
  </si>
  <si>
    <t>Мероприятия  по  землеустройству  и   землепользованию</t>
  </si>
  <si>
    <t>1006</t>
  </si>
  <si>
    <t>Другие вопросы в области социальной политики</t>
  </si>
  <si>
    <t>100</t>
  </si>
  <si>
    <t>Учреждение:  Мунициипальное  казенное учреждение "Центр  обслуживания  образовательных  учреждений" п. Кавалерово Кавалеровского муниципального района Приморского края</t>
  </si>
  <si>
    <t>Учреждение:  Муниципальное  казенное учреждение "Управление финансов Администрации  Кавалеровского муниципального  района"</t>
  </si>
  <si>
    <t>200</t>
  </si>
  <si>
    <t>800</t>
  </si>
  <si>
    <t>Непрограммные направления деятельности муниципального образования</t>
  </si>
  <si>
    <t>Центральный аппарат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</si>
  <si>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</si>
  <si>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 нужд)</t>
  </si>
  <si>
    <t>Иные бюджетные ассигнования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</si>
  <si>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</si>
  <si>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 по  обязательствам муниципального образования</t>
  </si>
  <si>
    <t>Мероприятяи  в  области  жилищного  хозяйства</t>
  </si>
  <si>
    <t>600</t>
  </si>
  <si>
    <t>300</t>
  </si>
  <si>
    <t>Доплаты к пенсиям муниципальных служащих</t>
  </si>
  <si>
    <t>Социальное обеспечение и иные выплаты населению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</si>
  <si>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</si>
  <si>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Физическая культура и спорт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</si>
  <si>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</si>
  <si>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 за счет средств краевого бюджета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</si>
  <si>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</si>
  <si>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</si>
  <si>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</si>
  <si>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</si>
  <si>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Жилищное хозяйство</t>
  </si>
  <si>
    <t>0505</t>
  </si>
  <si>
    <t>Другие вопросы в области жилищно-коммунального хозяйства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</si>
  <si>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приравненых к ним местностям</t>
  </si>
  <si>
    <t>Адм.</t>
  </si>
  <si>
    <t>ТЦ</t>
  </si>
  <si>
    <t>МФЦ</t>
  </si>
  <si>
    <t>ДШИ</t>
  </si>
  <si>
    <t>РОНО</t>
  </si>
  <si>
    <t>краевые</t>
  </si>
  <si>
    <t>прочие</t>
  </si>
  <si>
    <t>Мун.прог</t>
  </si>
  <si>
    <t>Дума</t>
  </si>
  <si>
    <t>РК</t>
  </si>
  <si>
    <t>ДОУ</t>
  </si>
  <si>
    <t>Пож.без.</t>
  </si>
  <si>
    <t>Модерн.</t>
  </si>
  <si>
    <t>Инфор.</t>
  </si>
  <si>
    <t>отдых</t>
  </si>
  <si>
    <t>СиМП</t>
  </si>
  <si>
    <t>Энергосбер.</t>
  </si>
  <si>
    <t>инв. Вет.</t>
  </si>
  <si>
    <t>Дост. Среда</t>
  </si>
  <si>
    <t>коррупция</t>
  </si>
  <si>
    <t>культура</t>
  </si>
  <si>
    <t>физра</t>
  </si>
  <si>
    <t>УФ</t>
  </si>
  <si>
    <t>Предоставление субсидий бюджетным, автономным учреждениям и иным некоммерческим организациям</t>
  </si>
  <si>
    <t>Другие вопросы в области физической культуры и спорта</t>
  </si>
  <si>
    <t>1105</t>
  </si>
  <si>
    <t>Транспорт</t>
  </si>
  <si>
    <t>951</t>
  </si>
  <si>
    <t>0408</t>
  </si>
  <si>
    <t>Мероприятия направленные на возмещение затрат по осуществлению пассажирских перевозок</t>
  </si>
  <si>
    <t>0300</t>
  </si>
  <si>
    <t>0309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</si>
  <si>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</si>
  <si>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</si>
  <si>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Прочие межбюджетные трансферты общего характера</t>
  </si>
  <si>
    <t>1403</t>
  </si>
  <si>
    <t>Поддержка  мер  по  обеспечению  сбалансированности бюджетов  поселений  на выплату  заработной платы</t>
  </si>
  <si>
    <t>Расходы на обеспечение деятельности (оказание услуг, выполнение работ) муниципальных учреждений, обслуживающих учреждения органов местного самоуправления</t>
  </si>
  <si>
    <t>Расходы на обеспечение деятельности (оказание услуг, выполнение работ) муниципальных учреждений, предоставляющих государственные и муниципальные услуги по принципу одного окна</t>
  </si>
  <si>
    <t>Субсидии юридическим лицам (кроме некоммерческих организаций), индивидуальным предпринимателям, физическим лицам, направленные на развитие малого и среднего предпринимательства</t>
  </si>
  <si>
    <t>Муниципальная программа "Развитие культуры и молодежной политики в Кавалеровском муниципальном районе на 2014-2016 годы"</t>
  </si>
  <si>
    <t>Расходы на обеспечение деятельности (оказание услуг, выполнение работ) муниципальных учреждений дополнительного образования в сфере культуры</t>
  </si>
  <si>
    <t>Муниципальная программа "Развитие системы образования Кавалеровского муниципального района на 2015-2017 годы"</t>
  </si>
  <si>
    <t>Расходы на публикации в средствах массовой информации</t>
  </si>
  <si>
    <t xml:space="preserve">Расходы на обеспечение деятельности (оказание услуг, выполнение работ) муниципальных учреждений дошкольного образования </t>
  </si>
  <si>
    <t>0104210</t>
  </si>
  <si>
    <t>0104230</t>
  </si>
  <si>
    <t>0129234</t>
  </si>
  <si>
    <t>Расходы на обеспечение деятельности (оказание услуг, выполнение работ) муниципальных общеобразовательных учреждений</t>
  </si>
  <si>
    <t xml:space="preserve">Расходы на обеспечение деятельности (оказание услуг, выполнение работ) муниципальных учреждений дополнительного образования </t>
  </si>
  <si>
    <t>Подпрограмма "Информатизация  системы  образования на 2015-2017 годы"</t>
  </si>
  <si>
    <t>0149308</t>
  </si>
  <si>
    <t>Подпрограмма "Организация  отдыха, оздоровления  и занятости детей  и подростков в  каникулярное  время на  территории  Кавалеровского  муниципального района на 2015-2017 г.г."</t>
  </si>
  <si>
    <t xml:space="preserve">Расходы на обеспечение деятельности (оказание услуг, выполнение работ) муниципальных учреждений, осуществляющих обслуживание образовательных учреждений 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</si>
  <si>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</si>
  <si>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</si>
  <si>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</si>
  <si>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0409</t>
  </si>
  <si>
    <t>Дорожное хозяйство (дорожные фонды)"</t>
  </si>
  <si>
    <t>Расходы на составление схемы размещения рекламных конструкций</t>
  </si>
  <si>
    <t>Субсидия из краевого бюджета бюджетам муниципальных образований Приморского края на капитальный ремонт зданий муниципальных образовательных организаций</t>
  </si>
  <si>
    <t xml:space="preserve">Субсидии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 </t>
  </si>
  <si>
    <t>0405</t>
  </si>
  <si>
    <t>9909304</t>
  </si>
  <si>
    <t>Сельское хозяйство и рыболовство</t>
  </si>
  <si>
    <t>Субвенции на организацию проведения  мероприятий по предупреждению и ликвидации болезней животных, их лечению, защите населения от болезней, общих для человека и животных</t>
  </si>
  <si>
    <t>Расходы на содержание жилищного фонда</t>
  </si>
  <si>
    <t>0503</t>
  </si>
  <si>
    <t>Благоустройство</t>
  </si>
  <si>
    <t>Содержание мест захоронения на территории муниципального района</t>
  </si>
  <si>
    <t>Иные межбюджетные трансферты на исполнение переданых полномочий поселениям</t>
  </si>
  <si>
    <t>Мероприятия по содержанию многофункциональных центров предоставления государственных и муниципальных услуг</t>
  </si>
  <si>
    <t>0000000000</t>
  </si>
  <si>
    <t>9900000000</t>
  </si>
  <si>
    <t>Непрограммные мероприятия</t>
  </si>
  <si>
    <t>9909900000</t>
  </si>
  <si>
    <t>9909920400</t>
  </si>
  <si>
    <t>9909921200</t>
  </si>
  <si>
    <t>9909922500</t>
  </si>
  <si>
    <t>9909920300</t>
  </si>
  <si>
    <t>9909951200</t>
  </si>
  <si>
    <t>9909975010</t>
  </si>
  <si>
    <t>9909910020</t>
  </si>
  <si>
    <t>9909910030</t>
  </si>
  <si>
    <t>9909910040</t>
  </si>
  <si>
    <t>9909910110</t>
  </si>
  <si>
    <t>9909949900</t>
  </si>
  <si>
    <t>9909959300</t>
  </si>
  <si>
    <t>9909993010</t>
  </si>
  <si>
    <t>9909993030</t>
  </si>
  <si>
    <t>9909993100</t>
  </si>
  <si>
    <t>0500000000</t>
  </si>
  <si>
    <t>Мероприятие: внедрение антикоррупционных механизмов в рамках осуществления кадровой политики</t>
  </si>
  <si>
    <t>Участие в конференциях и семинарах по противодействию коррупции</t>
  </si>
  <si>
    <t>0500120140</t>
  </si>
  <si>
    <t>0700000000</t>
  </si>
  <si>
    <t>Мероприятие: энергосбережение и повышение уровня энергетической эффективности</t>
  </si>
  <si>
    <t>0700100000</t>
  </si>
  <si>
    <t>Повышение энергетической эффективности в муниципальных учреждениях</t>
  </si>
  <si>
    <t>0700120070</t>
  </si>
  <si>
    <t>0800000000</t>
  </si>
  <si>
    <t>0810000000</t>
  </si>
  <si>
    <t>Мероприятие: предоставление государственных и муниципальных услуг</t>
  </si>
  <si>
    <t>0810100000</t>
  </si>
  <si>
    <t>0810141000</t>
  </si>
  <si>
    <t>0810192070</t>
  </si>
  <si>
    <t>0820000000</t>
  </si>
  <si>
    <t>Мероприятие: развитие информационного общества в муниципальном районе</t>
  </si>
  <si>
    <t>Применение информационно-коммуникационных технологий</t>
  </si>
  <si>
    <t>9909951180</t>
  </si>
  <si>
    <t>9909993040</t>
  </si>
  <si>
    <t>0200000000</t>
  </si>
  <si>
    <t>0200100000</t>
  </si>
  <si>
    <t>0200120080</t>
  </si>
  <si>
    <t>9909910060</t>
  </si>
  <si>
    <t>00000000000</t>
  </si>
  <si>
    <t>9909910070</t>
  </si>
  <si>
    <t>9909910120</t>
  </si>
  <si>
    <t>9909962100</t>
  </si>
  <si>
    <t>9909910130</t>
  </si>
  <si>
    <t>9909993120</t>
  </si>
  <si>
    <t>0100000000</t>
  </si>
  <si>
    <t>Мероприятие: расходы на обеспечение деятельности (оказание услуг, выполнение работ) муниципальных учреждений</t>
  </si>
  <si>
    <t>0100100000</t>
  </si>
  <si>
    <t>0100142100</t>
  </si>
  <si>
    <t>0100142300</t>
  </si>
  <si>
    <t>0100193050</t>
  </si>
  <si>
    <t>0100193060</t>
  </si>
  <si>
    <t>0120000000</t>
  </si>
  <si>
    <t>Мероприятие: модернизация системы общего образования в муниципальном районе</t>
  </si>
  <si>
    <t>Модернизация системы общего образования</t>
  </si>
  <si>
    <t>0120120010</t>
  </si>
  <si>
    <t>0130000000</t>
  </si>
  <si>
    <t>Мероприятие: информатизация системы образования</t>
  </si>
  <si>
    <t>Обеспечение доступа к сети Интернет</t>
  </si>
  <si>
    <t>0130100000</t>
  </si>
  <si>
    <t>0130120030</t>
  </si>
  <si>
    <t>0900000000</t>
  </si>
  <si>
    <t>Мероприятие: создание условий для развития культуры и молодежной политики в муниципальном районе</t>
  </si>
  <si>
    <t>0900100000</t>
  </si>
  <si>
    <t>0900142200</t>
  </si>
  <si>
    <t>0140000000</t>
  </si>
  <si>
    <t>Мероприятие: организация отдыха, оздоровления и занятости детей в каникулярное время на территории муниципального района</t>
  </si>
  <si>
    <t>Организация отдыха, оздоровления и занятости детей</t>
  </si>
  <si>
    <t>0140100000</t>
  </si>
  <si>
    <t>0140120040</t>
  </si>
  <si>
    <t>0150000000</t>
  </si>
  <si>
    <t>Мероприятие: пожарная безопасность муниципальных образовательных учреждений в муниципальном районе</t>
  </si>
  <si>
    <t>Пожарная безопасность</t>
  </si>
  <si>
    <t>0150100000</t>
  </si>
  <si>
    <t>0150120020</t>
  </si>
  <si>
    <t>Проведение культурно-массовых мероприятий</t>
  </si>
  <si>
    <t>0900120150</t>
  </si>
  <si>
    <t>0400000000</t>
  </si>
  <si>
    <t>Мероприятие: развитие муниципальной службы</t>
  </si>
  <si>
    <t>0400100000</t>
  </si>
  <si>
    <t>0400120130</t>
  </si>
  <si>
    <t>0300000000</t>
  </si>
  <si>
    <t>0310000000</t>
  </si>
  <si>
    <t>Мероприятие: социальная поддержка некоммерческих организаций, объединяющих ветеранов и инвалидов</t>
  </si>
  <si>
    <t>Субсидии на оказание поддержки социально ориентированным некоммерческим организациям</t>
  </si>
  <si>
    <t>0310100000</t>
  </si>
  <si>
    <t>0310120110</t>
  </si>
  <si>
    <t>Оказание адресной помощи</t>
  </si>
  <si>
    <t>0310120180</t>
  </si>
  <si>
    <t>0320000000</t>
  </si>
  <si>
    <t xml:space="preserve">Мероприятие: формирование доступной среды для инвалидов и других маломобильных групп населения </t>
  </si>
  <si>
    <t>Создание доступной среды жизнедеятельности инвалидов</t>
  </si>
  <si>
    <t>0320100000</t>
  </si>
  <si>
    <t>0320120120</t>
  </si>
  <si>
    <t>1000000000</t>
  </si>
  <si>
    <t>1000100000</t>
  </si>
  <si>
    <t>Мероприятие: создание условий для развития физической культуры и спорта в муниципальном районе</t>
  </si>
  <si>
    <t>Проведение спортивных мероприятий</t>
  </si>
  <si>
    <t>1000120160</t>
  </si>
  <si>
    <t>0400120170</t>
  </si>
  <si>
    <t>9909961110</t>
  </si>
  <si>
    <t>9909961120</t>
  </si>
  <si>
    <t>9909961130</t>
  </si>
  <si>
    <t>0100142000</t>
  </si>
  <si>
    <t>0100193070</t>
  </si>
  <si>
    <t>0110000000</t>
  </si>
  <si>
    <t>0110100000</t>
  </si>
  <si>
    <t>Мероприятие: развитие системы дошкольного образования в муниципальном районе</t>
  </si>
  <si>
    <t>0110120050</t>
  </si>
  <si>
    <t>0120100000</t>
  </si>
  <si>
    <t>0130192220</t>
  </si>
  <si>
    <t>0140193080</t>
  </si>
  <si>
    <t>0100145200</t>
  </si>
  <si>
    <t>0110193090</t>
  </si>
  <si>
    <t>Муниципальная программа «Комплексные меры профилактики правонарушений, экстремизма и терроризма, незаконного потребления наркотических средств и психотропных веществ в Кавалеровском муниципальном районе на 2016- 2018 годы"</t>
  </si>
  <si>
    <t>Мероприятие: проведение комплексных оперативно-профилактических мероприятий</t>
  </si>
  <si>
    <t>Обнаружение и уничтожение очагов произрастания дикорастущей конопли</t>
  </si>
  <si>
    <t>Мероприятие: профилактика правонарушений и борьба с преступностью в муниципальном районе</t>
  </si>
  <si>
    <t>Информационно-пропагандистская и просветительская работа по информированию населения</t>
  </si>
  <si>
    <t>1100000000</t>
  </si>
  <si>
    <t>9909910050</t>
  </si>
  <si>
    <t>Проведение экспертизы жилищно-коммунального комплекса</t>
  </si>
  <si>
    <t>0700120250</t>
  </si>
  <si>
    <t>Коммунальное хозяйство</t>
  </si>
  <si>
    <t>Подготовка к осенне-зимнему периоду котельных в сельских поселениях</t>
  </si>
  <si>
    <t>0502</t>
  </si>
  <si>
    <t>0700120240</t>
  </si>
  <si>
    <t>Стипендии за достижения в учебе</t>
  </si>
  <si>
    <t>0900120190</t>
  </si>
  <si>
    <t>Подпрограмма "Профилактика терроризма и экстремизма в  Кавалеровском муниципальном районе на 2016-2018 годы"</t>
  </si>
  <si>
    <t>Мероприятие: профилактика терроризма и экстремизма в муниципальных учреждениях муниципального района</t>
  </si>
  <si>
    <t>Установка и обслуживание систем видеонаблюдения в образовательных учреждениях района</t>
  </si>
  <si>
    <t>1110000000</t>
  </si>
  <si>
    <t>1110100000</t>
  </si>
  <si>
    <t>1110120210</t>
  </si>
  <si>
    <t>Строительство универсальной спортивной площадки</t>
  </si>
  <si>
    <t>1000120200</t>
  </si>
  <si>
    <t>0500100000</t>
  </si>
  <si>
    <t>0820100000</t>
  </si>
  <si>
    <t>0820120100</t>
  </si>
  <si>
    <t>Резервный фонд администрации Кавалеровского  муниципального  района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</si>
  <si>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объектах жилищно-коммунального хозяйства на территории сельских поселений, входящих в состав Кавалеровского муниципального района на 2014-2016 годы»</t>
  </si>
  <si>
    <t>Муниципальная программа  «Информационное общество на территории Кавалеровского муниципального района 2014-2020 годы»</t>
  </si>
  <si>
    <t>Подпрограмма "Организация предоставления государственных и муниципальных услуг по принципу "одного окна" в 2014-2020 годах"</t>
  </si>
  <si>
    <t>Подпрограмма "Развитие информационного общества и формирование электронного муниципалитета на 2014-2020 годы"</t>
  </si>
  <si>
    <t>0703</t>
  </si>
  <si>
    <t>Дополнительное образование детей</t>
  </si>
  <si>
    <t>0900142400</t>
  </si>
  <si>
    <t>Расходы на обеспечение деятельности (оказание услуг, выполнение работ) муниципальных учреждений в сфере культуры</t>
  </si>
  <si>
    <t>Председатель представительного органа муниципального образования</t>
  </si>
  <si>
    <t>9909921100</t>
  </si>
  <si>
    <t>9909910010</t>
  </si>
  <si>
    <t>Установка и обслуживание систем видеонаблюдения в учреждениях</t>
  </si>
  <si>
    <t>Мероприятие:развитие материально-технической базы</t>
  </si>
  <si>
    <t>Развитие материально-технической базы в дошкольных учреждениях</t>
  </si>
  <si>
    <t>Подпрограмма "Информатизация  системы  образования на 2015-2020 годы"</t>
  </si>
  <si>
    <t xml:space="preserve">Мероприятие: развитие материально-технической базы </t>
  </si>
  <si>
    <t>Развитие материально-технической базы в общеобразовательных учреждениях</t>
  </si>
  <si>
    <t>Муниципальная программа "Развитие системы образования Кавалеровского муниципального района на 2015-2020 годы"</t>
  </si>
  <si>
    <t>Муниципальная программа "Развитие культуры и молодежной политики в Кавалеровском муниципальном районе на 2018-2020 годы"</t>
  </si>
  <si>
    <t>Муниципальная программа «Развитие культуры и молодежной политики в Кавалеровском муниципальном районе на 2018-2020 годы»</t>
  </si>
  <si>
    <t>Муниципальная программа "Развитие муниципальной службы в администрации Кавалеровского муниципального района на 2018-2020 годы"</t>
  </si>
  <si>
    <t>Муниципальная программа "Социальная поддержка населения Кавалеровского муниципального района на 2018-2020 годы"</t>
  </si>
  <si>
    <t>Муниципальная программа «Развитие физической культуры и спорта в Кавалеровском муниципальном районе на 2018-2020 годы"</t>
  </si>
  <si>
    <t>Подпрограмма "Социальная поддержка некоммерческих организаций, объединяющих ветеранов и инвалидов в Кавалеровском муниципальном районе на 2018-2020 годы"</t>
  </si>
  <si>
    <t>9909949901</t>
  </si>
  <si>
    <t>Расходы на обеспечение деятельности (оказание услуг, выполнение работ) муниципальных учреждений по исполнению переданных полномочий от поселений</t>
  </si>
  <si>
    <t>9909910100</t>
  </si>
  <si>
    <t>0600000000</t>
  </si>
  <si>
    <t>0600100000</t>
  </si>
  <si>
    <t>0600120060</t>
  </si>
  <si>
    <t>Мероприятие: содействие развитию малого и среднего предпринимательства</t>
  </si>
  <si>
    <t>9909993110</t>
  </si>
  <si>
    <t>Подпрограмма "Модернизация системы общего образования в  Кавалеровском муниципальном  районе"</t>
  </si>
  <si>
    <t>Подпрограмма "Доступная среда на 2018-2020 годы"</t>
  </si>
  <si>
    <t>Подпрограмма "Развитие системы дошкольного образования Кавалеровского муниципального района"</t>
  </si>
  <si>
    <t>Подпрограмма "Организация  отдыха, оздоровления  и занятости детей  и подростков в  каникулярное  время на  территории  Кавалеровского  муниципального района"</t>
  </si>
  <si>
    <t>Подпрограмма "Пожарная безопасность  муниципальных  образовательных  учреждений"</t>
  </si>
  <si>
    <t>9909910140</t>
  </si>
  <si>
    <t xml:space="preserve">Организация благоустройства в части исполнения переданных полномочий от поселений </t>
  </si>
  <si>
    <t>ОМСУ</t>
  </si>
  <si>
    <t>Создание доступной среды жизнедеятельности инвалидов в рамках софинансирования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</si>
  <si>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</t>
  </si>
  <si>
    <t>03201L0270</t>
  </si>
  <si>
    <t>03201R0270</t>
  </si>
  <si>
    <t>0900142201</t>
  </si>
  <si>
    <t>0900142401</t>
  </si>
  <si>
    <t>Расходы на повышение средней заработной платы работников учреждения культуры, в целях исполнения Указа Президента РФ</t>
  </si>
  <si>
    <t>Модернизация системы образования</t>
  </si>
  <si>
    <t>0100120010</t>
  </si>
  <si>
    <t>Субсидия на поддержку отрасли культуры</t>
  </si>
  <si>
    <t>09001R5193</t>
  </si>
  <si>
    <t>Субсидия из краевого бюджета на приобретение музыкальных инструментов и художественного инвентаря для учреждений дополнительного образования детей в сфере культуры</t>
  </si>
  <si>
    <t>0900192480</t>
  </si>
  <si>
    <t>Муниципальная программа «Комплексные меры профилактики правонарушений, экстремизма и терроризма, незаконного потребления наркотических средств и психотропных веществ в Кавалеровском муниципальном районе на 2019- 2021 годы"</t>
  </si>
  <si>
    <t>Подпрограмма "Противодействие употреблению наркотиков и их незаконному обороту в Кавалеровском  муниципальном районе на 2019-2021 годы"</t>
  </si>
  <si>
    <t>Подпрограмма "Профилактика правонарушений и преступлений в Кавалеровском муниципальном районе на 2019-2021 годы"</t>
  </si>
  <si>
    <t>Подпрограмма "Профилактика терроризма и экстремизма в  Кавалеровском муниципальном районе на 2019-2021 годы"</t>
  </si>
  <si>
    <t>0400120250</t>
  </si>
  <si>
    <t>Муниципальная программа "Противодействие коррупции в границах Кавалеровского муниципального района и в границах сельских поселений, входящих в состав Кавалеровского муниципального района, на 2019-2021 годы"</t>
  </si>
  <si>
    <t>1000120260</t>
  </si>
  <si>
    <t>Строительство крытого ледового катка (включая расходы на проектно-сметную документацию)</t>
  </si>
  <si>
    <t>Повышение квалификации, профессиональная переподготовка, обучение по профильным направлениям деятельности</t>
  </si>
  <si>
    <t>Капитальный ремонт баскетбольной площадки</t>
  </si>
  <si>
    <t>1000120270</t>
  </si>
  <si>
    <t>Расходы на территориальное и генеральное планирование</t>
  </si>
  <si>
    <t>Субвенции на обеспечение бесплатным питанием детей, обучающихся в муниципальных общеобразовательных учреждениях</t>
  </si>
  <si>
    <t>Субвенции на 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</si>
  <si>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9909993130</t>
  </si>
  <si>
    <t>0200192390</t>
  </si>
  <si>
    <t>Субсидии на обеспечение граждан твердым топливом (дровами)</t>
  </si>
  <si>
    <t>400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</si>
  <si>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</si>
  <si>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Капитальные вложения в объекты государственной (муниципальной) собственности</t>
  </si>
  <si>
    <t>1102</t>
  </si>
  <si>
    <t>Массовый спорт</t>
  </si>
  <si>
    <t>Субсидии на развитие спортивной инфраструктуры, находящейся в муниципальной собственности</t>
  </si>
  <si>
    <t>0900192540</t>
  </si>
  <si>
    <t>0120192340</t>
  </si>
  <si>
    <t>0110192010</t>
  </si>
  <si>
    <t>Субсидии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</t>
  </si>
  <si>
    <t>9909910051</t>
  </si>
  <si>
    <t>Расходы на територриальное и генеральное планирование городского поселения по передаваемым полномочиям</t>
  </si>
  <si>
    <t>0705</t>
  </si>
  <si>
    <t>Профессиональная подготовка, переподготовка и повышение квалификации"</t>
  </si>
  <si>
    <t>0100193150</t>
  </si>
  <si>
    <t>99099L0820</t>
  </si>
  <si>
    <t>Расходы на выплаты по обязательствам муниципального образования</t>
  </si>
  <si>
    <t>0900120280</t>
  </si>
  <si>
    <t>Капитальный и текущий ремонт муниципальных учреждений культуры и искусства Кавалеровского муниципального района</t>
  </si>
  <si>
    <t>02001S2390</t>
  </si>
  <si>
    <t>Капитальный ремонт и ремонт автомобильных дорог общего пользования населенных пунктов за счет средств местного бюджета</t>
  </si>
  <si>
    <t>1200110080</t>
  </si>
  <si>
    <t>1200000000</t>
  </si>
  <si>
    <t>1200100000</t>
  </si>
  <si>
    <t>Муниципальная программа "Развитие инвестиционной деятельности и повышение инвестиционной активности на территории Кавалеровского муниципального района на период 2017-2021 годы"</t>
  </si>
  <si>
    <t>Мероприятие: формирование инфраструктуры инвестиционной деятельности</t>
  </si>
  <si>
    <t>Создание обустроенных инвестиционных площадок</t>
  </si>
  <si>
    <t>Обеспечение граждан твердам топливом (дровами) за счет средств местного бюджета</t>
  </si>
  <si>
    <t>01101S2010</t>
  </si>
  <si>
    <t>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за счет средств местного бюджета</t>
  </si>
  <si>
    <t>Субсидии из краевого бюджета бюджетам муниципальных образований Приморского края на оснащение образовательных учреждений в сфере культуры (детсие школы искусств и училищ) музыкальными инструментами, оборудованием и учебными материалами</t>
  </si>
  <si>
    <t>Оснащение образовательных учреждений в сфере культуры (детсие школы искусств и училищ) музыкальными инструментами, оборудованием и учебными материалами за счет средств местного бюджета</t>
  </si>
  <si>
    <t>0900120193</t>
  </si>
  <si>
    <t>Укрепление материально технической базы муниципальных учреждений культуры и искусства</t>
  </si>
  <si>
    <t>Субсидии из краевого бюджета бюджетам муниципальных образований Приморского края на обеспечение учреждений культуры передвижными многофункциональными центрами (автоклубами)</t>
  </si>
  <si>
    <t>09001S2540</t>
  </si>
  <si>
    <t>Комплектование книжных фондов и обеспечение информационно-техническим оборудованием библиотек за счет средств местного бюджета</t>
  </si>
  <si>
    <t>09001S2660</t>
  </si>
  <si>
    <t>Обеспечение учреждений культуры автоклубами за счет средств местного бюджета</t>
  </si>
  <si>
    <t>0110192020</t>
  </si>
  <si>
    <t>01101S2020</t>
  </si>
  <si>
    <t>Капитальные вложения в объекты недвижимого имущества государственной (муниципальной) собственности</t>
  </si>
  <si>
    <t>01201S2340</t>
  </si>
  <si>
    <t>Капитальный ремонт зданий муниципальных общеобразовательных учреждений за счет средств местного бюджета</t>
  </si>
  <si>
    <t>Развитие спортивной инфраструктуры,  находящейся в муниципальной собственности за счет средств местного бюджета</t>
  </si>
  <si>
    <t>9909923800</t>
  </si>
  <si>
    <t>Резервный фонд Админситрации Приморского края для ликвидации чрезвычайных ситуаций природного и тезногенного характера</t>
  </si>
  <si>
    <t>090A155191</t>
  </si>
  <si>
    <t>090A155192</t>
  </si>
  <si>
    <t>090A1S2660</t>
  </si>
  <si>
    <t>100P592190</t>
  </si>
  <si>
    <t xml:space="preserve">Субсидии из краевого бюджета бюджетам муниципальных образований Приморского края на оснащение объектов спортивной инфраструктуры спортивно-технологическим оборудованием </t>
  </si>
  <si>
    <t>100P552280</t>
  </si>
  <si>
    <t xml:space="preserve">Оснащение объектов спортивной инфраструктуры спортивно-технологическим оборудованием за счет средств местного бюджета </t>
  </si>
  <si>
    <t>100P5L2280</t>
  </si>
  <si>
    <t>012E250970</t>
  </si>
  <si>
    <t>Подпрограмма "Меры социальной поддержки студентам, обучающимся на педагогических специальностях и педагогам при трудоустройстве в школы Кавалеровского муниципального района"</t>
  </si>
  <si>
    <t>0160120090</t>
  </si>
  <si>
    <t>Мероприятие: создание в рамках муниципального образования социально-экономических условий для полного обеспечения системы образования высококвалифицированными педагогическими кадрами</t>
  </si>
  <si>
    <t>0160000000</t>
  </si>
  <si>
    <t>0160100000</t>
  </si>
  <si>
    <t>100P5S2190</t>
  </si>
  <si>
    <t>Приобретение спортивного оборудования и инвентаря</t>
  </si>
  <si>
    <t>Субсидии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</t>
  </si>
  <si>
    <t>100P592630</t>
  </si>
  <si>
    <t>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местного бюджета</t>
  </si>
  <si>
    <t>100P5S2630</t>
  </si>
  <si>
    <t>бюджетных ассигнований в ведомственной структуре расходов бюджета муниципального  района на 2020 год</t>
  </si>
  <si>
    <t>0200192250</t>
  </si>
  <si>
    <t>Субсидии бюджетам муниципальных образований Приморского края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</si>
  <si>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02001L5670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</si>
  <si>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</si>
  <si>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9909993160</t>
  </si>
  <si>
    <t>Субвенции на реализацию государственных полномочий органов опеки и попечительства в отношении несовершеннолетних</t>
  </si>
  <si>
    <t>0804</t>
  </si>
  <si>
    <t>0900192050</t>
  </si>
  <si>
    <t>Другие вопросы в области культуры, кинематографии</t>
  </si>
  <si>
    <t>Субсидии из краевого бюджета бюджетам муниципальных образований Приморского края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</si>
  <si>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99099М0820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</si>
  <si>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</si>
  <si>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</si>
  <si>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</si>
  <si>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</si>
  <si>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</si>
  <si>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Субсидии 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</t>
  </si>
  <si>
    <t>02001S2250</t>
  </si>
  <si>
    <t>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</si>
  <si>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Проектирование и строительство очистных сооружений</t>
  </si>
  <si>
    <t>011P252320</t>
  </si>
  <si>
    <t>09001L5191</t>
  </si>
  <si>
    <t>Реализация молодежных проектов, поощрение талантливой и активной молодежи</t>
  </si>
  <si>
    <t>09001S2050</t>
  </si>
  <si>
    <t>1000120310</t>
  </si>
  <si>
    <t>Создание и модернизация материально-технической спортивной базы для развиятия массовой физической культуры и спорта</t>
  </si>
  <si>
    <t>9909910150</t>
  </si>
  <si>
    <t>1300000000</t>
  </si>
  <si>
    <t>1300100000</t>
  </si>
  <si>
    <t>1300192620</t>
  </si>
  <si>
    <t>13001S2620</t>
  </si>
  <si>
    <t>Мероприятие: обеспечение населения твердым топливом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</si>
  <si>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объектах жилищно-коммунального хозяйства на территории сельских поселений, входящих в состав Кавалеровского муниципального района на 2017-2020 годы»</t>
  </si>
  <si>
    <t>Муниципальная программа "Комплексного развития транспортной инфраструктуры Устиновского сельского поселения Кавалеровского муниципального района Приморского края на 2019 - 2030 годы"</t>
  </si>
  <si>
    <t>Мероприятие: развитие транспортной инфраструктуры</t>
  </si>
  <si>
    <t>Содержание автомобильных дорог местного значения</t>
  </si>
  <si>
    <t>Строительство, реконструкция автомобильных дорог общего пользования с твердым покрытием в рамках реализации мероприятий по устойчивому развитию сельских территорий</t>
  </si>
  <si>
    <t>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 за счет средств местного бюджета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</si>
  <si>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за счет средств местного бюджета</t>
  </si>
  <si>
    <t xml:space="preserve">Муниципальная программа "Развитие малого и среднего предпринимательства в Кавалеровском муниципальном районе" на 2017-2021 годы"  </t>
  </si>
  <si>
    <t>Муниципальная программа "Развитие системы образования Кавалеровского  муниципального  района на 2015 - 2021 годы"</t>
  </si>
  <si>
    <t>Муниципальная программа "Развитие системы образования Кавалеровского муниципального района на 2015-2021 годы"</t>
  </si>
  <si>
    <t xml:space="preserve">Муниципальная программа "Организация обеспечения населения твердым топливом (дровами) на территории Устиновского сельского поселения  
Кавалеровского муниципального района, на 2019-2021 годы"
</t>
  </si>
  <si>
    <t>010Е254910</t>
  </si>
  <si>
    <t>Субсидии бюджетам муниципальных образований Приморского края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</si>
  <si>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</si>
  <si>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</si>
  <si>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9909952600</t>
  </si>
  <si>
    <t>9909993050</t>
  </si>
  <si>
    <t>Предоставление материальной поддержки педагогам</t>
  </si>
  <si>
    <t xml:space="preserve">Выплаты ежемесячной стипендии студентам, обучающимся в профессиональных образовательных учреждениях </t>
  </si>
  <si>
    <t>0160120194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</si>
  <si>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</si>
  <si>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010E593140</t>
  </si>
  <si>
    <t>Субсидии на капитальный ремонт и ремонт дворовых территорий многоквартирных домов</t>
  </si>
  <si>
    <t>0200192400</t>
  </si>
  <si>
    <t>Капитальный ремонт и ремонт дворовых территорий многоквартирных домов за счет средств местного бюджета</t>
  </si>
  <si>
    <t>02001S2400</t>
  </si>
  <si>
    <t>Субсидии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</si>
  <si>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1000120410</t>
  </si>
  <si>
    <t>100Р592190</t>
  </si>
  <si>
    <t>Субсидии на создание новых мест в образовательных организациях различных типов для реализации дополнительных общеразвивабщих программ всех направленностей</t>
  </si>
  <si>
    <t>Субсидии на организацию физкультурно-спортивной работы по месту жительства</t>
  </si>
  <si>
    <t>100Р592220</t>
  </si>
  <si>
    <t>Организация физкультурно-спортивной работы по месту жительства за счет средств местного бюджета</t>
  </si>
  <si>
    <t>100P5S2220</t>
  </si>
  <si>
    <t>Изготовление проектно-сметной документации на строительство стадиона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</si>
</sst>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0000_р_."/>
    <numFmt numFmtId="190" formatCode="#,##0.000_р_."/>
    <numFmt numFmtId="191" formatCode="#,##0.000"/>
    <numFmt numFmtId="192" formatCode="#,##0.0000"/>
    <numFmt numFmtId="193" formatCode="#,##0.00000"/>
    <numFmt numFmtId="194" formatCode="0.0000"/>
    <numFmt numFmtId="195" formatCode="0.00000"/>
    <numFmt numFmtId="196" formatCode="#,##0.000&quot;р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%"/>
    <numFmt numFmtId="203" formatCode="0.000%"/>
    <numFmt numFmtId="204" formatCode="0.0000%"/>
    <numFmt numFmtId="205" formatCode="0.00000%"/>
    <numFmt numFmtId="206" formatCode="0.000000%"/>
    <numFmt numFmtId="207" formatCode="0.0000000%"/>
  </numFmts>
  <fonts count="4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 shrinkToFit="1"/>
    </xf>
    <xf numFmtId="189" fontId="2" fillId="0" borderId="1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shrinkToFit="1"/>
    </xf>
    <xf numFmtId="188" fontId="1" fillId="0" borderId="10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>
      <alignment horizontal="center" wrapText="1" shrinkToFi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center" wrapText="1" shrinkToFit="1"/>
    </xf>
    <xf numFmtId="2" fontId="1" fillId="0" borderId="1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 vertical="top" wrapText="1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188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wrapText="1" shrinkToFit="1"/>
    </xf>
    <xf numFmtId="189" fontId="2" fillId="0" borderId="11" xfId="0" applyNumberFormat="1" applyFont="1" applyFill="1" applyBorder="1" applyAlignment="1">
      <alignment horizontal="center" wrapText="1" shrinkToFit="1"/>
    </xf>
    <xf numFmtId="188" fontId="1" fillId="0" borderId="11" xfId="0" applyNumberFormat="1" applyFon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88" fontId="1" fillId="0" borderId="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shrinkToFit="1"/>
    </xf>
    <xf numFmtId="0" fontId="1" fillId="33" borderId="10" xfId="0" applyFont="1" applyFill="1" applyBorder="1" applyAlignment="1">
      <alignment horizontal="left" vertical="top" wrapText="1" shrinkToFit="1"/>
    </xf>
    <xf numFmtId="49" fontId="5" fillId="0" borderId="10" xfId="0" applyNumberFormat="1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 horizontal="left" vertical="top" wrapText="1" shrinkToFit="1"/>
    </xf>
    <xf numFmtId="49" fontId="1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 shrinkToFit="1"/>
    </xf>
    <xf numFmtId="2" fontId="1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 shrinkToFit="1"/>
    </xf>
    <xf numFmtId="2" fontId="5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 applyProtection="1">
      <alignment horizontal="center"/>
      <protection locked="0"/>
    </xf>
    <xf numFmtId="195" fontId="1" fillId="0" borderId="10" xfId="0" applyNumberFormat="1" applyFont="1" applyFill="1" applyBorder="1" applyAlignment="1" applyProtection="1">
      <alignment horizontal="center"/>
      <protection locked="0"/>
    </xf>
    <xf numFmtId="195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wrapText="1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shrinkToFit="1"/>
    </xf>
    <xf numFmtId="0" fontId="1" fillId="0" borderId="10" xfId="0" applyNumberFormat="1" applyFont="1" applyFill="1" applyBorder="1" applyAlignment="1">
      <alignment horizontal="left" vertical="top" wrapText="1"/>
    </xf>
    <xf numFmtId="195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 shrinkToFit="1"/>
    </xf>
    <xf numFmtId="195" fontId="2" fillId="0" borderId="10" xfId="0" applyNumberFormat="1" applyFont="1" applyFill="1" applyBorder="1" applyAlignment="1">
      <alignment horizontal="center" wrapText="1" shrinkToFit="1"/>
    </xf>
    <xf numFmtId="195" fontId="5" fillId="0" borderId="10" xfId="0" applyNumberFormat="1" applyFont="1" applyFill="1" applyBorder="1" applyAlignment="1">
      <alignment horizontal="center" wrapText="1"/>
    </xf>
    <xf numFmtId="195" fontId="1" fillId="0" borderId="10" xfId="0" applyNumberFormat="1" applyFont="1" applyFill="1" applyBorder="1" applyAlignment="1">
      <alignment horizontal="center" wrapText="1"/>
    </xf>
    <xf numFmtId="195" fontId="1" fillId="0" borderId="10" xfId="0" applyNumberFormat="1" applyFont="1" applyFill="1" applyBorder="1" applyAlignment="1">
      <alignment horizontal="center" shrinkToFit="1"/>
    </xf>
    <xf numFmtId="195" fontId="2" fillId="0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195" fontId="1" fillId="0" borderId="0" xfId="0" applyNumberFormat="1" applyFont="1" applyFill="1" applyAlignment="1">
      <alignment vertical="top" wrapText="1"/>
    </xf>
    <xf numFmtId="9" fontId="1" fillId="0" borderId="0" xfId="55" applyFont="1" applyFill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195" fontId="1" fillId="34" borderId="10" xfId="0" applyNumberFormat="1" applyFont="1" applyFill="1" applyBorder="1" applyAlignment="1" applyProtection="1">
      <alignment horizontal="center"/>
      <protection locked="0"/>
    </xf>
    <xf numFmtId="0" fontId="40" fillId="0" borderId="10" xfId="0" applyFont="1" applyBorder="1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5</xdr:col>
      <xdr:colOff>923925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00500" y="85725"/>
          <a:ext cx="23717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Кавалеровского муниципального района   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27.03.2020  №  84-НПА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8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10.7109375" defaultRowHeight="12.75"/>
  <cols>
    <col min="1" max="1" width="50.140625" style="1" customWidth="1"/>
    <col min="2" max="2" width="6.140625" style="38" customWidth="1"/>
    <col min="3" max="3" width="6.421875" style="38" customWidth="1"/>
    <col min="4" max="4" width="12.57421875" style="38" customWidth="1"/>
    <col min="5" max="5" width="6.421875" style="38" customWidth="1"/>
    <col min="6" max="6" width="14.57421875" style="39" customWidth="1"/>
    <col min="7" max="7" width="0.42578125" style="16" hidden="1" customWidth="1"/>
    <col min="8" max="14" width="9.57421875" style="16" hidden="1" customWidth="1"/>
    <col min="15" max="15" width="9.57421875" style="19" hidden="1" customWidth="1"/>
    <col min="16" max="16" width="13.00390625" style="20" hidden="1" customWidth="1"/>
    <col min="17" max="17" width="0.13671875" style="20" hidden="1" customWidth="1"/>
    <col min="18" max="21" width="10.7109375" style="20" hidden="1" customWidth="1"/>
    <col min="22" max="22" width="0.42578125" style="20" customWidth="1"/>
    <col min="23" max="23" width="11.57421875" style="20" bestFit="1" customWidth="1"/>
    <col min="24" max="24" width="11.421875" style="20" bestFit="1" customWidth="1"/>
    <col min="25" max="16384" width="10.7109375" style="20" customWidth="1"/>
  </cols>
  <sheetData>
    <row r="1" spans="1:14" ht="16.5" customHeight="1">
      <c r="A1" s="36"/>
      <c r="B1" s="37"/>
      <c r="C1" s="37"/>
      <c r="D1" s="83"/>
      <c r="E1" s="83"/>
      <c r="F1" s="83"/>
      <c r="G1" s="23"/>
      <c r="H1" s="23"/>
      <c r="I1" s="23"/>
      <c r="J1" s="24"/>
      <c r="K1" s="24"/>
      <c r="L1" s="24"/>
      <c r="M1" s="24"/>
      <c r="N1" s="24"/>
    </row>
    <row r="2" spans="2:14" ht="40.5" customHeight="1">
      <c r="B2" s="37"/>
      <c r="C2" s="37"/>
      <c r="D2" s="83"/>
      <c r="E2" s="83"/>
      <c r="F2" s="83"/>
      <c r="G2" s="23"/>
      <c r="H2" s="23"/>
      <c r="I2" s="23"/>
      <c r="J2" s="24"/>
      <c r="K2" s="24"/>
      <c r="L2" s="24"/>
      <c r="M2" s="24"/>
      <c r="N2" s="24"/>
    </row>
    <row r="3" spans="1:14" ht="20.25" customHeight="1">
      <c r="A3" s="37"/>
      <c r="B3" s="37"/>
      <c r="D3" s="84"/>
      <c r="E3" s="84"/>
      <c r="G3" s="21"/>
      <c r="H3" s="21"/>
      <c r="I3" s="21"/>
      <c r="J3" s="21"/>
      <c r="K3" s="21"/>
      <c r="L3" s="21"/>
      <c r="M3" s="21"/>
      <c r="N3" s="21"/>
    </row>
    <row r="4" spans="1:14" ht="15.75">
      <c r="A4" s="81" t="s">
        <v>0</v>
      </c>
      <c r="B4" s="81"/>
      <c r="C4" s="81"/>
      <c r="D4" s="81"/>
      <c r="E4" s="81"/>
      <c r="F4" s="81"/>
      <c r="G4" s="22"/>
      <c r="H4" s="22"/>
      <c r="I4" s="22"/>
      <c r="J4" s="22"/>
      <c r="K4" s="22"/>
      <c r="L4" s="22"/>
      <c r="M4" s="22"/>
      <c r="N4" s="22"/>
    </row>
    <row r="5" spans="1:14" ht="32.25" customHeight="1">
      <c r="A5" s="81" t="s">
        <v>471</v>
      </c>
      <c r="B5" s="81"/>
      <c r="C5" s="81"/>
      <c r="D5" s="81"/>
      <c r="E5" s="81"/>
      <c r="F5" s="81"/>
      <c r="G5" s="22"/>
      <c r="H5" s="22"/>
      <c r="I5" s="22"/>
      <c r="J5" s="22"/>
      <c r="K5" s="22"/>
      <c r="L5" s="22"/>
      <c r="M5" s="22"/>
      <c r="N5" s="22"/>
    </row>
    <row r="6" spans="1:14" ht="15">
      <c r="A6" s="82"/>
      <c r="B6" s="82"/>
      <c r="C6" s="82"/>
      <c r="D6" s="82"/>
      <c r="E6" s="82"/>
      <c r="F6" s="82"/>
      <c r="G6" s="22"/>
      <c r="H6" s="22"/>
      <c r="I6" s="22"/>
      <c r="J6" s="22"/>
      <c r="K6" s="22"/>
      <c r="L6" s="22"/>
      <c r="M6" s="22"/>
      <c r="N6" s="22"/>
    </row>
    <row r="7" spans="1:20" ht="56.25" customHeight="1">
      <c r="A7" s="25" t="s">
        <v>1</v>
      </c>
      <c r="B7" s="25" t="s">
        <v>2</v>
      </c>
      <c r="C7" s="26" t="s">
        <v>3</v>
      </c>
      <c r="D7" s="26" t="s">
        <v>4</v>
      </c>
      <c r="E7" s="26" t="s">
        <v>5</v>
      </c>
      <c r="F7" s="58" t="s">
        <v>6</v>
      </c>
      <c r="G7" s="31"/>
      <c r="H7" s="26"/>
      <c r="I7" s="26"/>
      <c r="J7" s="26"/>
      <c r="K7" s="26"/>
      <c r="L7" s="26"/>
      <c r="M7" s="26"/>
      <c r="N7" s="26"/>
      <c r="O7" s="26"/>
      <c r="P7" s="2" t="s">
        <v>7</v>
      </c>
      <c r="S7" s="20" t="s">
        <v>77</v>
      </c>
      <c r="T7" s="20" t="s">
        <v>84</v>
      </c>
    </row>
    <row r="8" spans="1:22" ht="22.5" customHeight="1">
      <c r="A8" s="25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2"/>
      <c r="H8" s="4"/>
      <c r="I8" s="4"/>
      <c r="J8" s="4"/>
      <c r="K8" s="4"/>
      <c r="L8" s="4"/>
      <c r="M8" s="4"/>
      <c r="N8" s="4"/>
      <c r="O8" s="2"/>
      <c r="P8" s="8"/>
      <c r="V8" s="20" t="s">
        <v>373</v>
      </c>
    </row>
    <row r="9" spans="1:22" ht="45.75" customHeight="1">
      <c r="A9" s="48" t="s">
        <v>90</v>
      </c>
      <c r="B9" s="5">
        <v>941</v>
      </c>
      <c r="C9" s="6" t="s">
        <v>8</v>
      </c>
      <c r="D9" s="6" t="s">
        <v>189</v>
      </c>
      <c r="E9" s="6" t="s">
        <v>9</v>
      </c>
      <c r="F9" s="69">
        <f>SUM(F10)</f>
        <v>12519</v>
      </c>
      <c r="G9" s="33" t="e">
        <f>G10+#REF!+#REF!+#REF!+#REF!+#REF!+#REF!+#REF!+#REF!</f>
        <v>#REF!</v>
      </c>
      <c r="H9" s="7" t="e">
        <f>H10+#REF!+#REF!+#REF!+#REF!+#REF!+#REF!+#REF!+#REF!</f>
        <v>#REF!</v>
      </c>
      <c r="I9" s="7" t="e">
        <f>I10+#REF!+#REF!+#REF!+#REF!+#REF!+#REF!+#REF!+#REF!</f>
        <v>#REF!</v>
      </c>
      <c r="J9" s="7" t="e">
        <f>J10+#REF!+#REF!+#REF!+#REF!+#REF!+#REF!+#REF!+#REF!</f>
        <v>#REF!</v>
      </c>
      <c r="K9" s="7" t="e">
        <f>K10+#REF!+#REF!+#REF!+#REF!+#REF!+#REF!+#REF!+#REF!</f>
        <v>#REF!</v>
      </c>
      <c r="L9" s="7" t="e">
        <f>L10+#REF!+#REF!+#REF!+#REF!+#REF!+#REF!+#REF!+#REF!</f>
        <v>#REF!</v>
      </c>
      <c r="M9" s="7" t="e">
        <f>M10+#REF!+#REF!+#REF!+#REF!+#REF!+#REF!+#REF!+#REF!</f>
        <v>#REF!</v>
      </c>
      <c r="N9" s="7" t="e">
        <f>N10+#REF!+#REF!+#REF!+#REF!+#REF!+#REF!+#REF!+#REF!</f>
        <v>#REF!</v>
      </c>
      <c r="O9" s="7" t="e">
        <f>O10+#REF!+#REF!+#REF!+#REF!+#REF!+#REF!+#REF!+#REF!</f>
        <v>#REF!</v>
      </c>
      <c r="P9" s="7" t="e">
        <f>P10+#REF!+#REF!+#REF!+#REF!+#REF!+#REF!+#REF!+#REF!</f>
        <v>#REF!</v>
      </c>
      <c r="V9" s="27">
        <f>F11+F22+F35+F40+F104+F320</f>
        <v>44535.094</v>
      </c>
    </row>
    <row r="10" spans="1:16" ht="15">
      <c r="A10" s="45" t="s">
        <v>10</v>
      </c>
      <c r="B10" s="41">
        <v>941</v>
      </c>
      <c r="C10" s="42" t="s">
        <v>11</v>
      </c>
      <c r="D10" s="42" t="s">
        <v>189</v>
      </c>
      <c r="E10" s="42" t="s">
        <v>9</v>
      </c>
      <c r="F10" s="59">
        <f>SUM(F11+F22)</f>
        <v>12519</v>
      </c>
      <c r="G10" s="34" t="e">
        <f>#REF!+#REF!++#REF!+#REF!+#REF!+#REF!+G11+#REF!</f>
        <v>#REF!</v>
      </c>
      <c r="H10" s="11" t="e">
        <f>#REF!+#REF!++#REF!+#REF!+#REF!+#REF!+H11+#REF!</f>
        <v>#REF!</v>
      </c>
      <c r="I10" s="11" t="e">
        <f>#REF!+#REF!++#REF!+#REF!+#REF!+#REF!+I11+#REF!</f>
        <v>#REF!</v>
      </c>
      <c r="J10" s="12" t="e">
        <f>#REF!+#REF!+#REF!+#REF!+#REF!+J11+#REF!</f>
        <v>#REF!</v>
      </c>
      <c r="K10" s="12" t="e">
        <f>#REF!+#REF!+#REF!+#REF!+#REF!+K11+#REF!</f>
        <v>#REF!</v>
      </c>
      <c r="L10" s="12" t="e">
        <f>#REF!+#REF!+#REF!+#REF!+#REF!+L11+#REF!</f>
        <v>#REF!</v>
      </c>
      <c r="M10" s="12" t="e">
        <f>#REF!+#REF!+#REF!+#REF!+#REF!+M11+#REF!</f>
        <v>#REF!</v>
      </c>
      <c r="N10" s="12" t="e">
        <f>#REF!+#REF!+#REF!+#REF!+#REF!+N11+#REF!</f>
        <v>#REF!</v>
      </c>
      <c r="O10" s="12" t="e">
        <f>#REF!+#REF!+#REF!+#REF!+#REF!+O11+#REF!</f>
        <v>#REF!</v>
      </c>
      <c r="P10" s="11" t="e">
        <f>#REF!+#REF!++#REF!+#REF!+#REF!+#REF!+P11+#REF!</f>
        <v>#REF!</v>
      </c>
    </row>
    <row r="11" spans="1:16" ht="48.75" customHeight="1">
      <c r="A11" s="46" t="s">
        <v>12</v>
      </c>
      <c r="B11" s="9">
        <v>941</v>
      </c>
      <c r="C11" s="10" t="s">
        <v>13</v>
      </c>
      <c r="D11" s="10" t="s">
        <v>189</v>
      </c>
      <c r="E11" s="10" t="s">
        <v>9</v>
      </c>
      <c r="F11" s="60">
        <f>SUM(F12)</f>
        <v>4614.8</v>
      </c>
      <c r="G11" s="35"/>
      <c r="H11" s="12" t="e">
        <f>#REF!</f>
        <v>#REF!</v>
      </c>
      <c r="I11" s="12"/>
      <c r="J11" s="12"/>
      <c r="K11" s="12"/>
      <c r="L11" s="12"/>
      <c r="M11" s="12"/>
      <c r="N11" s="12"/>
      <c r="O11" s="12" t="e">
        <f>#REF!</f>
        <v>#REF!</v>
      </c>
      <c r="P11" s="11" t="e">
        <f>#REF!</f>
        <v>#REF!</v>
      </c>
    </row>
    <row r="12" spans="1:16" ht="33" customHeight="1">
      <c r="A12" s="40" t="s">
        <v>93</v>
      </c>
      <c r="B12" s="9">
        <v>941</v>
      </c>
      <c r="C12" s="10" t="s">
        <v>13</v>
      </c>
      <c r="D12" s="10" t="s">
        <v>190</v>
      </c>
      <c r="E12" s="10" t="s">
        <v>9</v>
      </c>
      <c r="F12" s="60">
        <f>F13</f>
        <v>4614.8</v>
      </c>
      <c r="G12" s="35"/>
      <c r="H12" s="12"/>
      <c r="I12" s="12"/>
      <c r="J12" s="12"/>
      <c r="K12" s="12"/>
      <c r="L12" s="12"/>
      <c r="M12" s="12"/>
      <c r="N12" s="12"/>
      <c r="O12" s="12"/>
      <c r="P12" s="11"/>
    </row>
    <row r="13" spans="1:16" ht="15">
      <c r="A13" s="40" t="s">
        <v>191</v>
      </c>
      <c r="B13" s="9">
        <v>941</v>
      </c>
      <c r="C13" s="10" t="s">
        <v>13</v>
      </c>
      <c r="D13" s="10" t="s">
        <v>192</v>
      </c>
      <c r="E13" s="10" t="s">
        <v>9</v>
      </c>
      <c r="F13" s="60">
        <f>SUM(F14+F18+F20)</f>
        <v>4614.8</v>
      </c>
      <c r="G13" s="35"/>
      <c r="H13" s="12"/>
      <c r="I13" s="12"/>
      <c r="J13" s="12"/>
      <c r="K13" s="12"/>
      <c r="L13" s="12"/>
      <c r="M13" s="12"/>
      <c r="N13" s="12"/>
      <c r="O13" s="12"/>
      <c r="P13" s="11"/>
    </row>
    <row r="14" spans="1:16" ht="15">
      <c r="A14" s="49" t="s">
        <v>94</v>
      </c>
      <c r="B14" s="9">
        <v>941</v>
      </c>
      <c r="C14" s="10" t="s">
        <v>13</v>
      </c>
      <c r="D14" s="10" t="s">
        <v>193</v>
      </c>
      <c r="E14" s="10" t="s">
        <v>9</v>
      </c>
      <c r="F14" s="60">
        <f>SUM(F15:F17)</f>
        <v>1840.51</v>
      </c>
      <c r="G14" s="35"/>
      <c r="H14" s="12"/>
      <c r="I14" s="12"/>
      <c r="J14" s="12"/>
      <c r="K14" s="12"/>
      <c r="L14" s="12"/>
      <c r="M14" s="12"/>
      <c r="N14" s="12"/>
      <c r="O14" s="12"/>
      <c r="P14" s="11"/>
    </row>
    <row r="15" spans="1:16" ht="75">
      <c r="A15" s="46" t="s">
        <v>95</v>
      </c>
      <c r="B15" s="9">
        <v>941</v>
      </c>
      <c r="C15" s="10" t="s">
        <v>13</v>
      </c>
      <c r="D15" s="10" t="s">
        <v>193</v>
      </c>
      <c r="E15" s="10" t="s">
        <v>88</v>
      </c>
      <c r="F15" s="60">
        <v>1793.71</v>
      </c>
      <c r="G15" s="35"/>
      <c r="H15" s="12"/>
      <c r="I15" s="12"/>
      <c r="J15" s="12"/>
      <c r="K15" s="12"/>
      <c r="L15" s="12"/>
      <c r="M15" s="12"/>
      <c r="N15" s="12"/>
      <c r="O15" s="12"/>
      <c r="P15" s="11"/>
    </row>
    <row r="16" spans="1:16" ht="31.5" customHeight="1">
      <c r="A16" s="49" t="s">
        <v>96</v>
      </c>
      <c r="B16" s="9">
        <v>941</v>
      </c>
      <c r="C16" s="10" t="s">
        <v>13</v>
      </c>
      <c r="D16" s="10" t="s">
        <v>193</v>
      </c>
      <c r="E16" s="10" t="s">
        <v>91</v>
      </c>
      <c r="F16" s="60">
        <v>45.8</v>
      </c>
      <c r="G16" s="35"/>
      <c r="H16" s="12"/>
      <c r="I16" s="12"/>
      <c r="J16" s="12"/>
      <c r="K16" s="12"/>
      <c r="L16" s="12"/>
      <c r="M16" s="12"/>
      <c r="N16" s="12"/>
      <c r="O16" s="12"/>
      <c r="P16" s="11"/>
    </row>
    <row r="17" spans="1:16" ht="21.75" customHeight="1">
      <c r="A17" s="49" t="s">
        <v>97</v>
      </c>
      <c r="B17" s="9">
        <v>941</v>
      </c>
      <c r="C17" s="10" t="s">
        <v>13</v>
      </c>
      <c r="D17" s="10" t="s">
        <v>193</v>
      </c>
      <c r="E17" s="10" t="s">
        <v>92</v>
      </c>
      <c r="F17" s="60">
        <v>1</v>
      </c>
      <c r="G17" s="35"/>
      <c r="H17" s="12"/>
      <c r="I17" s="12"/>
      <c r="J17" s="12"/>
      <c r="K17" s="12"/>
      <c r="L17" s="12"/>
      <c r="M17" s="12"/>
      <c r="N17" s="12"/>
      <c r="O17" s="12"/>
      <c r="P17" s="11"/>
    </row>
    <row r="18" spans="1:16" ht="34.5" customHeight="1">
      <c r="A18" s="46" t="s">
        <v>342</v>
      </c>
      <c r="B18" s="9">
        <v>941</v>
      </c>
      <c r="C18" s="10" t="s">
        <v>13</v>
      </c>
      <c r="D18" s="10" t="s">
        <v>343</v>
      </c>
      <c r="E18" s="10" t="s">
        <v>9</v>
      </c>
      <c r="F18" s="60">
        <f>F19</f>
        <v>48</v>
      </c>
      <c r="G18" s="35"/>
      <c r="H18" s="12"/>
      <c r="I18" s="12"/>
      <c r="J18" s="12"/>
      <c r="K18" s="12"/>
      <c r="L18" s="12"/>
      <c r="M18" s="12"/>
      <c r="N18" s="12"/>
      <c r="O18" s="12"/>
      <c r="P18" s="11"/>
    </row>
    <row r="19" spans="1:16" ht="75">
      <c r="A19" s="46" t="s">
        <v>95</v>
      </c>
      <c r="B19" s="9">
        <v>941</v>
      </c>
      <c r="C19" s="10" t="s">
        <v>13</v>
      </c>
      <c r="D19" s="10" t="s">
        <v>343</v>
      </c>
      <c r="E19" s="10" t="s">
        <v>88</v>
      </c>
      <c r="F19" s="60">
        <v>48</v>
      </c>
      <c r="G19" s="35"/>
      <c r="H19" s="12"/>
      <c r="I19" s="12"/>
      <c r="J19" s="12"/>
      <c r="K19" s="12"/>
      <c r="L19" s="12"/>
      <c r="M19" s="12"/>
      <c r="N19" s="12"/>
      <c r="O19" s="12"/>
      <c r="P19" s="11"/>
    </row>
    <row r="20" spans="1:16" ht="33.75" customHeight="1">
      <c r="A20" s="49" t="s">
        <v>15</v>
      </c>
      <c r="B20" s="9">
        <v>941</v>
      </c>
      <c r="C20" s="10" t="s">
        <v>13</v>
      </c>
      <c r="D20" s="10" t="s">
        <v>194</v>
      </c>
      <c r="E20" s="10" t="s">
        <v>9</v>
      </c>
      <c r="F20" s="60">
        <f>SUM(F21)</f>
        <v>2726.29</v>
      </c>
      <c r="G20" s="35"/>
      <c r="H20" s="12"/>
      <c r="I20" s="12"/>
      <c r="J20" s="12"/>
      <c r="K20" s="12"/>
      <c r="L20" s="12"/>
      <c r="M20" s="12"/>
      <c r="N20" s="12"/>
      <c r="O20" s="12"/>
      <c r="P20" s="11"/>
    </row>
    <row r="21" spans="1:16" ht="75">
      <c r="A21" s="46" t="s">
        <v>95</v>
      </c>
      <c r="B21" s="9">
        <v>941</v>
      </c>
      <c r="C21" s="10" t="s">
        <v>13</v>
      </c>
      <c r="D21" s="10" t="s">
        <v>194</v>
      </c>
      <c r="E21" s="10" t="s">
        <v>88</v>
      </c>
      <c r="F21" s="60">
        <v>2726.29</v>
      </c>
      <c r="G21" s="35"/>
      <c r="H21" s="12"/>
      <c r="I21" s="12"/>
      <c r="J21" s="12"/>
      <c r="K21" s="12"/>
      <c r="L21" s="12"/>
      <c r="M21" s="12"/>
      <c r="N21" s="12"/>
      <c r="O21" s="12"/>
      <c r="P21" s="11"/>
    </row>
    <row r="22" spans="1:16" ht="45" customHeight="1">
      <c r="A22" s="49" t="s">
        <v>16</v>
      </c>
      <c r="B22" s="9">
        <v>941</v>
      </c>
      <c r="C22" s="10" t="s">
        <v>17</v>
      </c>
      <c r="D22" s="10" t="s">
        <v>189</v>
      </c>
      <c r="E22" s="10" t="s">
        <v>9</v>
      </c>
      <c r="F22" s="60">
        <f>SUM(F23)</f>
        <v>7904.2</v>
      </c>
      <c r="G22" s="35"/>
      <c r="H22" s="12"/>
      <c r="I22" s="12"/>
      <c r="J22" s="12"/>
      <c r="K22" s="12"/>
      <c r="L22" s="12"/>
      <c r="M22" s="12"/>
      <c r="N22" s="12"/>
      <c r="O22" s="12"/>
      <c r="P22" s="11"/>
    </row>
    <row r="23" spans="1:16" ht="33" customHeight="1">
      <c r="A23" s="40" t="s">
        <v>93</v>
      </c>
      <c r="B23" s="9">
        <v>941</v>
      </c>
      <c r="C23" s="10" t="s">
        <v>17</v>
      </c>
      <c r="D23" s="10" t="s">
        <v>190</v>
      </c>
      <c r="E23" s="10" t="s">
        <v>9</v>
      </c>
      <c r="F23" s="60">
        <f>SUM(F25+F29)</f>
        <v>7904.2</v>
      </c>
      <c r="G23" s="35"/>
      <c r="H23" s="12"/>
      <c r="I23" s="12"/>
      <c r="J23" s="12"/>
      <c r="K23" s="12"/>
      <c r="L23" s="12"/>
      <c r="M23" s="12"/>
      <c r="N23" s="12"/>
      <c r="O23" s="12"/>
      <c r="P23" s="11"/>
    </row>
    <row r="24" spans="1:16" ht="15">
      <c r="A24" s="40" t="s">
        <v>191</v>
      </c>
      <c r="B24" s="9">
        <v>941</v>
      </c>
      <c r="C24" s="10" t="s">
        <v>17</v>
      </c>
      <c r="D24" s="10" t="s">
        <v>192</v>
      </c>
      <c r="E24" s="10" t="s">
        <v>9</v>
      </c>
      <c r="F24" s="60">
        <f>SUM(F23)</f>
        <v>7904.2</v>
      </c>
      <c r="G24" s="35"/>
      <c r="H24" s="12"/>
      <c r="I24" s="12"/>
      <c r="J24" s="12"/>
      <c r="K24" s="12"/>
      <c r="L24" s="12"/>
      <c r="M24" s="12"/>
      <c r="N24" s="12"/>
      <c r="O24" s="12"/>
      <c r="P24" s="11"/>
    </row>
    <row r="25" spans="1:16" ht="15">
      <c r="A25" s="49" t="s">
        <v>94</v>
      </c>
      <c r="B25" s="9">
        <v>941</v>
      </c>
      <c r="C25" s="10" t="s">
        <v>17</v>
      </c>
      <c r="D25" s="10" t="s">
        <v>193</v>
      </c>
      <c r="E25" s="10" t="s">
        <v>9</v>
      </c>
      <c r="F25" s="60">
        <f>SUM(F26:F28)</f>
        <v>6081.2</v>
      </c>
      <c r="G25" s="35"/>
      <c r="H25" s="12"/>
      <c r="I25" s="12"/>
      <c r="J25" s="12"/>
      <c r="K25" s="12"/>
      <c r="L25" s="12"/>
      <c r="M25" s="12"/>
      <c r="N25" s="12"/>
      <c r="O25" s="12"/>
      <c r="P25" s="11"/>
    </row>
    <row r="26" spans="1:16" ht="79.5" customHeight="1">
      <c r="A26" s="46" t="s">
        <v>95</v>
      </c>
      <c r="B26" s="9">
        <v>941</v>
      </c>
      <c r="C26" s="10" t="s">
        <v>17</v>
      </c>
      <c r="D26" s="10" t="s">
        <v>193</v>
      </c>
      <c r="E26" s="10" t="s">
        <v>88</v>
      </c>
      <c r="F26" s="60">
        <v>6080.2</v>
      </c>
      <c r="G26" s="35"/>
      <c r="H26" s="12"/>
      <c r="I26" s="12"/>
      <c r="J26" s="12"/>
      <c r="K26" s="12"/>
      <c r="L26" s="12"/>
      <c r="M26" s="12"/>
      <c r="N26" s="12"/>
      <c r="O26" s="12"/>
      <c r="P26" s="11"/>
    </row>
    <row r="27" spans="1:16" ht="0" customHeight="1" hidden="1">
      <c r="A27" s="49" t="s">
        <v>96</v>
      </c>
      <c r="B27" s="9">
        <v>941</v>
      </c>
      <c r="C27" s="10" t="s">
        <v>17</v>
      </c>
      <c r="D27" s="10" t="s">
        <v>193</v>
      </c>
      <c r="E27" s="10" t="s">
        <v>91</v>
      </c>
      <c r="F27" s="60"/>
      <c r="G27" s="35"/>
      <c r="H27" s="12"/>
      <c r="I27" s="12"/>
      <c r="J27" s="12"/>
      <c r="K27" s="12"/>
      <c r="L27" s="12"/>
      <c r="M27" s="12"/>
      <c r="N27" s="12"/>
      <c r="O27" s="12"/>
      <c r="P27" s="11"/>
    </row>
    <row r="28" spans="1:16" ht="18.75" customHeight="1">
      <c r="A28" s="49" t="s">
        <v>97</v>
      </c>
      <c r="B28" s="9">
        <v>941</v>
      </c>
      <c r="C28" s="10" t="s">
        <v>17</v>
      </c>
      <c r="D28" s="10" t="s">
        <v>193</v>
      </c>
      <c r="E28" s="10" t="s">
        <v>92</v>
      </c>
      <c r="F28" s="60">
        <v>1</v>
      </c>
      <c r="G28" s="35"/>
      <c r="H28" s="12"/>
      <c r="I28" s="12"/>
      <c r="J28" s="12"/>
      <c r="K28" s="12"/>
      <c r="L28" s="12"/>
      <c r="M28" s="12"/>
      <c r="N28" s="12"/>
      <c r="O28" s="12"/>
      <c r="P28" s="11"/>
    </row>
    <row r="29" spans="1:23" ht="33" customHeight="1">
      <c r="A29" s="49" t="s">
        <v>18</v>
      </c>
      <c r="B29" s="9">
        <v>941</v>
      </c>
      <c r="C29" s="10" t="s">
        <v>17</v>
      </c>
      <c r="D29" s="14" t="s">
        <v>195</v>
      </c>
      <c r="E29" s="14" t="s">
        <v>9</v>
      </c>
      <c r="F29" s="60">
        <f>SUM(F30:F32)</f>
        <v>1823</v>
      </c>
      <c r="G29" s="35"/>
      <c r="H29" s="12"/>
      <c r="I29" s="12"/>
      <c r="J29" s="12"/>
      <c r="K29" s="12"/>
      <c r="L29" s="12"/>
      <c r="M29" s="12"/>
      <c r="N29" s="12"/>
      <c r="O29" s="12"/>
      <c r="P29" s="11"/>
      <c r="W29" s="27"/>
    </row>
    <row r="30" spans="1:16" ht="75">
      <c r="A30" s="46" t="s">
        <v>95</v>
      </c>
      <c r="B30" s="9">
        <v>941</v>
      </c>
      <c r="C30" s="10" t="s">
        <v>17</v>
      </c>
      <c r="D30" s="14" t="s">
        <v>195</v>
      </c>
      <c r="E30" s="14" t="s">
        <v>88</v>
      </c>
      <c r="F30" s="60">
        <f>1765.7+56.3</f>
        <v>1822</v>
      </c>
      <c r="G30" s="35"/>
      <c r="H30" s="12"/>
      <c r="I30" s="12"/>
      <c r="J30" s="12"/>
      <c r="K30" s="12"/>
      <c r="L30" s="12"/>
      <c r="M30" s="12"/>
      <c r="N30" s="12"/>
      <c r="O30" s="12"/>
      <c r="P30" s="11"/>
    </row>
    <row r="31" spans="1:16" ht="33.75" customHeight="1" hidden="1">
      <c r="A31" s="49" t="s">
        <v>96</v>
      </c>
      <c r="B31" s="9">
        <v>941</v>
      </c>
      <c r="C31" s="10" t="s">
        <v>17</v>
      </c>
      <c r="D31" s="14" t="s">
        <v>195</v>
      </c>
      <c r="E31" s="14" t="s">
        <v>91</v>
      </c>
      <c r="F31" s="60"/>
      <c r="G31" s="35"/>
      <c r="H31" s="12"/>
      <c r="I31" s="12"/>
      <c r="J31" s="12"/>
      <c r="K31" s="12"/>
      <c r="L31" s="12"/>
      <c r="M31" s="12"/>
      <c r="N31" s="12"/>
      <c r="O31" s="12"/>
      <c r="P31" s="11"/>
    </row>
    <row r="32" spans="1:16" ht="19.5" customHeight="1">
      <c r="A32" s="49" t="s">
        <v>97</v>
      </c>
      <c r="B32" s="9">
        <v>941</v>
      </c>
      <c r="C32" s="10" t="s">
        <v>17</v>
      </c>
      <c r="D32" s="14" t="s">
        <v>195</v>
      </c>
      <c r="E32" s="14" t="s">
        <v>92</v>
      </c>
      <c r="F32" s="60">
        <v>1</v>
      </c>
      <c r="G32" s="35"/>
      <c r="H32" s="12"/>
      <c r="I32" s="12"/>
      <c r="J32" s="12"/>
      <c r="K32" s="12"/>
      <c r="L32" s="12"/>
      <c r="M32" s="12"/>
      <c r="N32" s="12"/>
      <c r="O32" s="12"/>
      <c r="P32" s="11"/>
    </row>
    <row r="33" spans="1:16" ht="34.5" customHeight="1">
      <c r="A33" s="48" t="s">
        <v>27</v>
      </c>
      <c r="B33" s="5">
        <v>951</v>
      </c>
      <c r="C33" s="6" t="s">
        <v>8</v>
      </c>
      <c r="D33" s="6" t="s">
        <v>189</v>
      </c>
      <c r="E33" s="6" t="s">
        <v>9</v>
      </c>
      <c r="F33" s="61">
        <f>SUM(F34+F140+F151+F201+F243+F334+F366+F410+F439+F445+F146)</f>
        <v>323972.92348999996</v>
      </c>
      <c r="P33" s="27"/>
    </row>
    <row r="34" spans="1:16" ht="15">
      <c r="A34" s="45" t="s">
        <v>10</v>
      </c>
      <c r="B34" s="41">
        <v>951</v>
      </c>
      <c r="C34" s="42" t="s">
        <v>11</v>
      </c>
      <c r="D34" s="42" t="s">
        <v>189</v>
      </c>
      <c r="E34" s="42" t="s">
        <v>9</v>
      </c>
      <c r="F34" s="70">
        <f>SUM(F35+F40+F60+F65+F51+F56)</f>
        <v>80709.35599999999</v>
      </c>
      <c r="P34" s="27"/>
    </row>
    <row r="35" spans="1:16" ht="45" customHeight="1">
      <c r="A35" s="46" t="s">
        <v>98</v>
      </c>
      <c r="B35" s="9">
        <v>951</v>
      </c>
      <c r="C35" s="10" t="s">
        <v>28</v>
      </c>
      <c r="D35" s="10" t="s">
        <v>189</v>
      </c>
      <c r="E35" s="10" t="s">
        <v>9</v>
      </c>
      <c r="F35" s="60">
        <f>F36</f>
        <v>2504.3</v>
      </c>
      <c r="P35" s="27"/>
    </row>
    <row r="36" spans="1:19" ht="30.75" customHeight="1">
      <c r="A36" s="40" t="s">
        <v>93</v>
      </c>
      <c r="B36" s="9">
        <v>951</v>
      </c>
      <c r="C36" s="10" t="s">
        <v>28</v>
      </c>
      <c r="D36" s="10" t="s">
        <v>190</v>
      </c>
      <c r="E36" s="10" t="s">
        <v>9</v>
      </c>
      <c r="F36" s="60">
        <f>SUM(F37)</f>
        <v>2504.3</v>
      </c>
      <c r="P36" s="27"/>
      <c r="S36" s="20">
        <v>1260</v>
      </c>
    </row>
    <row r="37" spans="1:16" ht="15">
      <c r="A37" s="40" t="s">
        <v>191</v>
      </c>
      <c r="B37" s="9">
        <v>951</v>
      </c>
      <c r="C37" s="10" t="s">
        <v>28</v>
      </c>
      <c r="D37" s="10" t="s">
        <v>192</v>
      </c>
      <c r="E37" s="10" t="s">
        <v>9</v>
      </c>
      <c r="F37" s="60">
        <f>SUM(F38)</f>
        <v>2504.3</v>
      </c>
      <c r="P37" s="27"/>
    </row>
    <row r="38" spans="1:16" ht="15">
      <c r="A38" s="46" t="s">
        <v>29</v>
      </c>
      <c r="B38" s="9">
        <v>951</v>
      </c>
      <c r="C38" s="10" t="s">
        <v>28</v>
      </c>
      <c r="D38" s="10" t="s">
        <v>196</v>
      </c>
      <c r="E38" s="10" t="s">
        <v>9</v>
      </c>
      <c r="F38" s="60">
        <f>SUM(F39)</f>
        <v>2504.3</v>
      </c>
      <c r="P38" s="27"/>
    </row>
    <row r="39" spans="1:16" ht="75">
      <c r="A39" s="46" t="s">
        <v>95</v>
      </c>
      <c r="B39" s="9">
        <v>951</v>
      </c>
      <c r="C39" s="10" t="s">
        <v>28</v>
      </c>
      <c r="D39" s="10" t="s">
        <v>196</v>
      </c>
      <c r="E39" s="10" t="s">
        <v>88</v>
      </c>
      <c r="F39" s="60">
        <v>2504.3</v>
      </c>
      <c r="P39" s="27"/>
    </row>
    <row r="40" spans="1:16" ht="60" customHeight="1">
      <c r="A40" s="49" t="s">
        <v>30</v>
      </c>
      <c r="B40" s="9">
        <v>951</v>
      </c>
      <c r="C40" s="10" t="s">
        <v>31</v>
      </c>
      <c r="D40" s="10" t="s">
        <v>189</v>
      </c>
      <c r="E40" s="10" t="s">
        <v>9</v>
      </c>
      <c r="F40" s="60">
        <f>SUM(F41)</f>
        <v>29061.793999999998</v>
      </c>
      <c r="P40" s="27"/>
    </row>
    <row r="41" spans="1:16" ht="32.25" customHeight="1">
      <c r="A41" s="40" t="s">
        <v>93</v>
      </c>
      <c r="B41" s="9">
        <v>951</v>
      </c>
      <c r="C41" s="10" t="s">
        <v>31</v>
      </c>
      <c r="D41" s="14" t="s">
        <v>190</v>
      </c>
      <c r="E41" s="10" t="s">
        <v>9</v>
      </c>
      <c r="F41" s="60">
        <f>SUM(F45+F43+F49)</f>
        <v>29061.793999999998</v>
      </c>
      <c r="P41" s="27"/>
    </row>
    <row r="42" spans="1:16" ht="15">
      <c r="A42" s="40" t="s">
        <v>191</v>
      </c>
      <c r="B42" s="9">
        <v>951</v>
      </c>
      <c r="C42" s="10" t="s">
        <v>31</v>
      </c>
      <c r="D42" s="14" t="s">
        <v>192</v>
      </c>
      <c r="E42" s="10" t="s">
        <v>9</v>
      </c>
      <c r="F42" s="60">
        <f>SUM(F41)</f>
        <v>29061.793999999998</v>
      </c>
      <c r="P42" s="27"/>
    </row>
    <row r="43" spans="1:16" ht="30" hidden="1">
      <c r="A43" s="40" t="s">
        <v>420</v>
      </c>
      <c r="B43" s="9">
        <v>951</v>
      </c>
      <c r="C43" s="10" t="s">
        <v>31</v>
      </c>
      <c r="D43" s="14" t="s">
        <v>201</v>
      </c>
      <c r="E43" s="10" t="s">
        <v>9</v>
      </c>
      <c r="F43" s="60">
        <f>F44</f>
        <v>0</v>
      </c>
      <c r="P43" s="27"/>
    </row>
    <row r="44" spans="1:16" ht="15" hidden="1">
      <c r="A44" s="49" t="s">
        <v>97</v>
      </c>
      <c r="B44" s="9">
        <v>951</v>
      </c>
      <c r="C44" s="10" t="s">
        <v>31</v>
      </c>
      <c r="D44" s="14" t="s">
        <v>201</v>
      </c>
      <c r="E44" s="10" t="s">
        <v>92</v>
      </c>
      <c r="F44" s="60"/>
      <c r="P44" s="27"/>
    </row>
    <row r="45" spans="1:19" ht="15">
      <c r="A45" s="49" t="s">
        <v>94</v>
      </c>
      <c r="B45" s="9">
        <v>951</v>
      </c>
      <c r="C45" s="10" t="s">
        <v>31</v>
      </c>
      <c r="D45" s="14" t="s">
        <v>193</v>
      </c>
      <c r="E45" s="10" t="s">
        <v>9</v>
      </c>
      <c r="F45" s="60">
        <f>SUM(F46:F48)</f>
        <v>28725.877999999997</v>
      </c>
      <c r="P45" s="27"/>
      <c r="S45" s="20">
        <v>5917</v>
      </c>
    </row>
    <row r="46" spans="1:16" ht="75" customHeight="1">
      <c r="A46" s="46" t="s">
        <v>95</v>
      </c>
      <c r="B46" s="9">
        <v>951</v>
      </c>
      <c r="C46" s="10" t="s">
        <v>31</v>
      </c>
      <c r="D46" s="14" t="s">
        <v>193</v>
      </c>
      <c r="E46" s="10" t="s">
        <v>88</v>
      </c>
      <c r="F46" s="60">
        <f>27832.3+252.278</f>
        <v>28084.577999999998</v>
      </c>
      <c r="P46" s="27"/>
    </row>
    <row r="47" spans="1:16" ht="30">
      <c r="A47" s="49" t="s">
        <v>96</v>
      </c>
      <c r="B47" s="9">
        <v>951</v>
      </c>
      <c r="C47" s="10" t="s">
        <v>31</v>
      </c>
      <c r="D47" s="10" t="s">
        <v>193</v>
      </c>
      <c r="E47" s="10" t="s">
        <v>91</v>
      </c>
      <c r="F47" s="60">
        <v>237</v>
      </c>
      <c r="P47" s="27"/>
    </row>
    <row r="48" spans="1:16" ht="19.5" customHeight="1">
      <c r="A48" s="49" t="s">
        <v>97</v>
      </c>
      <c r="B48" s="9">
        <v>951</v>
      </c>
      <c r="C48" s="10" t="s">
        <v>31</v>
      </c>
      <c r="D48" s="10" t="s">
        <v>193</v>
      </c>
      <c r="E48" s="10" t="s">
        <v>92</v>
      </c>
      <c r="F48" s="60">
        <v>404.3</v>
      </c>
      <c r="P48" s="27"/>
    </row>
    <row r="49" spans="1:16" ht="63.75" customHeight="1">
      <c r="A49" s="46" t="s">
        <v>405</v>
      </c>
      <c r="B49" s="9">
        <v>951</v>
      </c>
      <c r="C49" s="10" t="s">
        <v>31</v>
      </c>
      <c r="D49" s="14" t="s">
        <v>482</v>
      </c>
      <c r="E49" s="14" t="s">
        <v>9</v>
      </c>
      <c r="F49" s="60">
        <f>F50</f>
        <v>335.916</v>
      </c>
      <c r="P49" s="27"/>
    </row>
    <row r="50" spans="1:16" ht="62.25" customHeight="1">
      <c r="A50" s="46" t="s">
        <v>95</v>
      </c>
      <c r="B50" s="9">
        <v>951</v>
      </c>
      <c r="C50" s="10" t="s">
        <v>31</v>
      </c>
      <c r="D50" s="14" t="s">
        <v>482</v>
      </c>
      <c r="E50" s="14" t="s">
        <v>88</v>
      </c>
      <c r="F50" s="60">
        <v>335.916</v>
      </c>
      <c r="P50" s="27"/>
    </row>
    <row r="51" spans="1:16" ht="19.5" customHeight="1">
      <c r="A51" s="46" t="s">
        <v>32</v>
      </c>
      <c r="B51" s="9">
        <v>951</v>
      </c>
      <c r="C51" s="10" t="s">
        <v>33</v>
      </c>
      <c r="D51" s="10" t="s">
        <v>189</v>
      </c>
      <c r="E51" s="10" t="s">
        <v>9</v>
      </c>
      <c r="F51" s="60">
        <f>SUM(F52)</f>
        <v>22.934</v>
      </c>
      <c r="P51" s="27"/>
    </row>
    <row r="52" spans="1:16" ht="33" customHeight="1">
      <c r="A52" s="40" t="s">
        <v>93</v>
      </c>
      <c r="B52" s="9">
        <v>951</v>
      </c>
      <c r="C52" s="10" t="s">
        <v>33</v>
      </c>
      <c r="D52" s="10" t="s">
        <v>190</v>
      </c>
      <c r="E52" s="10" t="s">
        <v>9</v>
      </c>
      <c r="F52" s="60">
        <f>SUM(F54)</f>
        <v>22.934</v>
      </c>
      <c r="P52" s="27"/>
    </row>
    <row r="53" spans="1:16" ht="15">
      <c r="A53" s="40" t="s">
        <v>191</v>
      </c>
      <c r="B53" s="9">
        <v>951</v>
      </c>
      <c r="C53" s="10" t="s">
        <v>33</v>
      </c>
      <c r="D53" s="10" t="s">
        <v>192</v>
      </c>
      <c r="E53" s="10" t="s">
        <v>9</v>
      </c>
      <c r="F53" s="60">
        <f>SUM(F52)</f>
        <v>22.934</v>
      </c>
      <c r="P53" s="27"/>
    </row>
    <row r="54" spans="1:16" ht="44.25" customHeight="1">
      <c r="A54" s="50" t="s">
        <v>112</v>
      </c>
      <c r="B54" s="9">
        <v>951</v>
      </c>
      <c r="C54" s="10" t="s">
        <v>33</v>
      </c>
      <c r="D54" s="10" t="s">
        <v>197</v>
      </c>
      <c r="E54" s="10" t="s">
        <v>9</v>
      </c>
      <c r="F54" s="60">
        <f>SUM(F55)</f>
        <v>22.934</v>
      </c>
      <c r="P54" s="27"/>
    </row>
    <row r="55" spans="1:16" ht="30" customHeight="1">
      <c r="A55" s="49" t="s">
        <v>96</v>
      </c>
      <c r="B55" s="9">
        <v>951</v>
      </c>
      <c r="C55" s="10" t="s">
        <v>33</v>
      </c>
      <c r="D55" s="10" t="s">
        <v>197</v>
      </c>
      <c r="E55" s="13" t="s">
        <v>91</v>
      </c>
      <c r="F55" s="60">
        <v>22.934</v>
      </c>
      <c r="P55" s="27"/>
    </row>
    <row r="56" spans="1:16" ht="15" hidden="1">
      <c r="A56" s="46" t="s">
        <v>172</v>
      </c>
      <c r="B56" s="9">
        <v>951</v>
      </c>
      <c r="C56" s="13" t="s">
        <v>171</v>
      </c>
      <c r="D56" s="13" t="s">
        <v>189</v>
      </c>
      <c r="E56" s="13" t="s">
        <v>9</v>
      </c>
      <c r="F56" s="60">
        <f>SUM(F57)</f>
        <v>0</v>
      </c>
      <c r="P56" s="27"/>
    </row>
    <row r="57" spans="1:16" ht="30" hidden="1">
      <c r="A57" s="43" t="s">
        <v>93</v>
      </c>
      <c r="B57" s="9">
        <v>951</v>
      </c>
      <c r="C57" s="47" t="s">
        <v>171</v>
      </c>
      <c r="D57" s="47" t="s">
        <v>192</v>
      </c>
      <c r="E57" s="47" t="s">
        <v>9</v>
      </c>
      <c r="F57" s="60">
        <f>SUM(F58)</f>
        <v>0</v>
      </c>
      <c r="P57" s="27"/>
    </row>
    <row r="58" spans="1:16" ht="30" hidden="1">
      <c r="A58" s="46" t="s">
        <v>173</v>
      </c>
      <c r="B58" s="9">
        <v>951</v>
      </c>
      <c r="C58" s="47" t="s">
        <v>171</v>
      </c>
      <c r="D58" s="14" t="s">
        <v>344</v>
      </c>
      <c r="E58" s="14" t="s">
        <v>9</v>
      </c>
      <c r="F58" s="60">
        <f>SUM(F59)</f>
        <v>0</v>
      </c>
      <c r="P58" s="27"/>
    </row>
    <row r="59" spans="1:16" ht="19.5" customHeight="1" hidden="1">
      <c r="A59" s="49" t="s">
        <v>97</v>
      </c>
      <c r="B59" s="9">
        <v>951</v>
      </c>
      <c r="C59" s="47" t="s">
        <v>171</v>
      </c>
      <c r="D59" s="14" t="s">
        <v>344</v>
      </c>
      <c r="E59" s="14" t="s">
        <v>92</v>
      </c>
      <c r="F59" s="60"/>
      <c r="P59" s="27"/>
    </row>
    <row r="60" spans="1:16" ht="19.5" customHeight="1">
      <c r="A60" s="49" t="s">
        <v>34</v>
      </c>
      <c r="B60" s="9">
        <v>951</v>
      </c>
      <c r="C60" s="10" t="s">
        <v>70</v>
      </c>
      <c r="D60" s="10" t="s">
        <v>189</v>
      </c>
      <c r="E60" s="10" t="s">
        <v>9</v>
      </c>
      <c r="F60" s="60">
        <f>F61</f>
        <v>2812.852</v>
      </c>
      <c r="P60" s="27"/>
    </row>
    <row r="61" spans="1:16" ht="30" customHeight="1">
      <c r="A61" s="40" t="s">
        <v>93</v>
      </c>
      <c r="B61" s="9">
        <v>951</v>
      </c>
      <c r="C61" s="10" t="s">
        <v>70</v>
      </c>
      <c r="D61" s="10" t="s">
        <v>190</v>
      </c>
      <c r="E61" s="10" t="s">
        <v>9</v>
      </c>
      <c r="F61" s="60">
        <f>F63</f>
        <v>2812.852</v>
      </c>
      <c r="P61" s="27"/>
    </row>
    <row r="62" spans="1:16" ht="15">
      <c r="A62" s="40" t="s">
        <v>191</v>
      </c>
      <c r="B62" s="9">
        <v>951</v>
      </c>
      <c r="C62" s="10" t="s">
        <v>70</v>
      </c>
      <c r="D62" s="10" t="s">
        <v>192</v>
      </c>
      <c r="E62" s="10" t="s">
        <v>9</v>
      </c>
      <c r="F62" s="60">
        <f>SUM(F61)</f>
        <v>2812.852</v>
      </c>
      <c r="P62" s="27"/>
    </row>
    <row r="63" spans="1:16" ht="31.5" customHeight="1">
      <c r="A63" s="49" t="s">
        <v>333</v>
      </c>
      <c r="B63" s="9">
        <v>951</v>
      </c>
      <c r="C63" s="10" t="s">
        <v>70</v>
      </c>
      <c r="D63" s="10" t="s">
        <v>198</v>
      </c>
      <c r="E63" s="10" t="s">
        <v>9</v>
      </c>
      <c r="F63" s="60">
        <f>SUM(F64)</f>
        <v>2812.852</v>
      </c>
      <c r="P63" s="27"/>
    </row>
    <row r="64" spans="1:16" ht="17.25" customHeight="1">
      <c r="A64" s="49" t="s">
        <v>97</v>
      </c>
      <c r="B64" s="9">
        <v>951</v>
      </c>
      <c r="C64" s="10" t="s">
        <v>70</v>
      </c>
      <c r="D64" s="10" t="s">
        <v>198</v>
      </c>
      <c r="E64" s="10" t="s">
        <v>92</v>
      </c>
      <c r="F64" s="60">
        <v>2812.852</v>
      </c>
      <c r="P64" s="27"/>
    </row>
    <row r="65" spans="1:16" ht="15">
      <c r="A65" s="49" t="s">
        <v>19</v>
      </c>
      <c r="B65" s="9">
        <v>951</v>
      </c>
      <c r="C65" s="10" t="s">
        <v>67</v>
      </c>
      <c r="D65" s="10" t="s">
        <v>189</v>
      </c>
      <c r="E65" s="10" t="s">
        <v>9</v>
      </c>
      <c r="F65" s="60">
        <f>SUM(F102+F74+F78+F70+F89+F66)</f>
        <v>46307.475999999995</v>
      </c>
      <c r="P65" s="27"/>
    </row>
    <row r="66" spans="1:16" ht="45" customHeight="1" hidden="1">
      <c r="A66" s="43" t="s">
        <v>354</v>
      </c>
      <c r="B66" s="9">
        <v>951</v>
      </c>
      <c r="C66" s="10" t="s">
        <v>67</v>
      </c>
      <c r="D66" s="10" t="s">
        <v>270</v>
      </c>
      <c r="E66" s="14" t="s">
        <v>9</v>
      </c>
      <c r="F66" s="60">
        <f>SUM(F67)</f>
        <v>0</v>
      </c>
      <c r="P66" s="27"/>
    </row>
    <row r="67" spans="1:16" ht="15" hidden="1">
      <c r="A67" s="43" t="s">
        <v>271</v>
      </c>
      <c r="B67" s="9">
        <v>951</v>
      </c>
      <c r="C67" s="10" t="s">
        <v>67</v>
      </c>
      <c r="D67" s="10" t="s">
        <v>272</v>
      </c>
      <c r="E67" s="14" t="s">
        <v>9</v>
      </c>
      <c r="F67" s="60">
        <f>SUM(F68)</f>
        <v>0</v>
      </c>
      <c r="P67" s="27"/>
    </row>
    <row r="68" spans="1:16" ht="45" customHeight="1" hidden="1">
      <c r="A68" s="46" t="s">
        <v>395</v>
      </c>
      <c r="B68" s="9">
        <v>951</v>
      </c>
      <c r="C68" s="10" t="s">
        <v>67</v>
      </c>
      <c r="D68" s="10" t="s">
        <v>391</v>
      </c>
      <c r="E68" s="14" t="s">
        <v>9</v>
      </c>
      <c r="F68" s="60">
        <f>SUM(F69)</f>
        <v>0</v>
      </c>
      <c r="P68" s="27"/>
    </row>
    <row r="69" spans="1:16" ht="30.75" customHeight="1" hidden="1">
      <c r="A69" s="49" t="s">
        <v>96</v>
      </c>
      <c r="B69" s="9">
        <v>951</v>
      </c>
      <c r="C69" s="10" t="s">
        <v>67</v>
      </c>
      <c r="D69" s="10" t="s">
        <v>391</v>
      </c>
      <c r="E69" s="14">
        <v>200</v>
      </c>
      <c r="F69" s="60">
        <f>30-30</f>
        <v>0</v>
      </c>
      <c r="P69" s="27"/>
    </row>
    <row r="70" spans="1:16" ht="75" customHeight="1">
      <c r="A70" s="46" t="s">
        <v>392</v>
      </c>
      <c r="B70" s="9">
        <v>951</v>
      </c>
      <c r="C70" s="10" t="s">
        <v>67</v>
      </c>
      <c r="D70" s="10" t="s">
        <v>208</v>
      </c>
      <c r="E70" s="10" t="s">
        <v>9</v>
      </c>
      <c r="F70" s="60">
        <f>SUM(F72)</f>
        <v>10</v>
      </c>
      <c r="P70" s="27"/>
    </row>
    <row r="71" spans="1:16" ht="51" customHeight="1">
      <c r="A71" s="62" t="s">
        <v>209</v>
      </c>
      <c r="B71" s="9">
        <v>951</v>
      </c>
      <c r="C71" s="10" t="s">
        <v>67</v>
      </c>
      <c r="D71" s="10" t="s">
        <v>330</v>
      </c>
      <c r="E71" s="10" t="s">
        <v>9</v>
      </c>
      <c r="F71" s="60">
        <f>SUM(F70)</f>
        <v>10</v>
      </c>
      <c r="P71" s="27"/>
    </row>
    <row r="72" spans="1:16" ht="33" customHeight="1">
      <c r="A72" s="46" t="s">
        <v>210</v>
      </c>
      <c r="B72" s="9">
        <v>951</v>
      </c>
      <c r="C72" s="10" t="s">
        <v>67</v>
      </c>
      <c r="D72" s="10" t="s">
        <v>211</v>
      </c>
      <c r="E72" s="10" t="s">
        <v>9</v>
      </c>
      <c r="F72" s="60">
        <f>SUM(F73)</f>
        <v>10</v>
      </c>
      <c r="P72" s="27"/>
    </row>
    <row r="73" spans="1:16" ht="31.5" customHeight="1">
      <c r="A73" s="46" t="s">
        <v>96</v>
      </c>
      <c r="B73" s="9">
        <v>951</v>
      </c>
      <c r="C73" s="10" t="s">
        <v>67</v>
      </c>
      <c r="D73" s="10" t="s">
        <v>211</v>
      </c>
      <c r="E73" s="10" t="s">
        <v>91</v>
      </c>
      <c r="F73" s="60">
        <v>10</v>
      </c>
      <c r="P73" s="27"/>
    </row>
    <row r="74" spans="1:16" ht="105">
      <c r="A74" s="68" t="s">
        <v>504</v>
      </c>
      <c r="B74" s="9">
        <v>951</v>
      </c>
      <c r="C74" s="10" t="s">
        <v>67</v>
      </c>
      <c r="D74" s="10" t="s">
        <v>212</v>
      </c>
      <c r="E74" s="10" t="s">
        <v>9</v>
      </c>
      <c r="F74" s="60">
        <f>SUM(F76)</f>
        <v>100</v>
      </c>
      <c r="P74" s="27"/>
    </row>
    <row r="75" spans="1:16" ht="33" customHeight="1">
      <c r="A75" s="46" t="s">
        <v>213</v>
      </c>
      <c r="B75" s="9">
        <v>951</v>
      </c>
      <c r="C75" s="10" t="s">
        <v>67</v>
      </c>
      <c r="D75" s="10" t="s">
        <v>214</v>
      </c>
      <c r="E75" s="10" t="s">
        <v>9</v>
      </c>
      <c r="F75" s="60">
        <f>SUM(F74)</f>
        <v>100</v>
      </c>
      <c r="P75" s="27"/>
    </row>
    <row r="76" spans="1:16" ht="31.5" customHeight="1">
      <c r="A76" s="49" t="s">
        <v>215</v>
      </c>
      <c r="B76" s="9">
        <v>951</v>
      </c>
      <c r="C76" s="10" t="s">
        <v>67</v>
      </c>
      <c r="D76" s="10" t="s">
        <v>216</v>
      </c>
      <c r="E76" s="10" t="s">
        <v>9</v>
      </c>
      <c r="F76" s="60">
        <f>SUM(F77)</f>
        <v>100</v>
      </c>
      <c r="P76" s="27"/>
    </row>
    <row r="77" spans="1:16" ht="30.75" customHeight="1">
      <c r="A77" s="49" t="s">
        <v>96</v>
      </c>
      <c r="B77" s="9">
        <v>951</v>
      </c>
      <c r="C77" s="10" t="s">
        <v>67</v>
      </c>
      <c r="D77" s="10" t="s">
        <v>216</v>
      </c>
      <c r="E77" s="10" t="s">
        <v>91</v>
      </c>
      <c r="F77" s="60">
        <v>100</v>
      </c>
      <c r="P77" s="27"/>
    </row>
    <row r="78" spans="1:16" ht="45" customHeight="1">
      <c r="A78" s="49" t="s">
        <v>335</v>
      </c>
      <c r="B78" s="9">
        <v>951</v>
      </c>
      <c r="C78" s="10" t="s">
        <v>67</v>
      </c>
      <c r="D78" s="10" t="s">
        <v>217</v>
      </c>
      <c r="E78" s="10" t="s">
        <v>9</v>
      </c>
      <c r="F78" s="67">
        <f>SUM(F79+F85)</f>
        <v>887</v>
      </c>
      <c r="P78" s="27"/>
    </row>
    <row r="79" spans="1:16" ht="45" hidden="1">
      <c r="A79" s="49" t="s">
        <v>336</v>
      </c>
      <c r="B79" s="9">
        <v>951</v>
      </c>
      <c r="C79" s="10" t="s">
        <v>67</v>
      </c>
      <c r="D79" s="10" t="s">
        <v>218</v>
      </c>
      <c r="E79" s="10" t="s">
        <v>9</v>
      </c>
      <c r="F79" s="67">
        <f>SUM(F81+F83)</f>
        <v>0</v>
      </c>
      <c r="P79" s="27"/>
    </row>
    <row r="80" spans="1:16" ht="30" hidden="1">
      <c r="A80" s="49" t="s">
        <v>219</v>
      </c>
      <c r="B80" s="9">
        <v>951</v>
      </c>
      <c r="C80" s="10" t="s">
        <v>67</v>
      </c>
      <c r="D80" s="10" t="s">
        <v>220</v>
      </c>
      <c r="E80" s="10" t="s">
        <v>9</v>
      </c>
      <c r="F80" s="67">
        <f>SUM(F79)</f>
        <v>0</v>
      </c>
      <c r="P80" s="27"/>
    </row>
    <row r="81" spans="1:16" ht="60" hidden="1">
      <c r="A81" s="46" t="s">
        <v>155</v>
      </c>
      <c r="B81" s="9">
        <v>951</v>
      </c>
      <c r="C81" s="10" t="s">
        <v>67</v>
      </c>
      <c r="D81" s="10" t="s">
        <v>221</v>
      </c>
      <c r="E81" s="10" t="s">
        <v>9</v>
      </c>
      <c r="F81" s="67">
        <f>SUM(F82:F82)</f>
        <v>0</v>
      </c>
      <c r="P81" s="27"/>
    </row>
    <row r="82" spans="1:16" ht="30" hidden="1">
      <c r="A82" s="51" t="s">
        <v>140</v>
      </c>
      <c r="B82" s="9">
        <v>951</v>
      </c>
      <c r="C82" s="10" t="s">
        <v>67</v>
      </c>
      <c r="D82" s="10" t="s">
        <v>221</v>
      </c>
      <c r="E82" s="10" t="s">
        <v>101</v>
      </c>
      <c r="F82" s="67"/>
      <c r="P82" s="27"/>
    </row>
    <row r="83" spans="1:16" ht="45" hidden="1">
      <c r="A83" s="55" t="s">
        <v>188</v>
      </c>
      <c r="B83" s="9">
        <v>951</v>
      </c>
      <c r="C83" s="10" t="s">
        <v>67</v>
      </c>
      <c r="D83" s="10" t="s">
        <v>222</v>
      </c>
      <c r="E83" s="10" t="s">
        <v>9</v>
      </c>
      <c r="F83" s="67">
        <f>SUM(F84)</f>
        <v>0</v>
      </c>
      <c r="P83" s="27"/>
    </row>
    <row r="84" spans="1:16" ht="30" hidden="1">
      <c r="A84" s="55" t="s">
        <v>140</v>
      </c>
      <c r="B84" s="9">
        <v>951</v>
      </c>
      <c r="C84" s="10" t="s">
        <v>67</v>
      </c>
      <c r="D84" s="10" t="s">
        <v>222</v>
      </c>
      <c r="E84" s="10" t="s">
        <v>101</v>
      </c>
      <c r="F84" s="67"/>
      <c r="P84" s="27"/>
    </row>
    <row r="85" spans="1:16" ht="45" customHeight="1">
      <c r="A85" s="49" t="s">
        <v>337</v>
      </c>
      <c r="B85" s="9">
        <v>951</v>
      </c>
      <c r="C85" s="10" t="s">
        <v>67</v>
      </c>
      <c r="D85" s="10" t="s">
        <v>223</v>
      </c>
      <c r="E85" s="10" t="s">
        <v>9</v>
      </c>
      <c r="F85" s="67">
        <f>SUM(F87)</f>
        <v>887</v>
      </c>
      <c r="P85" s="27"/>
    </row>
    <row r="86" spans="1:16" ht="31.5" customHeight="1">
      <c r="A86" s="49" t="s">
        <v>224</v>
      </c>
      <c r="B86" s="9">
        <v>951</v>
      </c>
      <c r="C86" s="10" t="s">
        <v>67</v>
      </c>
      <c r="D86" s="10" t="s">
        <v>331</v>
      </c>
      <c r="E86" s="10" t="s">
        <v>9</v>
      </c>
      <c r="F86" s="67">
        <f>SUM(F85)</f>
        <v>887</v>
      </c>
      <c r="P86" s="27"/>
    </row>
    <row r="87" spans="1:16" ht="30.75" customHeight="1">
      <c r="A87" s="49" t="s">
        <v>225</v>
      </c>
      <c r="B87" s="9">
        <v>951</v>
      </c>
      <c r="C87" s="10" t="s">
        <v>67</v>
      </c>
      <c r="D87" s="10" t="s">
        <v>332</v>
      </c>
      <c r="E87" s="10" t="s">
        <v>9</v>
      </c>
      <c r="F87" s="67">
        <f>SUM(F88)</f>
        <v>887</v>
      </c>
      <c r="P87" s="27"/>
    </row>
    <row r="88" spans="1:16" ht="37.5" customHeight="1">
      <c r="A88" s="49" t="s">
        <v>96</v>
      </c>
      <c r="B88" s="9">
        <v>951</v>
      </c>
      <c r="C88" s="10" t="s">
        <v>67</v>
      </c>
      <c r="D88" s="10" t="s">
        <v>332</v>
      </c>
      <c r="E88" s="10" t="s">
        <v>91</v>
      </c>
      <c r="F88" s="67">
        <v>887</v>
      </c>
      <c r="P88" s="27"/>
    </row>
    <row r="89" spans="1:16" ht="77.25" customHeight="1">
      <c r="A89" s="46" t="s">
        <v>387</v>
      </c>
      <c r="B89" s="9">
        <v>951</v>
      </c>
      <c r="C89" s="10" t="s">
        <v>67</v>
      </c>
      <c r="D89" s="10" t="s">
        <v>312</v>
      </c>
      <c r="E89" s="10" t="s">
        <v>9</v>
      </c>
      <c r="F89" s="67">
        <f>SUM(F90+F98+F94)</f>
        <v>25</v>
      </c>
      <c r="P89" s="27"/>
    </row>
    <row r="90" spans="1:16" ht="46.5" customHeight="1" hidden="1">
      <c r="A90" s="46" t="s">
        <v>322</v>
      </c>
      <c r="B90" s="9">
        <v>951</v>
      </c>
      <c r="C90" s="10" t="s">
        <v>67</v>
      </c>
      <c r="D90" s="10" t="s">
        <v>325</v>
      </c>
      <c r="E90" s="10" t="s">
        <v>9</v>
      </c>
      <c r="F90" s="67">
        <f>SUM(F91)</f>
        <v>0</v>
      </c>
      <c r="P90" s="27"/>
    </row>
    <row r="91" spans="1:16" ht="33.75" customHeight="1" hidden="1">
      <c r="A91" s="46" t="s">
        <v>323</v>
      </c>
      <c r="B91" s="9">
        <v>951</v>
      </c>
      <c r="C91" s="10" t="s">
        <v>67</v>
      </c>
      <c r="D91" s="10" t="s">
        <v>326</v>
      </c>
      <c r="E91" s="10" t="s">
        <v>9</v>
      </c>
      <c r="F91" s="67">
        <f>SUM(F92)</f>
        <v>0</v>
      </c>
      <c r="P91" s="27"/>
    </row>
    <row r="92" spans="1:16" ht="0" customHeight="1" hidden="1">
      <c r="A92" s="46" t="s">
        <v>345</v>
      </c>
      <c r="B92" s="9">
        <v>951</v>
      </c>
      <c r="C92" s="10" t="s">
        <v>67</v>
      </c>
      <c r="D92" s="10" t="s">
        <v>327</v>
      </c>
      <c r="E92" s="10" t="s">
        <v>9</v>
      </c>
      <c r="F92" s="67">
        <f>SUM(F93)</f>
        <v>0</v>
      </c>
      <c r="P92" s="27"/>
    </row>
    <row r="93" spans="1:16" ht="27.75" customHeight="1" hidden="1">
      <c r="A93" s="46" t="s">
        <v>96</v>
      </c>
      <c r="B93" s="9">
        <v>951</v>
      </c>
      <c r="C93" s="10" t="s">
        <v>67</v>
      </c>
      <c r="D93" s="10" t="s">
        <v>327</v>
      </c>
      <c r="E93" s="10" t="s">
        <v>91</v>
      </c>
      <c r="F93" s="67"/>
      <c r="P93" s="27"/>
    </row>
    <row r="94" spans="1:16" ht="60">
      <c r="A94" s="46" t="s">
        <v>388</v>
      </c>
      <c r="B94" s="9">
        <v>951</v>
      </c>
      <c r="C94" s="10" t="s">
        <v>67</v>
      </c>
      <c r="D94" s="63">
        <v>1120000000</v>
      </c>
      <c r="E94" s="10" t="s">
        <v>9</v>
      </c>
      <c r="F94" s="67">
        <f>F95</f>
        <v>10</v>
      </c>
      <c r="P94" s="27"/>
    </row>
    <row r="95" spans="1:16" ht="37.5" customHeight="1">
      <c r="A95" s="46" t="s">
        <v>308</v>
      </c>
      <c r="B95" s="9">
        <v>951</v>
      </c>
      <c r="C95" s="10" t="s">
        <v>67</v>
      </c>
      <c r="D95" s="63">
        <v>1120100000</v>
      </c>
      <c r="E95" s="10" t="s">
        <v>9</v>
      </c>
      <c r="F95" s="67">
        <f>F96</f>
        <v>10</v>
      </c>
      <c r="P95" s="27"/>
    </row>
    <row r="96" spans="1:16" ht="37.5" customHeight="1">
      <c r="A96" s="46" t="s">
        <v>309</v>
      </c>
      <c r="B96" s="9">
        <v>951</v>
      </c>
      <c r="C96" s="10" t="s">
        <v>67</v>
      </c>
      <c r="D96" s="63">
        <v>1120120220</v>
      </c>
      <c r="E96" s="10" t="s">
        <v>9</v>
      </c>
      <c r="F96" s="67">
        <f>F97</f>
        <v>10</v>
      </c>
      <c r="P96" s="27"/>
    </row>
    <row r="97" spans="1:16" ht="33" customHeight="1">
      <c r="A97" s="46" t="s">
        <v>96</v>
      </c>
      <c r="B97" s="9">
        <v>951</v>
      </c>
      <c r="C97" s="10" t="s">
        <v>67</v>
      </c>
      <c r="D97" s="63">
        <v>1120120220</v>
      </c>
      <c r="E97" s="10" t="s">
        <v>91</v>
      </c>
      <c r="F97" s="67">
        <v>10</v>
      </c>
      <c r="P97" s="27"/>
    </row>
    <row r="98" spans="1:16" ht="48.75" customHeight="1">
      <c r="A98" s="46" t="s">
        <v>389</v>
      </c>
      <c r="B98" s="9">
        <v>951</v>
      </c>
      <c r="C98" s="10" t="s">
        <v>67</v>
      </c>
      <c r="D98" s="63">
        <v>1130000000</v>
      </c>
      <c r="E98" s="10" t="s">
        <v>9</v>
      </c>
      <c r="F98" s="67">
        <f>SUM(F99)</f>
        <v>15</v>
      </c>
      <c r="P98" s="27"/>
    </row>
    <row r="99" spans="1:16" ht="36" customHeight="1">
      <c r="A99" s="46" t="s">
        <v>310</v>
      </c>
      <c r="B99" s="9">
        <v>951</v>
      </c>
      <c r="C99" s="10" t="s">
        <v>67</v>
      </c>
      <c r="D99" s="63">
        <v>1130100000</v>
      </c>
      <c r="E99" s="10" t="s">
        <v>9</v>
      </c>
      <c r="F99" s="67">
        <f>SUM(F100)</f>
        <v>15</v>
      </c>
      <c r="P99" s="27"/>
    </row>
    <row r="100" spans="1:16" ht="30.75" customHeight="1">
      <c r="A100" s="46" t="s">
        <v>311</v>
      </c>
      <c r="B100" s="9">
        <v>951</v>
      </c>
      <c r="C100" s="10" t="s">
        <v>67</v>
      </c>
      <c r="D100" s="63">
        <v>1130120230</v>
      </c>
      <c r="E100" s="10" t="s">
        <v>9</v>
      </c>
      <c r="F100" s="67">
        <f>SUM(F101)</f>
        <v>15</v>
      </c>
      <c r="P100" s="27"/>
    </row>
    <row r="101" spans="1:16" ht="35.25" customHeight="1">
      <c r="A101" s="46" t="s">
        <v>96</v>
      </c>
      <c r="B101" s="9">
        <v>951</v>
      </c>
      <c r="C101" s="10" t="s">
        <v>67</v>
      </c>
      <c r="D101" s="63">
        <v>1130120230</v>
      </c>
      <c r="E101" s="10" t="s">
        <v>91</v>
      </c>
      <c r="F101" s="67">
        <v>15</v>
      </c>
      <c r="P101" s="27"/>
    </row>
    <row r="102" spans="1:16" ht="30.75" customHeight="1">
      <c r="A102" s="40" t="s">
        <v>93</v>
      </c>
      <c r="B102" s="9">
        <v>951</v>
      </c>
      <c r="C102" s="10" t="s">
        <v>67</v>
      </c>
      <c r="D102" s="10" t="s">
        <v>190</v>
      </c>
      <c r="E102" s="10" t="s">
        <v>9</v>
      </c>
      <c r="F102" s="60">
        <f>SUM(F104+F108+F111+F113+F118+F128+F131+F134+F137+F116+F126+F122)</f>
        <v>45285.475999999995</v>
      </c>
      <c r="P102" s="27"/>
    </row>
    <row r="103" spans="1:16" ht="15">
      <c r="A103" s="40" t="s">
        <v>191</v>
      </c>
      <c r="B103" s="9">
        <v>951</v>
      </c>
      <c r="C103" s="10" t="s">
        <v>67</v>
      </c>
      <c r="D103" s="10" t="s">
        <v>192</v>
      </c>
      <c r="E103" s="10" t="s">
        <v>9</v>
      </c>
      <c r="F103" s="60">
        <f>SUM(F102)</f>
        <v>45285.475999999995</v>
      </c>
      <c r="P103" s="27"/>
    </row>
    <row r="104" spans="1:16" ht="12.75" customHeight="1" hidden="1">
      <c r="A104" s="49" t="s">
        <v>94</v>
      </c>
      <c r="B104" s="9">
        <v>951</v>
      </c>
      <c r="C104" s="10" t="s">
        <v>67</v>
      </c>
      <c r="D104" s="10" t="s">
        <v>193</v>
      </c>
      <c r="E104" s="10" t="s">
        <v>9</v>
      </c>
      <c r="F104" s="60">
        <f>SUM(F105:F107)</f>
        <v>0</v>
      </c>
      <c r="P104" s="27"/>
    </row>
    <row r="105" spans="1:16" ht="75" customHeight="1" hidden="1">
      <c r="A105" s="46" t="s">
        <v>95</v>
      </c>
      <c r="B105" s="9">
        <v>951</v>
      </c>
      <c r="C105" s="10" t="s">
        <v>67</v>
      </c>
      <c r="D105" s="10" t="s">
        <v>193</v>
      </c>
      <c r="E105" s="10" t="s">
        <v>88</v>
      </c>
      <c r="F105" s="60">
        <f>11599-11599</f>
        <v>0</v>
      </c>
      <c r="P105" s="27"/>
    </row>
    <row r="106" spans="1:16" ht="30" hidden="1">
      <c r="A106" s="49" t="s">
        <v>96</v>
      </c>
      <c r="B106" s="9">
        <v>951</v>
      </c>
      <c r="C106" s="10" t="s">
        <v>67</v>
      </c>
      <c r="D106" s="10" t="s">
        <v>193</v>
      </c>
      <c r="E106" s="10" t="s">
        <v>91</v>
      </c>
      <c r="F106" s="60">
        <f>109-109</f>
        <v>0</v>
      </c>
      <c r="P106" s="27"/>
    </row>
    <row r="107" spans="1:16" ht="15" customHeight="1" hidden="1">
      <c r="A107" s="49" t="s">
        <v>97</v>
      </c>
      <c r="B107" s="9">
        <v>951</v>
      </c>
      <c r="C107" s="10" t="s">
        <v>67</v>
      </c>
      <c r="D107" s="10" t="s">
        <v>193</v>
      </c>
      <c r="E107" s="10" t="s">
        <v>92</v>
      </c>
      <c r="F107" s="60">
        <f>246.6-246.6</f>
        <v>0</v>
      </c>
      <c r="P107" s="27"/>
    </row>
    <row r="108" spans="1:16" ht="31.5" customHeight="1">
      <c r="A108" s="49" t="s">
        <v>71</v>
      </c>
      <c r="B108" s="9">
        <v>951</v>
      </c>
      <c r="C108" s="10" t="s">
        <v>67</v>
      </c>
      <c r="D108" s="10" t="s">
        <v>199</v>
      </c>
      <c r="E108" s="10" t="s">
        <v>9</v>
      </c>
      <c r="F108" s="60">
        <f>SUM(F109+F110)</f>
        <v>4036.545</v>
      </c>
      <c r="P108" s="27"/>
    </row>
    <row r="109" spans="1:16" ht="30">
      <c r="A109" s="49" t="s">
        <v>96</v>
      </c>
      <c r="B109" s="9">
        <v>951</v>
      </c>
      <c r="C109" s="10" t="s">
        <v>67</v>
      </c>
      <c r="D109" s="10" t="s">
        <v>199</v>
      </c>
      <c r="E109" s="10" t="s">
        <v>91</v>
      </c>
      <c r="F109" s="60">
        <v>4036.545</v>
      </c>
      <c r="P109" s="27"/>
    </row>
    <row r="110" spans="1:16" ht="21" customHeight="1" hidden="1">
      <c r="A110" s="49" t="s">
        <v>97</v>
      </c>
      <c r="B110" s="9">
        <v>951</v>
      </c>
      <c r="C110" s="10" t="s">
        <v>67</v>
      </c>
      <c r="D110" s="10" t="s">
        <v>199</v>
      </c>
      <c r="E110" s="10" t="s">
        <v>92</v>
      </c>
      <c r="F110" s="60"/>
      <c r="P110" s="27"/>
    </row>
    <row r="111" spans="1:16" ht="48" customHeight="1">
      <c r="A111" s="49" t="s">
        <v>36</v>
      </c>
      <c r="B111" s="9">
        <v>951</v>
      </c>
      <c r="C111" s="10" t="s">
        <v>67</v>
      </c>
      <c r="D111" s="10" t="s">
        <v>200</v>
      </c>
      <c r="E111" s="10" t="s">
        <v>9</v>
      </c>
      <c r="F111" s="60">
        <f>SUM(F112)</f>
        <v>1130</v>
      </c>
      <c r="P111" s="27"/>
    </row>
    <row r="112" spans="1:16" ht="33" customHeight="1">
      <c r="A112" s="49" t="s">
        <v>96</v>
      </c>
      <c r="B112" s="9">
        <v>951</v>
      </c>
      <c r="C112" s="10" t="s">
        <v>67</v>
      </c>
      <c r="D112" s="10" t="s">
        <v>200</v>
      </c>
      <c r="E112" s="10" t="s">
        <v>91</v>
      </c>
      <c r="F112" s="60">
        <v>1130</v>
      </c>
      <c r="P112" s="27"/>
    </row>
    <row r="113" spans="1:16" ht="38.25" customHeight="1">
      <c r="A113" s="49" t="s">
        <v>99</v>
      </c>
      <c r="B113" s="9">
        <v>951</v>
      </c>
      <c r="C113" s="10" t="s">
        <v>67</v>
      </c>
      <c r="D113" s="10" t="s">
        <v>201</v>
      </c>
      <c r="E113" s="10" t="s">
        <v>9</v>
      </c>
      <c r="F113" s="60">
        <f>SUM(F114:F115)</f>
        <v>21.255</v>
      </c>
      <c r="P113" s="27"/>
    </row>
    <row r="114" spans="1:16" ht="35.25" customHeight="1" hidden="1">
      <c r="A114" s="49" t="s">
        <v>96</v>
      </c>
      <c r="B114" s="9">
        <v>951</v>
      </c>
      <c r="C114" s="10" t="s">
        <v>67</v>
      </c>
      <c r="D114" s="10" t="s">
        <v>201</v>
      </c>
      <c r="E114" s="10" t="s">
        <v>91</v>
      </c>
      <c r="F114" s="60"/>
      <c r="P114" s="27"/>
    </row>
    <row r="115" spans="1:16" ht="25.5" customHeight="1">
      <c r="A115" s="49" t="s">
        <v>97</v>
      </c>
      <c r="B115" s="9">
        <v>951</v>
      </c>
      <c r="C115" s="10" t="s">
        <v>67</v>
      </c>
      <c r="D115" s="10" t="s">
        <v>201</v>
      </c>
      <c r="E115" s="10" t="s">
        <v>92</v>
      </c>
      <c r="F115" s="60">
        <v>21.255</v>
      </c>
      <c r="P115" s="27"/>
    </row>
    <row r="116" spans="1:16" ht="19.5" customHeight="1" hidden="1">
      <c r="A116" s="46" t="s">
        <v>176</v>
      </c>
      <c r="B116" s="9">
        <v>951</v>
      </c>
      <c r="C116" s="10" t="s">
        <v>67</v>
      </c>
      <c r="D116" s="10" t="s">
        <v>202</v>
      </c>
      <c r="E116" s="10" t="s">
        <v>9</v>
      </c>
      <c r="F116" s="60">
        <f>SUM(F117)</f>
        <v>0</v>
      </c>
      <c r="P116" s="27"/>
    </row>
    <row r="117" spans="1:16" ht="19.5" customHeight="1" hidden="1">
      <c r="A117" s="46" t="s">
        <v>96</v>
      </c>
      <c r="B117" s="9">
        <v>951</v>
      </c>
      <c r="C117" s="10" t="s">
        <v>67</v>
      </c>
      <c r="D117" s="10" t="s">
        <v>202</v>
      </c>
      <c r="E117" s="10" t="s">
        <v>91</v>
      </c>
      <c r="F117" s="60"/>
      <c r="P117" s="27"/>
    </row>
    <row r="118" spans="1:16" ht="19.5" customHeight="1">
      <c r="A118" s="46" t="s">
        <v>154</v>
      </c>
      <c r="B118" s="9">
        <v>951</v>
      </c>
      <c r="C118" s="10" t="s">
        <v>67</v>
      </c>
      <c r="D118" s="14" t="s">
        <v>203</v>
      </c>
      <c r="E118" s="10" t="s">
        <v>9</v>
      </c>
      <c r="F118" s="60">
        <f>SUM(F119:F121)</f>
        <v>24338.5</v>
      </c>
      <c r="P118" s="27"/>
    </row>
    <row r="119" spans="1:19" ht="73.5" customHeight="1">
      <c r="A119" s="46" t="s">
        <v>95</v>
      </c>
      <c r="B119" s="9">
        <v>951</v>
      </c>
      <c r="C119" s="10" t="s">
        <v>67</v>
      </c>
      <c r="D119" s="14" t="s">
        <v>203</v>
      </c>
      <c r="E119" s="10" t="s">
        <v>88</v>
      </c>
      <c r="F119" s="60">
        <v>17563.7</v>
      </c>
      <c r="P119" s="27"/>
      <c r="S119" s="20">
        <v>12716</v>
      </c>
    </row>
    <row r="120" spans="1:16" ht="32.25" customHeight="1">
      <c r="A120" s="49" t="s">
        <v>96</v>
      </c>
      <c r="B120" s="9">
        <v>951</v>
      </c>
      <c r="C120" s="10" t="s">
        <v>67</v>
      </c>
      <c r="D120" s="14" t="s">
        <v>203</v>
      </c>
      <c r="E120" s="10" t="s">
        <v>91</v>
      </c>
      <c r="F120" s="60">
        <v>6681.8</v>
      </c>
      <c r="P120" s="27"/>
    </row>
    <row r="121" spans="1:16" ht="15">
      <c r="A121" s="49" t="s">
        <v>97</v>
      </c>
      <c r="B121" s="9">
        <v>951</v>
      </c>
      <c r="C121" s="10" t="s">
        <v>67</v>
      </c>
      <c r="D121" s="14" t="s">
        <v>203</v>
      </c>
      <c r="E121" s="10" t="s">
        <v>92</v>
      </c>
      <c r="F121" s="60">
        <v>93</v>
      </c>
      <c r="P121" s="27"/>
    </row>
    <row r="122" spans="1:16" ht="46.5" customHeight="1">
      <c r="A122" s="46" t="s">
        <v>359</v>
      </c>
      <c r="B122" s="9">
        <v>951</v>
      </c>
      <c r="C122" s="10" t="s">
        <v>67</v>
      </c>
      <c r="D122" s="14" t="s">
        <v>358</v>
      </c>
      <c r="E122" s="10" t="s">
        <v>9</v>
      </c>
      <c r="F122" s="60">
        <f>SUM(F123+F124+F125)</f>
        <v>10446.5</v>
      </c>
      <c r="P122" s="27"/>
    </row>
    <row r="123" spans="1:16" ht="76.5" customHeight="1">
      <c r="A123" s="46" t="s">
        <v>95</v>
      </c>
      <c r="B123" s="9">
        <v>951</v>
      </c>
      <c r="C123" s="10" t="s">
        <v>67</v>
      </c>
      <c r="D123" s="14" t="s">
        <v>358</v>
      </c>
      <c r="E123" s="10" t="s">
        <v>88</v>
      </c>
      <c r="F123" s="60">
        <v>10446.5</v>
      </c>
      <c r="P123" s="27"/>
    </row>
    <row r="124" spans="1:16" ht="19.5" customHeight="1" hidden="1">
      <c r="A124" s="49" t="s">
        <v>96</v>
      </c>
      <c r="B124" s="9">
        <v>951</v>
      </c>
      <c r="C124" s="10" t="s">
        <v>67</v>
      </c>
      <c r="D124" s="14" t="s">
        <v>358</v>
      </c>
      <c r="E124" s="10" t="s">
        <v>91</v>
      </c>
      <c r="F124" s="60"/>
      <c r="P124" s="27"/>
    </row>
    <row r="125" spans="1:16" ht="19.5" customHeight="1" hidden="1">
      <c r="A125" s="49" t="s">
        <v>97</v>
      </c>
      <c r="B125" s="9">
        <v>951</v>
      </c>
      <c r="C125" s="10" t="s">
        <v>67</v>
      </c>
      <c r="D125" s="14" t="s">
        <v>358</v>
      </c>
      <c r="E125" s="10" t="s">
        <v>92</v>
      </c>
      <c r="F125" s="60"/>
      <c r="P125" s="27"/>
    </row>
    <row r="126" spans="1:16" ht="32.25" customHeight="1">
      <c r="A126" s="80" t="s">
        <v>333</v>
      </c>
      <c r="B126" s="9">
        <v>951</v>
      </c>
      <c r="C126" s="10" t="s">
        <v>67</v>
      </c>
      <c r="D126" s="10" t="s">
        <v>198</v>
      </c>
      <c r="E126" s="10" t="s">
        <v>9</v>
      </c>
      <c r="F126" s="60">
        <f>SUM(F127)</f>
        <v>12.24</v>
      </c>
      <c r="P126" s="27"/>
    </row>
    <row r="127" spans="1:16" ht="33.75" customHeight="1">
      <c r="A127" s="49" t="s">
        <v>96</v>
      </c>
      <c r="B127" s="9">
        <v>951</v>
      </c>
      <c r="C127" s="10" t="s">
        <v>67</v>
      </c>
      <c r="D127" s="10" t="s">
        <v>198</v>
      </c>
      <c r="E127" s="10" t="s">
        <v>91</v>
      </c>
      <c r="F127" s="60">
        <v>12.24</v>
      </c>
      <c r="P127" s="27"/>
    </row>
    <row r="128" spans="1:16" ht="32.25" customHeight="1">
      <c r="A128" s="49" t="s">
        <v>35</v>
      </c>
      <c r="B128" s="9">
        <v>951</v>
      </c>
      <c r="C128" s="10" t="s">
        <v>67</v>
      </c>
      <c r="D128" s="10" t="s">
        <v>204</v>
      </c>
      <c r="E128" s="10" t="s">
        <v>9</v>
      </c>
      <c r="F128" s="60">
        <f>SUM(F129:F130)</f>
        <v>2058.82</v>
      </c>
      <c r="P128" s="27"/>
    </row>
    <row r="129" spans="1:16" ht="73.5" customHeight="1">
      <c r="A129" s="46" t="s">
        <v>95</v>
      </c>
      <c r="B129" s="9">
        <v>951</v>
      </c>
      <c r="C129" s="10" t="s">
        <v>67</v>
      </c>
      <c r="D129" s="10" t="s">
        <v>204</v>
      </c>
      <c r="E129" s="10" t="s">
        <v>88</v>
      </c>
      <c r="F129" s="60">
        <v>1772.525</v>
      </c>
      <c r="P129" s="27"/>
    </row>
    <row r="130" spans="1:16" ht="33" customHeight="1">
      <c r="A130" s="49" t="s">
        <v>96</v>
      </c>
      <c r="B130" s="9">
        <v>951</v>
      </c>
      <c r="C130" s="10" t="s">
        <v>67</v>
      </c>
      <c r="D130" s="10" t="s">
        <v>204</v>
      </c>
      <c r="E130" s="10" t="s">
        <v>91</v>
      </c>
      <c r="F130" s="60">
        <v>286.295</v>
      </c>
      <c r="P130" s="27"/>
    </row>
    <row r="131" spans="1:16" ht="45" customHeight="1">
      <c r="A131" s="49" t="s">
        <v>37</v>
      </c>
      <c r="B131" s="9">
        <v>951</v>
      </c>
      <c r="C131" s="10" t="s">
        <v>67</v>
      </c>
      <c r="D131" s="10" t="s">
        <v>205</v>
      </c>
      <c r="E131" s="10" t="s">
        <v>9</v>
      </c>
      <c r="F131" s="60">
        <f>SUM(F132:F133)</f>
        <v>1413.531</v>
      </c>
      <c r="P131" s="27"/>
    </row>
    <row r="132" spans="1:16" ht="75">
      <c r="A132" s="46" t="s">
        <v>95</v>
      </c>
      <c r="B132" s="9">
        <v>951</v>
      </c>
      <c r="C132" s="10" t="s">
        <v>67</v>
      </c>
      <c r="D132" s="10" t="s">
        <v>205</v>
      </c>
      <c r="E132" s="10" t="s">
        <v>88</v>
      </c>
      <c r="F132" s="60">
        <v>1407.531</v>
      </c>
      <c r="P132" s="27"/>
    </row>
    <row r="133" spans="1:16" ht="32.25" customHeight="1">
      <c r="A133" s="49" t="s">
        <v>96</v>
      </c>
      <c r="B133" s="9">
        <v>951</v>
      </c>
      <c r="C133" s="10" t="s">
        <v>67</v>
      </c>
      <c r="D133" s="10" t="s">
        <v>205</v>
      </c>
      <c r="E133" s="17">
        <v>200</v>
      </c>
      <c r="F133" s="60">
        <v>6</v>
      </c>
      <c r="P133" s="27"/>
    </row>
    <row r="134" spans="1:16" ht="33" customHeight="1">
      <c r="A134" s="49" t="s">
        <v>39</v>
      </c>
      <c r="B134" s="9">
        <v>951</v>
      </c>
      <c r="C134" s="10" t="s">
        <v>67</v>
      </c>
      <c r="D134" s="10" t="s">
        <v>206</v>
      </c>
      <c r="E134" s="10" t="s">
        <v>9</v>
      </c>
      <c r="F134" s="60">
        <f>SUM(F135:F136)</f>
        <v>911.0799999999999</v>
      </c>
      <c r="P134" s="27"/>
    </row>
    <row r="135" spans="1:16" ht="75" customHeight="1">
      <c r="A135" s="46" t="s">
        <v>95</v>
      </c>
      <c r="B135" s="9">
        <v>951</v>
      </c>
      <c r="C135" s="10" t="s">
        <v>67</v>
      </c>
      <c r="D135" s="10" t="s">
        <v>206</v>
      </c>
      <c r="E135" s="10" t="s">
        <v>88</v>
      </c>
      <c r="F135" s="60">
        <v>878.78</v>
      </c>
      <c r="P135" s="27"/>
    </row>
    <row r="136" spans="1:16" ht="33.75" customHeight="1">
      <c r="A136" s="49" t="s">
        <v>96</v>
      </c>
      <c r="B136" s="9">
        <v>951</v>
      </c>
      <c r="C136" s="10" t="s">
        <v>67</v>
      </c>
      <c r="D136" s="10" t="s">
        <v>206</v>
      </c>
      <c r="E136" s="17">
        <v>200</v>
      </c>
      <c r="F136" s="60">
        <v>32.3</v>
      </c>
      <c r="P136" s="27"/>
    </row>
    <row r="137" spans="1:16" ht="60" customHeight="1">
      <c r="A137" s="49" t="s">
        <v>38</v>
      </c>
      <c r="B137" s="9">
        <v>951</v>
      </c>
      <c r="C137" s="10" t="s">
        <v>67</v>
      </c>
      <c r="D137" s="10" t="s">
        <v>207</v>
      </c>
      <c r="E137" s="10" t="s">
        <v>9</v>
      </c>
      <c r="F137" s="60">
        <f>SUM(F138:F139)</f>
        <v>917.005</v>
      </c>
      <c r="P137" s="27"/>
    </row>
    <row r="138" spans="1:21" ht="74.25" customHeight="1">
      <c r="A138" s="46" t="s">
        <v>95</v>
      </c>
      <c r="B138" s="9">
        <v>951</v>
      </c>
      <c r="C138" s="10" t="s">
        <v>67</v>
      </c>
      <c r="D138" s="10" t="s">
        <v>207</v>
      </c>
      <c r="E138" s="10" t="s">
        <v>88</v>
      </c>
      <c r="F138" s="60">
        <v>856.196</v>
      </c>
      <c r="P138" s="27"/>
      <c r="T138" s="20">
        <v>-150</v>
      </c>
      <c r="U138" s="20">
        <v>-3.19</v>
      </c>
    </row>
    <row r="139" spans="1:16" ht="33" customHeight="1">
      <c r="A139" s="49" t="s">
        <v>96</v>
      </c>
      <c r="B139" s="9">
        <v>951</v>
      </c>
      <c r="C139" s="10" t="s">
        <v>67</v>
      </c>
      <c r="D139" s="10" t="s">
        <v>207</v>
      </c>
      <c r="E139" s="17">
        <v>200</v>
      </c>
      <c r="F139" s="60">
        <v>60.809</v>
      </c>
      <c r="P139" s="27"/>
    </row>
    <row r="140" spans="1:16" ht="19.5" customHeight="1" hidden="1">
      <c r="A140" s="45" t="s">
        <v>83</v>
      </c>
      <c r="B140" s="41">
        <v>951</v>
      </c>
      <c r="C140" s="42" t="s">
        <v>81</v>
      </c>
      <c r="D140" s="42" t="s">
        <v>189</v>
      </c>
      <c r="E140" s="42" t="s">
        <v>9</v>
      </c>
      <c r="F140" s="59">
        <f>F141</f>
        <v>0</v>
      </c>
      <c r="P140" s="27"/>
    </row>
    <row r="141" spans="1:16" ht="15" hidden="1">
      <c r="A141" s="49" t="s">
        <v>79</v>
      </c>
      <c r="B141" s="9">
        <v>951</v>
      </c>
      <c r="C141" s="10" t="s">
        <v>82</v>
      </c>
      <c r="D141" s="10" t="s">
        <v>189</v>
      </c>
      <c r="E141" s="10" t="s">
        <v>9</v>
      </c>
      <c r="F141" s="60">
        <f>F142</f>
        <v>0</v>
      </c>
      <c r="P141" s="27"/>
    </row>
    <row r="142" spans="1:16" ht="30.75" customHeight="1" hidden="1">
      <c r="A142" s="40" t="s">
        <v>93</v>
      </c>
      <c r="B142" s="9">
        <v>951</v>
      </c>
      <c r="C142" s="10" t="s">
        <v>82</v>
      </c>
      <c r="D142" s="10" t="s">
        <v>190</v>
      </c>
      <c r="E142" s="10" t="s">
        <v>9</v>
      </c>
      <c r="F142" s="60">
        <f>F144</f>
        <v>0</v>
      </c>
      <c r="P142" s="27"/>
    </row>
    <row r="143" spans="1:16" ht="15" hidden="1">
      <c r="A143" s="40" t="s">
        <v>191</v>
      </c>
      <c r="B143" s="9">
        <v>951</v>
      </c>
      <c r="C143" s="10" t="s">
        <v>82</v>
      </c>
      <c r="D143" s="10" t="s">
        <v>192</v>
      </c>
      <c r="E143" s="10" t="s">
        <v>9</v>
      </c>
      <c r="F143" s="60">
        <f>SUM(F142)</f>
        <v>0</v>
      </c>
      <c r="P143" s="27"/>
    </row>
    <row r="144" spans="1:16" ht="32.25" customHeight="1" hidden="1">
      <c r="A144" s="49" t="s">
        <v>80</v>
      </c>
      <c r="B144" s="9">
        <v>951</v>
      </c>
      <c r="C144" s="10" t="s">
        <v>82</v>
      </c>
      <c r="D144" s="10" t="s">
        <v>226</v>
      </c>
      <c r="E144" s="10" t="s">
        <v>9</v>
      </c>
      <c r="F144" s="60">
        <f>F145</f>
        <v>0</v>
      </c>
      <c r="P144" s="27"/>
    </row>
    <row r="145" spans="1:16" ht="18" customHeight="1" hidden="1">
      <c r="A145" s="49" t="s">
        <v>25</v>
      </c>
      <c r="B145" s="9">
        <v>951</v>
      </c>
      <c r="C145" s="10" t="s">
        <v>82</v>
      </c>
      <c r="D145" s="10" t="s">
        <v>226</v>
      </c>
      <c r="E145" s="10" t="s">
        <v>14</v>
      </c>
      <c r="F145" s="60">
        <v>0</v>
      </c>
      <c r="P145" s="27"/>
    </row>
    <row r="146" spans="1:16" ht="34.5" customHeight="1" hidden="1">
      <c r="A146" s="52" t="s">
        <v>149</v>
      </c>
      <c r="B146" s="41">
        <v>951</v>
      </c>
      <c r="C146" s="42" t="s">
        <v>147</v>
      </c>
      <c r="D146" s="42" t="s">
        <v>189</v>
      </c>
      <c r="E146" s="42" t="s">
        <v>9</v>
      </c>
      <c r="F146" s="59">
        <f>SUM(F147)</f>
        <v>0</v>
      </c>
      <c r="P146" s="27"/>
    </row>
    <row r="147" spans="1:16" ht="43.5" customHeight="1" hidden="1">
      <c r="A147" s="49" t="s">
        <v>150</v>
      </c>
      <c r="B147" s="9">
        <v>951</v>
      </c>
      <c r="C147" s="10" t="s">
        <v>148</v>
      </c>
      <c r="D147" s="10" t="s">
        <v>189</v>
      </c>
      <c r="E147" s="10" t="s">
        <v>9</v>
      </c>
      <c r="F147" s="60">
        <f>SUM(F148)</f>
        <v>0</v>
      </c>
      <c r="P147" s="27"/>
    </row>
    <row r="148" spans="1:16" ht="33.75" customHeight="1" hidden="1">
      <c r="A148" s="40" t="s">
        <v>93</v>
      </c>
      <c r="B148" s="9">
        <v>951</v>
      </c>
      <c r="C148" s="10" t="s">
        <v>148</v>
      </c>
      <c r="D148" s="10" t="s">
        <v>190</v>
      </c>
      <c r="E148" s="10" t="s">
        <v>9</v>
      </c>
      <c r="F148" s="60">
        <f>SUM(F149)</f>
        <v>0</v>
      </c>
      <c r="P148" s="27"/>
    </row>
    <row r="149" spans="1:16" ht="46.5" customHeight="1" hidden="1">
      <c r="A149" s="53" t="s">
        <v>450</v>
      </c>
      <c r="B149" s="9">
        <v>951</v>
      </c>
      <c r="C149" s="10" t="s">
        <v>148</v>
      </c>
      <c r="D149" s="10" t="s">
        <v>449</v>
      </c>
      <c r="E149" s="10" t="s">
        <v>9</v>
      </c>
      <c r="F149" s="60">
        <f>SUM(F150)</f>
        <v>0</v>
      </c>
      <c r="P149" s="27"/>
    </row>
    <row r="150" spans="1:16" ht="30" customHeight="1" hidden="1">
      <c r="A150" s="49" t="s">
        <v>96</v>
      </c>
      <c r="B150" s="9">
        <v>951</v>
      </c>
      <c r="C150" s="10" t="s">
        <v>148</v>
      </c>
      <c r="D150" s="10" t="s">
        <v>449</v>
      </c>
      <c r="E150" s="10" t="s">
        <v>91</v>
      </c>
      <c r="F150" s="60"/>
      <c r="P150" s="27"/>
    </row>
    <row r="151" spans="1:16" ht="24.75" customHeight="1">
      <c r="A151" s="45" t="s">
        <v>40</v>
      </c>
      <c r="B151" s="41">
        <v>951</v>
      </c>
      <c r="C151" s="42" t="s">
        <v>41</v>
      </c>
      <c r="D151" s="42" t="s">
        <v>189</v>
      </c>
      <c r="E151" s="42" t="s">
        <v>9</v>
      </c>
      <c r="F151" s="59">
        <f>SUM(F184+F158+F165+F152)</f>
        <v>20270.988299999997</v>
      </c>
      <c r="P151" s="27"/>
    </row>
    <row r="152" spans="1:16" ht="16.5" customHeight="1">
      <c r="A152" s="46" t="s">
        <v>181</v>
      </c>
      <c r="B152" s="9">
        <v>951</v>
      </c>
      <c r="C152" s="10" t="s">
        <v>179</v>
      </c>
      <c r="D152" s="10" t="s">
        <v>189</v>
      </c>
      <c r="E152" s="10" t="s">
        <v>9</v>
      </c>
      <c r="F152" s="60">
        <f>SUM(F153)</f>
        <v>345.958</v>
      </c>
      <c r="P152" s="27"/>
    </row>
    <row r="153" spans="1:16" ht="32.25" customHeight="1">
      <c r="A153" s="40" t="s">
        <v>93</v>
      </c>
      <c r="B153" s="9">
        <v>951</v>
      </c>
      <c r="C153" s="10" t="s">
        <v>179</v>
      </c>
      <c r="D153" s="10" t="s">
        <v>190</v>
      </c>
      <c r="E153" s="10" t="s">
        <v>9</v>
      </c>
      <c r="F153" s="60">
        <f>SUM(F155)</f>
        <v>345.958</v>
      </c>
      <c r="P153" s="27"/>
    </row>
    <row r="154" spans="1:16" ht="15">
      <c r="A154" s="40" t="s">
        <v>191</v>
      </c>
      <c r="B154" s="9">
        <v>951</v>
      </c>
      <c r="C154" s="10" t="s">
        <v>179</v>
      </c>
      <c r="D154" s="10" t="s">
        <v>192</v>
      </c>
      <c r="E154" s="10" t="s">
        <v>9</v>
      </c>
      <c r="F154" s="60">
        <f>SUM(F153)</f>
        <v>345.958</v>
      </c>
      <c r="P154" s="27"/>
    </row>
    <row r="155" spans="1:16" ht="60" customHeight="1">
      <c r="A155" s="46" t="s">
        <v>182</v>
      </c>
      <c r="B155" s="9">
        <v>951</v>
      </c>
      <c r="C155" s="10" t="s">
        <v>179</v>
      </c>
      <c r="D155" s="10" t="s">
        <v>227</v>
      </c>
      <c r="E155" s="10" t="s">
        <v>9</v>
      </c>
      <c r="F155" s="60">
        <f>SUM(F156:F157)</f>
        <v>345.958</v>
      </c>
      <c r="P155" s="27"/>
    </row>
    <row r="156" spans="1:16" ht="75" hidden="1">
      <c r="A156" s="46" t="s">
        <v>95</v>
      </c>
      <c r="B156" s="9">
        <v>951</v>
      </c>
      <c r="C156" s="10" t="s">
        <v>179</v>
      </c>
      <c r="D156" s="10" t="s">
        <v>180</v>
      </c>
      <c r="E156" s="10" t="s">
        <v>88</v>
      </c>
      <c r="F156" s="60">
        <v>0</v>
      </c>
      <c r="P156" s="27"/>
    </row>
    <row r="157" spans="1:16" ht="31.5" customHeight="1">
      <c r="A157" s="49" t="s">
        <v>96</v>
      </c>
      <c r="B157" s="9">
        <v>951</v>
      </c>
      <c r="C157" s="10" t="s">
        <v>179</v>
      </c>
      <c r="D157" s="10" t="s">
        <v>227</v>
      </c>
      <c r="E157" s="10" t="s">
        <v>91</v>
      </c>
      <c r="F157" s="60">
        <v>345.958</v>
      </c>
      <c r="P157" s="27"/>
    </row>
    <row r="158" spans="1:16" ht="15">
      <c r="A158" s="49" t="s">
        <v>143</v>
      </c>
      <c r="B158" s="10" t="s">
        <v>144</v>
      </c>
      <c r="C158" s="13" t="s">
        <v>145</v>
      </c>
      <c r="D158" s="13" t="s">
        <v>189</v>
      </c>
      <c r="E158" s="10" t="s">
        <v>9</v>
      </c>
      <c r="F158" s="60">
        <f>F159</f>
        <v>383.223</v>
      </c>
      <c r="P158" s="27"/>
    </row>
    <row r="159" spans="1:16" ht="31.5" customHeight="1">
      <c r="A159" s="40" t="s">
        <v>93</v>
      </c>
      <c r="B159" s="9">
        <v>951</v>
      </c>
      <c r="C159" s="10" t="s">
        <v>145</v>
      </c>
      <c r="D159" s="10" t="s">
        <v>190</v>
      </c>
      <c r="E159" s="10" t="s">
        <v>9</v>
      </c>
      <c r="F159" s="60">
        <f>SUM(F160)</f>
        <v>383.223</v>
      </c>
      <c r="P159" s="27"/>
    </row>
    <row r="160" spans="1:16" ht="15">
      <c r="A160" s="40" t="s">
        <v>191</v>
      </c>
      <c r="B160" s="10" t="s">
        <v>144</v>
      </c>
      <c r="C160" s="13" t="s">
        <v>145</v>
      </c>
      <c r="D160" s="10" t="s">
        <v>192</v>
      </c>
      <c r="E160" s="10" t="s">
        <v>9</v>
      </c>
      <c r="F160" s="60">
        <f>SUM(F161+F163)</f>
        <v>383.223</v>
      </c>
      <c r="P160" s="27"/>
    </row>
    <row r="161" spans="1:16" ht="32.25" customHeight="1">
      <c r="A161" s="49" t="s">
        <v>146</v>
      </c>
      <c r="B161" s="9">
        <v>951</v>
      </c>
      <c r="C161" s="10" t="s">
        <v>145</v>
      </c>
      <c r="D161" s="10" t="s">
        <v>360</v>
      </c>
      <c r="E161" s="10" t="s">
        <v>9</v>
      </c>
      <c r="F161" s="60">
        <f>F162</f>
        <v>380</v>
      </c>
      <c r="P161" s="27"/>
    </row>
    <row r="162" spans="1:16" ht="30.75" customHeight="1">
      <c r="A162" s="49" t="s">
        <v>96</v>
      </c>
      <c r="B162" s="9">
        <v>951</v>
      </c>
      <c r="C162" s="10" t="s">
        <v>145</v>
      </c>
      <c r="D162" s="10" t="s">
        <v>360</v>
      </c>
      <c r="E162" s="10" t="s">
        <v>91</v>
      </c>
      <c r="F162" s="60">
        <v>380</v>
      </c>
      <c r="P162" s="27"/>
    </row>
    <row r="163" spans="1:16" ht="75">
      <c r="A163" s="66" t="s">
        <v>400</v>
      </c>
      <c r="B163" s="9">
        <v>951</v>
      </c>
      <c r="C163" s="10" t="s">
        <v>145</v>
      </c>
      <c r="D163" s="10" t="s">
        <v>401</v>
      </c>
      <c r="E163" s="10" t="s">
        <v>9</v>
      </c>
      <c r="F163" s="60">
        <f>SUM(F164)</f>
        <v>3.223</v>
      </c>
      <c r="P163" s="27"/>
    </row>
    <row r="164" spans="1:16" ht="30">
      <c r="A164" s="49" t="s">
        <v>96</v>
      </c>
      <c r="B164" s="9">
        <v>951</v>
      </c>
      <c r="C164" s="10" t="s">
        <v>145</v>
      </c>
      <c r="D164" s="10" t="s">
        <v>401</v>
      </c>
      <c r="E164" s="10" t="s">
        <v>91</v>
      </c>
      <c r="F164" s="60">
        <v>3.223</v>
      </c>
      <c r="P164" s="27"/>
    </row>
    <row r="165" spans="1:16" ht="15">
      <c r="A165" s="46" t="s">
        <v>175</v>
      </c>
      <c r="B165" s="9">
        <v>951</v>
      </c>
      <c r="C165" s="10" t="s">
        <v>174</v>
      </c>
      <c r="D165" s="10" t="s">
        <v>189</v>
      </c>
      <c r="E165" s="10" t="s">
        <v>9</v>
      </c>
      <c r="F165" s="60">
        <f>SUM(F166)</f>
        <v>15021.807299999999</v>
      </c>
      <c r="P165" s="27"/>
    </row>
    <row r="166" spans="1:16" ht="75">
      <c r="A166" s="46" t="s">
        <v>505</v>
      </c>
      <c r="B166" s="9">
        <v>951</v>
      </c>
      <c r="C166" s="10" t="s">
        <v>174</v>
      </c>
      <c r="D166" s="10" t="s">
        <v>228</v>
      </c>
      <c r="E166" s="10" t="s">
        <v>9</v>
      </c>
      <c r="F166" s="60">
        <f>SUM(F167)</f>
        <v>15021.807299999999</v>
      </c>
      <c r="P166" s="27"/>
    </row>
    <row r="167" spans="1:16" ht="18" customHeight="1">
      <c r="A167" s="46" t="s">
        <v>506</v>
      </c>
      <c r="B167" s="9">
        <v>951</v>
      </c>
      <c r="C167" s="10" t="s">
        <v>174</v>
      </c>
      <c r="D167" s="10" t="s">
        <v>229</v>
      </c>
      <c r="E167" s="10" t="s">
        <v>9</v>
      </c>
      <c r="F167" s="60">
        <f>SUM(F168+F172+F178+F170+F174+F176+F180+F182)</f>
        <v>15021.807299999999</v>
      </c>
      <c r="P167" s="27"/>
    </row>
    <row r="168" spans="1:16" ht="30">
      <c r="A168" s="46" t="s">
        <v>507</v>
      </c>
      <c r="B168" s="9">
        <v>951</v>
      </c>
      <c r="C168" s="10" t="s">
        <v>174</v>
      </c>
      <c r="D168" s="10" t="s">
        <v>230</v>
      </c>
      <c r="E168" s="10" t="s">
        <v>9</v>
      </c>
      <c r="F168" s="60">
        <f>SUM(F169)</f>
        <v>2342.40599</v>
      </c>
      <c r="P168" s="27"/>
    </row>
    <row r="169" spans="1:16" ht="32.25" customHeight="1">
      <c r="A169" s="46" t="s">
        <v>96</v>
      </c>
      <c r="B169" s="9">
        <v>951</v>
      </c>
      <c r="C169" s="10" t="s">
        <v>174</v>
      </c>
      <c r="D169" s="10" t="s">
        <v>230</v>
      </c>
      <c r="E169" s="10" t="s">
        <v>91</v>
      </c>
      <c r="F169" s="60">
        <v>2342.40599</v>
      </c>
      <c r="P169" s="27"/>
    </row>
    <row r="170" spans="1:16" ht="135" hidden="1">
      <c r="A170" s="79" t="s">
        <v>473</v>
      </c>
      <c r="B170" s="9">
        <v>951</v>
      </c>
      <c r="C170" s="10" t="s">
        <v>174</v>
      </c>
      <c r="D170" s="10" t="s">
        <v>472</v>
      </c>
      <c r="E170" s="10" t="s">
        <v>9</v>
      </c>
      <c r="F170" s="60">
        <f>SUM(F171)</f>
        <v>0</v>
      </c>
      <c r="P170" s="27"/>
    </row>
    <row r="171" spans="1:16" ht="32.25" customHeight="1" hidden="1">
      <c r="A171" s="46" t="s">
        <v>96</v>
      </c>
      <c r="B171" s="9">
        <v>951</v>
      </c>
      <c r="C171" s="10" t="s">
        <v>174</v>
      </c>
      <c r="D171" s="10" t="s">
        <v>472</v>
      </c>
      <c r="E171" s="10" t="s">
        <v>91</v>
      </c>
      <c r="F171" s="60">
        <v>0</v>
      </c>
      <c r="P171" s="27"/>
    </row>
    <row r="172" spans="1:16" ht="75">
      <c r="A172" s="79" t="s">
        <v>483</v>
      </c>
      <c r="B172" s="9">
        <v>951</v>
      </c>
      <c r="C172" s="10" t="s">
        <v>174</v>
      </c>
      <c r="D172" s="10" t="s">
        <v>402</v>
      </c>
      <c r="E172" s="10" t="s">
        <v>9</v>
      </c>
      <c r="F172" s="60">
        <f>SUM(F173)</f>
        <v>12000</v>
      </c>
      <c r="P172" s="27"/>
    </row>
    <row r="173" spans="1:16" ht="27" customHeight="1">
      <c r="A173" s="46" t="s">
        <v>96</v>
      </c>
      <c r="B173" s="9">
        <v>951</v>
      </c>
      <c r="C173" s="10" t="s">
        <v>174</v>
      </c>
      <c r="D173" s="10" t="s">
        <v>402</v>
      </c>
      <c r="E173" s="10" t="s">
        <v>91</v>
      </c>
      <c r="F173" s="60">
        <v>12000</v>
      </c>
      <c r="P173" s="27"/>
    </row>
    <row r="174" spans="1:16" ht="60" hidden="1">
      <c r="A174" s="79" t="s">
        <v>508</v>
      </c>
      <c r="B174" s="9">
        <v>951</v>
      </c>
      <c r="C174" s="10" t="s">
        <v>174</v>
      </c>
      <c r="D174" s="10" t="s">
        <v>474</v>
      </c>
      <c r="E174" s="10" t="s">
        <v>9</v>
      </c>
      <c r="F174" s="60">
        <f>SUM(F175)</f>
        <v>0</v>
      </c>
      <c r="P174" s="27"/>
    </row>
    <row r="175" spans="1:16" ht="30" hidden="1">
      <c r="A175" s="46" t="s">
        <v>96</v>
      </c>
      <c r="B175" s="9">
        <v>951</v>
      </c>
      <c r="C175" s="10" t="s">
        <v>174</v>
      </c>
      <c r="D175" s="10" t="s">
        <v>474</v>
      </c>
      <c r="E175" s="10" t="s">
        <v>91</v>
      </c>
      <c r="F175" s="60"/>
      <c r="P175" s="27"/>
    </row>
    <row r="176" spans="1:16" ht="104.25" customHeight="1" hidden="1">
      <c r="A176" s="79" t="s">
        <v>490</v>
      </c>
      <c r="B176" s="9">
        <v>951</v>
      </c>
      <c r="C176" s="10" t="s">
        <v>174</v>
      </c>
      <c r="D176" s="10" t="s">
        <v>489</v>
      </c>
      <c r="E176" s="10" t="s">
        <v>9</v>
      </c>
      <c r="F176" s="60">
        <f>SUM(F177)</f>
        <v>0</v>
      </c>
      <c r="P176" s="27"/>
    </row>
    <row r="177" spans="1:16" ht="30" hidden="1">
      <c r="A177" s="46" t="s">
        <v>96</v>
      </c>
      <c r="B177" s="9">
        <v>951</v>
      </c>
      <c r="C177" s="10" t="s">
        <v>174</v>
      </c>
      <c r="D177" s="10" t="s">
        <v>489</v>
      </c>
      <c r="E177" s="10" t="s">
        <v>91</v>
      </c>
      <c r="F177" s="60"/>
      <c r="P177" s="27"/>
    </row>
    <row r="178" spans="1:16" ht="45">
      <c r="A178" s="46" t="s">
        <v>424</v>
      </c>
      <c r="B178" s="9">
        <v>951</v>
      </c>
      <c r="C178" s="10" t="s">
        <v>174</v>
      </c>
      <c r="D178" s="10" t="s">
        <v>423</v>
      </c>
      <c r="E178" s="10" t="s">
        <v>9</v>
      </c>
      <c r="F178" s="60">
        <f>SUM(F179)</f>
        <v>121.21212</v>
      </c>
      <c r="P178" s="27"/>
    </row>
    <row r="179" spans="1:16" ht="30">
      <c r="A179" s="46" t="s">
        <v>96</v>
      </c>
      <c r="B179" s="9">
        <v>951</v>
      </c>
      <c r="C179" s="10" t="s">
        <v>174</v>
      </c>
      <c r="D179" s="10" t="s">
        <v>423</v>
      </c>
      <c r="E179" s="10" t="s">
        <v>91</v>
      </c>
      <c r="F179" s="60">
        <v>121.21212</v>
      </c>
      <c r="P179" s="27"/>
    </row>
    <row r="180" spans="1:16" ht="30">
      <c r="A180" s="46" t="s">
        <v>526</v>
      </c>
      <c r="B180" s="9">
        <v>951</v>
      </c>
      <c r="C180" s="10" t="s">
        <v>174</v>
      </c>
      <c r="D180" s="10" t="s">
        <v>527</v>
      </c>
      <c r="E180" s="10" t="s">
        <v>9</v>
      </c>
      <c r="F180" s="60">
        <f>F181</f>
        <v>552.6073</v>
      </c>
      <c r="P180" s="27"/>
    </row>
    <row r="181" spans="1:16" ht="30">
      <c r="A181" s="46" t="s">
        <v>96</v>
      </c>
      <c r="B181" s="9">
        <v>951</v>
      </c>
      <c r="C181" s="10" t="s">
        <v>174</v>
      </c>
      <c r="D181" s="10" t="s">
        <v>527</v>
      </c>
      <c r="E181" s="10" t="s">
        <v>91</v>
      </c>
      <c r="F181" s="60">
        <v>552.6073</v>
      </c>
      <c r="P181" s="27"/>
    </row>
    <row r="182" spans="1:16" ht="45">
      <c r="A182" s="46" t="s">
        <v>528</v>
      </c>
      <c r="B182" s="9">
        <v>951</v>
      </c>
      <c r="C182" s="10" t="s">
        <v>174</v>
      </c>
      <c r="D182" s="10" t="s">
        <v>529</v>
      </c>
      <c r="E182" s="10" t="s">
        <v>9</v>
      </c>
      <c r="F182" s="60">
        <f>F183</f>
        <v>5.58189</v>
      </c>
      <c r="P182" s="27"/>
    </row>
    <row r="183" spans="1:16" ht="30">
      <c r="A183" s="46" t="s">
        <v>96</v>
      </c>
      <c r="B183" s="9">
        <v>951</v>
      </c>
      <c r="C183" s="10" t="s">
        <v>174</v>
      </c>
      <c r="D183" s="10" t="s">
        <v>529</v>
      </c>
      <c r="E183" s="10" t="s">
        <v>91</v>
      </c>
      <c r="F183" s="60">
        <v>5.58189</v>
      </c>
      <c r="P183" s="27"/>
    </row>
    <row r="184" spans="1:16" ht="17.25" customHeight="1">
      <c r="A184" s="54" t="s">
        <v>42</v>
      </c>
      <c r="B184" s="9">
        <v>951</v>
      </c>
      <c r="C184" s="13" t="s">
        <v>43</v>
      </c>
      <c r="D184" s="13" t="s">
        <v>189</v>
      </c>
      <c r="E184" s="13" t="s">
        <v>9</v>
      </c>
      <c r="F184" s="60">
        <f>F193+F185+F189</f>
        <v>4520</v>
      </c>
      <c r="P184" s="27"/>
    </row>
    <row r="185" spans="1:16" ht="47.25" customHeight="1">
      <c r="A185" s="46" t="s">
        <v>511</v>
      </c>
      <c r="B185" s="9">
        <v>951</v>
      </c>
      <c r="C185" s="13" t="s">
        <v>43</v>
      </c>
      <c r="D185" s="10" t="s">
        <v>361</v>
      </c>
      <c r="E185" s="13" t="s">
        <v>9</v>
      </c>
      <c r="F185" s="60">
        <f>SUM(F186)</f>
        <v>50</v>
      </c>
      <c r="P185" s="27"/>
    </row>
    <row r="186" spans="1:16" ht="33" customHeight="1">
      <c r="A186" s="46" t="s">
        <v>364</v>
      </c>
      <c r="B186" s="9">
        <v>951</v>
      </c>
      <c r="C186" s="13" t="s">
        <v>43</v>
      </c>
      <c r="D186" s="10" t="s">
        <v>362</v>
      </c>
      <c r="E186" s="13" t="s">
        <v>9</v>
      </c>
      <c r="F186" s="60">
        <f>SUM(F188:F188)</f>
        <v>50</v>
      </c>
      <c r="P186" s="27"/>
    </row>
    <row r="187" spans="1:16" ht="59.25" customHeight="1">
      <c r="A187" s="46" t="s">
        <v>156</v>
      </c>
      <c r="B187" s="9">
        <v>951</v>
      </c>
      <c r="C187" s="13" t="s">
        <v>43</v>
      </c>
      <c r="D187" s="10" t="s">
        <v>363</v>
      </c>
      <c r="E187" s="13" t="s">
        <v>9</v>
      </c>
      <c r="F187" s="60">
        <f>SUM(F188)</f>
        <v>50</v>
      </c>
      <c r="P187" s="27"/>
    </row>
    <row r="188" spans="1:16" ht="15">
      <c r="A188" s="49" t="s">
        <v>97</v>
      </c>
      <c r="B188" s="9">
        <v>951</v>
      </c>
      <c r="C188" s="13" t="s">
        <v>43</v>
      </c>
      <c r="D188" s="10" t="s">
        <v>363</v>
      </c>
      <c r="E188" s="13" t="s">
        <v>92</v>
      </c>
      <c r="F188" s="60">
        <v>50</v>
      </c>
      <c r="P188" s="27"/>
    </row>
    <row r="189" spans="1:16" ht="75">
      <c r="A189" s="46" t="s">
        <v>428</v>
      </c>
      <c r="B189" s="9">
        <v>951</v>
      </c>
      <c r="C189" s="13" t="s">
        <v>43</v>
      </c>
      <c r="D189" s="10" t="s">
        <v>426</v>
      </c>
      <c r="E189" s="13" t="s">
        <v>9</v>
      </c>
      <c r="F189" s="60">
        <f>SUM(F190)</f>
        <v>770</v>
      </c>
      <c r="P189" s="27"/>
    </row>
    <row r="190" spans="1:16" ht="30">
      <c r="A190" s="46" t="s">
        <v>429</v>
      </c>
      <c r="B190" s="9">
        <v>951</v>
      </c>
      <c r="C190" s="13" t="s">
        <v>43</v>
      </c>
      <c r="D190" s="10" t="s">
        <v>427</v>
      </c>
      <c r="E190" s="13" t="s">
        <v>9</v>
      </c>
      <c r="F190" s="60">
        <f>SUM(F191)</f>
        <v>770</v>
      </c>
      <c r="P190" s="27"/>
    </row>
    <row r="191" spans="1:16" ht="15">
      <c r="A191" s="46" t="s">
        <v>430</v>
      </c>
      <c r="B191" s="9">
        <v>951</v>
      </c>
      <c r="C191" s="13" t="s">
        <v>43</v>
      </c>
      <c r="D191" s="10" t="s">
        <v>425</v>
      </c>
      <c r="E191" s="13" t="s">
        <v>9</v>
      </c>
      <c r="F191" s="60">
        <f>SUM(F192)</f>
        <v>770</v>
      </c>
      <c r="P191" s="27"/>
    </row>
    <row r="192" spans="1:16" ht="30">
      <c r="A192" s="46" t="s">
        <v>96</v>
      </c>
      <c r="B192" s="9">
        <v>951</v>
      </c>
      <c r="C192" s="13" t="s">
        <v>43</v>
      </c>
      <c r="D192" s="10" t="s">
        <v>425</v>
      </c>
      <c r="E192" s="13" t="s">
        <v>91</v>
      </c>
      <c r="F192" s="60">
        <v>770</v>
      </c>
      <c r="P192" s="27"/>
    </row>
    <row r="193" spans="1:16" ht="30">
      <c r="A193" s="40" t="s">
        <v>93</v>
      </c>
      <c r="B193" s="9">
        <v>951</v>
      </c>
      <c r="C193" s="13" t="s">
        <v>43</v>
      </c>
      <c r="D193" s="13" t="s">
        <v>190</v>
      </c>
      <c r="E193" s="13" t="s">
        <v>9</v>
      </c>
      <c r="F193" s="60">
        <f>F194</f>
        <v>3700</v>
      </c>
      <c r="P193" s="27"/>
    </row>
    <row r="194" spans="1:16" ht="15">
      <c r="A194" s="40" t="s">
        <v>191</v>
      </c>
      <c r="B194" s="9">
        <v>951</v>
      </c>
      <c r="C194" s="13" t="s">
        <v>43</v>
      </c>
      <c r="D194" s="13" t="s">
        <v>192</v>
      </c>
      <c r="E194" s="13" t="s">
        <v>9</v>
      </c>
      <c r="F194" s="60">
        <f>SUM(F199+F195+F197)</f>
        <v>3700</v>
      </c>
      <c r="P194" s="27"/>
    </row>
    <row r="195" spans="1:16" ht="30">
      <c r="A195" s="64" t="s">
        <v>398</v>
      </c>
      <c r="B195" s="9">
        <v>951</v>
      </c>
      <c r="C195" s="13" t="s">
        <v>43</v>
      </c>
      <c r="D195" s="10" t="s">
        <v>313</v>
      </c>
      <c r="E195" s="13" t="s">
        <v>9</v>
      </c>
      <c r="F195" s="60">
        <f>SUM(F196)</f>
        <v>3000</v>
      </c>
      <c r="P195" s="27"/>
    </row>
    <row r="196" spans="1:16" ht="33" customHeight="1">
      <c r="A196" s="49" t="s">
        <v>96</v>
      </c>
      <c r="B196" s="9">
        <v>951</v>
      </c>
      <c r="C196" s="13" t="s">
        <v>43</v>
      </c>
      <c r="D196" s="10" t="s">
        <v>313</v>
      </c>
      <c r="E196" s="13" t="s">
        <v>91</v>
      </c>
      <c r="F196" s="60">
        <v>3000</v>
      </c>
      <c r="P196" s="27"/>
    </row>
    <row r="197" spans="1:16" ht="45" hidden="1">
      <c r="A197" s="40" t="s">
        <v>415</v>
      </c>
      <c r="B197" s="9">
        <v>951</v>
      </c>
      <c r="C197" s="13" t="s">
        <v>43</v>
      </c>
      <c r="D197" s="13" t="s">
        <v>414</v>
      </c>
      <c r="E197" s="13" t="s">
        <v>9</v>
      </c>
      <c r="F197" s="60">
        <f>SUM(F198)</f>
        <v>0</v>
      </c>
      <c r="P197" s="27"/>
    </row>
    <row r="198" spans="1:16" ht="30" hidden="1">
      <c r="A198" s="46" t="s">
        <v>96</v>
      </c>
      <c r="B198" s="9">
        <v>951</v>
      </c>
      <c r="C198" s="13" t="s">
        <v>43</v>
      </c>
      <c r="D198" s="13" t="s">
        <v>414</v>
      </c>
      <c r="E198" s="13" t="s">
        <v>91</v>
      </c>
      <c r="F198" s="60"/>
      <c r="P198" s="27"/>
    </row>
    <row r="199" spans="1:16" ht="34.5" customHeight="1">
      <c r="A199" s="51" t="s">
        <v>85</v>
      </c>
      <c r="B199" s="9">
        <v>951</v>
      </c>
      <c r="C199" s="13" t="s">
        <v>43</v>
      </c>
      <c r="D199" s="10" t="s">
        <v>231</v>
      </c>
      <c r="E199" s="13" t="s">
        <v>9</v>
      </c>
      <c r="F199" s="60">
        <f>SUM(F200)</f>
        <v>700</v>
      </c>
      <c r="P199" s="27"/>
    </row>
    <row r="200" spans="1:16" ht="33" customHeight="1">
      <c r="A200" s="49" t="s">
        <v>96</v>
      </c>
      <c r="B200" s="9">
        <v>951</v>
      </c>
      <c r="C200" s="13" t="s">
        <v>43</v>
      </c>
      <c r="D200" s="10" t="s">
        <v>231</v>
      </c>
      <c r="E200" s="13" t="s">
        <v>91</v>
      </c>
      <c r="F200" s="60">
        <v>700</v>
      </c>
      <c r="P200" s="27"/>
    </row>
    <row r="201" spans="1:16" ht="15">
      <c r="A201" s="45" t="s">
        <v>44</v>
      </c>
      <c r="B201" s="41">
        <v>951</v>
      </c>
      <c r="C201" s="42" t="s">
        <v>45</v>
      </c>
      <c r="D201" s="42" t="s">
        <v>232</v>
      </c>
      <c r="E201" s="42" t="s">
        <v>9</v>
      </c>
      <c r="F201" s="59">
        <f>SUM(F237+F202+F230+F215)</f>
        <v>1199.49119</v>
      </c>
      <c r="P201" s="27"/>
    </row>
    <row r="202" spans="1:16" ht="15">
      <c r="A202" s="46" t="s">
        <v>113</v>
      </c>
      <c r="B202" s="9">
        <v>951</v>
      </c>
      <c r="C202" s="10" t="s">
        <v>46</v>
      </c>
      <c r="D202" s="10" t="s">
        <v>189</v>
      </c>
      <c r="E202" s="10" t="s">
        <v>9</v>
      </c>
      <c r="F202" s="60">
        <f>SUM(F203+F211)</f>
        <v>75</v>
      </c>
      <c r="P202" s="27"/>
    </row>
    <row r="203" spans="1:16" ht="33" customHeight="1">
      <c r="A203" s="40" t="s">
        <v>93</v>
      </c>
      <c r="B203" s="9">
        <v>951</v>
      </c>
      <c r="C203" s="10" t="s">
        <v>46</v>
      </c>
      <c r="D203" s="10" t="s">
        <v>190</v>
      </c>
      <c r="E203" s="13" t="s">
        <v>9</v>
      </c>
      <c r="F203" s="60">
        <f>SUM(F205+F207+F209)</f>
        <v>75</v>
      </c>
      <c r="P203" s="27"/>
    </row>
    <row r="204" spans="1:16" ht="15">
      <c r="A204" s="40" t="s">
        <v>191</v>
      </c>
      <c r="B204" s="9">
        <v>951</v>
      </c>
      <c r="C204" s="10" t="s">
        <v>46</v>
      </c>
      <c r="D204" s="13" t="s">
        <v>192</v>
      </c>
      <c r="E204" s="13" t="s">
        <v>9</v>
      </c>
      <c r="F204" s="60">
        <f>SUM(F203)</f>
        <v>75</v>
      </c>
      <c r="P204" s="27"/>
    </row>
    <row r="205" spans="1:16" ht="15">
      <c r="A205" s="51" t="s">
        <v>100</v>
      </c>
      <c r="B205" s="9">
        <v>951</v>
      </c>
      <c r="C205" s="10" t="s">
        <v>46</v>
      </c>
      <c r="D205" s="10" t="s">
        <v>233</v>
      </c>
      <c r="E205" s="13" t="s">
        <v>9</v>
      </c>
      <c r="F205" s="60">
        <f>SUM(F206)</f>
        <v>75</v>
      </c>
      <c r="P205" s="27"/>
    </row>
    <row r="206" spans="1:20" ht="33" customHeight="1">
      <c r="A206" s="49" t="s">
        <v>96</v>
      </c>
      <c r="B206" s="9">
        <v>951</v>
      </c>
      <c r="C206" s="10" t="s">
        <v>46</v>
      </c>
      <c r="D206" s="10" t="s">
        <v>233</v>
      </c>
      <c r="E206" s="13" t="s">
        <v>91</v>
      </c>
      <c r="F206" s="60">
        <v>75</v>
      </c>
      <c r="P206" s="27"/>
      <c r="T206" s="20">
        <v>3.19</v>
      </c>
    </row>
    <row r="207" spans="1:16" ht="15" hidden="1">
      <c r="A207" s="49" t="s">
        <v>183</v>
      </c>
      <c r="B207" s="9">
        <v>951</v>
      </c>
      <c r="C207" s="10" t="s">
        <v>46</v>
      </c>
      <c r="D207" s="10" t="s">
        <v>234</v>
      </c>
      <c r="E207" s="13" t="s">
        <v>9</v>
      </c>
      <c r="F207" s="60">
        <f>SUM(F208)</f>
        <v>0</v>
      </c>
      <c r="P207" s="27"/>
    </row>
    <row r="208" spans="1:16" ht="30" hidden="1">
      <c r="A208" s="49" t="s">
        <v>96</v>
      </c>
      <c r="B208" s="9">
        <v>951</v>
      </c>
      <c r="C208" s="10" t="s">
        <v>46</v>
      </c>
      <c r="D208" s="10" t="s">
        <v>234</v>
      </c>
      <c r="E208" s="13" t="s">
        <v>91</v>
      </c>
      <c r="F208" s="60">
        <v>0</v>
      </c>
      <c r="P208" s="27"/>
    </row>
    <row r="209" spans="1:16" ht="0" customHeight="1" hidden="1">
      <c r="A209" s="49" t="s">
        <v>187</v>
      </c>
      <c r="B209" s="9">
        <v>951</v>
      </c>
      <c r="C209" s="10" t="s">
        <v>46</v>
      </c>
      <c r="D209" s="10" t="s">
        <v>235</v>
      </c>
      <c r="E209" s="13" t="s">
        <v>9</v>
      </c>
      <c r="F209" s="60">
        <f>SUM(F210)</f>
        <v>0</v>
      </c>
      <c r="P209" s="27"/>
    </row>
    <row r="210" spans="1:16" ht="15" hidden="1">
      <c r="A210" s="51" t="s">
        <v>25</v>
      </c>
      <c r="B210" s="9">
        <v>951</v>
      </c>
      <c r="C210" s="10" t="s">
        <v>46</v>
      </c>
      <c r="D210" s="10" t="s">
        <v>235</v>
      </c>
      <c r="E210" s="13" t="s">
        <v>14</v>
      </c>
      <c r="F210" s="60"/>
      <c r="P210" s="27"/>
    </row>
    <row r="211" spans="1:16" ht="105" hidden="1">
      <c r="A211" s="46" t="s">
        <v>334</v>
      </c>
      <c r="B211" s="9">
        <v>951</v>
      </c>
      <c r="C211" s="10" t="s">
        <v>46</v>
      </c>
      <c r="D211" s="10" t="s">
        <v>212</v>
      </c>
      <c r="E211" s="10" t="s">
        <v>9</v>
      </c>
      <c r="F211" s="60">
        <f>SUM(F212)</f>
        <v>0</v>
      </c>
      <c r="P211" s="27"/>
    </row>
    <row r="212" spans="1:16" ht="30" hidden="1">
      <c r="A212" s="46" t="s">
        <v>213</v>
      </c>
      <c r="B212" s="9">
        <v>951</v>
      </c>
      <c r="C212" s="10" t="s">
        <v>46</v>
      </c>
      <c r="D212" s="10" t="s">
        <v>214</v>
      </c>
      <c r="E212" s="10" t="s">
        <v>9</v>
      </c>
      <c r="F212" s="60">
        <f>SUM(F213)</f>
        <v>0</v>
      </c>
      <c r="P212" s="27"/>
    </row>
    <row r="213" spans="1:16" ht="30" hidden="1">
      <c r="A213" s="49" t="s">
        <v>314</v>
      </c>
      <c r="B213" s="9">
        <v>951</v>
      </c>
      <c r="C213" s="10" t="s">
        <v>46</v>
      </c>
      <c r="D213" s="10" t="s">
        <v>315</v>
      </c>
      <c r="E213" s="10" t="s">
        <v>9</v>
      </c>
      <c r="F213" s="60">
        <f>SUM(F214)</f>
        <v>0</v>
      </c>
      <c r="P213" s="27"/>
    </row>
    <row r="214" spans="1:16" ht="30" hidden="1">
      <c r="A214" s="46" t="s">
        <v>96</v>
      </c>
      <c r="B214" s="9">
        <v>951</v>
      </c>
      <c r="C214" s="10" t="s">
        <v>46</v>
      </c>
      <c r="D214" s="10" t="s">
        <v>315</v>
      </c>
      <c r="E214" s="10" t="s">
        <v>91</v>
      </c>
      <c r="F214" s="60"/>
      <c r="P214" s="27"/>
    </row>
    <row r="215" spans="1:16" ht="24.75" customHeight="1">
      <c r="A215" s="46" t="s">
        <v>316</v>
      </c>
      <c r="B215" s="9">
        <v>951</v>
      </c>
      <c r="C215" s="10" t="s">
        <v>318</v>
      </c>
      <c r="D215" s="10" t="s">
        <v>189</v>
      </c>
      <c r="E215" s="10" t="s">
        <v>9</v>
      </c>
      <c r="F215" s="60">
        <f>SUM(F216+F220+F224)</f>
        <v>484.27046</v>
      </c>
      <c r="P215" s="27"/>
    </row>
    <row r="216" spans="1:16" ht="24.75" customHeight="1" hidden="1">
      <c r="A216" s="46" t="s">
        <v>334</v>
      </c>
      <c r="B216" s="9">
        <v>951</v>
      </c>
      <c r="C216" s="10" t="s">
        <v>318</v>
      </c>
      <c r="D216" s="10" t="s">
        <v>212</v>
      </c>
      <c r="E216" s="10" t="s">
        <v>9</v>
      </c>
      <c r="F216" s="60">
        <f>SUM(F217)</f>
        <v>0</v>
      </c>
      <c r="P216" s="27"/>
    </row>
    <row r="217" spans="1:16" ht="24.75" customHeight="1" hidden="1">
      <c r="A217" s="46" t="s">
        <v>213</v>
      </c>
      <c r="B217" s="9">
        <v>951</v>
      </c>
      <c r="C217" s="10" t="s">
        <v>318</v>
      </c>
      <c r="D217" s="10" t="s">
        <v>214</v>
      </c>
      <c r="E217" s="10" t="s">
        <v>9</v>
      </c>
      <c r="F217" s="60">
        <f>SUM(F218)</f>
        <v>0</v>
      </c>
      <c r="P217" s="27"/>
    </row>
    <row r="218" spans="1:16" ht="24.75" customHeight="1" hidden="1">
      <c r="A218" s="49" t="s">
        <v>317</v>
      </c>
      <c r="B218" s="9">
        <v>951</v>
      </c>
      <c r="C218" s="10" t="s">
        <v>318</v>
      </c>
      <c r="D218" s="10" t="s">
        <v>319</v>
      </c>
      <c r="E218" s="10" t="s">
        <v>9</v>
      </c>
      <c r="F218" s="60">
        <f>SUM(F219)</f>
        <v>0</v>
      </c>
      <c r="P218" s="27"/>
    </row>
    <row r="219" spans="1:16" ht="24.75" customHeight="1" hidden="1">
      <c r="A219" s="46" t="s">
        <v>96</v>
      </c>
      <c r="B219" s="9">
        <v>951</v>
      </c>
      <c r="C219" s="10" t="s">
        <v>318</v>
      </c>
      <c r="D219" s="10" t="s">
        <v>319</v>
      </c>
      <c r="E219" s="10" t="s">
        <v>91</v>
      </c>
      <c r="F219" s="60"/>
      <c r="P219" s="27"/>
    </row>
    <row r="220" spans="1:16" ht="33" customHeight="1">
      <c r="A220" s="43" t="s">
        <v>93</v>
      </c>
      <c r="B220" s="9">
        <v>951</v>
      </c>
      <c r="C220" s="10" t="s">
        <v>318</v>
      </c>
      <c r="D220" s="10" t="s">
        <v>190</v>
      </c>
      <c r="E220" s="10" t="s">
        <v>9</v>
      </c>
      <c r="F220" s="60">
        <f>SUM(F221)</f>
        <v>200</v>
      </c>
      <c r="P220" s="27"/>
    </row>
    <row r="221" spans="1:16" ht="15">
      <c r="A221" s="40" t="s">
        <v>191</v>
      </c>
      <c r="B221" s="9">
        <v>951</v>
      </c>
      <c r="C221" s="10" t="s">
        <v>318</v>
      </c>
      <c r="D221" s="10" t="s">
        <v>192</v>
      </c>
      <c r="E221" s="10" t="s">
        <v>9</v>
      </c>
      <c r="F221" s="60">
        <f>SUM(F222)</f>
        <v>200</v>
      </c>
      <c r="P221" s="27"/>
    </row>
    <row r="222" spans="1:16" ht="30">
      <c r="A222" s="77" t="s">
        <v>491</v>
      </c>
      <c r="B222" s="9">
        <v>951</v>
      </c>
      <c r="C222" s="10" t="s">
        <v>318</v>
      </c>
      <c r="D222" s="10" t="s">
        <v>498</v>
      </c>
      <c r="E222" s="10" t="s">
        <v>9</v>
      </c>
      <c r="F222" s="60">
        <f>SUM(F223)</f>
        <v>200</v>
      </c>
      <c r="P222" s="27"/>
    </row>
    <row r="223" spans="1:16" ht="30">
      <c r="A223" s="49" t="s">
        <v>96</v>
      </c>
      <c r="B223" s="9">
        <v>951</v>
      </c>
      <c r="C223" s="10" t="s">
        <v>318</v>
      </c>
      <c r="D223" s="10" t="s">
        <v>498</v>
      </c>
      <c r="E223" s="10" t="s">
        <v>91</v>
      </c>
      <c r="F223" s="60">
        <v>200</v>
      </c>
      <c r="P223" s="27"/>
    </row>
    <row r="224" spans="1:16" ht="76.5" customHeight="1">
      <c r="A224" s="46" t="s">
        <v>514</v>
      </c>
      <c r="B224" s="9">
        <v>951</v>
      </c>
      <c r="C224" s="10" t="s">
        <v>318</v>
      </c>
      <c r="D224" s="10" t="s">
        <v>499</v>
      </c>
      <c r="E224" s="10" t="s">
        <v>9</v>
      </c>
      <c r="F224" s="60">
        <f>SUM(F225)</f>
        <v>284.27046</v>
      </c>
      <c r="P224" s="27"/>
    </row>
    <row r="225" spans="1:16" ht="30">
      <c r="A225" s="46" t="s">
        <v>503</v>
      </c>
      <c r="B225" s="9">
        <v>951</v>
      </c>
      <c r="C225" s="10" t="s">
        <v>318</v>
      </c>
      <c r="D225" s="10" t="s">
        <v>500</v>
      </c>
      <c r="E225" s="10" t="s">
        <v>9</v>
      </c>
      <c r="F225" s="60">
        <f>SUM(F228+F226)</f>
        <v>284.27046</v>
      </c>
      <c r="P225" s="27"/>
    </row>
    <row r="226" spans="1:16" ht="30">
      <c r="A226" s="49" t="s">
        <v>403</v>
      </c>
      <c r="B226" s="9">
        <v>951</v>
      </c>
      <c r="C226" s="10" t="s">
        <v>318</v>
      </c>
      <c r="D226" s="10" t="s">
        <v>501</v>
      </c>
      <c r="E226" s="10" t="s">
        <v>9</v>
      </c>
      <c r="F226" s="60">
        <f>SUM(F227)</f>
        <v>264.27046</v>
      </c>
      <c r="P226" s="27"/>
    </row>
    <row r="227" spans="1:16" ht="15">
      <c r="A227" s="46" t="s">
        <v>97</v>
      </c>
      <c r="B227" s="9">
        <v>951</v>
      </c>
      <c r="C227" s="10" t="s">
        <v>318</v>
      </c>
      <c r="D227" s="10" t="s">
        <v>501</v>
      </c>
      <c r="E227" s="10" t="s">
        <v>92</v>
      </c>
      <c r="F227" s="60">
        <v>264.27046</v>
      </c>
      <c r="P227" s="27"/>
    </row>
    <row r="228" spans="1:16" ht="30">
      <c r="A228" s="46" t="s">
        <v>431</v>
      </c>
      <c r="B228" s="9">
        <v>951</v>
      </c>
      <c r="C228" s="10" t="s">
        <v>318</v>
      </c>
      <c r="D228" s="10" t="s">
        <v>502</v>
      </c>
      <c r="E228" s="10" t="s">
        <v>9</v>
      </c>
      <c r="F228" s="60">
        <f>SUM(F229)</f>
        <v>20</v>
      </c>
      <c r="P228" s="27"/>
    </row>
    <row r="229" spans="1:16" ht="15">
      <c r="A229" s="46" t="s">
        <v>97</v>
      </c>
      <c r="B229" s="9">
        <v>951</v>
      </c>
      <c r="C229" s="10" t="s">
        <v>318</v>
      </c>
      <c r="D229" s="10" t="s">
        <v>502</v>
      </c>
      <c r="E229" s="10" t="s">
        <v>92</v>
      </c>
      <c r="F229" s="60">
        <v>20</v>
      </c>
      <c r="P229" s="27"/>
    </row>
    <row r="230" spans="1:16" ht="15">
      <c r="A230" s="49" t="s">
        <v>185</v>
      </c>
      <c r="B230" s="9">
        <v>951</v>
      </c>
      <c r="C230" s="10" t="s">
        <v>184</v>
      </c>
      <c r="D230" s="10" t="s">
        <v>189</v>
      </c>
      <c r="E230" s="13" t="s">
        <v>9</v>
      </c>
      <c r="F230" s="60">
        <f>SUM(F231)</f>
        <v>117.5</v>
      </c>
      <c r="P230" s="27"/>
    </row>
    <row r="231" spans="1:16" ht="33" customHeight="1">
      <c r="A231" s="43" t="s">
        <v>93</v>
      </c>
      <c r="B231" s="9">
        <v>951</v>
      </c>
      <c r="C231" s="10" t="s">
        <v>184</v>
      </c>
      <c r="D231" s="10" t="s">
        <v>190</v>
      </c>
      <c r="E231" s="13" t="s">
        <v>9</v>
      </c>
      <c r="F231" s="60">
        <f>SUM(F233)+F235</f>
        <v>117.5</v>
      </c>
      <c r="P231" s="27"/>
    </row>
    <row r="232" spans="1:16" ht="15">
      <c r="A232" s="40" t="s">
        <v>191</v>
      </c>
      <c r="B232" s="9">
        <v>951</v>
      </c>
      <c r="C232" s="10" t="s">
        <v>184</v>
      </c>
      <c r="D232" s="10" t="s">
        <v>192</v>
      </c>
      <c r="E232" s="13" t="s">
        <v>9</v>
      </c>
      <c r="F232" s="60">
        <f>SUM(F231)</f>
        <v>117.5</v>
      </c>
      <c r="P232" s="27"/>
    </row>
    <row r="233" spans="1:16" ht="33" customHeight="1">
      <c r="A233" s="49" t="s">
        <v>186</v>
      </c>
      <c r="B233" s="9">
        <v>951</v>
      </c>
      <c r="C233" s="10" t="s">
        <v>184</v>
      </c>
      <c r="D233" s="10" t="s">
        <v>236</v>
      </c>
      <c r="E233" s="13" t="s">
        <v>9</v>
      </c>
      <c r="F233" s="60">
        <f>SUM(F234)</f>
        <v>17.5</v>
      </c>
      <c r="P233" s="27"/>
    </row>
    <row r="234" spans="1:16" ht="30">
      <c r="A234" s="49" t="s">
        <v>96</v>
      </c>
      <c r="B234" s="9">
        <v>951</v>
      </c>
      <c r="C234" s="10" t="s">
        <v>184</v>
      </c>
      <c r="D234" s="10" t="s">
        <v>236</v>
      </c>
      <c r="E234" s="13" t="s">
        <v>91</v>
      </c>
      <c r="F234" s="60">
        <v>17.5</v>
      </c>
      <c r="P234" s="27"/>
    </row>
    <row r="235" spans="1:16" ht="30">
      <c r="A235" s="49" t="s">
        <v>372</v>
      </c>
      <c r="B235" s="9">
        <v>951</v>
      </c>
      <c r="C235" s="10" t="s">
        <v>184</v>
      </c>
      <c r="D235" s="10" t="s">
        <v>371</v>
      </c>
      <c r="E235" s="13" t="s">
        <v>9</v>
      </c>
      <c r="F235" s="60">
        <f>SUM(F236)</f>
        <v>100</v>
      </c>
      <c r="P235" s="27"/>
    </row>
    <row r="236" spans="1:16" ht="30">
      <c r="A236" s="49" t="s">
        <v>96</v>
      </c>
      <c r="B236" s="9">
        <v>951</v>
      </c>
      <c r="C236" s="10" t="s">
        <v>184</v>
      </c>
      <c r="D236" s="10" t="s">
        <v>371</v>
      </c>
      <c r="E236" s="13" t="s">
        <v>91</v>
      </c>
      <c r="F236" s="60">
        <v>100</v>
      </c>
      <c r="P236" s="27"/>
    </row>
    <row r="237" spans="1:16" ht="30">
      <c r="A237" s="49" t="s">
        <v>115</v>
      </c>
      <c r="B237" s="9">
        <v>951</v>
      </c>
      <c r="C237" s="10" t="s">
        <v>114</v>
      </c>
      <c r="D237" s="10" t="s">
        <v>189</v>
      </c>
      <c r="E237" s="13" t="s">
        <v>9</v>
      </c>
      <c r="F237" s="60">
        <f>SUM(F238)</f>
        <v>522.72073</v>
      </c>
      <c r="P237" s="27"/>
    </row>
    <row r="238" spans="1:16" ht="34.5" customHeight="1">
      <c r="A238" s="40" t="s">
        <v>93</v>
      </c>
      <c r="B238" s="9">
        <v>951</v>
      </c>
      <c r="C238" s="10" t="s">
        <v>114</v>
      </c>
      <c r="D238" s="10" t="s">
        <v>190</v>
      </c>
      <c r="E238" s="13" t="s">
        <v>9</v>
      </c>
      <c r="F238" s="60">
        <f>SUM(F240)</f>
        <v>522.72073</v>
      </c>
      <c r="P238" s="27"/>
    </row>
    <row r="239" spans="1:16" ht="15">
      <c r="A239" s="40" t="s">
        <v>191</v>
      </c>
      <c r="B239" s="9">
        <v>951</v>
      </c>
      <c r="C239" s="10" t="s">
        <v>114</v>
      </c>
      <c r="D239" s="10" t="s">
        <v>192</v>
      </c>
      <c r="E239" s="13" t="s">
        <v>9</v>
      </c>
      <c r="F239" s="60">
        <f>SUM(F238)</f>
        <v>522.72073</v>
      </c>
      <c r="P239" s="27"/>
    </row>
    <row r="240" spans="1:16" ht="60" customHeight="1">
      <c r="A240" s="40" t="s">
        <v>116</v>
      </c>
      <c r="B240" s="9">
        <v>951</v>
      </c>
      <c r="C240" s="10" t="s">
        <v>114</v>
      </c>
      <c r="D240" s="10" t="s">
        <v>237</v>
      </c>
      <c r="E240" s="13" t="s">
        <v>9</v>
      </c>
      <c r="F240" s="60">
        <f>SUM(F241:F242)</f>
        <v>522.72073</v>
      </c>
      <c r="P240" s="27"/>
    </row>
    <row r="241" spans="1:16" ht="15" customHeight="1">
      <c r="A241" s="46" t="s">
        <v>95</v>
      </c>
      <c r="B241" s="9">
        <v>951</v>
      </c>
      <c r="C241" s="10" t="s">
        <v>114</v>
      </c>
      <c r="D241" s="10" t="s">
        <v>237</v>
      </c>
      <c r="E241" s="13" t="s">
        <v>88</v>
      </c>
      <c r="F241" s="60">
        <v>522.72073</v>
      </c>
      <c r="P241" s="27"/>
    </row>
    <row r="242" spans="1:16" ht="33.75" customHeight="1" hidden="1">
      <c r="A242" s="49" t="s">
        <v>96</v>
      </c>
      <c r="B242" s="9">
        <v>951</v>
      </c>
      <c r="C242" s="10" t="s">
        <v>114</v>
      </c>
      <c r="D242" s="10" t="s">
        <v>237</v>
      </c>
      <c r="E242" s="13" t="s">
        <v>91</v>
      </c>
      <c r="F242" s="60"/>
      <c r="P242" s="27"/>
    </row>
    <row r="243" spans="1:6" ht="15">
      <c r="A243" s="45" t="s">
        <v>20</v>
      </c>
      <c r="B243" s="41">
        <v>951</v>
      </c>
      <c r="C243" s="42" t="s">
        <v>21</v>
      </c>
      <c r="D243" s="42" t="s">
        <v>189</v>
      </c>
      <c r="E243" s="42" t="s">
        <v>9</v>
      </c>
      <c r="F243" s="59">
        <f>SUM(F244+F256+F287+F313+F308+F319)</f>
        <v>72162.06845</v>
      </c>
    </row>
    <row r="244" spans="1:16" s="18" customFormat="1" ht="15">
      <c r="A244" s="49" t="s">
        <v>61</v>
      </c>
      <c r="B244" s="9">
        <v>951</v>
      </c>
      <c r="C244" s="10" t="s">
        <v>22</v>
      </c>
      <c r="D244" s="10" t="s">
        <v>189</v>
      </c>
      <c r="E244" s="10" t="s">
        <v>9</v>
      </c>
      <c r="F244" s="60">
        <f>SUM(F245)</f>
        <v>48718.04745</v>
      </c>
      <c r="G244" s="28"/>
      <c r="H244" s="28"/>
      <c r="I244" s="28"/>
      <c r="J244" s="28"/>
      <c r="K244" s="28"/>
      <c r="L244" s="28"/>
      <c r="M244" s="28"/>
      <c r="N244" s="28"/>
      <c r="O244" s="30"/>
      <c r="P244" s="29"/>
    </row>
    <row r="245" spans="1:16" s="18" customFormat="1" ht="45">
      <c r="A245" s="51" t="s">
        <v>512</v>
      </c>
      <c r="B245" s="9">
        <v>951</v>
      </c>
      <c r="C245" s="10" t="s">
        <v>22</v>
      </c>
      <c r="D245" s="10" t="s">
        <v>238</v>
      </c>
      <c r="E245" s="10" t="s">
        <v>9</v>
      </c>
      <c r="F245" s="60">
        <f>SUM(F246)</f>
        <v>48718.04745</v>
      </c>
      <c r="G245" s="28"/>
      <c r="H245" s="28"/>
      <c r="I245" s="28"/>
      <c r="J245" s="28"/>
      <c r="K245" s="28"/>
      <c r="L245" s="28"/>
      <c r="M245" s="28"/>
      <c r="N245" s="28"/>
      <c r="O245" s="30"/>
      <c r="P245" s="29"/>
    </row>
    <row r="246" spans="1:16" s="18" customFormat="1" ht="45">
      <c r="A246" s="55" t="s">
        <v>368</v>
      </c>
      <c r="B246" s="9">
        <v>951</v>
      </c>
      <c r="C246" s="10" t="s">
        <v>22</v>
      </c>
      <c r="D246" s="10" t="s">
        <v>298</v>
      </c>
      <c r="E246" s="10" t="s">
        <v>9</v>
      </c>
      <c r="F246" s="60">
        <f>F247</f>
        <v>48718.04745</v>
      </c>
      <c r="G246" s="28"/>
      <c r="H246" s="28"/>
      <c r="I246" s="28"/>
      <c r="J246" s="28"/>
      <c r="K246" s="28"/>
      <c r="L246" s="28"/>
      <c r="M246" s="28"/>
      <c r="N246" s="28"/>
      <c r="O246" s="30"/>
      <c r="P246" s="29"/>
    </row>
    <row r="247" spans="1:16" s="18" customFormat="1" ht="30">
      <c r="A247" s="49" t="s">
        <v>349</v>
      </c>
      <c r="B247" s="9">
        <v>951</v>
      </c>
      <c r="C247" s="10" t="s">
        <v>22</v>
      </c>
      <c r="D247" s="10" t="s">
        <v>299</v>
      </c>
      <c r="E247" s="10" t="s">
        <v>9</v>
      </c>
      <c r="F247" s="60">
        <f>F248+F250+F252+F254</f>
        <v>48718.04745</v>
      </c>
      <c r="G247" s="28"/>
      <c r="H247" s="28"/>
      <c r="I247" s="28"/>
      <c r="J247" s="28"/>
      <c r="K247" s="28"/>
      <c r="L247" s="28"/>
      <c r="M247" s="28"/>
      <c r="N247" s="28"/>
      <c r="O247" s="30"/>
      <c r="P247" s="29"/>
    </row>
    <row r="248" spans="1:16" s="18" customFormat="1" ht="30">
      <c r="A248" s="49" t="s">
        <v>347</v>
      </c>
      <c r="B248" s="9">
        <v>951</v>
      </c>
      <c r="C248" s="10" t="s">
        <v>22</v>
      </c>
      <c r="D248" s="10" t="s">
        <v>301</v>
      </c>
      <c r="E248" s="10" t="s">
        <v>9</v>
      </c>
      <c r="F248" s="60">
        <f>F249</f>
        <v>1675.928</v>
      </c>
      <c r="G248" s="28"/>
      <c r="H248" s="28"/>
      <c r="I248" s="28"/>
      <c r="J248" s="28"/>
      <c r="K248" s="28"/>
      <c r="L248" s="28"/>
      <c r="M248" s="28"/>
      <c r="N248" s="28"/>
      <c r="O248" s="30"/>
      <c r="P248" s="29"/>
    </row>
    <row r="249" spans="1:16" s="18" customFormat="1" ht="46.5" customHeight="1">
      <c r="A249" s="46" t="s">
        <v>445</v>
      </c>
      <c r="B249" s="9">
        <v>951</v>
      </c>
      <c r="C249" s="10" t="s">
        <v>22</v>
      </c>
      <c r="D249" s="10" t="s">
        <v>301</v>
      </c>
      <c r="E249" s="10" t="s">
        <v>404</v>
      </c>
      <c r="F249" s="60">
        <v>1675.928</v>
      </c>
      <c r="G249" s="28"/>
      <c r="H249" s="28"/>
      <c r="I249" s="28"/>
      <c r="J249" s="28"/>
      <c r="K249" s="28"/>
      <c r="L249" s="28"/>
      <c r="M249" s="28"/>
      <c r="N249" s="28"/>
      <c r="O249" s="30"/>
      <c r="P249" s="29"/>
    </row>
    <row r="250" spans="1:16" s="18" customFormat="1" ht="75" hidden="1">
      <c r="A250" s="68" t="s">
        <v>413</v>
      </c>
      <c r="B250" s="9">
        <v>951</v>
      </c>
      <c r="C250" s="10" t="s">
        <v>22</v>
      </c>
      <c r="D250" s="10" t="s">
        <v>412</v>
      </c>
      <c r="E250" s="10" t="s">
        <v>9</v>
      </c>
      <c r="F250" s="60">
        <f>SUM(F251)</f>
        <v>0</v>
      </c>
      <c r="G250" s="28"/>
      <c r="H250" s="28"/>
      <c r="I250" s="28"/>
      <c r="J250" s="28"/>
      <c r="K250" s="28"/>
      <c r="L250" s="28"/>
      <c r="M250" s="28"/>
      <c r="N250" s="28"/>
      <c r="O250" s="30"/>
      <c r="P250" s="29"/>
    </row>
    <row r="251" spans="1:16" s="18" customFormat="1" ht="30" hidden="1">
      <c r="A251" s="49" t="s">
        <v>96</v>
      </c>
      <c r="B251" s="9">
        <v>951</v>
      </c>
      <c r="C251" s="10" t="s">
        <v>22</v>
      </c>
      <c r="D251" s="10" t="s">
        <v>412</v>
      </c>
      <c r="E251" s="10" t="s">
        <v>91</v>
      </c>
      <c r="F251" s="60"/>
      <c r="G251" s="28"/>
      <c r="H251" s="28"/>
      <c r="I251" s="28"/>
      <c r="J251" s="28"/>
      <c r="K251" s="28"/>
      <c r="L251" s="28"/>
      <c r="M251" s="28"/>
      <c r="N251" s="28"/>
      <c r="O251" s="30"/>
      <c r="P251" s="29"/>
    </row>
    <row r="252" spans="1:16" s="18" customFormat="1" ht="90" hidden="1">
      <c r="A252" s="46" t="s">
        <v>433</v>
      </c>
      <c r="B252" s="9">
        <v>951</v>
      </c>
      <c r="C252" s="10" t="s">
        <v>22</v>
      </c>
      <c r="D252" s="10" t="s">
        <v>432</v>
      </c>
      <c r="E252" s="10" t="s">
        <v>9</v>
      </c>
      <c r="F252" s="60">
        <f>SUM(F253)</f>
        <v>0</v>
      </c>
      <c r="G252" s="28"/>
      <c r="H252" s="28"/>
      <c r="I252" s="28"/>
      <c r="J252" s="28"/>
      <c r="K252" s="28"/>
      <c r="L252" s="28"/>
      <c r="M252" s="28"/>
      <c r="N252" s="28"/>
      <c r="O252" s="30"/>
      <c r="P252" s="29"/>
    </row>
    <row r="253" spans="1:16" s="18" customFormat="1" ht="30" hidden="1">
      <c r="A253" s="49" t="s">
        <v>96</v>
      </c>
      <c r="B253" s="9">
        <v>951</v>
      </c>
      <c r="C253" s="10" t="s">
        <v>22</v>
      </c>
      <c r="D253" s="10" t="s">
        <v>432</v>
      </c>
      <c r="E253" s="10" t="s">
        <v>91</v>
      </c>
      <c r="F253" s="60"/>
      <c r="G253" s="28"/>
      <c r="H253" s="28"/>
      <c r="I253" s="28"/>
      <c r="J253" s="28"/>
      <c r="K253" s="28"/>
      <c r="L253" s="28"/>
      <c r="M253" s="28"/>
      <c r="N253" s="28"/>
      <c r="O253" s="30"/>
      <c r="P253" s="29"/>
    </row>
    <row r="254" spans="1:16" s="18" customFormat="1" ht="90" customHeight="1">
      <c r="A254" s="79" t="s">
        <v>475</v>
      </c>
      <c r="B254" s="9">
        <v>951</v>
      </c>
      <c r="C254" s="10" t="s">
        <v>22</v>
      </c>
      <c r="D254" s="10" t="s">
        <v>492</v>
      </c>
      <c r="E254" s="10" t="s">
        <v>9</v>
      </c>
      <c r="F254" s="60">
        <f>SUM(F255)</f>
        <v>47042.11945</v>
      </c>
      <c r="G254" s="28"/>
      <c r="H254" s="28"/>
      <c r="I254" s="28"/>
      <c r="J254" s="28"/>
      <c r="K254" s="28"/>
      <c r="L254" s="28"/>
      <c r="M254" s="28"/>
      <c r="N254" s="28"/>
      <c r="O254" s="30"/>
      <c r="P254" s="29"/>
    </row>
    <row r="255" spans="1:16" s="18" customFormat="1" ht="46.5" customHeight="1">
      <c r="A255" s="46" t="s">
        <v>445</v>
      </c>
      <c r="B255" s="9">
        <v>951</v>
      </c>
      <c r="C255" s="10" t="s">
        <v>22</v>
      </c>
      <c r="D255" s="10" t="s">
        <v>492</v>
      </c>
      <c r="E255" s="10" t="s">
        <v>404</v>
      </c>
      <c r="F255" s="60">
        <v>47042.11945</v>
      </c>
      <c r="G255" s="28"/>
      <c r="H255" s="28"/>
      <c r="I255" s="28"/>
      <c r="J255" s="28"/>
      <c r="K255" s="28"/>
      <c r="L255" s="28"/>
      <c r="M255" s="28"/>
      <c r="N255" s="28"/>
      <c r="O255" s="30"/>
      <c r="P255" s="29"/>
    </row>
    <row r="256" spans="1:6" ht="15">
      <c r="A256" s="46" t="s">
        <v>23</v>
      </c>
      <c r="B256" s="9">
        <v>951</v>
      </c>
      <c r="C256" s="10" t="s">
        <v>24</v>
      </c>
      <c r="D256" s="10" t="s">
        <v>189</v>
      </c>
      <c r="E256" s="10" t="s">
        <v>9</v>
      </c>
      <c r="F256" s="60">
        <f>SUM(F275+F257)</f>
        <v>561</v>
      </c>
    </row>
    <row r="257" spans="1:6" ht="45">
      <c r="A257" s="46" t="s">
        <v>513</v>
      </c>
      <c r="B257" s="9">
        <v>951</v>
      </c>
      <c r="C257" s="10" t="s">
        <v>24</v>
      </c>
      <c r="D257" s="10" t="s">
        <v>238</v>
      </c>
      <c r="E257" s="10" t="s">
        <v>9</v>
      </c>
      <c r="F257" s="60">
        <f>SUM(F261+F259+F263+F265+F267+F271)</f>
        <v>561</v>
      </c>
    </row>
    <row r="258" spans="1:6" ht="45">
      <c r="A258" s="46" t="s">
        <v>239</v>
      </c>
      <c r="B258" s="9">
        <v>951</v>
      </c>
      <c r="C258" s="10" t="s">
        <v>24</v>
      </c>
      <c r="D258" s="10" t="s">
        <v>240</v>
      </c>
      <c r="E258" s="10" t="s">
        <v>9</v>
      </c>
      <c r="F258" s="60">
        <f>SUM(F257)</f>
        <v>561</v>
      </c>
    </row>
    <row r="259" spans="1:6" ht="45" hidden="1">
      <c r="A259" s="46" t="s">
        <v>165</v>
      </c>
      <c r="B259" s="9">
        <v>951</v>
      </c>
      <c r="C259" s="10" t="s">
        <v>24</v>
      </c>
      <c r="D259" s="10" t="s">
        <v>241</v>
      </c>
      <c r="E259" s="10" t="s">
        <v>9</v>
      </c>
      <c r="F259" s="60">
        <f>F260</f>
        <v>0</v>
      </c>
    </row>
    <row r="260" spans="1:6" ht="30" hidden="1">
      <c r="A260" s="51" t="s">
        <v>140</v>
      </c>
      <c r="B260" s="9">
        <v>951</v>
      </c>
      <c r="C260" s="10" t="s">
        <v>24</v>
      </c>
      <c r="D260" s="10" t="s">
        <v>241</v>
      </c>
      <c r="E260" s="10" t="s">
        <v>101</v>
      </c>
      <c r="F260" s="60"/>
    </row>
    <row r="261" spans="1:6" ht="45" hidden="1">
      <c r="A261" s="46" t="s">
        <v>166</v>
      </c>
      <c r="B261" s="9">
        <v>951</v>
      </c>
      <c r="C261" s="10" t="s">
        <v>24</v>
      </c>
      <c r="D261" s="10" t="s">
        <v>242</v>
      </c>
      <c r="E261" s="10" t="s">
        <v>9</v>
      </c>
      <c r="F261" s="60">
        <f>SUM(F262)</f>
        <v>0</v>
      </c>
    </row>
    <row r="262" spans="1:6" ht="30" hidden="1">
      <c r="A262" s="51" t="s">
        <v>140</v>
      </c>
      <c r="B262" s="9">
        <v>951</v>
      </c>
      <c r="C262" s="10" t="s">
        <v>24</v>
      </c>
      <c r="D262" s="10" t="s">
        <v>242</v>
      </c>
      <c r="E262" s="10" t="s">
        <v>101</v>
      </c>
      <c r="F262" s="60"/>
    </row>
    <row r="263" spans="1:6" ht="30" hidden="1">
      <c r="A263" s="46" t="s">
        <v>66</v>
      </c>
      <c r="B263" s="9">
        <v>951</v>
      </c>
      <c r="C263" s="10" t="s">
        <v>24</v>
      </c>
      <c r="D263" s="10" t="s">
        <v>243</v>
      </c>
      <c r="E263" s="10" t="s">
        <v>9</v>
      </c>
      <c r="F263" s="60">
        <f>F264</f>
        <v>0</v>
      </c>
    </row>
    <row r="264" spans="1:6" ht="30" hidden="1">
      <c r="A264" s="51" t="s">
        <v>140</v>
      </c>
      <c r="B264" s="9">
        <v>951</v>
      </c>
      <c r="C264" s="10" t="s">
        <v>24</v>
      </c>
      <c r="D264" s="10" t="s">
        <v>243</v>
      </c>
      <c r="E264" s="10" t="s">
        <v>101</v>
      </c>
      <c r="F264" s="60"/>
    </row>
    <row r="265" spans="1:6" ht="60" hidden="1">
      <c r="A265" s="46" t="s">
        <v>62</v>
      </c>
      <c r="B265" s="9">
        <v>951</v>
      </c>
      <c r="C265" s="10" t="s">
        <v>24</v>
      </c>
      <c r="D265" s="10" t="s">
        <v>244</v>
      </c>
      <c r="E265" s="10" t="s">
        <v>9</v>
      </c>
      <c r="F265" s="60">
        <f>F266</f>
        <v>0</v>
      </c>
    </row>
    <row r="266" spans="1:6" ht="30" hidden="1">
      <c r="A266" s="51" t="s">
        <v>140</v>
      </c>
      <c r="B266" s="9">
        <v>951</v>
      </c>
      <c r="C266" s="10" t="s">
        <v>24</v>
      </c>
      <c r="D266" s="10" t="s">
        <v>244</v>
      </c>
      <c r="E266" s="10" t="s">
        <v>101</v>
      </c>
      <c r="F266" s="60"/>
    </row>
    <row r="267" spans="1:6" ht="45">
      <c r="A267" s="55" t="s">
        <v>366</v>
      </c>
      <c r="B267" s="9">
        <v>951</v>
      </c>
      <c r="C267" s="10" t="s">
        <v>24</v>
      </c>
      <c r="D267" s="10" t="s">
        <v>245</v>
      </c>
      <c r="E267" s="10" t="s">
        <v>9</v>
      </c>
      <c r="F267" s="60">
        <f>F269</f>
        <v>561</v>
      </c>
    </row>
    <row r="268" spans="1:6" ht="30">
      <c r="A268" s="55" t="s">
        <v>246</v>
      </c>
      <c r="B268" s="9">
        <v>951</v>
      </c>
      <c r="C268" s="10" t="s">
        <v>24</v>
      </c>
      <c r="D268" s="10" t="s">
        <v>302</v>
      </c>
      <c r="E268" s="10" t="s">
        <v>9</v>
      </c>
      <c r="F268" s="60">
        <f>SUM(F267)</f>
        <v>561</v>
      </c>
    </row>
    <row r="269" spans="1:6" ht="15">
      <c r="A269" s="46" t="s">
        <v>247</v>
      </c>
      <c r="B269" s="9">
        <v>951</v>
      </c>
      <c r="C269" s="10" t="s">
        <v>24</v>
      </c>
      <c r="D269" s="10" t="s">
        <v>248</v>
      </c>
      <c r="E269" s="10" t="s">
        <v>9</v>
      </c>
      <c r="F269" s="60">
        <f>F270</f>
        <v>561</v>
      </c>
    </row>
    <row r="270" spans="1:6" ht="45">
      <c r="A270" s="46" t="s">
        <v>445</v>
      </c>
      <c r="B270" s="9">
        <v>951</v>
      </c>
      <c r="C270" s="10" t="s">
        <v>24</v>
      </c>
      <c r="D270" s="10" t="s">
        <v>248</v>
      </c>
      <c r="E270" s="10" t="s">
        <v>404</v>
      </c>
      <c r="F270" s="60">
        <v>561</v>
      </c>
    </row>
    <row r="271" spans="1:6" ht="30" hidden="1">
      <c r="A271" s="55" t="s">
        <v>167</v>
      </c>
      <c r="B271" s="9">
        <v>951</v>
      </c>
      <c r="C271" s="10" t="s">
        <v>24</v>
      </c>
      <c r="D271" s="10" t="s">
        <v>249</v>
      </c>
      <c r="E271" s="10" t="s">
        <v>9</v>
      </c>
      <c r="F271" s="60">
        <f>F274</f>
        <v>0</v>
      </c>
    </row>
    <row r="272" spans="1:6" ht="15" hidden="1">
      <c r="A272" s="46" t="s">
        <v>250</v>
      </c>
      <c r="B272" s="9">
        <v>951</v>
      </c>
      <c r="C272" s="10" t="s">
        <v>24</v>
      </c>
      <c r="D272" s="10" t="s">
        <v>252</v>
      </c>
      <c r="E272" s="10" t="s">
        <v>9</v>
      </c>
      <c r="F272" s="60">
        <f>SUM(F271)</f>
        <v>0</v>
      </c>
    </row>
    <row r="273" spans="1:6" ht="15" hidden="1">
      <c r="A273" s="46" t="s">
        <v>251</v>
      </c>
      <c r="B273" s="9">
        <v>951</v>
      </c>
      <c r="C273" s="10" t="s">
        <v>24</v>
      </c>
      <c r="D273" s="10" t="s">
        <v>253</v>
      </c>
      <c r="E273" s="10" t="s">
        <v>9</v>
      </c>
      <c r="F273" s="60">
        <f>F274</f>
        <v>0</v>
      </c>
    </row>
    <row r="274" spans="1:6" ht="30" hidden="1">
      <c r="A274" s="51" t="s">
        <v>140</v>
      </c>
      <c r="B274" s="9">
        <v>951</v>
      </c>
      <c r="C274" s="10" t="s">
        <v>24</v>
      </c>
      <c r="D274" s="10" t="s">
        <v>253</v>
      </c>
      <c r="E274" s="10" t="s">
        <v>101</v>
      </c>
      <c r="F274" s="60"/>
    </row>
    <row r="275" spans="1:6" ht="45" hidden="1">
      <c r="A275" s="46" t="s">
        <v>157</v>
      </c>
      <c r="B275" s="9">
        <v>951</v>
      </c>
      <c r="C275" s="10" t="s">
        <v>24</v>
      </c>
      <c r="D275" s="10" t="s">
        <v>254</v>
      </c>
      <c r="E275" s="10" t="s">
        <v>9</v>
      </c>
      <c r="F275" s="60">
        <f>SUM(F277)</f>
        <v>0</v>
      </c>
    </row>
    <row r="276" spans="1:6" ht="45" hidden="1">
      <c r="A276" s="46" t="s">
        <v>255</v>
      </c>
      <c r="B276" s="9">
        <v>951</v>
      </c>
      <c r="C276" s="10" t="s">
        <v>24</v>
      </c>
      <c r="D276" s="10" t="s">
        <v>256</v>
      </c>
      <c r="E276" s="10" t="s">
        <v>9</v>
      </c>
      <c r="F276" s="60">
        <f>SUM(F275)</f>
        <v>0</v>
      </c>
    </row>
    <row r="277" spans="1:6" ht="60" hidden="1">
      <c r="A277" s="46" t="s">
        <v>158</v>
      </c>
      <c r="B277" s="9">
        <v>951</v>
      </c>
      <c r="C277" s="10" t="s">
        <v>24</v>
      </c>
      <c r="D277" s="10" t="s">
        <v>257</v>
      </c>
      <c r="E277" s="10" t="s">
        <v>9</v>
      </c>
      <c r="F277" s="60">
        <f>SUM(F278)</f>
        <v>0</v>
      </c>
    </row>
    <row r="278" spans="1:6" ht="30" hidden="1">
      <c r="A278" s="51" t="s">
        <v>140</v>
      </c>
      <c r="B278" s="9">
        <v>951</v>
      </c>
      <c r="C278" s="10" t="s">
        <v>24</v>
      </c>
      <c r="D278" s="10" t="s">
        <v>257</v>
      </c>
      <c r="E278" s="10" t="s">
        <v>101</v>
      </c>
      <c r="F278" s="60"/>
    </row>
    <row r="279" spans="1:6" ht="15" hidden="1">
      <c r="A279" s="46" t="s">
        <v>47</v>
      </c>
      <c r="B279" s="9">
        <v>951</v>
      </c>
      <c r="C279" s="10" t="s">
        <v>48</v>
      </c>
      <c r="D279" s="10" t="s">
        <v>189</v>
      </c>
      <c r="E279" s="10" t="s">
        <v>9</v>
      </c>
      <c r="F279" s="60">
        <f>SUM(F280)</f>
        <v>0</v>
      </c>
    </row>
    <row r="280" spans="1:6" ht="45" hidden="1">
      <c r="A280" s="46" t="s">
        <v>159</v>
      </c>
      <c r="B280" s="9">
        <v>951</v>
      </c>
      <c r="C280" s="10" t="s">
        <v>48</v>
      </c>
      <c r="D280" s="10" t="s">
        <v>238</v>
      </c>
      <c r="E280" s="10" t="s">
        <v>9</v>
      </c>
      <c r="F280" s="60">
        <f>SUM(F281)</f>
        <v>0</v>
      </c>
    </row>
    <row r="281" spans="1:6" ht="60" hidden="1">
      <c r="A281" s="55" t="s">
        <v>169</v>
      </c>
      <c r="B281" s="9">
        <v>951</v>
      </c>
      <c r="C281" s="10" t="s">
        <v>48</v>
      </c>
      <c r="D281" s="10" t="s">
        <v>258</v>
      </c>
      <c r="E281" s="10" t="s">
        <v>9</v>
      </c>
      <c r="F281" s="60">
        <f>SUM(F285+F283)</f>
        <v>0</v>
      </c>
    </row>
    <row r="282" spans="1:6" ht="45" hidden="1">
      <c r="A282" s="55" t="s">
        <v>259</v>
      </c>
      <c r="B282" s="9">
        <v>951</v>
      </c>
      <c r="C282" s="10" t="s">
        <v>48</v>
      </c>
      <c r="D282" s="10" t="s">
        <v>261</v>
      </c>
      <c r="E282" s="10" t="s">
        <v>9</v>
      </c>
      <c r="F282" s="60">
        <f>SUM(F281)</f>
        <v>0</v>
      </c>
    </row>
    <row r="283" spans="1:6" ht="30" hidden="1">
      <c r="A283" s="46" t="s">
        <v>260</v>
      </c>
      <c r="B283" s="9">
        <v>951</v>
      </c>
      <c r="C283" s="10" t="s">
        <v>48</v>
      </c>
      <c r="D283" s="10" t="s">
        <v>262</v>
      </c>
      <c r="E283" s="10" t="s">
        <v>9</v>
      </c>
      <c r="F283" s="60">
        <f>SUM(F284)</f>
        <v>0</v>
      </c>
    </row>
    <row r="284" spans="1:6" ht="30" hidden="1">
      <c r="A284" s="46" t="s">
        <v>96</v>
      </c>
      <c r="B284" s="9">
        <v>951</v>
      </c>
      <c r="C284" s="10" t="s">
        <v>48</v>
      </c>
      <c r="D284" s="10" t="s">
        <v>262</v>
      </c>
      <c r="E284" s="10" t="s">
        <v>101</v>
      </c>
      <c r="F284" s="60"/>
    </row>
    <row r="285" spans="1:6" ht="60" hidden="1">
      <c r="A285" s="46" t="s">
        <v>111</v>
      </c>
      <c r="B285" s="9">
        <v>951</v>
      </c>
      <c r="C285" s="10" t="s">
        <v>48</v>
      </c>
      <c r="D285" s="10" t="s">
        <v>168</v>
      </c>
      <c r="E285" s="10" t="s">
        <v>9</v>
      </c>
      <c r="F285" s="60">
        <f>SUM(F286)</f>
        <v>0</v>
      </c>
    </row>
    <row r="286" spans="1:6" ht="30" hidden="1">
      <c r="A286" s="51" t="s">
        <v>140</v>
      </c>
      <c r="B286" s="9">
        <v>951</v>
      </c>
      <c r="C286" s="10" t="s">
        <v>48</v>
      </c>
      <c r="D286" s="10" t="s">
        <v>168</v>
      </c>
      <c r="E286" s="10" t="s">
        <v>101</v>
      </c>
      <c r="F286" s="60">
        <v>0</v>
      </c>
    </row>
    <row r="287" spans="1:6" ht="15">
      <c r="A287" s="55" t="s">
        <v>339</v>
      </c>
      <c r="B287" s="9">
        <v>951</v>
      </c>
      <c r="C287" s="10" t="s">
        <v>338</v>
      </c>
      <c r="D287" s="10" t="s">
        <v>189</v>
      </c>
      <c r="E287" s="10" t="s">
        <v>9</v>
      </c>
      <c r="F287" s="60">
        <f>SUM(F292+F288)</f>
        <v>19992.201999999997</v>
      </c>
    </row>
    <row r="288" spans="1:6" ht="45" hidden="1">
      <c r="A288" s="46" t="s">
        <v>351</v>
      </c>
      <c r="B288" s="9">
        <v>951</v>
      </c>
      <c r="C288" s="10" t="s">
        <v>338</v>
      </c>
      <c r="D288" s="10" t="s">
        <v>238</v>
      </c>
      <c r="E288" s="10" t="s">
        <v>9</v>
      </c>
      <c r="F288" s="60">
        <f>SUM(F289)</f>
        <v>0</v>
      </c>
    </row>
    <row r="289" spans="1:6" ht="45" hidden="1">
      <c r="A289" s="46" t="s">
        <v>239</v>
      </c>
      <c r="B289" s="9">
        <v>951</v>
      </c>
      <c r="C289" s="10" t="s">
        <v>338</v>
      </c>
      <c r="D289" s="10" t="s">
        <v>240</v>
      </c>
      <c r="E289" s="10" t="s">
        <v>9</v>
      </c>
      <c r="F289" s="60">
        <f>SUM(F290)</f>
        <v>0</v>
      </c>
    </row>
    <row r="290" spans="1:6" ht="15" hidden="1">
      <c r="A290" s="46" t="s">
        <v>381</v>
      </c>
      <c r="B290" s="9">
        <v>951</v>
      </c>
      <c r="C290" s="10" t="s">
        <v>338</v>
      </c>
      <c r="D290" s="10" t="s">
        <v>382</v>
      </c>
      <c r="E290" s="10" t="s">
        <v>9</v>
      </c>
      <c r="F290" s="60">
        <f>SUM(F291)</f>
        <v>0</v>
      </c>
    </row>
    <row r="291" spans="1:6" ht="30" hidden="1">
      <c r="A291" s="49" t="s">
        <v>96</v>
      </c>
      <c r="B291" s="9">
        <v>951</v>
      </c>
      <c r="C291" s="10" t="s">
        <v>338</v>
      </c>
      <c r="D291" s="10" t="s">
        <v>382</v>
      </c>
      <c r="E291" s="10" t="s">
        <v>91</v>
      </c>
      <c r="F291" s="60"/>
    </row>
    <row r="292" spans="1:6" ht="48" customHeight="1">
      <c r="A292" s="46" t="s">
        <v>352</v>
      </c>
      <c r="B292" s="9">
        <v>951</v>
      </c>
      <c r="C292" s="10" t="s">
        <v>338</v>
      </c>
      <c r="D292" s="10" t="s">
        <v>254</v>
      </c>
      <c r="E292" s="10" t="s">
        <v>9</v>
      </c>
      <c r="F292" s="60">
        <f>SUM(F293+F296+F303)</f>
        <v>19992.201999999997</v>
      </c>
    </row>
    <row r="293" spans="1:6" ht="45">
      <c r="A293" s="46" t="s">
        <v>255</v>
      </c>
      <c r="B293" s="9">
        <v>951</v>
      </c>
      <c r="C293" s="10" t="s">
        <v>338</v>
      </c>
      <c r="D293" s="10" t="s">
        <v>256</v>
      </c>
      <c r="E293" s="10" t="s">
        <v>9</v>
      </c>
      <c r="F293" s="60">
        <f>SUM(F294+F306+F299+F301)</f>
        <v>19982.201999999997</v>
      </c>
    </row>
    <row r="294" spans="1:6" ht="48.75" customHeight="1">
      <c r="A294" s="46" t="s">
        <v>158</v>
      </c>
      <c r="B294" s="9">
        <v>951</v>
      </c>
      <c r="C294" s="10" t="s">
        <v>338</v>
      </c>
      <c r="D294" s="10" t="s">
        <v>257</v>
      </c>
      <c r="E294" s="10" t="s">
        <v>9</v>
      </c>
      <c r="F294" s="60">
        <f>SUM(F295)</f>
        <v>17139.3</v>
      </c>
    </row>
    <row r="295" spans="1:6" ht="36" customHeight="1">
      <c r="A295" s="55" t="s">
        <v>140</v>
      </c>
      <c r="B295" s="9">
        <v>951</v>
      </c>
      <c r="C295" s="10" t="s">
        <v>338</v>
      </c>
      <c r="D295" s="10" t="s">
        <v>257</v>
      </c>
      <c r="E295" s="10" t="s">
        <v>101</v>
      </c>
      <c r="F295" s="60">
        <v>17139.3</v>
      </c>
    </row>
    <row r="296" spans="1:25" ht="90" hidden="1">
      <c r="A296" s="55" t="s">
        <v>434</v>
      </c>
      <c r="B296" s="9">
        <v>951</v>
      </c>
      <c r="C296" s="10" t="s">
        <v>338</v>
      </c>
      <c r="D296" s="10" t="s">
        <v>451</v>
      </c>
      <c r="E296" s="10" t="s">
        <v>9</v>
      </c>
      <c r="F296" s="60">
        <f>SUM(F297:F298)</f>
        <v>0</v>
      </c>
      <c r="Y296" s="76"/>
    </row>
    <row r="297" spans="1:6" ht="30" hidden="1">
      <c r="A297" s="46" t="s">
        <v>96</v>
      </c>
      <c r="B297" s="9">
        <v>951</v>
      </c>
      <c r="C297" s="10" t="s">
        <v>338</v>
      </c>
      <c r="D297" s="10" t="s">
        <v>451</v>
      </c>
      <c r="E297" s="10" t="s">
        <v>91</v>
      </c>
      <c r="F297" s="60"/>
    </row>
    <row r="298" spans="1:23" ht="30" hidden="1">
      <c r="A298" s="55" t="s">
        <v>140</v>
      </c>
      <c r="B298" s="9">
        <v>951</v>
      </c>
      <c r="C298" s="10" t="s">
        <v>338</v>
      </c>
      <c r="D298" s="10" t="s">
        <v>451</v>
      </c>
      <c r="E298" s="10" t="s">
        <v>101</v>
      </c>
      <c r="F298" s="60"/>
      <c r="W298" s="75"/>
    </row>
    <row r="299" spans="1:23" ht="75">
      <c r="A299" s="55" t="s">
        <v>530</v>
      </c>
      <c r="B299" s="9">
        <v>951</v>
      </c>
      <c r="C299" s="10" t="s">
        <v>338</v>
      </c>
      <c r="D299" s="10" t="s">
        <v>479</v>
      </c>
      <c r="E299" s="10" t="s">
        <v>9</v>
      </c>
      <c r="F299" s="60">
        <f>F300</f>
        <v>2814.47298</v>
      </c>
      <c r="W299" s="75"/>
    </row>
    <row r="300" spans="1:23" ht="30">
      <c r="A300" s="55" t="s">
        <v>140</v>
      </c>
      <c r="B300" s="9">
        <v>951</v>
      </c>
      <c r="C300" s="10" t="s">
        <v>338</v>
      </c>
      <c r="D300" s="10" t="s">
        <v>479</v>
      </c>
      <c r="E300" s="10" t="s">
        <v>101</v>
      </c>
      <c r="F300" s="60">
        <v>2814.47298</v>
      </c>
      <c r="W300" s="75"/>
    </row>
    <row r="301" spans="1:23" ht="93" customHeight="1">
      <c r="A301" s="55" t="s">
        <v>509</v>
      </c>
      <c r="B301" s="9">
        <v>951</v>
      </c>
      <c r="C301" s="10" t="s">
        <v>338</v>
      </c>
      <c r="D301" s="10" t="s">
        <v>495</v>
      </c>
      <c r="E301" s="10" t="s">
        <v>9</v>
      </c>
      <c r="F301" s="60">
        <f>F302</f>
        <v>28.42902</v>
      </c>
      <c r="W301" s="75"/>
    </row>
    <row r="302" spans="1:23" ht="30">
      <c r="A302" s="55" t="s">
        <v>140</v>
      </c>
      <c r="B302" s="9">
        <v>951</v>
      </c>
      <c r="C302" s="10" t="s">
        <v>338</v>
      </c>
      <c r="D302" s="10" t="s">
        <v>495</v>
      </c>
      <c r="E302" s="10" t="s">
        <v>101</v>
      </c>
      <c r="F302" s="60">
        <v>28.42902</v>
      </c>
      <c r="W302" s="75"/>
    </row>
    <row r="303" spans="1:6" ht="75">
      <c r="A303" s="55" t="s">
        <v>435</v>
      </c>
      <c r="B303" s="9">
        <v>951</v>
      </c>
      <c r="C303" s="10" t="s">
        <v>338</v>
      </c>
      <c r="D303" s="10" t="s">
        <v>493</v>
      </c>
      <c r="E303" s="10" t="s">
        <v>9</v>
      </c>
      <c r="F303" s="60">
        <f>SUM(F304:F305)</f>
        <v>10</v>
      </c>
    </row>
    <row r="304" spans="1:6" ht="30.75" customHeight="1">
      <c r="A304" s="46" t="s">
        <v>96</v>
      </c>
      <c r="B304" s="9">
        <v>951</v>
      </c>
      <c r="C304" s="10" t="s">
        <v>338</v>
      </c>
      <c r="D304" s="10" t="s">
        <v>493</v>
      </c>
      <c r="E304" s="10" t="s">
        <v>91</v>
      </c>
      <c r="F304" s="60">
        <v>10</v>
      </c>
    </row>
    <row r="305" spans="1:6" ht="30" hidden="1">
      <c r="A305" s="55" t="s">
        <v>140</v>
      </c>
      <c r="B305" s="9">
        <v>951</v>
      </c>
      <c r="C305" s="10" t="s">
        <v>338</v>
      </c>
      <c r="D305" s="10" t="s">
        <v>493</v>
      </c>
      <c r="E305" s="10" t="s">
        <v>101</v>
      </c>
      <c r="F305" s="60"/>
    </row>
    <row r="306" spans="1:6" ht="60" hidden="1">
      <c r="A306" s="55" t="s">
        <v>385</v>
      </c>
      <c r="B306" s="9">
        <v>951</v>
      </c>
      <c r="C306" s="10" t="s">
        <v>338</v>
      </c>
      <c r="D306" s="10" t="s">
        <v>386</v>
      </c>
      <c r="E306" s="10" t="s">
        <v>9</v>
      </c>
      <c r="F306" s="60">
        <f>F307</f>
        <v>0</v>
      </c>
    </row>
    <row r="307" spans="1:6" ht="30" hidden="1">
      <c r="A307" s="55" t="s">
        <v>140</v>
      </c>
      <c r="B307" s="9">
        <v>951</v>
      </c>
      <c r="C307" s="10" t="s">
        <v>338</v>
      </c>
      <c r="D307" s="10" t="s">
        <v>386</v>
      </c>
      <c r="E307" s="10" t="s">
        <v>101</v>
      </c>
      <c r="F307" s="60"/>
    </row>
    <row r="308" spans="1:6" ht="30">
      <c r="A308" s="46" t="s">
        <v>417</v>
      </c>
      <c r="B308" s="9">
        <v>951</v>
      </c>
      <c r="C308" s="10" t="s">
        <v>416</v>
      </c>
      <c r="D308" s="10" t="s">
        <v>189</v>
      </c>
      <c r="E308" s="10" t="s">
        <v>9</v>
      </c>
      <c r="F308" s="60">
        <f>SUM(F309)</f>
        <v>85</v>
      </c>
    </row>
    <row r="309" spans="1:6" ht="45">
      <c r="A309" s="43" t="s">
        <v>354</v>
      </c>
      <c r="B309" s="9">
        <v>951</v>
      </c>
      <c r="C309" s="10" t="s">
        <v>416</v>
      </c>
      <c r="D309" s="10" t="s">
        <v>270</v>
      </c>
      <c r="E309" s="10" t="s">
        <v>9</v>
      </c>
      <c r="F309" s="67">
        <f>SUM(F310)</f>
        <v>85</v>
      </c>
    </row>
    <row r="310" spans="1:6" ht="15">
      <c r="A310" s="43" t="s">
        <v>271</v>
      </c>
      <c r="B310" s="9">
        <v>951</v>
      </c>
      <c r="C310" s="10" t="s">
        <v>416</v>
      </c>
      <c r="D310" s="10" t="s">
        <v>272</v>
      </c>
      <c r="E310" s="10" t="s">
        <v>9</v>
      </c>
      <c r="F310" s="67">
        <f>SUM(F311)</f>
        <v>85</v>
      </c>
    </row>
    <row r="311" spans="1:6" ht="45">
      <c r="A311" s="46" t="s">
        <v>395</v>
      </c>
      <c r="B311" s="9">
        <v>951</v>
      </c>
      <c r="C311" s="10" t="s">
        <v>416</v>
      </c>
      <c r="D311" s="14" t="s">
        <v>391</v>
      </c>
      <c r="E311" s="10" t="s">
        <v>9</v>
      </c>
      <c r="F311" s="67">
        <f>SUM(F312)</f>
        <v>85</v>
      </c>
    </row>
    <row r="312" spans="1:6" ht="30">
      <c r="A312" s="46" t="s">
        <v>96</v>
      </c>
      <c r="B312" s="9">
        <v>951</v>
      </c>
      <c r="C312" s="10" t="s">
        <v>416</v>
      </c>
      <c r="D312" s="14" t="s">
        <v>391</v>
      </c>
      <c r="E312" s="10" t="s">
        <v>91</v>
      </c>
      <c r="F312" s="67">
        <v>85</v>
      </c>
    </row>
    <row r="313" spans="1:6" ht="15">
      <c r="A313" s="46" t="s">
        <v>47</v>
      </c>
      <c r="B313" s="9">
        <v>951</v>
      </c>
      <c r="C313" s="10" t="s">
        <v>48</v>
      </c>
      <c r="D313" s="10" t="s">
        <v>189</v>
      </c>
      <c r="E313" s="10" t="s">
        <v>9</v>
      </c>
      <c r="F313" s="60">
        <f>SUM(F314)</f>
        <v>200</v>
      </c>
    </row>
    <row r="314" spans="1:6" ht="47.25" customHeight="1">
      <c r="A314" s="53" t="s">
        <v>353</v>
      </c>
      <c r="B314" s="9">
        <v>951</v>
      </c>
      <c r="C314" s="10" t="s">
        <v>48</v>
      </c>
      <c r="D314" s="10" t="s">
        <v>254</v>
      </c>
      <c r="E314" s="10" t="s">
        <v>9</v>
      </c>
      <c r="F314" s="60">
        <f>SUM(F315)</f>
        <v>200</v>
      </c>
    </row>
    <row r="315" spans="1:6" ht="45">
      <c r="A315" s="46" t="s">
        <v>255</v>
      </c>
      <c r="B315" s="9">
        <v>951</v>
      </c>
      <c r="C315" s="10" t="s">
        <v>48</v>
      </c>
      <c r="D315" s="10" t="s">
        <v>256</v>
      </c>
      <c r="E315" s="10" t="s">
        <v>9</v>
      </c>
      <c r="F315" s="60">
        <f>SUM(F316)</f>
        <v>200</v>
      </c>
    </row>
    <row r="316" spans="1:6" ht="33" customHeight="1">
      <c r="A316" s="46" t="s">
        <v>494</v>
      </c>
      <c r="B316" s="9">
        <v>951</v>
      </c>
      <c r="C316" s="10" t="s">
        <v>48</v>
      </c>
      <c r="D316" s="10" t="s">
        <v>321</v>
      </c>
      <c r="E316" s="10" t="s">
        <v>9</v>
      </c>
      <c r="F316" s="60">
        <f>SUM(F318+F317)</f>
        <v>200</v>
      </c>
    </row>
    <row r="317" spans="1:6" ht="30" hidden="1">
      <c r="A317" s="49" t="s">
        <v>96</v>
      </c>
      <c r="B317" s="9">
        <v>951</v>
      </c>
      <c r="C317" s="10" t="s">
        <v>48</v>
      </c>
      <c r="D317" s="10" t="s">
        <v>321</v>
      </c>
      <c r="E317" s="10" t="s">
        <v>91</v>
      </c>
      <c r="F317" s="60"/>
    </row>
    <row r="318" spans="1:6" ht="15">
      <c r="A318" s="46" t="s">
        <v>104</v>
      </c>
      <c r="B318" s="9">
        <v>951</v>
      </c>
      <c r="C318" s="10" t="s">
        <v>48</v>
      </c>
      <c r="D318" s="10" t="s">
        <v>321</v>
      </c>
      <c r="E318" s="10" t="s">
        <v>102</v>
      </c>
      <c r="F318" s="60">
        <v>200</v>
      </c>
    </row>
    <row r="319" spans="1:6" ht="15">
      <c r="A319" s="49" t="s">
        <v>49</v>
      </c>
      <c r="B319" s="9">
        <v>951</v>
      </c>
      <c r="C319" s="10" t="s">
        <v>50</v>
      </c>
      <c r="D319" s="10" t="s">
        <v>189</v>
      </c>
      <c r="E319" s="10" t="s">
        <v>9</v>
      </c>
      <c r="F319" s="60">
        <f>SUM(F320+F325+F329)</f>
        <v>2605.819</v>
      </c>
    </row>
    <row r="320" spans="1:6" ht="45">
      <c r="A320" s="46" t="s">
        <v>513</v>
      </c>
      <c r="B320" s="9">
        <v>951</v>
      </c>
      <c r="C320" s="10" t="s">
        <v>50</v>
      </c>
      <c r="D320" s="10" t="s">
        <v>238</v>
      </c>
      <c r="E320" s="10" t="s">
        <v>9</v>
      </c>
      <c r="F320" s="60">
        <f>F323</f>
        <v>450</v>
      </c>
    </row>
    <row r="321" spans="1:6" ht="60">
      <c r="A321" s="51" t="s">
        <v>460</v>
      </c>
      <c r="B321" s="9">
        <v>951</v>
      </c>
      <c r="C321" s="10" t="s">
        <v>50</v>
      </c>
      <c r="D321" s="10" t="s">
        <v>463</v>
      </c>
      <c r="E321" s="10" t="s">
        <v>9</v>
      </c>
      <c r="F321" s="60">
        <f>SUM(F322)</f>
        <v>450</v>
      </c>
    </row>
    <row r="322" spans="1:6" ht="75">
      <c r="A322" s="51" t="s">
        <v>462</v>
      </c>
      <c r="B322" s="9">
        <v>951</v>
      </c>
      <c r="C322" s="10" t="s">
        <v>50</v>
      </c>
      <c r="D322" s="10" t="s">
        <v>464</v>
      </c>
      <c r="E322" s="10" t="s">
        <v>9</v>
      </c>
      <c r="F322" s="60">
        <f>SUM(F320)</f>
        <v>450</v>
      </c>
    </row>
    <row r="323" spans="1:19" ht="45">
      <c r="A323" s="46" t="s">
        <v>522</v>
      </c>
      <c r="B323" s="9">
        <v>951</v>
      </c>
      <c r="C323" s="10" t="s">
        <v>50</v>
      </c>
      <c r="D323" s="10" t="s">
        <v>523</v>
      </c>
      <c r="E323" s="10" t="s">
        <v>9</v>
      </c>
      <c r="F323" s="60">
        <f>SUM(F324:F324)</f>
        <v>450</v>
      </c>
      <c r="S323" s="20">
        <v>2418</v>
      </c>
    </row>
    <row r="324" spans="1:17" ht="15">
      <c r="A324" s="46" t="s">
        <v>104</v>
      </c>
      <c r="B324" s="9">
        <v>951</v>
      </c>
      <c r="C324" s="10" t="s">
        <v>50</v>
      </c>
      <c r="D324" s="10" t="s">
        <v>523</v>
      </c>
      <c r="E324" s="10" t="s">
        <v>102</v>
      </c>
      <c r="F324" s="60">
        <v>450</v>
      </c>
      <c r="Q324" s="20">
        <v>324</v>
      </c>
    </row>
    <row r="325" spans="1:6" ht="45" hidden="1">
      <c r="A325" s="53" t="s">
        <v>353</v>
      </c>
      <c r="B325" s="9">
        <v>951</v>
      </c>
      <c r="C325" s="10" t="s">
        <v>50</v>
      </c>
      <c r="D325" s="10" t="s">
        <v>254</v>
      </c>
      <c r="E325" s="10" t="s">
        <v>9</v>
      </c>
      <c r="F325" s="60">
        <f>SUM(F326)</f>
        <v>0</v>
      </c>
    </row>
    <row r="326" spans="1:6" ht="45" hidden="1">
      <c r="A326" s="46" t="s">
        <v>255</v>
      </c>
      <c r="B326" s="9">
        <v>951</v>
      </c>
      <c r="C326" s="10" t="s">
        <v>50</v>
      </c>
      <c r="D326" s="10" t="s">
        <v>256</v>
      </c>
      <c r="E326" s="10" t="s">
        <v>9</v>
      </c>
      <c r="F326" s="60">
        <f>SUM(F327)</f>
        <v>0</v>
      </c>
    </row>
    <row r="327" spans="1:6" ht="15" hidden="1">
      <c r="A327" s="46" t="s">
        <v>320</v>
      </c>
      <c r="B327" s="9">
        <v>951</v>
      </c>
      <c r="C327" s="10" t="s">
        <v>50</v>
      </c>
      <c r="D327" s="10" t="s">
        <v>321</v>
      </c>
      <c r="E327" s="10" t="s">
        <v>9</v>
      </c>
      <c r="F327" s="60">
        <f>SUM(F328)</f>
        <v>0</v>
      </c>
    </row>
    <row r="328" spans="1:6" ht="15" hidden="1">
      <c r="A328" s="46" t="s">
        <v>104</v>
      </c>
      <c r="B328" s="9">
        <v>951</v>
      </c>
      <c r="C328" s="10" t="s">
        <v>50</v>
      </c>
      <c r="D328" s="10" t="s">
        <v>321</v>
      </c>
      <c r="E328" s="10" t="s">
        <v>102</v>
      </c>
      <c r="F328" s="60"/>
    </row>
    <row r="329" spans="1:6" ht="30">
      <c r="A329" s="43" t="s">
        <v>93</v>
      </c>
      <c r="B329" s="9">
        <v>951</v>
      </c>
      <c r="C329" s="10" t="s">
        <v>50</v>
      </c>
      <c r="D329" s="10" t="s">
        <v>190</v>
      </c>
      <c r="E329" s="10" t="s">
        <v>9</v>
      </c>
      <c r="F329" s="60">
        <f>SUM(F330)</f>
        <v>2155.819</v>
      </c>
    </row>
    <row r="330" spans="1:6" ht="15">
      <c r="A330" s="40" t="s">
        <v>191</v>
      </c>
      <c r="B330" s="9">
        <v>951</v>
      </c>
      <c r="C330" s="10" t="s">
        <v>50</v>
      </c>
      <c r="D330" s="10" t="s">
        <v>192</v>
      </c>
      <c r="E330" s="10" t="s">
        <v>9</v>
      </c>
      <c r="F330" s="60">
        <f>SUM(F331)</f>
        <v>2155.819</v>
      </c>
    </row>
    <row r="331" spans="1:6" ht="45">
      <c r="A331" s="79" t="s">
        <v>477</v>
      </c>
      <c r="B331" s="9">
        <v>951</v>
      </c>
      <c r="C331" s="10" t="s">
        <v>50</v>
      </c>
      <c r="D331" s="10" t="s">
        <v>476</v>
      </c>
      <c r="E331" s="10" t="s">
        <v>9</v>
      </c>
      <c r="F331" s="60">
        <f>SUM(F332:F333)</f>
        <v>2155.819</v>
      </c>
    </row>
    <row r="332" spans="1:6" ht="75">
      <c r="A332" s="46" t="s">
        <v>95</v>
      </c>
      <c r="B332" s="9">
        <v>951</v>
      </c>
      <c r="C332" s="10" t="s">
        <v>50</v>
      </c>
      <c r="D332" s="10" t="s">
        <v>476</v>
      </c>
      <c r="E332" s="10" t="s">
        <v>88</v>
      </c>
      <c r="F332" s="60">
        <v>1998.219</v>
      </c>
    </row>
    <row r="333" spans="1:6" ht="30">
      <c r="A333" s="46" t="s">
        <v>96</v>
      </c>
      <c r="B333" s="9">
        <v>951</v>
      </c>
      <c r="C333" s="10" t="s">
        <v>50</v>
      </c>
      <c r="D333" s="10" t="s">
        <v>476</v>
      </c>
      <c r="E333" s="10" t="s">
        <v>91</v>
      </c>
      <c r="F333" s="60">
        <v>157.6</v>
      </c>
    </row>
    <row r="334" spans="1:6" ht="15">
      <c r="A334" s="45" t="s">
        <v>78</v>
      </c>
      <c r="B334" s="41">
        <v>951</v>
      </c>
      <c r="C334" s="42" t="s">
        <v>51</v>
      </c>
      <c r="D334" s="42" t="s">
        <v>189</v>
      </c>
      <c r="E334" s="42" t="s">
        <v>9</v>
      </c>
      <c r="F334" s="59">
        <f>F335+F359</f>
        <v>63922.62045</v>
      </c>
    </row>
    <row r="335" spans="1:6" ht="14.25" customHeight="1">
      <c r="A335" s="49" t="s">
        <v>52</v>
      </c>
      <c r="B335" s="9">
        <v>951</v>
      </c>
      <c r="C335" s="10" t="s">
        <v>53</v>
      </c>
      <c r="D335" s="10" t="s">
        <v>189</v>
      </c>
      <c r="E335" s="10" t="s">
        <v>9</v>
      </c>
      <c r="F335" s="60">
        <f>SUM(F336)</f>
        <v>49968.022450000004</v>
      </c>
    </row>
    <row r="336" spans="1:6" ht="47.25" customHeight="1">
      <c r="A336" s="53" t="s">
        <v>353</v>
      </c>
      <c r="B336" s="9">
        <v>951</v>
      </c>
      <c r="C336" s="10" t="s">
        <v>53</v>
      </c>
      <c r="D336" s="10" t="s">
        <v>254</v>
      </c>
      <c r="E336" s="10" t="s">
        <v>9</v>
      </c>
      <c r="F336" s="60">
        <f>F338+F345+F341+F349+F351+F353+F343+F347+F355+F357</f>
        <v>49968.022450000004</v>
      </c>
    </row>
    <row r="337" spans="1:6" ht="36.75" customHeight="1">
      <c r="A337" s="46" t="s">
        <v>255</v>
      </c>
      <c r="B337" s="9">
        <v>951</v>
      </c>
      <c r="C337" s="10" t="s">
        <v>53</v>
      </c>
      <c r="D337" s="10" t="s">
        <v>256</v>
      </c>
      <c r="E337" s="10" t="s">
        <v>9</v>
      </c>
      <c r="F337" s="60">
        <f>SUM(F336)</f>
        <v>49968.022450000004</v>
      </c>
    </row>
    <row r="338" spans="1:6" ht="15">
      <c r="A338" s="46" t="s">
        <v>268</v>
      </c>
      <c r="B338" s="9">
        <v>951</v>
      </c>
      <c r="C338" s="10" t="s">
        <v>53</v>
      </c>
      <c r="D338" s="10" t="s">
        <v>269</v>
      </c>
      <c r="E338" s="10" t="s">
        <v>9</v>
      </c>
      <c r="F338" s="60">
        <f>SUM(F339+F340)</f>
        <v>1135</v>
      </c>
    </row>
    <row r="339" spans="1:6" ht="33" customHeight="1" hidden="1">
      <c r="A339" s="46" t="s">
        <v>96</v>
      </c>
      <c r="B339" s="9">
        <v>951</v>
      </c>
      <c r="C339" s="10" t="s">
        <v>53</v>
      </c>
      <c r="D339" s="10" t="s">
        <v>269</v>
      </c>
      <c r="E339" s="10" t="s">
        <v>91</v>
      </c>
      <c r="F339" s="60"/>
    </row>
    <row r="340" spans="1:6" ht="30">
      <c r="A340" s="51" t="s">
        <v>140</v>
      </c>
      <c r="B340" s="9">
        <v>951</v>
      </c>
      <c r="C340" s="10" t="s">
        <v>53</v>
      </c>
      <c r="D340" s="10" t="s">
        <v>269</v>
      </c>
      <c r="E340" s="10" t="s">
        <v>101</v>
      </c>
      <c r="F340" s="60">
        <v>1135</v>
      </c>
    </row>
    <row r="341" spans="1:6" ht="30">
      <c r="A341" s="51" t="s">
        <v>437</v>
      </c>
      <c r="B341" s="9">
        <v>951</v>
      </c>
      <c r="C341" s="10" t="s">
        <v>53</v>
      </c>
      <c r="D341" s="10" t="s">
        <v>436</v>
      </c>
      <c r="E341" s="10" t="s">
        <v>9</v>
      </c>
      <c r="F341" s="60">
        <f>SUM(F342)</f>
        <v>50</v>
      </c>
    </row>
    <row r="342" spans="1:6" ht="30">
      <c r="A342" s="46" t="s">
        <v>96</v>
      </c>
      <c r="B342" s="9">
        <v>951</v>
      </c>
      <c r="C342" s="10" t="s">
        <v>53</v>
      </c>
      <c r="D342" s="10" t="s">
        <v>436</v>
      </c>
      <c r="E342" s="10" t="s">
        <v>91</v>
      </c>
      <c r="F342" s="60">
        <v>50</v>
      </c>
    </row>
    <row r="343" spans="1:6" ht="45" hidden="1">
      <c r="A343" s="51" t="s">
        <v>422</v>
      </c>
      <c r="B343" s="9">
        <v>951</v>
      </c>
      <c r="C343" s="10" t="s">
        <v>53</v>
      </c>
      <c r="D343" s="10" t="s">
        <v>421</v>
      </c>
      <c r="E343" s="10" t="s">
        <v>9</v>
      </c>
      <c r="F343" s="60">
        <f>SUM(F344)</f>
        <v>0</v>
      </c>
    </row>
    <row r="344" spans="1:6" ht="30" hidden="1">
      <c r="A344" s="51" t="s">
        <v>140</v>
      </c>
      <c r="B344" s="9">
        <v>951</v>
      </c>
      <c r="C344" s="10" t="s">
        <v>53</v>
      </c>
      <c r="D344" s="10" t="s">
        <v>421</v>
      </c>
      <c r="E344" s="10" t="s">
        <v>101</v>
      </c>
      <c r="F344" s="60"/>
    </row>
    <row r="345" spans="1:6" ht="48.75" customHeight="1">
      <c r="A345" s="46" t="s">
        <v>341</v>
      </c>
      <c r="B345" s="9">
        <v>951</v>
      </c>
      <c r="C345" s="10" t="s">
        <v>53</v>
      </c>
      <c r="D345" s="10" t="s">
        <v>340</v>
      </c>
      <c r="E345" s="10" t="s">
        <v>9</v>
      </c>
      <c r="F345" s="60">
        <f>SUM(F346)</f>
        <v>48632.245</v>
      </c>
    </row>
    <row r="346" spans="1:6" ht="30">
      <c r="A346" s="51" t="s">
        <v>140</v>
      </c>
      <c r="B346" s="9">
        <v>951</v>
      </c>
      <c r="C346" s="10" t="s">
        <v>53</v>
      </c>
      <c r="D346" s="10" t="s">
        <v>340</v>
      </c>
      <c r="E346" s="10" t="s">
        <v>101</v>
      </c>
      <c r="F346" s="60">
        <v>48632.245</v>
      </c>
    </row>
    <row r="347" spans="1:6" ht="60" hidden="1">
      <c r="A347" s="51" t="s">
        <v>438</v>
      </c>
      <c r="B347" s="9">
        <v>951</v>
      </c>
      <c r="C347" s="10" t="s">
        <v>53</v>
      </c>
      <c r="D347" s="10" t="s">
        <v>452</v>
      </c>
      <c r="E347" s="10" t="s">
        <v>9</v>
      </c>
      <c r="F347" s="60">
        <f>SUM(F348)</f>
        <v>0</v>
      </c>
    </row>
    <row r="348" spans="1:6" ht="30" hidden="1">
      <c r="A348" s="46" t="s">
        <v>96</v>
      </c>
      <c r="B348" s="9">
        <v>951</v>
      </c>
      <c r="C348" s="10" t="s">
        <v>53</v>
      </c>
      <c r="D348" s="10" t="s">
        <v>452</v>
      </c>
      <c r="E348" s="10" t="s">
        <v>91</v>
      </c>
      <c r="F348" s="60"/>
    </row>
    <row r="349" spans="1:6" ht="45" hidden="1">
      <c r="A349" s="51" t="s">
        <v>380</v>
      </c>
      <c r="B349" s="9">
        <v>951</v>
      </c>
      <c r="C349" s="10" t="s">
        <v>53</v>
      </c>
      <c r="D349" s="10" t="s">
        <v>378</v>
      </c>
      <c r="E349" s="10" t="s">
        <v>9</v>
      </c>
      <c r="F349" s="60">
        <f>SUM(F350)</f>
        <v>0</v>
      </c>
    </row>
    <row r="350" spans="1:6" ht="30" hidden="1">
      <c r="A350" s="51" t="s">
        <v>140</v>
      </c>
      <c r="B350" s="9">
        <v>951</v>
      </c>
      <c r="C350" s="10" t="s">
        <v>53</v>
      </c>
      <c r="D350" s="10" t="s">
        <v>379</v>
      </c>
      <c r="E350" s="10" t="s">
        <v>101</v>
      </c>
      <c r="F350" s="60"/>
    </row>
    <row r="351" spans="1:6" ht="15" hidden="1">
      <c r="A351" s="51" t="s">
        <v>383</v>
      </c>
      <c r="B351" s="9">
        <v>951</v>
      </c>
      <c r="C351" s="10" t="s">
        <v>53</v>
      </c>
      <c r="D351" s="10" t="s">
        <v>384</v>
      </c>
      <c r="E351" s="10" t="s">
        <v>9</v>
      </c>
      <c r="F351" s="60">
        <f>F352</f>
        <v>0</v>
      </c>
    </row>
    <row r="352" spans="1:6" ht="30" hidden="1">
      <c r="A352" s="51" t="s">
        <v>140</v>
      </c>
      <c r="B352" s="9">
        <v>951</v>
      </c>
      <c r="C352" s="10" t="s">
        <v>53</v>
      </c>
      <c r="D352" s="10" t="s">
        <v>384</v>
      </c>
      <c r="E352" s="10" t="s">
        <v>101</v>
      </c>
      <c r="F352" s="60"/>
    </row>
    <row r="353" spans="1:6" ht="75">
      <c r="A353" s="79" t="s">
        <v>487</v>
      </c>
      <c r="B353" s="9">
        <v>951</v>
      </c>
      <c r="C353" s="10" t="s">
        <v>53</v>
      </c>
      <c r="D353" s="10" t="s">
        <v>410</v>
      </c>
      <c r="E353" s="10" t="s">
        <v>9</v>
      </c>
      <c r="F353" s="60">
        <f>SUM(F354)</f>
        <v>149.24745</v>
      </c>
    </row>
    <row r="354" spans="1:6" ht="30">
      <c r="A354" s="51" t="s">
        <v>140</v>
      </c>
      <c r="B354" s="9">
        <v>951</v>
      </c>
      <c r="C354" s="10" t="s">
        <v>53</v>
      </c>
      <c r="D354" s="10" t="s">
        <v>410</v>
      </c>
      <c r="E354" s="10" t="s">
        <v>101</v>
      </c>
      <c r="F354" s="60">
        <v>149.24745</v>
      </c>
    </row>
    <row r="355" spans="1:6" ht="45">
      <c r="A355" s="46" t="s">
        <v>440</v>
      </c>
      <c r="B355" s="9">
        <v>951</v>
      </c>
      <c r="C355" s="10" t="s">
        <v>53</v>
      </c>
      <c r="D355" s="10" t="s">
        <v>439</v>
      </c>
      <c r="E355" s="10" t="s">
        <v>9</v>
      </c>
      <c r="F355" s="60">
        <f>SUM(F356)</f>
        <v>1.53</v>
      </c>
    </row>
    <row r="356" spans="1:6" ht="30">
      <c r="A356" s="51" t="s">
        <v>140</v>
      </c>
      <c r="B356" s="9">
        <v>951</v>
      </c>
      <c r="C356" s="10" t="s">
        <v>53</v>
      </c>
      <c r="D356" s="10" t="s">
        <v>439</v>
      </c>
      <c r="E356" s="10" t="s">
        <v>101</v>
      </c>
      <c r="F356" s="60">
        <v>1.53</v>
      </c>
    </row>
    <row r="357" spans="1:6" ht="0" customHeight="1" hidden="1">
      <c r="A357" s="46" t="s">
        <v>442</v>
      </c>
      <c r="B357" s="9">
        <v>951</v>
      </c>
      <c r="C357" s="10" t="s">
        <v>53</v>
      </c>
      <c r="D357" s="10" t="s">
        <v>453</v>
      </c>
      <c r="E357" s="10" t="s">
        <v>9</v>
      </c>
      <c r="F357" s="60">
        <f>SUM(F358)</f>
        <v>0</v>
      </c>
    </row>
    <row r="358" spans="1:6" ht="30" hidden="1">
      <c r="A358" s="46" t="s">
        <v>96</v>
      </c>
      <c r="B358" s="9">
        <v>951</v>
      </c>
      <c r="C358" s="10" t="s">
        <v>53</v>
      </c>
      <c r="D358" s="10" t="s">
        <v>441</v>
      </c>
      <c r="E358" s="10" t="s">
        <v>91</v>
      </c>
      <c r="F358" s="60"/>
    </row>
    <row r="359" spans="1:6" ht="30">
      <c r="A359" s="46" t="s">
        <v>480</v>
      </c>
      <c r="B359" s="9">
        <v>951</v>
      </c>
      <c r="C359" s="10" t="s">
        <v>478</v>
      </c>
      <c r="D359" s="10" t="s">
        <v>189</v>
      </c>
      <c r="E359" s="10" t="s">
        <v>9</v>
      </c>
      <c r="F359" s="60">
        <f>SUM(F360)</f>
        <v>13954.598</v>
      </c>
    </row>
    <row r="360" spans="1:6" ht="45">
      <c r="A360" s="53" t="s">
        <v>353</v>
      </c>
      <c r="B360" s="9">
        <v>951</v>
      </c>
      <c r="C360" s="10" t="s">
        <v>478</v>
      </c>
      <c r="D360" s="10" t="s">
        <v>254</v>
      </c>
      <c r="E360" s="10" t="s">
        <v>9</v>
      </c>
      <c r="F360" s="60">
        <f>SUM(F361)</f>
        <v>13954.598</v>
      </c>
    </row>
    <row r="361" spans="1:6" ht="45">
      <c r="A361" s="46" t="s">
        <v>255</v>
      </c>
      <c r="B361" s="9">
        <v>951</v>
      </c>
      <c r="C361" s="10" t="s">
        <v>478</v>
      </c>
      <c r="D361" s="10" t="s">
        <v>256</v>
      </c>
      <c r="E361" s="10" t="s">
        <v>9</v>
      </c>
      <c r="F361" s="60">
        <f>SUM(F362+F364)</f>
        <v>13954.598</v>
      </c>
    </row>
    <row r="362" spans="1:6" ht="105">
      <c r="A362" s="79" t="s">
        <v>481</v>
      </c>
      <c r="B362" s="9">
        <v>951</v>
      </c>
      <c r="C362" s="10" t="s">
        <v>478</v>
      </c>
      <c r="D362" s="10" t="s">
        <v>479</v>
      </c>
      <c r="E362" s="10" t="s">
        <v>9</v>
      </c>
      <c r="F362" s="60">
        <f>SUM(F363)</f>
        <v>13815.05202</v>
      </c>
    </row>
    <row r="363" spans="1:6" ht="30">
      <c r="A363" s="51" t="s">
        <v>140</v>
      </c>
      <c r="B363" s="9">
        <v>951</v>
      </c>
      <c r="C363" s="10" t="s">
        <v>478</v>
      </c>
      <c r="D363" s="10" t="s">
        <v>479</v>
      </c>
      <c r="E363" s="10" t="s">
        <v>101</v>
      </c>
      <c r="F363" s="60">
        <v>13815.05202</v>
      </c>
    </row>
    <row r="364" spans="1:6" ht="90">
      <c r="A364" s="51" t="s">
        <v>509</v>
      </c>
      <c r="B364" s="9">
        <v>951</v>
      </c>
      <c r="C364" s="10" t="s">
        <v>478</v>
      </c>
      <c r="D364" s="10" t="s">
        <v>495</v>
      </c>
      <c r="E364" s="10" t="s">
        <v>9</v>
      </c>
      <c r="F364" s="60">
        <f>SUM(F365)</f>
        <v>139.54598</v>
      </c>
    </row>
    <row r="365" spans="1:6" ht="30">
      <c r="A365" s="51" t="s">
        <v>140</v>
      </c>
      <c r="B365" s="9">
        <v>951</v>
      </c>
      <c r="C365" s="10" t="s">
        <v>478</v>
      </c>
      <c r="D365" s="10" t="s">
        <v>495</v>
      </c>
      <c r="E365" s="10" t="s">
        <v>101</v>
      </c>
      <c r="F365" s="60">
        <v>139.54598</v>
      </c>
    </row>
    <row r="366" spans="1:6" ht="15">
      <c r="A366" s="45" t="s">
        <v>54</v>
      </c>
      <c r="B366" s="41">
        <v>951</v>
      </c>
      <c r="C366" s="42" t="s">
        <v>55</v>
      </c>
      <c r="D366" s="42" t="s">
        <v>189</v>
      </c>
      <c r="E366" s="42" t="s">
        <v>9</v>
      </c>
      <c r="F366" s="59">
        <f>SUM(F367+F372+F392+F381)</f>
        <v>47035.521100000005</v>
      </c>
    </row>
    <row r="367" spans="1:6" ht="13.5" customHeight="1">
      <c r="A367" s="49" t="s">
        <v>56</v>
      </c>
      <c r="B367" s="9">
        <v>951</v>
      </c>
      <c r="C367" s="10" t="s">
        <v>57</v>
      </c>
      <c r="D367" s="10" t="s">
        <v>189</v>
      </c>
      <c r="E367" s="10" t="s">
        <v>9</v>
      </c>
      <c r="F367" s="67">
        <f>F368</f>
        <v>1805.9</v>
      </c>
    </row>
    <row r="368" spans="1:6" ht="46.5" customHeight="1">
      <c r="A368" s="43" t="s">
        <v>354</v>
      </c>
      <c r="B368" s="9">
        <v>951</v>
      </c>
      <c r="C368" s="10" t="s">
        <v>57</v>
      </c>
      <c r="D368" s="10" t="s">
        <v>270</v>
      </c>
      <c r="E368" s="10" t="s">
        <v>9</v>
      </c>
      <c r="F368" s="67">
        <f>F370</f>
        <v>1805.9</v>
      </c>
    </row>
    <row r="369" spans="1:6" ht="15">
      <c r="A369" s="43" t="s">
        <v>271</v>
      </c>
      <c r="B369" s="9">
        <v>951</v>
      </c>
      <c r="C369" s="10" t="s">
        <v>57</v>
      </c>
      <c r="D369" s="10" t="s">
        <v>272</v>
      </c>
      <c r="E369" s="10" t="s">
        <v>9</v>
      </c>
      <c r="F369" s="67">
        <f>SUM(F368)</f>
        <v>1805.9</v>
      </c>
    </row>
    <row r="370" spans="1:6" ht="16.5" customHeight="1">
      <c r="A370" s="46" t="s">
        <v>103</v>
      </c>
      <c r="B370" s="9">
        <v>951</v>
      </c>
      <c r="C370" s="10" t="s">
        <v>57</v>
      </c>
      <c r="D370" s="14" t="s">
        <v>273</v>
      </c>
      <c r="E370" s="10" t="s">
        <v>9</v>
      </c>
      <c r="F370" s="67">
        <f>SUM(F371)</f>
        <v>1805.9</v>
      </c>
    </row>
    <row r="371" spans="1:6" ht="21" customHeight="1">
      <c r="A371" s="49" t="s">
        <v>104</v>
      </c>
      <c r="B371" s="9">
        <v>951</v>
      </c>
      <c r="C371" s="10" t="s">
        <v>57</v>
      </c>
      <c r="D371" s="14" t="s">
        <v>273</v>
      </c>
      <c r="E371" s="10" t="s">
        <v>102</v>
      </c>
      <c r="F371" s="67">
        <v>1805.9</v>
      </c>
    </row>
    <row r="372" spans="1:6" ht="26.25" customHeight="1">
      <c r="A372" s="49" t="s">
        <v>58</v>
      </c>
      <c r="B372" s="9">
        <v>951</v>
      </c>
      <c r="C372" s="10" t="s">
        <v>59</v>
      </c>
      <c r="D372" s="10" t="s">
        <v>189</v>
      </c>
      <c r="E372" s="10" t="s">
        <v>9</v>
      </c>
      <c r="F372" s="60">
        <f>SUM(F373+F377)</f>
        <v>507</v>
      </c>
    </row>
    <row r="373" spans="1:6" ht="19.5" customHeight="1">
      <c r="A373" s="49" t="s">
        <v>60</v>
      </c>
      <c r="B373" s="9">
        <v>951</v>
      </c>
      <c r="C373" s="10" t="s">
        <v>59</v>
      </c>
      <c r="D373" s="10" t="s">
        <v>190</v>
      </c>
      <c r="E373" s="10" t="s">
        <v>9</v>
      </c>
      <c r="F373" s="60">
        <f>F375</f>
        <v>7</v>
      </c>
    </row>
    <row r="374" spans="1:6" ht="19.5" customHeight="1">
      <c r="A374" s="40" t="s">
        <v>191</v>
      </c>
      <c r="B374" s="9">
        <v>951</v>
      </c>
      <c r="C374" s="10" t="s">
        <v>59</v>
      </c>
      <c r="D374" s="10" t="s">
        <v>192</v>
      </c>
      <c r="E374" s="10" t="s">
        <v>9</v>
      </c>
      <c r="F374" s="60">
        <f>SUM(F373)</f>
        <v>7</v>
      </c>
    </row>
    <row r="375" spans="1:6" ht="36.75" customHeight="1">
      <c r="A375" s="49" t="s">
        <v>333</v>
      </c>
      <c r="B375" s="9">
        <v>951</v>
      </c>
      <c r="C375" s="10" t="s">
        <v>59</v>
      </c>
      <c r="D375" s="10" t="s">
        <v>198</v>
      </c>
      <c r="E375" s="13" t="s">
        <v>9</v>
      </c>
      <c r="F375" s="60">
        <f>SUM(F376)</f>
        <v>7</v>
      </c>
    </row>
    <row r="376" spans="1:6" ht="22.5" customHeight="1">
      <c r="A376" s="49" t="s">
        <v>104</v>
      </c>
      <c r="B376" s="9">
        <v>951</v>
      </c>
      <c r="C376" s="10" t="s">
        <v>59</v>
      </c>
      <c r="D376" s="10" t="s">
        <v>198</v>
      </c>
      <c r="E376" s="10" t="s">
        <v>102</v>
      </c>
      <c r="F376" s="60">
        <v>7</v>
      </c>
    </row>
    <row r="377" spans="1:6" ht="49.5" customHeight="1">
      <c r="A377" s="46" t="s">
        <v>513</v>
      </c>
      <c r="B377" s="9">
        <v>951</v>
      </c>
      <c r="C377" s="10" t="s">
        <v>59</v>
      </c>
      <c r="D377" s="10" t="s">
        <v>238</v>
      </c>
      <c r="E377" s="10" t="s">
        <v>9</v>
      </c>
      <c r="F377" s="60">
        <f>F378</f>
        <v>500</v>
      </c>
    </row>
    <row r="378" spans="1:6" ht="48" customHeight="1">
      <c r="A378" s="46" t="s">
        <v>239</v>
      </c>
      <c r="B378" s="9">
        <v>951</v>
      </c>
      <c r="C378" s="10" t="s">
        <v>59</v>
      </c>
      <c r="D378" s="10" t="s">
        <v>240</v>
      </c>
      <c r="E378" s="10" t="s">
        <v>9</v>
      </c>
      <c r="F378" s="60">
        <f>F379</f>
        <v>500</v>
      </c>
    </row>
    <row r="379" spans="1:6" ht="90" customHeight="1">
      <c r="A379" s="46" t="s">
        <v>524</v>
      </c>
      <c r="B379" s="9">
        <v>951</v>
      </c>
      <c r="C379" s="10" t="s">
        <v>59</v>
      </c>
      <c r="D379" s="10" t="s">
        <v>525</v>
      </c>
      <c r="E379" s="10" t="s">
        <v>9</v>
      </c>
      <c r="F379" s="60">
        <f>F380</f>
        <v>500</v>
      </c>
    </row>
    <row r="380" spans="1:6" ht="35.25" customHeight="1">
      <c r="A380" s="51" t="s">
        <v>140</v>
      </c>
      <c r="B380" s="9">
        <v>951</v>
      </c>
      <c r="C380" s="10" t="s">
        <v>59</v>
      </c>
      <c r="D380" s="10" t="s">
        <v>525</v>
      </c>
      <c r="E380" s="10" t="s">
        <v>101</v>
      </c>
      <c r="F380" s="60">
        <v>500</v>
      </c>
    </row>
    <row r="381" spans="1:6" ht="19.5" customHeight="1">
      <c r="A381" s="46" t="s">
        <v>63</v>
      </c>
      <c r="B381" s="9">
        <v>951</v>
      </c>
      <c r="C381" s="10" t="s">
        <v>64</v>
      </c>
      <c r="D381" s="10" t="s">
        <v>189</v>
      </c>
      <c r="E381" s="10" t="s">
        <v>9</v>
      </c>
      <c r="F381" s="60">
        <f>SUM(F382)</f>
        <v>44549.121100000004</v>
      </c>
    </row>
    <row r="382" spans="1:6" ht="30">
      <c r="A382" s="43" t="s">
        <v>93</v>
      </c>
      <c r="B382" s="9">
        <v>951</v>
      </c>
      <c r="C382" s="10" t="s">
        <v>64</v>
      </c>
      <c r="D382" s="14" t="s">
        <v>190</v>
      </c>
      <c r="E382" s="14" t="s">
        <v>9</v>
      </c>
      <c r="F382" s="67">
        <f>SUM(F383)</f>
        <v>44549.121100000004</v>
      </c>
    </row>
    <row r="383" spans="1:6" ht="15">
      <c r="A383" s="40" t="s">
        <v>191</v>
      </c>
      <c r="B383" s="9">
        <v>951</v>
      </c>
      <c r="C383" s="10" t="s">
        <v>64</v>
      </c>
      <c r="D383" s="14" t="s">
        <v>192</v>
      </c>
      <c r="E383" s="14" t="s">
        <v>9</v>
      </c>
      <c r="F383" s="67">
        <f>SUM(F384+F388+F390)</f>
        <v>44549.121100000004</v>
      </c>
    </row>
    <row r="384" spans="1:6" ht="19.5" customHeight="1">
      <c r="A384" s="46" t="s">
        <v>405</v>
      </c>
      <c r="B384" s="9">
        <v>951</v>
      </c>
      <c r="C384" s="10" t="s">
        <v>64</v>
      </c>
      <c r="D384" s="14" t="s">
        <v>482</v>
      </c>
      <c r="E384" s="14" t="s">
        <v>9</v>
      </c>
      <c r="F384" s="67">
        <f>SUM(F385:F387)</f>
        <v>22323.3541</v>
      </c>
    </row>
    <row r="385" spans="1:6" ht="19.5" customHeight="1" hidden="1">
      <c r="A385" s="46" t="s">
        <v>95</v>
      </c>
      <c r="B385" s="9">
        <v>951</v>
      </c>
      <c r="C385" s="10" t="s">
        <v>64</v>
      </c>
      <c r="D385" s="14" t="s">
        <v>419</v>
      </c>
      <c r="E385" s="14" t="s">
        <v>88</v>
      </c>
      <c r="F385" s="67"/>
    </row>
    <row r="386" spans="1:6" ht="30.75" customHeight="1">
      <c r="A386" s="46" t="s">
        <v>96</v>
      </c>
      <c r="B386" s="9">
        <v>951</v>
      </c>
      <c r="C386" s="10" t="s">
        <v>64</v>
      </c>
      <c r="D386" s="14" t="s">
        <v>482</v>
      </c>
      <c r="E386" s="14" t="s">
        <v>91</v>
      </c>
      <c r="F386" s="67">
        <v>570.455</v>
      </c>
    </row>
    <row r="387" spans="1:6" ht="33.75" customHeight="1">
      <c r="A387" s="46" t="s">
        <v>406</v>
      </c>
      <c r="B387" s="9">
        <v>951</v>
      </c>
      <c r="C387" s="10" t="s">
        <v>64</v>
      </c>
      <c r="D387" s="14" t="s">
        <v>482</v>
      </c>
      <c r="E387" s="14" t="s">
        <v>404</v>
      </c>
      <c r="F387" s="67">
        <v>21752.8991</v>
      </c>
    </row>
    <row r="388" spans="1:6" ht="75">
      <c r="A388" s="46" t="s">
        <v>517</v>
      </c>
      <c r="B388" s="9">
        <v>951</v>
      </c>
      <c r="C388" s="10" t="s">
        <v>64</v>
      </c>
      <c r="D388" s="14" t="s">
        <v>519</v>
      </c>
      <c r="E388" s="14" t="s">
        <v>9</v>
      </c>
      <c r="F388" s="67">
        <f>SUM(F389)</f>
        <v>403.184</v>
      </c>
    </row>
    <row r="389" spans="1:6" ht="15">
      <c r="A389" s="46" t="s">
        <v>104</v>
      </c>
      <c r="B389" s="9">
        <v>951</v>
      </c>
      <c r="C389" s="10" t="s">
        <v>64</v>
      </c>
      <c r="D389" s="14" t="s">
        <v>519</v>
      </c>
      <c r="E389" s="14" t="s">
        <v>102</v>
      </c>
      <c r="F389" s="67">
        <v>403.184</v>
      </c>
    </row>
    <row r="390" spans="1:6" ht="90">
      <c r="A390" s="46" t="s">
        <v>518</v>
      </c>
      <c r="B390" s="9">
        <v>951</v>
      </c>
      <c r="C390" s="10" t="s">
        <v>64</v>
      </c>
      <c r="D390" s="14" t="s">
        <v>520</v>
      </c>
      <c r="E390" s="14" t="s">
        <v>9</v>
      </c>
      <c r="F390" s="67">
        <f>SUM(F391)</f>
        <v>21822.583</v>
      </c>
    </row>
    <row r="391" spans="1:6" ht="15">
      <c r="A391" s="46" t="s">
        <v>104</v>
      </c>
      <c r="B391" s="9">
        <v>951</v>
      </c>
      <c r="C391" s="10" t="s">
        <v>64</v>
      </c>
      <c r="D391" s="14" t="s">
        <v>520</v>
      </c>
      <c r="E391" s="14" t="s">
        <v>102</v>
      </c>
      <c r="F391" s="67">
        <v>21822.583</v>
      </c>
    </row>
    <row r="392" spans="1:6" ht="15">
      <c r="A392" s="49" t="s">
        <v>87</v>
      </c>
      <c r="B392" s="9">
        <v>951</v>
      </c>
      <c r="C392" s="10" t="s">
        <v>86</v>
      </c>
      <c r="D392" s="14" t="s">
        <v>189</v>
      </c>
      <c r="E392" s="14" t="s">
        <v>9</v>
      </c>
      <c r="F392" s="60">
        <f>SUM(F393+F404)</f>
        <v>173.5</v>
      </c>
    </row>
    <row r="393" spans="1:6" ht="47.25" customHeight="1">
      <c r="A393" s="46" t="s">
        <v>355</v>
      </c>
      <c r="B393" s="9">
        <v>951</v>
      </c>
      <c r="C393" s="10" t="s">
        <v>86</v>
      </c>
      <c r="D393" s="14" t="s">
        <v>274</v>
      </c>
      <c r="E393" s="14" t="s">
        <v>9</v>
      </c>
      <c r="F393" s="60">
        <f>SUM(F394+F400)</f>
        <v>170</v>
      </c>
    </row>
    <row r="394" spans="1:6" ht="60" customHeight="1">
      <c r="A394" s="46" t="s">
        <v>357</v>
      </c>
      <c r="B394" s="9">
        <v>951</v>
      </c>
      <c r="C394" s="10" t="s">
        <v>86</v>
      </c>
      <c r="D394" s="14" t="s">
        <v>275</v>
      </c>
      <c r="E394" s="14" t="s">
        <v>9</v>
      </c>
      <c r="F394" s="60">
        <f>SUM(F396+F398)</f>
        <v>160</v>
      </c>
    </row>
    <row r="395" spans="1:6" ht="34.5" customHeight="1">
      <c r="A395" s="46" t="s">
        <v>276</v>
      </c>
      <c r="B395" s="9">
        <v>951</v>
      </c>
      <c r="C395" s="10" t="s">
        <v>86</v>
      </c>
      <c r="D395" s="14" t="s">
        <v>278</v>
      </c>
      <c r="E395" s="14" t="s">
        <v>9</v>
      </c>
      <c r="F395" s="60">
        <f>SUM(F394)</f>
        <v>160</v>
      </c>
    </row>
    <row r="396" spans="1:6" ht="34.5" customHeight="1">
      <c r="A396" s="46" t="s">
        <v>277</v>
      </c>
      <c r="B396" s="9">
        <v>951</v>
      </c>
      <c r="C396" s="10" t="s">
        <v>86</v>
      </c>
      <c r="D396" s="10" t="s">
        <v>279</v>
      </c>
      <c r="E396" s="10" t="s">
        <v>9</v>
      </c>
      <c r="F396" s="60">
        <f>SUM(F397)</f>
        <v>30</v>
      </c>
    </row>
    <row r="397" spans="1:6" ht="33.75" customHeight="1">
      <c r="A397" s="51" t="s">
        <v>140</v>
      </c>
      <c r="B397" s="9">
        <v>951</v>
      </c>
      <c r="C397" s="13" t="s">
        <v>86</v>
      </c>
      <c r="D397" s="10" t="s">
        <v>279</v>
      </c>
      <c r="E397" s="13" t="s">
        <v>101</v>
      </c>
      <c r="F397" s="60">
        <v>30</v>
      </c>
    </row>
    <row r="398" spans="1:6" ht="15" customHeight="1">
      <c r="A398" s="46" t="s">
        <v>280</v>
      </c>
      <c r="B398" s="9">
        <v>951</v>
      </c>
      <c r="C398" s="10" t="s">
        <v>86</v>
      </c>
      <c r="D398" s="10" t="s">
        <v>281</v>
      </c>
      <c r="E398" s="13" t="s">
        <v>9</v>
      </c>
      <c r="F398" s="60">
        <f>SUM(F399)</f>
        <v>130</v>
      </c>
    </row>
    <row r="399" spans="1:6" ht="31.5" customHeight="1">
      <c r="A399" s="46" t="s">
        <v>96</v>
      </c>
      <c r="B399" s="9">
        <v>951</v>
      </c>
      <c r="C399" s="13" t="s">
        <v>86</v>
      </c>
      <c r="D399" s="10" t="s">
        <v>281</v>
      </c>
      <c r="E399" s="13" t="s">
        <v>91</v>
      </c>
      <c r="F399" s="60">
        <v>130</v>
      </c>
    </row>
    <row r="400" spans="1:6" ht="15">
      <c r="A400" s="55" t="s">
        <v>367</v>
      </c>
      <c r="B400" s="9">
        <v>951</v>
      </c>
      <c r="C400" s="13" t="s">
        <v>86</v>
      </c>
      <c r="D400" s="10" t="s">
        <v>282</v>
      </c>
      <c r="E400" s="13" t="s">
        <v>9</v>
      </c>
      <c r="F400" s="60">
        <f>SUM(F402+F408)</f>
        <v>10</v>
      </c>
    </row>
    <row r="401" spans="1:6" ht="32.25" customHeight="1">
      <c r="A401" s="55" t="s">
        <v>283</v>
      </c>
      <c r="B401" s="9">
        <v>951</v>
      </c>
      <c r="C401" s="13" t="s">
        <v>86</v>
      </c>
      <c r="D401" s="10" t="s">
        <v>285</v>
      </c>
      <c r="E401" s="13" t="s">
        <v>9</v>
      </c>
      <c r="F401" s="60">
        <f>SUM(F400)</f>
        <v>10</v>
      </c>
    </row>
    <row r="402" spans="1:6" ht="31.5" customHeight="1">
      <c r="A402" s="62" t="s">
        <v>284</v>
      </c>
      <c r="B402" s="9">
        <v>951</v>
      </c>
      <c r="C402" s="10" t="s">
        <v>86</v>
      </c>
      <c r="D402" s="10" t="s">
        <v>286</v>
      </c>
      <c r="E402" s="10" t="s">
        <v>9</v>
      </c>
      <c r="F402" s="60">
        <f>SUM(F403)</f>
        <v>10</v>
      </c>
    </row>
    <row r="403" spans="1:6" ht="31.5" customHeight="1">
      <c r="A403" s="51" t="s">
        <v>140</v>
      </c>
      <c r="B403" s="9">
        <v>951</v>
      </c>
      <c r="C403" s="13" t="s">
        <v>86</v>
      </c>
      <c r="D403" s="10" t="s">
        <v>286</v>
      </c>
      <c r="E403" s="13" t="s">
        <v>101</v>
      </c>
      <c r="F403" s="60">
        <v>10</v>
      </c>
    </row>
    <row r="404" spans="1:6" ht="23.25" customHeight="1">
      <c r="A404" s="49" t="s">
        <v>60</v>
      </c>
      <c r="B404" s="9">
        <v>951</v>
      </c>
      <c r="C404" s="10" t="s">
        <v>86</v>
      </c>
      <c r="D404" s="10" t="s">
        <v>190</v>
      </c>
      <c r="E404" s="10" t="s">
        <v>9</v>
      </c>
      <c r="F404" s="60">
        <f>F405</f>
        <v>3.5</v>
      </c>
    </row>
    <row r="405" spans="1:6" ht="21.75" customHeight="1">
      <c r="A405" s="40" t="s">
        <v>191</v>
      </c>
      <c r="B405" s="9">
        <v>951</v>
      </c>
      <c r="C405" s="10" t="s">
        <v>86</v>
      </c>
      <c r="D405" s="10" t="s">
        <v>192</v>
      </c>
      <c r="E405" s="10" t="s">
        <v>9</v>
      </c>
      <c r="F405" s="60">
        <f>F406</f>
        <v>3.5</v>
      </c>
    </row>
    <row r="406" spans="1:6" ht="31.5" customHeight="1">
      <c r="A406" s="49" t="s">
        <v>333</v>
      </c>
      <c r="B406" s="9">
        <v>951</v>
      </c>
      <c r="C406" s="10" t="s">
        <v>86</v>
      </c>
      <c r="D406" s="10" t="s">
        <v>198</v>
      </c>
      <c r="E406" s="13" t="s">
        <v>9</v>
      </c>
      <c r="F406" s="60">
        <f>SUM(F407)</f>
        <v>3.5</v>
      </c>
    </row>
    <row r="407" spans="1:6" ht="36.75" customHeight="1">
      <c r="A407" s="51" t="s">
        <v>140</v>
      </c>
      <c r="B407" s="9">
        <v>951</v>
      </c>
      <c r="C407" s="13" t="s">
        <v>86</v>
      </c>
      <c r="D407" s="10" t="s">
        <v>198</v>
      </c>
      <c r="E407" s="13" t="s">
        <v>101</v>
      </c>
      <c r="F407" s="60">
        <v>3.5</v>
      </c>
    </row>
    <row r="408" spans="1:6" ht="24.75" customHeight="1" hidden="1">
      <c r="A408" s="46" t="s">
        <v>375</v>
      </c>
      <c r="B408" s="9">
        <v>951</v>
      </c>
      <c r="C408" s="10" t="s">
        <v>86</v>
      </c>
      <c r="D408" s="10" t="s">
        <v>377</v>
      </c>
      <c r="E408" s="13" t="s">
        <v>9</v>
      </c>
      <c r="F408" s="60">
        <f>SUM(F409)</f>
        <v>0</v>
      </c>
    </row>
    <row r="409" spans="1:6" ht="24.75" customHeight="1" hidden="1">
      <c r="A409" s="51" t="s">
        <v>140</v>
      </c>
      <c r="B409" s="9">
        <v>951</v>
      </c>
      <c r="C409" s="13" t="s">
        <v>86</v>
      </c>
      <c r="D409" s="10" t="s">
        <v>377</v>
      </c>
      <c r="E409" s="13" t="s">
        <v>101</v>
      </c>
      <c r="F409" s="60"/>
    </row>
    <row r="410" spans="1:6" ht="24.75" customHeight="1">
      <c r="A410" s="52" t="s">
        <v>106</v>
      </c>
      <c r="B410" s="41">
        <v>951</v>
      </c>
      <c r="C410" s="44" t="s">
        <v>26</v>
      </c>
      <c r="D410" s="42" t="s">
        <v>189</v>
      </c>
      <c r="E410" s="44" t="s">
        <v>9</v>
      </c>
      <c r="F410" s="59">
        <f>SUM(F431+F411)</f>
        <v>17867.866</v>
      </c>
    </row>
    <row r="411" spans="1:6" ht="15">
      <c r="A411" s="46" t="s">
        <v>408</v>
      </c>
      <c r="B411" s="9">
        <v>951</v>
      </c>
      <c r="C411" s="10" t="s">
        <v>407</v>
      </c>
      <c r="D411" s="10" t="s">
        <v>189</v>
      </c>
      <c r="E411" s="10" t="s">
        <v>9</v>
      </c>
      <c r="F411" s="60">
        <f>SUM(F412)</f>
        <v>17517.866</v>
      </c>
    </row>
    <row r="412" spans="1:6" ht="45">
      <c r="A412" s="55" t="s">
        <v>356</v>
      </c>
      <c r="B412" s="9">
        <v>951</v>
      </c>
      <c r="C412" s="10" t="s">
        <v>407</v>
      </c>
      <c r="D412" s="10" t="s">
        <v>287</v>
      </c>
      <c r="E412" s="10" t="s">
        <v>9</v>
      </c>
      <c r="F412" s="60">
        <f>SUM(F413)</f>
        <v>17517.866</v>
      </c>
    </row>
    <row r="413" spans="1:6" ht="39" customHeight="1">
      <c r="A413" s="55" t="s">
        <v>289</v>
      </c>
      <c r="B413" s="9">
        <v>951</v>
      </c>
      <c r="C413" s="10" t="s">
        <v>407</v>
      </c>
      <c r="D413" s="10" t="s">
        <v>288</v>
      </c>
      <c r="E413" s="10" t="s">
        <v>9</v>
      </c>
      <c r="F413" s="60">
        <f>SUM(F414+F416+F421+F423+F429+F418+F425+F427)</f>
        <v>17517.866</v>
      </c>
    </row>
    <row r="414" spans="1:6" ht="60" hidden="1">
      <c r="A414" s="79" t="s">
        <v>488</v>
      </c>
      <c r="B414" s="9">
        <v>951</v>
      </c>
      <c r="C414" s="10" t="s">
        <v>407</v>
      </c>
      <c r="D414" s="10" t="s">
        <v>454</v>
      </c>
      <c r="E414" s="10" t="s">
        <v>9</v>
      </c>
      <c r="F414" s="60">
        <f>SUM(F415)</f>
        <v>0</v>
      </c>
    </row>
    <row r="415" spans="1:6" ht="30" hidden="1">
      <c r="A415" s="46" t="s">
        <v>406</v>
      </c>
      <c r="B415" s="9">
        <v>951</v>
      </c>
      <c r="C415" s="10" t="s">
        <v>407</v>
      </c>
      <c r="D415" s="10" t="s">
        <v>454</v>
      </c>
      <c r="E415" s="10" t="s">
        <v>404</v>
      </c>
      <c r="F415" s="60"/>
    </row>
    <row r="416" spans="1:6" ht="32.25" customHeight="1">
      <c r="A416" s="46" t="s">
        <v>394</v>
      </c>
      <c r="B416" s="9">
        <v>951</v>
      </c>
      <c r="C416" s="10" t="s">
        <v>407</v>
      </c>
      <c r="D416" s="10" t="s">
        <v>393</v>
      </c>
      <c r="E416" s="10" t="s">
        <v>9</v>
      </c>
      <c r="F416" s="60">
        <f>SUM(F417)</f>
        <v>450</v>
      </c>
    </row>
    <row r="417" spans="1:6" ht="32.25" customHeight="1">
      <c r="A417" s="46" t="s">
        <v>406</v>
      </c>
      <c r="B417" s="9">
        <v>951</v>
      </c>
      <c r="C417" s="10" t="s">
        <v>407</v>
      </c>
      <c r="D417" s="10" t="s">
        <v>393</v>
      </c>
      <c r="E417" s="10" t="s">
        <v>404</v>
      </c>
      <c r="F417" s="60">
        <v>450</v>
      </c>
    </row>
    <row r="418" spans="1:24" ht="48.75" customHeight="1">
      <c r="A418" s="74" t="s">
        <v>497</v>
      </c>
      <c r="B418" s="9">
        <v>951</v>
      </c>
      <c r="C418" s="10" t="s">
        <v>407</v>
      </c>
      <c r="D418" s="65" t="s">
        <v>496</v>
      </c>
      <c r="E418" s="65" t="s">
        <v>9</v>
      </c>
      <c r="F418" s="78">
        <f>SUM(F419:F420)</f>
        <v>2684.6864</v>
      </c>
      <c r="X418" s="75"/>
    </row>
    <row r="419" spans="1:6" ht="32.25" customHeight="1">
      <c r="A419" s="46" t="s">
        <v>406</v>
      </c>
      <c r="B419" s="9">
        <v>951</v>
      </c>
      <c r="C419" s="10" t="s">
        <v>407</v>
      </c>
      <c r="D419" s="65" t="s">
        <v>496</v>
      </c>
      <c r="E419" s="65" t="s">
        <v>404</v>
      </c>
      <c r="F419" s="78">
        <v>2684.6864</v>
      </c>
    </row>
    <row r="420" spans="1:6" ht="32.25" customHeight="1" hidden="1">
      <c r="A420" s="74" t="s">
        <v>140</v>
      </c>
      <c r="B420" s="9">
        <v>951</v>
      </c>
      <c r="C420" s="10" t="s">
        <v>407</v>
      </c>
      <c r="D420" s="65" t="s">
        <v>496</v>
      </c>
      <c r="E420" s="65" t="s">
        <v>101</v>
      </c>
      <c r="F420" s="78"/>
    </row>
    <row r="421" spans="1:6" ht="60" hidden="1">
      <c r="A421" s="74" t="s">
        <v>455</v>
      </c>
      <c r="B421" s="9">
        <v>951</v>
      </c>
      <c r="C421" s="10" t="s">
        <v>407</v>
      </c>
      <c r="D421" s="10" t="s">
        <v>456</v>
      </c>
      <c r="E421" s="10" t="s">
        <v>9</v>
      </c>
      <c r="F421" s="60">
        <f>SUM(F422)</f>
        <v>0</v>
      </c>
    </row>
    <row r="422" spans="1:6" ht="30" hidden="1">
      <c r="A422" s="46" t="s">
        <v>96</v>
      </c>
      <c r="B422" s="9">
        <v>951</v>
      </c>
      <c r="C422" s="10" t="s">
        <v>407</v>
      </c>
      <c r="D422" s="10" t="s">
        <v>456</v>
      </c>
      <c r="E422" s="10" t="s">
        <v>91</v>
      </c>
      <c r="F422" s="60"/>
    </row>
    <row r="423" spans="1:6" ht="50.25" customHeight="1" hidden="1">
      <c r="A423" s="46" t="s">
        <v>457</v>
      </c>
      <c r="B423" s="9">
        <v>951</v>
      </c>
      <c r="C423" s="10" t="s">
        <v>407</v>
      </c>
      <c r="D423" s="10" t="s">
        <v>458</v>
      </c>
      <c r="E423" s="10" t="s">
        <v>9</v>
      </c>
      <c r="F423" s="60">
        <f>F424</f>
        <v>0</v>
      </c>
    </row>
    <row r="424" spans="1:6" ht="30" hidden="1">
      <c r="A424" s="46" t="s">
        <v>96</v>
      </c>
      <c r="B424" s="9">
        <v>951</v>
      </c>
      <c r="C424" s="10" t="s">
        <v>407</v>
      </c>
      <c r="D424" s="10" t="s">
        <v>458</v>
      </c>
      <c r="E424" s="10" t="s">
        <v>91</v>
      </c>
      <c r="F424" s="60"/>
    </row>
    <row r="425" spans="1:6" ht="33" customHeight="1">
      <c r="A425" s="46" t="s">
        <v>538</v>
      </c>
      <c r="B425" s="9">
        <v>951</v>
      </c>
      <c r="C425" s="10" t="s">
        <v>407</v>
      </c>
      <c r="D425" s="10" t="s">
        <v>531</v>
      </c>
      <c r="E425" s="10" t="s">
        <v>9</v>
      </c>
      <c r="F425" s="60">
        <f>F426</f>
        <v>2019.82</v>
      </c>
    </row>
    <row r="426" spans="1:6" ht="30">
      <c r="A426" s="46" t="s">
        <v>406</v>
      </c>
      <c r="B426" s="9">
        <v>951</v>
      </c>
      <c r="C426" s="10" t="s">
        <v>407</v>
      </c>
      <c r="D426" s="10" t="s">
        <v>531</v>
      </c>
      <c r="E426" s="10" t="s">
        <v>404</v>
      </c>
      <c r="F426" s="60">
        <v>2019.82</v>
      </c>
    </row>
    <row r="427" spans="1:6" ht="30">
      <c r="A427" s="46" t="s">
        <v>409</v>
      </c>
      <c r="B427" s="9">
        <v>951</v>
      </c>
      <c r="C427" s="10" t="s">
        <v>407</v>
      </c>
      <c r="D427" s="10" t="s">
        <v>532</v>
      </c>
      <c r="E427" s="10" t="s">
        <v>9</v>
      </c>
      <c r="F427" s="60">
        <f>F428</f>
        <v>12239.726</v>
      </c>
    </row>
    <row r="428" spans="1:6" ht="30">
      <c r="A428" s="46" t="s">
        <v>406</v>
      </c>
      <c r="B428" s="9">
        <v>951</v>
      </c>
      <c r="C428" s="10" t="s">
        <v>407</v>
      </c>
      <c r="D428" s="10" t="s">
        <v>532</v>
      </c>
      <c r="E428" s="10" t="s">
        <v>404</v>
      </c>
      <c r="F428" s="60">
        <v>12239.726</v>
      </c>
    </row>
    <row r="429" spans="1:24" ht="45">
      <c r="A429" s="51" t="s">
        <v>448</v>
      </c>
      <c r="B429" s="9">
        <v>951</v>
      </c>
      <c r="C429" s="10" t="s">
        <v>407</v>
      </c>
      <c r="D429" s="10" t="s">
        <v>465</v>
      </c>
      <c r="E429" s="10" t="s">
        <v>9</v>
      </c>
      <c r="F429" s="60">
        <f>F430</f>
        <v>123.6336</v>
      </c>
      <c r="W429" s="21"/>
      <c r="X429" s="21"/>
    </row>
    <row r="430" spans="1:24" ht="30">
      <c r="A430" s="46" t="s">
        <v>406</v>
      </c>
      <c r="B430" s="9">
        <v>951</v>
      </c>
      <c r="C430" s="10" t="s">
        <v>407</v>
      </c>
      <c r="D430" s="10" t="s">
        <v>465</v>
      </c>
      <c r="E430" s="10" t="s">
        <v>404</v>
      </c>
      <c r="F430" s="60">
        <v>123.6336</v>
      </c>
      <c r="W430" s="21"/>
      <c r="X430" s="21"/>
    </row>
    <row r="431" spans="1:24" ht="30">
      <c r="A431" s="50" t="s">
        <v>141</v>
      </c>
      <c r="B431" s="9">
        <v>951</v>
      </c>
      <c r="C431" s="10" t="s">
        <v>142</v>
      </c>
      <c r="D431" s="10" t="s">
        <v>189</v>
      </c>
      <c r="E431" s="10" t="s">
        <v>9</v>
      </c>
      <c r="F431" s="60">
        <f>SUM(F432)</f>
        <v>350</v>
      </c>
      <c r="W431" s="21"/>
      <c r="X431" s="21"/>
    </row>
    <row r="432" spans="1:6" ht="45">
      <c r="A432" s="55" t="s">
        <v>356</v>
      </c>
      <c r="B432" s="9">
        <v>951</v>
      </c>
      <c r="C432" s="10" t="s">
        <v>142</v>
      </c>
      <c r="D432" s="10" t="s">
        <v>287</v>
      </c>
      <c r="E432" s="10" t="s">
        <v>9</v>
      </c>
      <c r="F432" s="60">
        <f>SUM(F434+F437)</f>
        <v>350</v>
      </c>
    </row>
    <row r="433" spans="1:6" ht="48" customHeight="1">
      <c r="A433" s="55" t="s">
        <v>289</v>
      </c>
      <c r="B433" s="9">
        <v>951</v>
      </c>
      <c r="C433" s="10" t="s">
        <v>142</v>
      </c>
      <c r="D433" s="10" t="s">
        <v>288</v>
      </c>
      <c r="E433" s="10" t="s">
        <v>9</v>
      </c>
      <c r="F433" s="60">
        <f>SUM(F432)</f>
        <v>350</v>
      </c>
    </row>
    <row r="434" spans="1:6" ht="15">
      <c r="A434" s="46" t="s">
        <v>290</v>
      </c>
      <c r="B434" s="9">
        <v>951</v>
      </c>
      <c r="C434" s="10" t="s">
        <v>142</v>
      </c>
      <c r="D434" s="10" t="s">
        <v>291</v>
      </c>
      <c r="E434" s="10" t="s">
        <v>9</v>
      </c>
      <c r="F434" s="60">
        <f>SUM(F435:F436)</f>
        <v>350</v>
      </c>
    </row>
    <row r="435" spans="1:6" ht="33" customHeight="1">
      <c r="A435" s="46" t="s">
        <v>96</v>
      </c>
      <c r="B435" s="9">
        <v>951</v>
      </c>
      <c r="C435" s="10" t="s">
        <v>142</v>
      </c>
      <c r="D435" s="10" t="s">
        <v>291</v>
      </c>
      <c r="E435" s="65" t="s">
        <v>91</v>
      </c>
      <c r="F435" s="60">
        <v>350</v>
      </c>
    </row>
    <row r="436" spans="1:6" ht="27" customHeight="1" hidden="1">
      <c r="A436" s="49" t="s">
        <v>96</v>
      </c>
      <c r="B436" s="9">
        <v>951</v>
      </c>
      <c r="C436" s="10" t="s">
        <v>142</v>
      </c>
      <c r="D436" s="10" t="s">
        <v>291</v>
      </c>
      <c r="E436" s="65" t="s">
        <v>101</v>
      </c>
      <c r="F436" s="60">
        <v>0</v>
      </c>
    </row>
    <row r="437" spans="1:6" ht="15" hidden="1">
      <c r="A437" s="46" t="s">
        <v>328</v>
      </c>
      <c r="B437" s="9">
        <v>951</v>
      </c>
      <c r="C437" s="10" t="s">
        <v>142</v>
      </c>
      <c r="D437" s="10" t="s">
        <v>329</v>
      </c>
      <c r="E437" s="10" t="s">
        <v>9</v>
      </c>
      <c r="F437" s="60">
        <f>SUM(F438)</f>
        <v>0</v>
      </c>
    </row>
    <row r="438" spans="1:6" ht="30" hidden="1">
      <c r="A438" s="46" t="s">
        <v>96</v>
      </c>
      <c r="B438" s="9">
        <v>951</v>
      </c>
      <c r="C438" s="10" t="s">
        <v>142</v>
      </c>
      <c r="D438" s="10" t="s">
        <v>329</v>
      </c>
      <c r="E438" s="10" t="s">
        <v>91</v>
      </c>
      <c r="F438" s="60"/>
    </row>
    <row r="439" spans="1:6" ht="15">
      <c r="A439" s="45" t="s">
        <v>75</v>
      </c>
      <c r="B439" s="41">
        <v>951</v>
      </c>
      <c r="C439" s="42" t="s">
        <v>72</v>
      </c>
      <c r="D439" s="42" t="s">
        <v>189</v>
      </c>
      <c r="E439" s="42" t="s">
        <v>9</v>
      </c>
      <c r="F439" s="59">
        <f>F440</f>
        <v>2000</v>
      </c>
    </row>
    <row r="440" spans="1:6" ht="18.75" customHeight="1">
      <c r="A440" s="49" t="s">
        <v>73</v>
      </c>
      <c r="B440" s="9">
        <v>951</v>
      </c>
      <c r="C440" s="10" t="s">
        <v>74</v>
      </c>
      <c r="D440" s="10" t="s">
        <v>189</v>
      </c>
      <c r="E440" s="10" t="s">
        <v>9</v>
      </c>
      <c r="F440" s="60">
        <f>F441</f>
        <v>2000</v>
      </c>
    </row>
    <row r="441" spans="1:6" ht="45" customHeight="1">
      <c r="A441" s="43" t="s">
        <v>354</v>
      </c>
      <c r="B441" s="9">
        <v>951</v>
      </c>
      <c r="C441" s="10" t="s">
        <v>74</v>
      </c>
      <c r="D441" s="10" t="s">
        <v>270</v>
      </c>
      <c r="E441" s="10" t="s">
        <v>9</v>
      </c>
      <c r="F441" s="60">
        <f>F443</f>
        <v>2000</v>
      </c>
    </row>
    <row r="442" spans="1:6" ht="15">
      <c r="A442" s="43" t="s">
        <v>271</v>
      </c>
      <c r="B442" s="9">
        <v>951</v>
      </c>
      <c r="C442" s="10" t="s">
        <v>74</v>
      </c>
      <c r="D442" s="10" t="s">
        <v>272</v>
      </c>
      <c r="E442" s="10" t="s">
        <v>9</v>
      </c>
      <c r="F442" s="60">
        <f>SUM(F441)</f>
        <v>2000</v>
      </c>
    </row>
    <row r="443" spans="1:6" ht="33" customHeight="1">
      <c r="A443" s="46" t="s">
        <v>160</v>
      </c>
      <c r="B443" s="9">
        <v>951</v>
      </c>
      <c r="C443" s="10" t="s">
        <v>74</v>
      </c>
      <c r="D443" s="10" t="s">
        <v>292</v>
      </c>
      <c r="E443" s="10" t="s">
        <v>9</v>
      </c>
      <c r="F443" s="60">
        <f>F444</f>
        <v>2000</v>
      </c>
    </row>
    <row r="444" spans="1:6" ht="15">
      <c r="A444" s="49" t="s">
        <v>97</v>
      </c>
      <c r="B444" s="9">
        <v>951</v>
      </c>
      <c r="C444" s="10" t="s">
        <v>74</v>
      </c>
      <c r="D444" s="10" t="s">
        <v>292</v>
      </c>
      <c r="E444" s="10" t="s">
        <v>92</v>
      </c>
      <c r="F444" s="60">
        <v>2000</v>
      </c>
    </row>
    <row r="445" spans="1:6" ht="45.75" customHeight="1">
      <c r="A445" s="45" t="s">
        <v>76</v>
      </c>
      <c r="B445" s="41">
        <v>951</v>
      </c>
      <c r="C445" s="42" t="s">
        <v>68</v>
      </c>
      <c r="D445" s="42" t="s">
        <v>189</v>
      </c>
      <c r="E445" s="42" t="s">
        <v>9</v>
      </c>
      <c r="F445" s="59">
        <f>F446+F455</f>
        <v>18805.012000000002</v>
      </c>
    </row>
    <row r="446" spans="1:6" ht="45" customHeight="1">
      <c r="A446" s="51" t="s">
        <v>107</v>
      </c>
      <c r="B446" s="9">
        <v>951</v>
      </c>
      <c r="C446" s="10" t="s">
        <v>69</v>
      </c>
      <c r="D446" s="10" t="s">
        <v>189</v>
      </c>
      <c r="E446" s="10" t="s">
        <v>9</v>
      </c>
      <c r="F446" s="60">
        <f>SUM(F447)</f>
        <v>18805.012000000002</v>
      </c>
    </row>
    <row r="447" spans="1:6" ht="32.25" customHeight="1">
      <c r="A447" s="40" t="s">
        <v>93</v>
      </c>
      <c r="B447" s="9">
        <v>951</v>
      </c>
      <c r="C447" s="10" t="s">
        <v>69</v>
      </c>
      <c r="D447" s="10" t="s">
        <v>190</v>
      </c>
      <c r="E447" s="10" t="s">
        <v>9</v>
      </c>
      <c r="F447" s="60">
        <f>SUM(F449+F451+F453)</f>
        <v>18805.012000000002</v>
      </c>
    </row>
    <row r="448" spans="1:6" ht="15">
      <c r="A448" s="40" t="s">
        <v>191</v>
      </c>
      <c r="B448" s="9">
        <v>951</v>
      </c>
      <c r="C448" s="10" t="s">
        <v>69</v>
      </c>
      <c r="D448" s="10" t="s">
        <v>192</v>
      </c>
      <c r="E448" s="10" t="s">
        <v>9</v>
      </c>
      <c r="F448" s="60">
        <f>SUM(F447)</f>
        <v>18805.012000000002</v>
      </c>
    </row>
    <row r="449" spans="1:6" ht="45" hidden="1">
      <c r="A449" s="51" t="s">
        <v>108</v>
      </c>
      <c r="B449" s="9">
        <v>951</v>
      </c>
      <c r="C449" s="10" t="s">
        <v>69</v>
      </c>
      <c r="D449" s="15" t="s">
        <v>293</v>
      </c>
      <c r="E449" s="15" t="s">
        <v>9</v>
      </c>
      <c r="F449" s="60">
        <f>F450</f>
        <v>0</v>
      </c>
    </row>
    <row r="450" spans="1:6" ht="16.5" customHeight="1" hidden="1">
      <c r="A450" s="51" t="s">
        <v>25</v>
      </c>
      <c r="B450" s="9">
        <v>951</v>
      </c>
      <c r="C450" s="10" t="s">
        <v>69</v>
      </c>
      <c r="D450" s="15" t="s">
        <v>293</v>
      </c>
      <c r="E450" s="15" t="s">
        <v>14</v>
      </c>
      <c r="F450" s="60"/>
    </row>
    <row r="451" spans="1:6" ht="45" customHeight="1">
      <c r="A451" s="51" t="s">
        <v>109</v>
      </c>
      <c r="B451" s="9">
        <v>951</v>
      </c>
      <c r="C451" s="10" t="s">
        <v>69</v>
      </c>
      <c r="D451" s="15" t="s">
        <v>294</v>
      </c>
      <c r="E451" s="15" t="s">
        <v>9</v>
      </c>
      <c r="F451" s="60">
        <f>SUM(F452)</f>
        <v>4250</v>
      </c>
    </row>
    <row r="452" spans="1:6" ht="15">
      <c r="A452" s="51" t="s">
        <v>25</v>
      </c>
      <c r="B452" s="9">
        <v>951</v>
      </c>
      <c r="C452" s="10" t="s">
        <v>69</v>
      </c>
      <c r="D452" s="15" t="s">
        <v>294</v>
      </c>
      <c r="E452" s="15" t="s">
        <v>14</v>
      </c>
      <c r="F452" s="60">
        <v>4250</v>
      </c>
    </row>
    <row r="453" spans="1:6" ht="45" customHeight="1">
      <c r="A453" s="51" t="s">
        <v>108</v>
      </c>
      <c r="B453" s="9">
        <v>951</v>
      </c>
      <c r="C453" s="10" t="s">
        <v>69</v>
      </c>
      <c r="D453" s="15" t="s">
        <v>365</v>
      </c>
      <c r="E453" s="15" t="s">
        <v>9</v>
      </c>
      <c r="F453" s="60">
        <f>SUM(F454)</f>
        <v>14555.012</v>
      </c>
    </row>
    <row r="454" spans="1:6" ht="15">
      <c r="A454" s="51" t="s">
        <v>25</v>
      </c>
      <c r="B454" s="9">
        <v>951</v>
      </c>
      <c r="C454" s="10" t="s">
        <v>69</v>
      </c>
      <c r="D454" s="15" t="s">
        <v>365</v>
      </c>
      <c r="E454" s="15" t="s">
        <v>14</v>
      </c>
      <c r="F454" s="60">
        <v>14555.012</v>
      </c>
    </row>
    <row r="455" spans="1:6" ht="30" hidden="1">
      <c r="A455" s="49" t="s">
        <v>151</v>
      </c>
      <c r="B455" s="9">
        <v>951</v>
      </c>
      <c r="C455" s="10" t="s">
        <v>152</v>
      </c>
      <c r="D455" s="10" t="s">
        <v>189</v>
      </c>
      <c r="E455" s="10" t="s">
        <v>9</v>
      </c>
      <c r="F455" s="60">
        <f>F456</f>
        <v>0</v>
      </c>
    </row>
    <row r="456" spans="1:6" ht="30" hidden="1">
      <c r="A456" s="40" t="s">
        <v>93</v>
      </c>
      <c r="B456" s="9">
        <v>951</v>
      </c>
      <c r="C456" s="10" t="s">
        <v>152</v>
      </c>
      <c r="D456" s="10" t="s">
        <v>190</v>
      </c>
      <c r="E456" s="10" t="s">
        <v>9</v>
      </c>
      <c r="F456" s="60">
        <f>F458</f>
        <v>0</v>
      </c>
    </row>
    <row r="457" spans="1:6" ht="15" hidden="1">
      <c r="A457" s="40" t="s">
        <v>191</v>
      </c>
      <c r="B457" s="9">
        <v>951</v>
      </c>
      <c r="C457" s="10" t="s">
        <v>152</v>
      </c>
      <c r="D457" s="10" t="s">
        <v>192</v>
      </c>
      <c r="E457" s="10" t="s">
        <v>9</v>
      </c>
      <c r="F457" s="60">
        <f>SUM(F456)</f>
        <v>0</v>
      </c>
    </row>
    <row r="458" spans="1:6" ht="45" hidden="1">
      <c r="A458" s="49" t="s">
        <v>153</v>
      </c>
      <c r="B458" s="9">
        <v>951</v>
      </c>
      <c r="C458" s="10" t="s">
        <v>152</v>
      </c>
      <c r="D458" s="10" t="s">
        <v>295</v>
      </c>
      <c r="E458" s="10" t="s">
        <v>9</v>
      </c>
      <c r="F458" s="60">
        <f>F459</f>
        <v>0</v>
      </c>
    </row>
    <row r="459" spans="1:6" ht="15" hidden="1">
      <c r="A459" s="51" t="s">
        <v>25</v>
      </c>
      <c r="B459" s="9">
        <v>951</v>
      </c>
      <c r="C459" s="10" t="s">
        <v>152</v>
      </c>
      <c r="D459" s="10" t="s">
        <v>295</v>
      </c>
      <c r="E459" s="10" t="s">
        <v>14</v>
      </c>
      <c r="F459" s="60"/>
    </row>
    <row r="460" spans="1:22" ht="71.25">
      <c r="A460" s="48" t="s">
        <v>89</v>
      </c>
      <c r="B460" s="5">
        <v>987</v>
      </c>
      <c r="C460" s="6" t="s">
        <v>8</v>
      </c>
      <c r="D460" s="6" t="s">
        <v>189</v>
      </c>
      <c r="E460" s="6" t="s">
        <v>9</v>
      </c>
      <c r="F460" s="61">
        <f>SUM(F461+F596+F615)</f>
        <v>570356.53952</v>
      </c>
      <c r="V460" s="27"/>
    </row>
    <row r="461" spans="1:22" ht="17.25" customHeight="1">
      <c r="A461" s="56" t="s">
        <v>20</v>
      </c>
      <c r="B461" s="41">
        <v>987</v>
      </c>
      <c r="C461" s="44" t="s">
        <v>21</v>
      </c>
      <c r="D461" s="44" t="s">
        <v>189</v>
      </c>
      <c r="E461" s="44" t="s">
        <v>9</v>
      </c>
      <c r="F461" s="70">
        <f>SUM(F462+F490+F559+F570+F537)</f>
        <v>559979.92</v>
      </c>
      <c r="V461" s="27"/>
    </row>
    <row r="462" spans="1:22" ht="17.25" customHeight="1">
      <c r="A462" s="46" t="s">
        <v>61</v>
      </c>
      <c r="B462" s="9">
        <v>987</v>
      </c>
      <c r="C462" s="10" t="s">
        <v>22</v>
      </c>
      <c r="D462" s="10" t="s">
        <v>189</v>
      </c>
      <c r="E462" s="10" t="s">
        <v>9</v>
      </c>
      <c r="F462" s="71">
        <f>F463+F485</f>
        <v>225963.14500000002</v>
      </c>
      <c r="V462" s="27"/>
    </row>
    <row r="463" spans="1:22" ht="47.25" customHeight="1">
      <c r="A463" s="46" t="s">
        <v>513</v>
      </c>
      <c r="B463" s="9">
        <v>987</v>
      </c>
      <c r="C463" s="10" t="s">
        <v>22</v>
      </c>
      <c r="D463" s="10" t="s">
        <v>238</v>
      </c>
      <c r="E463" s="10" t="s">
        <v>9</v>
      </c>
      <c r="F463" s="71">
        <f>SUM(F464+F474)</f>
        <v>225963.14500000002</v>
      </c>
      <c r="V463" s="27"/>
    </row>
    <row r="464" spans="1:22" ht="46.5" customHeight="1">
      <c r="A464" s="46" t="s">
        <v>239</v>
      </c>
      <c r="B464" s="9">
        <v>987</v>
      </c>
      <c r="C464" s="10" t="s">
        <v>22</v>
      </c>
      <c r="D464" s="10" t="s">
        <v>240</v>
      </c>
      <c r="E464" s="10" t="s">
        <v>9</v>
      </c>
      <c r="F464" s="71">
        <f>SUM(F465+F470)</f>
        <v>187615.108</v>
      </c>
      <c r="V464" s="27"/>
    </row>
    <row r="465" spans="1:22" ht="47.25" customHeight="1">
      <c r="A465" s="46" t="s">
        <v>161</v>
      </c>
      <c r="B465" s="9">
        <v>987</v>
      </c>
      <c r="C465" s="10" t="s">
        <v>22</v>
      </c>
      <c r="D465" s="10" t="s">
        <v>296</v>
      </c>
      <c r="E465" s="10" t="s">
        <v>9</v>
      </c>
      <c r="F465" s="71">
        <f>SUM(F466:F469)</f>
        <v>75319.116</v>
      </c>
      <c r="V465" s="27"/>
    </row>
    <row r="466" spans="1:22" ht="75" hidden="1">
      <c r="A466" s="46" t="s">
        <v>95</v>
      </c>
      <c r="B466" s="9">
        <v>987</v>
      </c>
      <c r="C466" s="10" t="s">
        <v>22</v>
      </c>
      <c r="D466" s="10" t="s">
        <v>296</v>
      </c>
      <c r="E466" s="10" t="s">
        <v>88</v>
      </c>
      <c r="F466" s="71"/>
      <c r="V466" s="27"/>
    </row>
    <row r="467" spans="1:22" ht="30" hidden="1">
      <c r="A467" s="46" t="s">
        <v>96</v>
      </c>
      <c r="B467" s="9">
        <v>987</v>
      </c>
      <c r="C467" s="10" t="s">
        <v>22</v>
      </c>
      <c r="D467" s="10" t="s">
        <v>296</v>
      </c>
      <c r="E467" s="10" t="s">
        <v>91</v>
      </c>
      <c r="F467" s="71"/>
      <c r="V467" s="27"/>
    </row>
    <row r="468" spans="1:22" ht="33" customHeight="1">
      <c r="A468" s="51" t="s">
        <v>140</v>
      </c>
      <c r="B468" s="9">
        <v>987</v>
      </c>
      <c r="C468" s="10" t="s">
        <v>22</v>
      </c>
      <c r="D468" s="10" t="s">
        <v>296</v>
      </c>
      <c r="E468" s="10" t="s">
        <v>101</v>
      </c>
      <c r="F468" s="71">
        <v>75319.116</v>
      </c>
      <c r="V468" s="27"/>
    </row>
    <row r="469" spans="1:22" ht="15" hidden="1">
      <c r="A469" s="46" t="s">
        <v>97</v>
      </c>
      <c r="B469" s="9">
        <v>987</v>
      </c>
      <c r="C469" s="10" t="s">
        <v>22</v>
      </c>
      <c r="D469" s="10" t="s">
        <v>296</v>
      </c>
      <c r="E469" s="10" t="s">
        <v>92</v>
      </c>
      <c r="F469" s="71"/>
      <c r="V469" s="27"/>
    </row>
    <row r="470" spans="1:22" ht="60.75" customHeight="1">
      <c r="A470" s="46" t="s">
        <v>110</v>
      </c>
      <c r="B470" s="9">
        <v>987</v>
      </c>
      <c r="C470" s="10" t="s">
        <v>22</v>
      </c>
      <c r="D470" s="10" t="s">
        <v>297</v>
      </c>
      <c r="E470" s="10" t="s">
        <v>9</v>
      </c>
      <c r="F470" s="71">
        <f>SUM(F471:F473)</f>
        <v>112295.992</v>
      </c>
      <c r="V470" s="27"/>
    </row>
    <row r="471" spans="1:22" ht="75" hidden="1">
      <c r="A471" s="46" t="s">
        <v>95</v>
      </c>
      <c r="B471" s="9">
        <v>987</v>
      </c>
      <c r="C471" s="10" t="s">
        <v>22</v>
      </c>
      <c r="D471" s="10" t="s">
        <v>297</v>
      </c>
      <c r="E471" s="10" t="s">
        <v>88</v>
      </c>
      <c r="F471" s="71"/>
      <c r="V471" s="27"/>
    </row>
    <row r="472" spans="1:22" ht="30" hidden="1">
      <c r="A472" s="46" t="s">
        <v>96</v>
      </c>
      <c r="B472" s="9">
        <v>987</v>
      </c>
      <c r="C472" s="10" t="s">
        <v>22</v>
      </c>
      <c r="D472" s="10" t="s">
        <v>297</v>
      </c>
      <c r="E472" s="10" t="s">
        <v>91</v>
      </c>
      <c r="F472" s="71"/>
      <c r="V472" s="27"/>
    </row>
    <row r="473" spans="1:22" ht="19.5" customHeight="1">
      <c r="A473" s="51" t="s">
        <v>140</v>
      </c>
      <c r="B473" s="9">
        <v>987</v>
      </c>
      <c r="C473" s="10" t="s">
        <v>22</v>
      </c>
      <c r="D473" s="10" t="s">
        <v>297</v>
      </c>
      <c r="E473" s="10" t="s">
        <v>101</v>
      </c>
      <c r="F473" s="71">
        <v>112295.992</v>
      </c>
      <c r="V473" s="27"/>
    </row>
    <row r="474" spans="1:22" ht="31.5" customHeight="1">
      <c r="A474" s="55" t="s">
        <v>368</v>
      </c>
      <c r="B474" s="9">
        <v>987</v>
      </c>
      <c r="C474" s="10" t="s">
        <v>22</v>
      </c>
      <c r="D474" s="10" t="s">
        <v>298</v>
      </c>
      <c r="E474" s="10" t="s">
        <v>9</v>
      </c>
      <c r="F474" s="71">
        <f>F475</f>
        <v>38348.037000000004</v>
      </c>
      <c r="V474" s="27"/>
    </row>
    <row r="475" spans="1:22" ht="30">
      <c r="A475" s="51" t="s">
        <v>346</v>
      </c>
      <c r="B475" s="9">
        <v>987</v>
      </c>
      <c r="C475" s="10" t="s">
        <v>22</v>
      </c>
      <c r="D475" s="10" t="s">
        <v>299</v>
      </c>
      <c r="E475" s="10" t="s">
        <v>9</v>
      </c>
      <c r="F475" s="71">
        <f>F476+F483+F479+F481</f>
        <v>38348.037000000004</v>
      </c>
      <c r="V475" s="27"/>
    </row>
    <row r="476" spans="1:22" ht="30" customHeight="1">
      <c r="A476" s="46" t="s">
        <v>347</v>
      </c>
      <c r="B476" s="9">
        <v>987</v>
      </c>
      <c r="C476" s="10" t="s">
        <v>22</v>
      </c>
      <c r="D476" s="10" t="s">
        <v>301</v>
      </c>
      <c r="E476" s="10" t="s">
        <v>9</v>
      </c>
      <c r="F476" s="71">
        <f>SUM(F477:F478)</f>
        <v>1642.3471</v>
      </c>
      <c r="V476" s="27"/>
    </row>
    <row r="477" spans="1:22" ht="19.5" customHeight="1" hidden="1">
      <c r="A477" s="46" t="s">
        <v>96</v>
      </c>
      <c r="B477" s="9">
        <v>987</v>
      </c>
      <c r="C477" s="10" t="s">
        <v>22</v>
      </c>
      <c r="D477" s="10" t="s">
        <v>301</v>
      </c>
      <c r="E477" s="10" t="s">
        <v>91</v>
      </c>
      <c r="F477" s="71"/>
      <c r="V477" s="27"/>
    </row>
    <row r="478" spans="1:22" ht="30">
      <c r="A478" s="55" t="s">
        <v>140</v>
      </c>
      <c r="B478" s="9">
        <v>987</v>
      </c>
      <c r="C478" s="10" t="s">
        <v>22</v>
      </c>
      <c r="D478" s="10" t="s">
        <v>301</v>
      </c>
      <c r="E478" s="10" t="s">
        <v>101</v>
      </c>
      <c r="F478" s="71">
        <v>1642.3471</v>
      </c>
      <c r="V478" s="27"/>
    </row>
    <row r="479" spans="1:22" ht="75">
      <c r="A479" s="79" t="s">
        <v>484</v>
      </c>
      <c r="B479" s="9">
        <v>987</v>
      </c>
      <c r="C479" s="10" t="s">
        <v>22</v>
      </c>
      <c r="D479" s="10" t="s">
        <v>443</v>
      </c>
      <c r="E479" s="10" t="s">
        <v>9</v>
      </c>
      <c r="F479" s="71">
        <f>SUM(F480)</f>
        <v>36338.633</v>
      </c>
      <c r="V479" s="27"/>
    </row>
    <row r="480" spans="1:22" ht="45">
      <c r="A480" s="46" t="s">
        <v>445</v>
      </c>
      <c r="B480" s="9">
        <v>987</v>
      </c>
      <c r="C480" s="10" t="s">
        <v>22</v>
      </c>
      <c r="D480" s="10" t="s">
        <v>443</v>
      </c>
      <c r="E480" s="10" t="s">
        <v>101</v>
      </c>
      <c r="F480" s="71">
        <v>36338.633</v>
      </c>
      <c r="V480" s="27"/>
    </row>
    <row r="481" spans="1:22" ht="60">
      <c r="A481" s="46" t="s">
        <v>510</v>
      </c>
      <c r="B481" s="9">
        <v>987</v>
      </c>
      <c r="C481" s="10" t="s">
        <v>22</v>
      </c>
      <c r="D481" s="10" t="s">
        <v>444</v>
      </c>
      <c r="E481" s="10" t="s">
        <v>9</v>
      </c>
      <c r="F481" s="71">
        <f>SUM(F482)</f>
        <v>367.0569</v>
      </c>
      <c r="V481" s="27"/>
    </row>
    <row r="482" spans="1:22" ht="45">
      <c r="A482" s="46" t="s">
        <v>445</v>
      </c>
      <c r="B482" s="9">
        <v>987</v>
      </c>
      <c r="C482" s="10" t="s">
        <v>22</v>
      </c>
      <c r="D482" s="10" t="s">
        <v>444</v>
      </c>
      <c r="E482" s="10" t="s">
        <v>101</v>
      </c>
      <c r="F482" s="71">
        <v>367.0569</v>
      </c>
      <c r="V482" s="27"/>
    </row>
    <row r="483" spans="1:22" ht="75" hidden="1">
      <c r="A483" s="68" t="s">
        <v>413</v>
      </c>
      <c r="B483" s="9">
        <v>987</v>
      </c>
      <c r="C483" s="10" t="s">
        <v>22</v>
      </c>
      <c r="D483" s="10" t="s">
        <v>412</v>
      </c>
      <c r="E483" s="10" t="s">
        <v>9</v>
      </c>
      <c r="F483" s="60">
        <f>SUM(F484)</f>
        <v>0</v>
      </c>
      <c r="V483" s="27"/>
    </row>
    <row r="484" spans="1:22" ht="30" hidden="1">
      <c r="A484" s="55" t="s">
        <v>140</v>
      </c>
      <c r="B484" s="9">
        <v>987</v>
      </c>
      <c r="C484" s="10" t="s">
        <v>22</v>
      </c>
      <c r="D484" s="10" t="s">
        <v>412</v>
      </c>
      <c r="E484" s="10" t="s">
        <v>101</v>
      </c>
      <c r="F484" s="60"/>
      <c r="V484" s="27"/>
    </row>
    <row r="485" spans="1:22" ht="75" hidden="1">
      <c r="A485" s="46" t="s">
        <v>387</v>
      </c>
      <c r="B485" s="9">
        <v>987</v>
      </c>
      <c r="C485" s="10" t="s">
        <v>22</v>
      </c>
      <c r="D485" s="10" t="s">
        <v>312</v>
      </c>
      <c r="E485" s="10" t="s">
        <v>9</v>
      </c>
      <c r="F485" s="71">
        <f>F486</f>
        <v>0</v>
      </c>
      <c r="V485" s="27"/>
    </row>
    <row r="486" spans="1:22" ht="46.5" customHeight="1" hidden="1">
      <c r="A486" s="46" t="s">
        <v>390</v>
      </c>
      <c r="B486" s="9">
        <v>987</v>
      </c>
      <c r="C486" s="10" t="s">
        <v>22</v>
      </c>
      <c r="D486" s="10" t="s">
        <v>325</v>
      </c>
      <c r="E486" s="10" t="s">
        <v>9</v>
      </c>
      <c r="F486" s="71">
        <f>F487</f>
        <v>0</v>
      </c>
      <c r="V486" s="27"/>
    </row>
    <row r="487" spans="1:22" ht="33" customHeight="1" hidden="1">
      <c r="A487" s="46" t="s">
        <v>323</v>
      </c>
      <c r="B487" s="9">
        <v>987</v>
      </c>
      <c r="C487" s="10" t="s">
        <v>22</v>
      </c>
      <c r="D487" s="10" t="s">
        <v>326</v>
      </c>
      <c r="E487" s="10" t="s">
        <v>9</v>
      </c>
      <c r="F487" s="71">
        <f>F488</f>
        <v>0</v>
      </c>
      <c r="V487" s="27"/>
    </row>
    <row r="488" spans="1:22" ht="33" customHeight="1" hidden="1">
      <c r="A488" s="46" t="s">
        <v>345</v>
      </c>
      <c r="B488" s="9">
        <v>987</v>
      </c>
      <c r="C488" s="10" t="s">
        <v>22</v>
      </c>
      <c r="D488" s="10" t="s">
        <v>327</v>
      </c>
      <c r="E488" s="10" t="s">
        <v>9</v>
      </c>
      <c r="F488" s="71">
        <f>SUM(F489)</f>
        <v>0</v>
      </c>
      <c r="V488" s="27"/>
    </row>
    <row r="489" spans="1:22" ht="29.25" customHeight="1" hidden="1">
      <c r="A489" s="55" t="s">
        <v>140</v>
      </c>
      <c r="B489" s="9">
        <v>987</v>
      </c>
      <c r="C489" s="10" t="s">
        <v>22</v>
      </c>
      <c r="D489" s="10" t="s">
        <v>327</v>
      </c>
      <c r="E489" s="10" t="s">
        <v>101</v>
      </c>
      <c r="F489" s="71"/>
      <c r="V489" s="27"/>
    </row>
    <row r="490" spans="1:22" ht="24.75" customHeight="1">
      <c r="A490" s="46" t="s">
        <v>23</v>
      </c>
      <c r="B490" s="9">
        <v>987</v>
      </c>
      <c r="C490" s="10" t="s">
        <v>24</v>
      </c>
      <c r="D490" s="10" t="s">
        <v>189</v>
      </c>
      <c r="E490" s="10" t="s">
        <v>9</v>
      </c>
      <c r="F490" s="71">
        <f>SUM(F491+F532)</f>
        <v>253443.01488999996</v>
      </c>
      <c r="V490" s="27"/>
    </row>
    <row r="491" spans="1:22" ht="47.25" customHeight="1">
      <c r="A491" s="46" t="s">
        <v>513</v>
      </c>
      <c r="B491" s="9">
        <v>987</v>
      </c>
      <c r="C491" s="10" t="s">
        <v>24</v>
      </c>
      <c r="D491" s="10" t="s">
        <v>238</v>
      </c>
      <c r="E491" s="10" t="s">
        <v>9</v>
      </c>
      <c r="F491" s="71">
        <f>SUM(F492+F514)</f>
        <v>253443.01488999996</v>
      </c>
      <c r="V491" s="27"/>
    </row>
    <row r="492" spans="1:22" ht="45" customHeight="1">
      <c r="A492" s="46" t="s">
        <v>239</v>
      </c>
      <c r="B492" s="9">
        <v>987</v>
      </c>
      <c r="C492" s="10" t="s">
        <v>24</v>
      </c>
      <c r="D492" s="10" t="s">
        <v>240</v>
      </c>
      <c r="E492" s="10" t="s">
        <v>9</v>
      </c>
      <c r="F492" s="71">
        <f>SUM(F493+F506+F510+F512)</f>
        <v>230831.62288999997</v>
      </c>
      <c r="V492" s="27"/>
    </row>
    <row r="493" spans="1:22" ht="45" customHeight="1">
      <c r="A493" s="46" t="s">
        <v>165</v>
      </c>
      <c r="B493" s="9">
        <v>987</v>
      </c>
      <c r="C493" s="10" t="s">
        <v>24</v>
      </c>
      <c r="D493" s="10" t="s">
        <v>241</v>
      </c>
      <c r="E493" s="10" t="s">
        <v>9</v>
      </c>
      <c r="F493" s="71">
        <f>SUM(F494:F498)</f>
        <v>83656.563</v>
      </c>
      <c r="V493" s="27"/>
    </row>
    <row r="494" spans="1:22" ht="75" hidden="1">
      <c r="A494" s="46" t="s">
        <v>95</v>
      </c>
      <c r="B494" s="9">
        <v>987</v>
      </c>
      <c r="C494" s="10" t="s">
        <v>24</v>
      </c>
      <c r="D494" s="10" t="s">
        <v>241</v>
      </c>
      <c r="E494" s="10" t="s">
        <v>88</v>
      </c>
      <c r="F494" s="71"/>
      <c r="V494" s="27"/>
    </row>
    <row r="495" spans="1:22" ht="30" hidden="1">
      <c r="A495" s="46" t="s">
        <v>96</v>
      </c>
      <c r="B495" s="9">
        <v>987</v>
      </c>
      <c r="C495" s="10" t="s">
        <v>24</v>
      </c>
      <c r="D495" s="10" t="s">
        <v>241</v>
      </c>
      <c r="E495" s="10" t="s">
        <v>91</v>
      </c>
      <c r="F495" s="71"/>
      <c r="V495" s="27"/>
    </row>
    <row r="496" spans="1:22" ht="33" customHeight="1">
      <c r="A496" s="51" t="s">
        <v>140</v>
      </c>
      <c r="B496" s="9">
        <v>987</v>
      </c>
      <c r="C496" s="10" t="s">
        <v>24</v>
      </c>
      <c r="D496" s="10" t="s">
        <v>241</v>
      </c>
      <c r="E496" s="10" t="s">
        <v>101</v>
      </c>
      <c r="F496" s="71">
        <v>83656.563</v>
      </c>
      <c r="V496" s="27"/>
    </row>
    <row r="497" spans="1:22" ht="15" customHeight="1" hidden="1">
      <c r="A497" s="46" t="s">
        <v>97</v>
      </c>
      <c r="B497" s="9">
        <v>987</v>
      </c>
      <c r="C497" s="10" t="s">
        <v>24</v>
      </c>
      <c r="D497" s="10" t="s">
        <v>241</v>
      </c>
      <c r="E497" s="10" t="s">
        <v>92</v>
      </c>
      <c r="F497" s="71"/>
      <c r="V497" s="27"/>
    </row>
    <row r="498" spans="1:22" ht="15" hidden="1">
      <c r="A498" s="46"/>
      <c r="B498" s="9">
        <v>987</v>
      </c>
      <c r="C498" s="10" t="s">
        <v>24</v>
      </c>
      <c r="D498" s="10" t="s">
        <v>162</v>
      </c>
      <c r="E498" s="10" t="s">
        <v>101</v>
      </c>
      <c r="F498" s="71"/>
      <c r="V498" s="27"/>
    </row>
    <row r="499" spans="1:22" ht="45" hidden="1">
      <c r="A499" s="46" t="s">
        <v>166</v>
      </c>
      <c r="B499" s="9">
        <v>987</v>
      </c>
      <c r="C499" s="10" t="s">
        <v>24</v>
      </c>
      <c r="D499" s="10" t="s">
        <v>242</v>
      </c>
      <c r="E499" s="10" t="s">
        <v>9</v>
      </c>
      <c r="F499" s="71">
        <f>SUM(F500:F502)</f>
        <v>0</v>
      </c>
      <c r="V499" s="27"/>
    </row>
    <row r="500" spans="1:22" ht="75" hidden="1">
      <c r="A500" s="46" t="s">
        <v>95</v>
      </c>
      <c r="B500" s="9">
        <v>987</v>
      </c>
      <c r="C500" s="10" t="s">
        <v>24</v>
      </c>
      <c r="D500" s="10" t="s">
        <v>163</v>
      </c>
      <c r="E500" s="10" t="s">
        <v>88</v>
      </c>
      <c r="F500" s="71"/>
      <c r="V500" s="27"/>
    </row>
    <row r="501" spans="1:22" ht="30" hidden="1">
      <c r="A501" s="46" t="s">
        <v>96</v>
      </c>
      <c r="B501" s="9">
        <v>987</v>
      </c>
      <c r="C501" s="10" t="s">
        <v>24</v>
      </c>
      <c r="D501" s="10" t="s">
        <v>163</v>
      </c>
      <c r="E501" s="10" t="s">
        <v>91</v>
      </c>
      <c r="F501" s="71"/>
      <c r="V501" s="27"/>
    </row>
    <row r="502" spans="1:22" ht="30" hidden="1">
      <c r="A502" s="51" t="s">
        <v>140</v>
      </c>
      <c r="B502" s="9">
        <v>987</v>
      </c>
      <c r="C502" s="10" t="s">
        <v>24</v>
      </c>
      <c r="D502" s="10" t="s">
        <v>242</v>
      </c>
      <c r="E502" s="10" t="s">
        <v>101</v>
      </c>
      <c r="F502" s="71"/>
      <c r="V502" s="27"/>
    </row>
    <row r="503" spans="1:22" ht="36" customHeight="1" hidden="1">
      <c r="A503" s="46" t="s">
        <v>66</v>
      </c>
      <c r="B503" s="9">
        <v>987</v>
      </c>
      <c r="C503" s="10" t="s">
        <v>24</v>
      </c>
      <c r="D503" s="10" t="s">
        <v>243</v>
      </c>
      <c r="E503" s="10" t="s">
        <v>9</v>
      </c>
      <c r="F503" s="71">
        <f>SUM(F504+F505)</f>
        <v>0</v>
      </c>
      <c r="V503" s="27"/>
    </row>
    <row r="504" spans="1:22" ht="30" hidden="1">
      <c r="A504" s="46" t="s">
        <v>96</v>
      </c>
      <c r="B504" s="9">
        <v>987</v>
      </c>
      <c r="C504" s="10" t="s">
        <v>24</v>
      </c>
      <c r="D504" s="10" t="s">
        <v>243</v>
      </c>
      <c r="E504" s="10" t="s">
        <v>91</v>
      </c>
      <c r="F504" s="71"/>
      <c r="V504" s="27"/>
    </row>
    <row r="505" spans="1:22" ht="33" customHeight="1" hidden="1">
      <c r="A505" s="51" t="s">
        <v>140</v>
      </c>
      <c r="B505" s="9">
        <v>987</v>
      </c>
      <c r="C505" s="10" t="s">
        <v>24</v>
      </c>
      <c r="D505" s="10" t="s">
        <v>243</v>
      </c>
      <c r="E505" s="10" t="s">
        <v>101</v>
      </c>
      <c r="F505" s="71">
        <f>4033-4033</f>
        <v>0</v>
      </c>
      <c r="V505" s="27"/>
    </row>
    <row r="506" spans="1:22" ht="60">
      <c r="A506" s="46" t="s">
        <v>62</v>
      </c>
      <c r="B506" s="9">
        <v>987</v>
      </c>
      <c r="C506" s="10" t="s">
        <v>24</v>
      </c>
      <c r="D506" s="10" t="s">
        <v>244</v>
      </c>
      <c r="E506" s="10" t="s">
        <v>9</v>
      </c>
      <c r="F506" s="71">
        <f>SUM(F507:F509)</f>
        <v>131414.001</v>
      </c>
      <c r="V506" s="27"/>
    </row>
    <row r="507" spans="1:22" ht="75" hidden="1">
      <c r="A507" s="46" t="s">
        <v>95</v>
      </c>
      <c r="B507" s="9">
        <v>987</v>
      </c>
      <c r="C507" s="10" t="s">
        <v>24</v>
      </c>
      <c r="D507" s="10" t="s">
        <v>244</v>
      </c>
      <c r="E507" s="10" t="s">
        <v>88</v>
      </c>
      <c r="F507" s="71"/>
      <c r="V507" s="27"/>
    </row>
    <row r="508" spans="1:22" ht="30" hidden="1">
      <c r="A508" s="46" t="s">
        <v>96</v>
      </c>
      <c r="B508" s="9">
        <v>987</v>
      </c>
      <c r="C508" s="10" t="s">
        <v>24</v>
      </c>
      <c r="D508" s="10" t="s">
        <v>244</v>
      </c>
      <c r="E508" s="10" t="s">
        <v>91</v>
      </c>
      <c r="F508" s="71"/>
      <c r="V508" s="27"/>
    </row>
    <row r="509" spans="1:22" ht="33" customHeight="1">
      <c r="A509" s="51" t="s">
        <v>140</v>
      </c>
      <c r="B509" s="9">
        <v>987</v>
      </c>
      <c r="C509" s="10" t="s">
        <v>24</v>
      </c>
      <c r="D509" s="10" t="s">
        <v>244</v>
      </c>
      <c r="E509" s="10" t="s">
        <v>101</v>
      </c>
      <c r="F509" s="71">
        <v>131414.001</v>
      </c>
      <c r="V509" s="27"/>
    </row>
    <row r="510" spans="1:22" ht="33" customHeight="1">
      <c r="A510" s="55" t="s">
        <v>399</v>
      </c>
      <c r="B510" s="9">
        <v>987</v>
      </c>
      <c r="C510" s="10" t="s">
        <v>24</v>
      </c>
      <c r="D510" s="10" t="s">
        <v>418</v>
      </c>
      <c r="E510" s="10" t="s">
        <v>9</v>
      </c>
      <c r="F510" s="71">
        <f>SUM(F511)</f>
        <v>14706.392</v>
      </c>
      <c r="V510" s="27"/>
    </row>
    <row r="511" spans="1:22" ht="33" customHeight="1">
      <c r="A511" s="55" t="s">
        <v>140</v>
      </c>
      <c r="B511" s="9">
        <v>987</v>
      </c>
      <c r="C511" s="10" t="s">
        <v>24</v>
      </c>
      <c r="D511" s="10" t="s">
        <v>418</v>
      </c>
      <c r="E511" s="10" t="s">
        <v>101</v>
      </c>
      <c r="F511" s="71">
        <v>14706.392</v>
      </c>
      <c r="V511" s="27"/>
    </row>
    <row r="512" spans="1:22" ht="63.75" customHeight="1">
      <c r="A512" s="55" t="s">
        <v>533</v>
      </c>
      <c r="B512" s="9">
        <v>987</v>
      </c>
      <c r="C512" s="10" t="s">
        <v>24</v>
      </c>
      <c r="D512" s="10" t="s">
        <v>515</v>
      </c>
      <c r="E512" s="10" t="s">
        <v>9</v>
      </c>
      <c r="F512" s="71">
        <f>F513</f>
        <v>1054.66689</v>
      </c>
      <c r="V512" s="27"/>
    </row>
    <row r="513" spans="1:22" ht="34.5" customHeight="1">
      <c r="A513" s="55" t="s">
        <v>140</v>
      </c>
      <c r="B513" s="9">
        <v>987</v>
      </c>
      <c r="C513" s="10" t="s">
        <v>24</v>
      </c>
      <c r="D513" s="10" t="s">
        <v>515</v>
      </c>
      <c r="E513" s="10" t="s">
        <v>101</v>
      </c>
      <c r="F513" s="71">
        <v>1054.66689</v>
      </c>
      <c r="V513" s="27"/>
    </row>
    <row r="514" spans="1:22" ht="45">
      <c r="A514" s="55" t="s">
        <v>366</v>
      </c>
      <c r="B514" s="9">
        <v>987</v>
      </c>
      <c r="C514" s="10" t="s">
        <v>24</v>
      </c>
      <c r="D514" s="10" t="s">
        <v>245</v>
      </c>
      <c r="E514" s="10" t="s">
        <v>9</v>
      </c>
      <c r="F514" s="71">
        <f>SUM(F516+F518+F526+F528+F530)</f>
        <v>22611.392</v>
      </c>
      <c r="V514" s="27"/>
    </row>
    <row r="515" spans="1:22" ht="32.25" customHeight="1">
      <c r="A515" s="55" t="s">
        <v>246</v>
      </c>
      <c r="B515" s="9">
        <v>987</v>
      </c>
      <c r="C515" s="10" t="s">
        <v>24</v>
      </c>
      <c r="D515" s="10" t="s">
        <v>302</v>
      </c>
      <c r="E515" s="10" t="s">
        <v>9</v>
      </c>
      <c r="F515" s="71">
        <f>SUM(F514)</f>
        <v>22611.392</v>
      </c>
      <c r="V515" s="27"/>
    </row>
    <row r="516" spans="1:22" ht="15">
      <c r="A516" s="46" t="s">
        <v>247</v>
      </c>
      <c r="B516" s="9">
        <v>987</v>
      </c>
      <c r="C516" s="10" t="s">
        <v>24</v>
      </c>
      <c r="D516" s="10" t="s">
        <v>248</v>
      </c>
      <c r="E516" s="10" t="s">
        <v>9</v>
      </c>
      <c r="F516" s="71">
        <f>SUM(F517)</f>
        <v>1978.34553</v>
      </c>
      <c r="V516" s="27"/>
    </row>
    <row r="517" spans="1:22" ht="35.25" customHeight="1">
      <c r="A517" s="51" t="s">
        <v>140</v>
      </c>
      <c r="B517" s="9">
        <v>987</v>
      </c>
      <c r="C517" s="10" t="s">
        <v>24</v>
      </c>
      <c r="D517" s="10" t="s">
        <v>248</v>
      </c>
      <c r="E517" s="10" t="s">
        <v>101</v>
      </c>
      <c r="F517" s="71">
        <v>1978.34553</v>
      </c>
      <c r="V517" s="27"/>
    </row>
    <row r="518" spans="1:22" ht="30" customHeight="1" hidden="1">
      <c r="A518" s="55" t="s">
        <v>177</v>
      </c>
      <c r="B518" s="9">
        <v>987</v>
      </c>
      <c r="C518" s="10" t="s">
        <v>24</v>
      </c>
      <c r="D518" s="10" t="s">
        <v>164</v>
      </c>
      <c r="E518" s="10" t="s">
        <v>9</v>
      </c>
      <c r="F518" s="71">
        <f>SUM(F519)</f>
        <v>0</v>
      </c>
      <c r="V518" s="27"/>
    </row>
    <row r="519" spans="1:22" ht="30" customHeight="1" hidden="1">
      <c r="A519" s="46" t="s">
        <v>96</v>
      </c>
      <c r="B519" s="9">
        <v>987</v>
      </c>
      <c r="C519" s="10" t="s">
        <v>24</v>
      </c>
      <c r="D519" s="10" t="s">
        <v>164</v>
      </c>
      <c r="E519" s="10" t="s">
        <v>91</v>
      </c>
      <c r="F519" s="71"/>
      <c r="V519" s="27"/>
    </row>
    <row r="520" spans="1:22" ht="30" customHeight="1" hidden="1">
      <c r="A520" s="55" t="s">
        <v>348</v>
      </c>
      <c r="B520" s="9">
        <v>987</v>
      </c>
      <c r="C520" s="10" t="s">
        <v>24</v>
      </c>
      <c r="D520" s="10" t="s">
        <v>249</v>
      </c>
      <c r="E520" s="10" t="s">
        <v>9</v>
      </c>
      <c r="F520" s="71">
        <f>F521</f>
        <v>0</v>
      </c>
      <c r="V520" s="27"/>
    </row>
    <row r="521" spans="1:22" ht="30" customHeight="1" hidden="1">
      <c r="A521" s="46" t="s">
        <v>349</v>
      </c>
      <c r="B521" s="9">
        <v>987</v>
      </c>
      <c r="C521" s="10" t="s">
        <v>24</v>
      </c>
      <c r="D521" s="10" t="s">
        <v>252</v>
      </c>
      <c r="E521" s="10" t="s">
        <v>9</v>
      </c>
      <c r="F521" s="71">
        <f>F522</f>
        <v>0</v>
      </c>
      <c r="V521" s="27"/>
    </row>
    <row r="522" spans="1:22" ht="30" customHeight="1" hidden="1">
      <c r="A522" s="46" t="s">
        <v>350</v>
      </c>
      <c r="B522" s="9">
        <v>987</v>
      </c>
      <c r="C522" s="10" t="s">
        <v>24</v>
      </c>
      <c r="D522" s="10" t="s">
        <v>253</v>
      </c>
      <c r="E522" s="10" t="s">
        <v>9</v>
      </c>
      <c r="F522" s="71">
        <f>SUM(F523+F524)</f>
        <v>0</v>
      </c>
      <c r="V522" s="27"/>
    </row>
    <row r="523" spans="1:22" ht="30" customHeight="1" hidden="1">
      <c r="A523" s="46" t="s">
        <v>96</v>
      </c>
      <c r="B523" s="9">
        <v>987</v>
      </c>
      <c r="C523" s="10" t="s">
        <v>24</v>
      </c>
      <c r="D523" s="10" t="s">
        <v>253</v>
      </c>
      <c r="E523" s="10" t="s">
        <v>91</v>
      </c>
      <c r="F523" s="71"/>
      <c r="V523" s="27"/>
    </row>
    <row r="524" spans="1:22" ht="30" customHeight="1" hidden="1">
      <c r="A524" s="55" t="s">
        <v>140</v>
      </c>
      <c r="B524" s="9">
        <v>987</v>
      </c>
      <c r="C524" s="10" t="s">
        <v>24</v>
      </c>
      <c r="D524" s="10" t="s">
        <v>253</v>
      </c>
      <c r="E524" s="10" t="s">
        <v>101</v>
      </c>
      <c r="F524" s="71"/>
      <c r="V524" s="27"/>
    </row>
    <row r="525" spans="1:22" ht="30" customHeight="1" hidden="1">
      <c r="A525" s="46" t="s">
        <v>178</v>
      </c>
      <c r="B525" s="9">
        <v>987</v>
      </c>
      <c r="C525" s="10" t="s">
        <v>24</v>
      </c>
      <c r="D525" s="10" t="s">
        <v>303</v>
      </c>
      <c r="E525" s="10" t="s">
        <v>9</v>
      </c>
      <c r="F525" s="71"/>
      <c r="V525" s="27"/>
    </row>
    <row r="526" spans="1:22" ht="75">
      <c r="A526" s="79" t="s">
        <v>485</v>
      </c>
      <c r="B526" s="9">
        <v>987</v>
      </c>
      <c r="C526" s="10" t="s">
        <v>24</v>
      </c>
      <c r="D526" s="10" t="s">
        <v>459</v>
      </c>
      <c r="E526" s="10" t="s">
        <v>9</v>
      </c>
      <c r="F526" s="60">
        <f>SUM(F527)</f>
        <v>748.17677</v>
      </c>
      <c r="V526" s="27"/>
    </row>
    <row r="527" spans="1:22" ht="30">
      <c r="A527" s="55" t="s">
        <v>140</v>
      </c>
      <c r="B527" s="9">
        <v>987</v>
      </c>
      <c r="C527" s="10" t="s">
        <v>24</v>
      </c>
      <c r="D527" s="10" t="s">
        <v>459</v>
      </c>
      <c r="E527" s="10" t="s">
        <v>101</v>
      </c>
      <c r="F527" s="60">
        <v>748.17677</v>
      </c>
      <c r="V527" s="27"/>
    </row>
    <row r="528" spans="1:22" ht="45">
      <c r="A528" s="79" t="s">
        <v>486</v>
      </c>
      <c r="B528" s="9">
        <v>987</v>
      </c>
      <c r="C528" s="10" t="s">
        <v>24</v>
      </c>
      <c r="D528" s="10" t="s">
        <v>411</v>
      </c>
      <c r="E528" s="10" t="s">
        <v>9</v>
      </c>
      <c r="F528" s="60">
        <f>SUM(F529)</f>
        <v>19686.021</v>
      </c>
      <c r="V528" s="27"/>
    </row>
    <row r="529" spans="1:22" ht="30">
      <c r="A529" s="55" t="s">
        <v>140</v>
      </c>
      <c r="B529" s="9">
        <v>987</v>
      </c>
      <c r="C529" s="10" t="s">
        <v>24</v>
      </c>
      <c r="D529" s="10" t="s">
        <v>411</v>
      </c>
      <c r="E529" s="10" t="s">
        <v>101</v>
      </c>
      <c r="F529" s="60">
        <v>19686.021</v>
      </c>
      <c r="V529" s="27"/>
    </row>
    <row r="530" spans="1:22" ht="45">
      <c r="A530" s="55" t="s">
        <v>447</v>
      </c>
      <c r="B530" s="9">
        <v>987</v>
      </c>
      <c r="C530" s="10" t="s">
        <v>24</v>
      </c>
      <c r="D530" s="10" t="s">
        <v>446</v>
      </c>
      <c r="E530" s="10" t="s">
        <v>9</v>
      </c>
      <c r="F530" s="60">
        <f>SUM(F531)</f>
        <v>198.8487</v>
      </c>
      <c r="V530" s="27"/>
    </row>
    <row r="531" spans="1:22" ht="33" customHeight="1">
      <c r="A531" s="55" t="s">
        <v>140</v>
      </c>
      <c r="B531" s="9">
        <v>987</v>
      </c>
      <c r="C531" s="10" t="s">
        <v>24</v>
      </c>
      <c r="D531" s="10" t="s">
        <v>446</v>
      </c>
      <c r="E531" s="10" t="s">
        <v>101</v>
      </c>
      <c r="F531" s="60">
        <v>198.8487</v>
      </c>
      <c r="V531" s="27"/>
    </row>
    <row r="532" spans="1:22" ht="24.75" customHeight="1" hidden="1">
      <c r="A532" s="46" t="s">
        <v>387</v>
      </c>
      <c r="B532" s="9">
        <v>987</v>
      </c>
      <c r="C532" s="10" t="s">
        <v>24</v>
      </c>
      <c r="D532" s="10" t="s">
        <v>312</v>
      </c>
      <c r="E532" s="10" t="s">
        <v>9</v>
      </c>
      <c r="F532" s="71">
        <f>F533</f>
        <v>0</v>
      </c>
      <c r="V532" s="27"/>
    </row>
    <row r="533" spans="1:22" ht="24.75" customHeight="1" hidden="1">
      <c r="A533" s="46" t="s">
        <v>390</v>
      </c>
      <c r="B533" s="9">
        <v>987</v>
      </c>
      <c r="C533" s="10" t="s">
        <v>24</v>
      </c>
      <c r="D533" s="10" t="s">
        <v>325</v>
      </c>
      <c r="E533" s="10" t="s">
        <v>9</v>
      </c>
      <c r="F533" s="71">
        <f>F534</f>
        <v>0</v>
      </c>
      <c r="V533" s="27"/>
    </row>
    <row r="534" spans="1:22" ht="24.75" customHeight="1" hidden="1">
      <c r="A534" s="46" t="s">
        <v>323</v>
      </c>
      <c r="B534" s="9">
        <v>987</v>
      </c>
      <c r="C534" s="10" t="s">
        <v>24</v>
      </c>
      <c r="D534" s="10" t="s">
        <v>326</v>
      </c>
      <c r="E534" s="10" t="s">
        <v>9</v>
      </c>
      <c r="F534" s="71">
        <f>F535</f>
        <v>0</v>
      </c>
      <c r="V534" s="27"/>
    </row>
    <row r="535" spans="1:22" ht="24.75" customHeight="1" hidden="1">
      <c r="A535" s="46" t="s">
        <v>345</v>
      </c>
      <c r="B535" s="9">
        <v>987</v>
      </c>
      <c r="C535" s="10" t="s">
        <v>24</v>
      </c>
      <c r="D535" s="10" t="s">
        <v>327</v>
      </c>
      <c r="E535" s="10" t="s">
        <v>9</v>
      </c>
      <c r="F535" s="71">
        <f>F536</f>
        <v>0</v>
      </c>
      <c r="V535" s="27"/>
    </row>
    <row r="536" spans="1:22" ht="24.75" customHeight="1" hidden="1">
      <c r="A536" s="46" t="s">
        <v>96</v>
      </c>
      <c r="B536" s="9">
        <v>987</v>
      </c>
      <c r="C536" s="10" t="s">
        <v>24</v>
      </c>
      <c r="D536" s="10" t="s">
        <v>327</v>
      </c>
      <c r="E536" s="10" t="s">
        <v>101</v>
      </c>
      <c r="F536" s="71"/>
      <c r="V536" s="27"/>
    </row>
    <row r="537" spans="1:22" ht="24.75" customHeight="1">
      <c r="A537" s="55" t="s">
        <v>339</v>
      </c>
      <c r="B537" s="9">
        <v>987</v>
      </c>
      <c r="C537" s="10" t="s">
        <v>338</v>
      </c>
      <c r="D537" s="10" t="s">
        <v>189</v>
      </c>
      <c r="E537" s="10" t="s">
        <v>9</v>
      </c>
      <c r="F537" s="71">
        <f>SUM(F538+F544+F549+F554)</f>
        <v>38404.87811</v>
      </c>
      <c r="V537" s="27"/>
    </row>
    <row r="538" spans="1:22" ht="45" customHeight="1">
      <c r="A538" s="46" t="s">
        <v>513</v>
      </c>
      <c r="B538" s="9">
        <v>987</v>
      </c>
      <c r="C538" s="10" t="s">
        <v>338</v>
      </c>
      <c r="D538" s="10" t="s">
        <v>238</v>
      </c>
      <c r="E538" s="10" t="s">
        <v>9</v>
      </c>
      <c r="F538" s="71">
        <f>SUM(F539)</f>
        <v>38404.87811</v>
      </c>
      <c r="V538" s="27"/>
    </row>
    <row r="539" spans="1:22" ht="48" customHeight="1">
      <c r="A539" s="46" t="s">
        <v>239</v>
      </c>
      <c r="B539" s="9">
        <v>987</v>
      </c>
      <c r="C539" s="10" t="s">
        <v>338</v>
      </c>
      <c r="D539" s="10" t="s">
        <v>240</v>
      </c>
      <c r="E539" s="10" t="s">
        <v>9</v>
      </c>
      <c r="F539" s="71">
        <f>SUM(F540+F542)</f>
        <v>38404.87811</v>
      </c>
      <c r="V539" s="27"/>
    </row>
    <row r="540" spans="1:22" ht="47.25" customHeight="1">
      <c r="A540" s="46" t="s">
        <v>166</v>
      </c>
      <c r="B540" s="9">
        <v>987</v>
      </c>
      <c r="C540" s="10" t="s">
        <v>338</v>
      </c>
      <c r="D540" s="10" t="s">
        <v>242</v>
      </c>
      <c r="E540" s="10" t="s">
        <v>9</v>
      </c>
      <c r="F540" s="71">
        <f>SUM(F541)</f>
        <v>36851.56751</v>
      </c>
      <c r="V540" s="27"/>
    </row>
    <row r="541" spans="1:22" ht="30">
      <c r="A541" s="55" t="s">
        <v>140</v>
      </c>
      <c r="B541" s="9">
        <v>987</v>
      </c>
      <c r="C541" s="10" t="s">
        <v>338</v>
      </c>
      <c r="D541" s="10" t="s">
        <v>242</v>
      </c>
      <c r="E541" s="10" t="s">
        <v>101</v>
      </c>
      <c r="F541" s="71">
        <v>36851.56751</v>
      </c>
      <c r="V541" s="27"/>
    </row>
    <row r="542" spans="1:22" ht="75">
      <c r="A542" s="55" t="s">
        <v>516</v>
      </c>
      <c r="B542" s="9">
        <v>987</v>
      </c>
      <c r="C542" s="10" t="s">
        <v>338</v>
      </c>
      <c r="D542" s="10" t="s">
        <v>515</v>
      </c>
      <c r="E542" s="10" t="s">
        <v>9</v>
      </c>
      <c r="F542" s="71">
        <f>SUM(F543)</f>
        <v>1553.3106</v>
      </c>
      <c r="V542" s="27"/>
    </row>
    <row r="543" spans="1:22" ht="30">
      <c r="A543" s="55" t="s">
        <v>140</v>
      </c>
      <c r="B543" s="9">
        <v>987</v>
      </c>
      <c r="C543" s="10" t="s">
        <v>338</v>
      </c>
      <c r="D543" s="10" t="s">
        <v>515</v>
      </c>
      <c r="E543" s="10" t="s">
        <v>101</v>
      </c>
      <c r="F543" s="71">
        <v>1553.3106</v>
      </c>
      <c r="V543" s="27"/>
    </row>
    <row r="544" spans="1:22" ht="75" hidden="1">
      <c r="A544" s="46" t="s">
        <v>387</v>
      </c>
      <c r="B544" s="9">
        <v>987</v>
      </c>
      <c r="C544" s="10" t="s">
        <v>338</v>
      </c>
      <c r="D544" s="10" t="s">
        <v>312</v>
      </c>
      <c r="E544" s="10" t="s">
        <v>9</v>
      </c>
      <c r="F544" s="71">
        <f>F545</f>
        <v>0</v>
      </c>
      <c r="V544" s="27"/>
    </row>
    <row r="545" spans="1:22" ht="45" hidden="1">
      <c r="A545" s="46" t="s">
        <v>390</v>
      </c>
      <c r="B545" s="9">
        <v>987</v>
      </c>
      <c r="C545" s="10" t="s">
        <v>338</v>
      </c>
      <c r="D545" s="10" t="s">
        <v>325</v>
      </c>
      <c r="E545" s="10" t="s">
        <v>9</v>
      </c>
      <c r="F545" s="72">
        <f>F546</f>
        <v>0</v>
      </c>
      <c r="V545" s="27"/>
    </row>
    <row r="546" spans="1:22" ht="45" hidden="1">
      <c r="A546" s="46" t="s">
        <v>323</v>
      </c>
      <c r="B546" s="9">
        <v>987</v>
      </c>
      <c r="C546" s="10" t="s">
        <v>338</v>
      </c>
      <c r="D546" s="10" t="s">
        <v>326</v>
      </c>
      <c r="E546" s="10" t="s">
        <v>9</v>
      </c>
      <c r="F546" s="72">
        <f>F547</f>
        <v>0</v>
      </c>
      <c r="V546" s="27"/>
    </row>
    <row r="547" spans="1:22" ht="30" hidden="1">
      <c r="A547" s="46" t="s">
        <v>345</v>
      </c>
      <c r="B547" s="9">
        <v>987</v>
      </c>
      <c r="C547" s="10" t="s">
        <v>338</v>
      </c>
      <c r="D547" s="10" t="s">
        <v>327</v>
      </c>
      <c r="E547" s="10" t="s">
        <v>9</v>
      </c>
      <c r="F547" s="71">
        <f>F548</f>
        <v>0</v>
      </c>
      <c r="V547" s="27"/>
    </row>
    <row r="548" spans="1:22" ht="30" hidden="1">
      <c r="A548" s="46" t="s">
        <v>96</v>
      </c>
      <c r="B548" s="9">
        <v>987</v>
      </c>
      <c r="C548" s="10" t="s">
        <v>338</v>
      </c>
      <c r="D548" s="10" t="s">
        <v>327</v>
      </c>
      <c r="E548" s="10" t="s">
        <v>101</v>
      </c>
      <c r="F548" s="72"/>
      <c r="V548" s="27"/>
    </row>
    <row r="549" spans="1:22" ht="45" hidden="1">
      <c r="A549" s="46" t="s">
        <v>355</v>
      </c>
      <c r="B549" s="9">
        <v>987</v>
      </c>
      <c r="C549" s="10" t="s">
        <v>338</v>
      </c>
      <c r="D549" s="10" t="s">
        <v>274</v>
      </c>
      <c r="E549" s="10" t="s">
        <v>9</v>
      </c>
      <c r="F549" s="60">
        <f>SUM(F550)</f>
        <v>0</v>
      </c>
      <c r="V549" s="27"/>
    </row>
    <row r="550" spans="1:22" ht="15" hidden="1">
      <c r="A550" s="55" t="s">
        <v>367</v>
      </c>
      <c r="B550" s="9">
        <v>987</v>
      </c>
      <c r="C550" s="10" t="s">
        <v>338</v>
      </c>
      <c r="D550" s="10" t="s">
        <v>282</v>
      </c>
      <c r="E550" s="10" t="s">
        <v>9</v>
      </c>
      <c r="F550" s="60">
        <f>SUM(F551)</f>
        <v>0</v>
      </c>
      <c r="V550" s="27"/>
    </row>
    <row r="551" spans="1:22" ht="30" hidden="1">
      <c r="A551" s="55" t="s">
        <v>283</v>
      </c>
      <c r="B551" s="9">
        <v>987</v>
      </c>
      <c r="C551" s="10" t="s">
        <v>338</v>
      </c>
      <c r="D551" s="10" t="s">
        <v>285</v>
      </c>
      <c r="E551" s="10" t="s">
        <v>9</v>
      </c>
      <c r="F551" s="60">
        <f>SUM(F552)</f>
        <v>0</v>
      </c>
      <c r="V551" s="27"/>
    </row>
    <row r="552" spans="1:22" ht="30" hidden="1">
      <c r="A552" s="62" t="s">
        <v>374</v>
      </c>
      <c r="B552" s="9">
        <v>987</v>
      </c>
      <c r="C552" s="10" t="s">
        <v>338</v>
      </c>
      <c r="D552" s="10" t="s">
        <v>376</v>
      </c>
      <c r="E552" s="10" t="s">
        <v>9</v>
      </c>
      <c r="F552" s="60">
        <f>SUM(F553)</f>
        <v>0</v>
      </c>
      <c r="V552" s="27"/>
    </row>
    <row r="553" spans="1:22" ht="30" hidden="1">
      <c r="A553" s="55" t="s">
        <v>140</v>
      </c>
      <c r="B553" s="9">
        <v>987</v>
      </c>
      <c r="C553" s="10" t="s">
        <v>338</v>
      </c>
      <c r="D553" s="10" t="s">
        <v>376</v>
      </c>
      <c r="E553" s="10" t="s">
        <v>101</v>
      </c>
      <c r="F553" s="60"/>
      <c r="V553" s="27"/>
    </row>
    <row r="554" spans="1:22" ht="75" hidden="1">
      <c r="A554" s="46" t="s">
        <v>387</v>
      </c>
      <c r="B554" s="9">
        <v>987</v>
      </c>
      <c r="C554" s="10" t="s">
        <v>338</v>
      </c>
      <c r="D554" s="10" t="s">
        <v>312</v>
      </c>
      <c r="E554" s="10" t="s">
        <v>9</v>
      </c>
      <c r="F554" s="60">
        <f>F555</f>
        <v>0</v>
      </c>
      <c r="V554" s="27"/>
    </row>
    <row r="555" spans="1:22" ht="45" hidden="1">
      <c r="A555" s="46" t="s">
        <v>390</v>
      </c>
      <c r="B555" s="9">
        <v>987</v>
      </c>
      <c r="C555" s="10" t="s">
        <v>338</v>
      </c>
      <c r="D555" s="10" t="s">
        <v>325</v>
      </c>
      <c r="E555" s="10" t="s">
        <v>9</v>
      </c>
      <c r="F555" s="60">
        <f>F556</f>
        <v>0</v>
      </c>
      <c r="V555" s="27"/>
    </row>
    <row r="556" spans="1:22" ht="45" hidden="1">
      <c r="A556" s="46" t="s">
        <v>323</v>
      </c>
      <c r="B556" s="9">
        <v>987</v>
      </c>
      <c r="C556" s="10" t="s">
        <v>338</v>
      </c>
      <c r="D556" s="10" t="s">
        <v>326</v>
      </c>
      <c r="E556" s="10" t="s">
        <v>9</v>
      </c>
      <c r="F556" s="60">
        <f>F557</f>
        <v>0</v>
      </c>
      <c r="V556" s="27"/>
    </row>
    <row r="557" spans="1:22" ht="30" hidden="1">
      <c r="A557" s="46" t="s">
        <v>345</v>
      </c>
      <c r="B557" s="9">
        <v>987</v>
      </c>
      <c r="C557" s="10" t="s">
        <v>338</v>
      </c>
      <c r="D557" s="10" t="s">
        <v>327</v>
      </c>
      <c r="E557" s="10" t="s">
        <v>9</v>
      </c>
      <c r="F557" s="60">
        <f>F558</f>
        <v>0</v>
      </c>
      <c r="V557" s="27"/>
    </row>
    <row r="558" spans="1:22" ht="30" hidden="1">
      <c r="A558" s="46" t="s">
        <v>96</v>
      </c>
      <c r="B558" s="9">
        <v>987</v>
      </c>
      <c r="C558" s="10" t="s">
        <v>338</v>
      </c>
      <c r="D558" s="10" t="s">
        <v>327</v>
      </c>
      <c r="E558" s="10" t="s">
        <v>101</v>
      </c>
      <c r="F558" s="60"/>
      <c r="V558" s="27"/>
    </row>
    <row r="559" spans="1:22" ht="15">
      <c r="A559" s="46" t="s">
        <v>47</v>
      </c>
      <c r="B559" s="9">
        <v>987</v>
      </c>
      <c r="C559" s="10" t="s">
        <v>48</v>
      </c>
      <c r="D559" s="10" t="s">
        <v>189</v>
      </c>
      <c r="E559" s="10" t="s">
        <v>9</v>
      </c>
      <c r="F559" s="71">
        <f>SUM(F560)</f>
        <v>4156.13</v>
      </c>
      <c r="V559" s="27"/>
    </row>
    <row r="560" spans="1:22" ht="47.25" customHeight="1">
      <c r="A560" s="46" t="s">
        <v>351</v>
      </c>
      <c r="B560" s="9">
        <v>987</v>
      </c>
      <c r="C560" s="10" t="s">
        <v>48</v>
      </c>
      <c r="D560" s="10" t="s">
        <v>238</v>
      </c>
      <c r="E560" s="10" t="s">
        <v>9</v>
      </c>
      <c r="F560" s="71">
        <f>SUM(F561)</f>
        <v>4156.13</v>
      </c>
      <c r="V560" s="27"/>
    </row>
    <row r="561" spans="1:22" ht="60" customHeight="1">
      <c r="A561" s="55" t="s">
        <v>369</v>
      </c>
      <c r="B561" s="9">
        <v>987</v>
      </c>
      <c r="C561" s="10" t="s">
        <v>48</v>
      </c>
      <c r="D561" s="10" t="s">
        <v>258</v>
      </c>
      <c r="E561" s="10" t="s">
        <v>9</v>
      </c>
      <c r="F561" s="71">
        <f>SUM(F563+F566)</f>
        <v>4156.13</v>
      </c>
      <c r="V561" s="27"/>
    </row>
    <row r="562" spans="1:22" ht="46.5" customHeight="1">
      <c r="A562" s="55" t="s">
        <v>259</v>
      </c>
      <c r="B562" s="9">
        <v>987</v>
      </c>
      <c r="C562" s="10" t="s">
        <v>48</v>
      </c>
      <c r="D562" s="10" t="s">
        <v>261</v>
      </c>
      <c r="E562" s="10" t="s">
        <v>9</v>
      </c>
      <c r="F562" s="71">
        <f>SUM(F561)</f>
        <v>4156.13</v>
      </c>
      <c r="V562" s="27"/>
    </row>
    <row r="563" spans="1:22" ht="30">
      <c r="A563" s="46" t="s">
        <v>260</v>
      </c>
      <c r="B563" s="9">
        <v>987</v>
      </c>
      <c r="C563" s="10" t="s">
        <v>48</v>
      </c>
      <c r="D563" s="10" t="s">
        <v>262</v>
      </c>
      <c r="E563" s="10" t="s">
        <v>9</v>
      </c>
      <c r="F563" s="71">
        <f>SUM(F564:F565)</f>
        <v>1485.4</v>
      </c>
      <c r="V563" s="27"/>
    </row>
    <row r="564" spans="1:22" ht="30" hidden="1">
      <c r="A564" s="46" t="s">
        <v>96</v>
      </c>
      <c r="B564" s="9">
        <v>987</v>
      </c>
      <c r="C564" s="10" t="s">
        <v>48</v>
      </c>
      <c r="D564" s="10" t="s">
        <v>262</v>
      </c>
      <c r="E564" s="10" t="s">
        <v>91</v>
      </c>
      <c r="F564" s="71"/>
      <c r="V564" s="27"/>
    </row>
    <row r="565" spans="1:22" ht="31.5" customHeight="1">
      <c r="A565" s="51" t="s">
        <v>140</v>
      </c>
      <c r="B565" s="9">
        <v>987</v>
      </c>
      <c r="C565" s="10" t="s">
        <v>48</v>
      </c>
      <c r="D565" s="10" t="s">
        <v>262</v>
      </c>
      <c r="E565" s="10" t="s">
        <v>101</v>
      </c>
      <c r="F565" s="71">
        <v>1485.4</v>
      </c>
      <c r="V565" s="27"/>
    </row>
    <row r="566" spans="1:22" ht="45" customHeight="1">
      <c r="A566" s="46" t="s">
        <v>111</v>
      </c>
      <c r="B566" s="9">
        <v>987</v>
      </c>
      <c r="C566" s="10" t="s">
        <v>48</v>
      </c>
      <c r="D566" s="10" t="s">
        <v>304</v>
      </c>
      <c r="E566" s="10" t="s">
        <v>9</v>
      </c>
      <c r="F566" s="71">
        <f>SUM(F567:F569)</f>
        <v>2670.73</v>
      </c>
      <c r="V566" s="27"/>
    </row>
    <row r="567" spans="1:22" ht="24.75" customHeight="1" hidden="1">
      <c r="A567" s="46" t="s">
        <v>96</v>
      </c>
      <c r="B567" s="9">
        <v>987</v>
      </c>
      <c r="C567" s="10" t="s">
        <v>48</v>
      </c>
      <c r="D567" s="10" t="s">
        <v>304</v>
      </c>
      <c r="E567" s="10" t="s">
        <v>91</v>
      </c>
      <c r="F567" s="71"/>
      <c r="V567" s="27"/>
    </row>
    <row r="568" spans="1:22" ht="24.75" customHeight="1">
      <c r="A568" s="46" t="s">
        <v>104</v>
      </c>
      <c r="B568" s="9">
        <v>987</v>
      </c>
      <c r="C568" s="10" t="s">
        <v>48</v>
      </c>
      <c r="D568" s="10" t="s">
        <v>304</v>
      </c>
      <c r="E568" s="10" t="s">
        <v>102</v>
      </c>
      <c r="F568" s="71">
        <v>419.708</v>
      </c>
      <c r="V568" s="27"/>
    </row>
    <row r="569" spans="1:22" ht="32.25" customHeight="1">
      <c r="A569" s="51" t="s">
        <v>140</v>
      </c>
      <c r="B569" s="9">
        <v>987</v>
      </c>
      <c r="C569" s="10" t="s">
        <v>48</v>
      </c>
      <c r="D569" s="10" t="s">
        <v>304</v>
      </c>
      <c r="E569" s="10" t="s">
        <v>101</v>
      </c>
      <c r="F569" s="71">
        <v>2251.022</v>
      </c>
      <c r="V569" s="27"/>
    </row>
    <row r="570" spans="1:22" ht="15">
      <c r="A570" s="46" t="s">
        <v>49</v>
      </c>
      <c r="B570" s="9">
        <v>987</v>
      </c>
      <c r="C570" s="10" t="s">
        <v>50</v>
      </c>
      <c r="D570" s="10" t="s">
        <v>189</v>
      </c>
      <c r="E570" s="10" t="s">
        <v>9</v>
      </c>
      <c r="F570" s="71">
        <f>SUM(F571+F586+F591)</f>
        <v>38012.752</v>
      </c>
      <c r="V570" s="27"/>
    </row>
    <row r="571" spans="1:22" ht="46.5" customHeight="1">
      <c r="A571" s="46" t="s">
        <v>351</v>
      </c>
      <c r="B571" s="9">
        <v>987</v>
      </c>
      <c r="C571" s="10" t="s">
        <v>50</v>
      </c>
      <c r="D571" s="10" t="s">
        <v>238</v>
      </c>
      <c r="E571" s="10" t="s">
        <v>9</v>
      </c>
      <c r="F571" s="71">
        <f>SUM(F573+F577+F582)</f>
        <v>37817.752</v>
      </c>
      <c r="V571" s="27"/>
    </row>
    <row r="572" spans="1:22" ht="45" customHeight="1">
      <c r="A572" s="46" t="s">
        <v>239</v>
      </c>
      <c r="B572" s="9">
        <v>987</v>
      </c>
      <c r="C572" s="10" t="s">
        <v>50</v>
      </c>
      <c r="D572" s="10" t="s">
        <v>240</v>
      </c>
      <c r="E572" s="10" t="s">
        <v>9</v>
      </c>
      <c r="F572" s="71">
        <f>SUM(F571)</f>
        <v>37817.752</v>
      </c>
      <c r="V572" s="27"/>
    </row>
    <row r="573" spans="1:22" ht="60.75" customHeight="1">
      <c r="A573" s="46" t="s">
        <v>170</v>
      </c>
      <c r="B573" s="9">
        <v>987</v>
      </c>
      <c r="C573" s="10" t="s">
        <v>50</v>
      </c>
      <c r="D573" s="10" t="s">
        <v>305</v>
      </c>
      <c r="E573" s="10" t="s">
        <v>9</v>
      </c>
      <c r="F573" s="71">
        <f>SUM(F574:F576)</f>
        <v>35257.752</v>
      </c>
      <c r="V573" s="27"/>
    </row>
    <row r="574" spans="1:22" ht="73.5" customHeight="1">
      <c r="A574" s="46" t="s">
        <v>95</v>
      </c>
      <c r="B574" s="9">
        <v>987</v>
      </c>
      <c r="C574" s="10" t="s">
        <v>50</v>
      </c>
      <c r="D574" s="10" t="s">
        <v>305</v>
      </c>
      <c r="E574" s="10" t="s">
        <v>88</v>
      </c>
      <c r="F574" s="71">
        <v>28598.389</v>
      </c>
      <c r="V574" s="27"/>
    </row>
    <row r="575" spans="1:22" ht="31.5" customHeight="1">
      <c r="A575" s="46" t="s">
        <v>96</v>
      </c>
      <c r="B575" s="9">
        <v>987</v>
      </c>
      <c r="C575" s="10" t="s">
        <v>50</v>
      </c>
      <c r="D575" s="10" t="s">
        <v>305</v>
      </c>
      <c r="E575" s="10" t="s">
        <v>91</v>
      </c>
      <c r="F575" s="71">
        <v>6584.025</v>
      </c>
      <c r="V575" s="27"/>
    </row>
    <row r="576" spans="1:22" ht="15">
      <c r="A576" s="46" t="s">
        <v>97</v>
      </c>
      <c r="B576" s="9">
        <v>987</v>
      </c>
      <c r="C576" s="10" t="s">
        <v>50</v>
      </c>
      <c r="D576" s="10" t="s">
        <v>305</v>
      </c>
      <c r="E576" s="10" t="s">
        <v>92</v>
      </c>
      <c r="F576" s="71">
        <v>75.338</v>
      </c>
      <c r="V576" s="27"/>
    </row>
    <row r="577" spans="1:22" ht="33" customHeight="1">
      <c r="A577" s="55" t="s">
        <v>370</v>
      </c>
      <c r="B577" s="9">
        <v>987</v>
      </c>
      <c r="C577" s="10" t="s">
        <v>50</v>
      </c>
      <c r="D577" s="10" t="s">
        <v>263</v>
      </c>
      <c r="E577" s="10" t="s">
        <v>9</v>
      </c>
      <c r="F577" s="71">
        <f>SUM(F579)</f>
        <v>160</v>
      </c>
      <c r="V577" s="27"/>
    </row>
    <row r="578" spans="1:22" ht="32.25" customHeight="1">
      <c r="A578" s="55" t="s">
        <v>264</v>
      </c>
      <c r="B578" s="9">
        <v>987</v>
      </c>
      <c r="C578" s="10" t="s">
        <v>50</v>
      </c>
      <c r="D578" s="10" t="s">
        <v>266</v>
      </c>
      <c r="E578" s="10" t="s">
        <v>9</v>
      </c>
      <c r="F578" s="71">
        <f>SUM(F577)</f>
        <v>160</v>
      </c>
      <c r="V578" s="27"/>
    </row>
    <row r="579" spans="1:22" ht="14.25" customHeight="1">
      <c r="A579" s="46" t="s">
        <v>265</v>
      </c>
      <c r="B579" s="9">
        <v>987</v>
      </c>
      <c r="C579" s="10" t="s">
        <v>50</v>
      </c>
      <c r="D579" s="10" t="s">
        <v>267</v>
      </c>
      <c r="E579" s="10" t="s">
        <v>9</v>
      </c>
      <c r="F579" s="71">
        <f>SUM(F580+F581)</f>
        <v>160</v>
      </c>
      <c r="V579" s="27"/>
    </row>
    <row r="580" spans="1:22" ht="30" hidden="1">
      <c r="A580" s="46" t="s">
        <v>96</v>
      </c>
      <c r="B580" s="9">
        <v>987</v>
      </c>
      <c r="C580" s="10" t="s">
        <v>50</v>
      </c>
      <c r="D580" s="10" t="s">
        <v>267</v>
      </c>
      <c r="E580" s="10" t="s">
        <v>91</v>
      </c>
      <c r="F580" s="71"/>
      <c r="V580" s="27"/>
    </row>
    <row r="581" spans="1:22" ht="33" customHeight="1">
      <c r="A581" s="51" t="s">
        <v>140</v>
      </c>
      <c r="B581" s="9">
        <v>987</v>
      </c>
      <c r="C581" s="10" t="s">
        <v>50</v>
      </c>
      <c r="D581" s="10" t="s">
        <v>267</v>
      </c>
      <c r="E581" s="10" t="s">
        <v>101</v>
      </c>
      <c r="F581" s="71">
        <v>160</v>
      </c>
      <c r="V581" s="27"/>
    </row>
    <row r="582" spans="1:22" ht="63.75" customHeight="1">
      <c r="A582" s="51" t="s">
        <v>460</v>
      </c>
      <c r="B582" s="9">
        <v>987</v>
      </c>
      <c r="C582" s="10" t="s">
        <v>50</v>
      </c>
      <c r="D582" s="10" t="s">
        <v>463</v>
      </c>
      <c r="E582" s="10" t="s">
        <v>9</v>
      </c>
      <c r="F582" s="71">
        <f>F583</f>
        <v>2400</v>
      </c>
      <c r="V582" s="27"/>
    </row>
    <row r="583" spans="1:22" ht="75">
      <c r="A583" s="51" t="s">
        <v>462</v>
      </c>
      <c r="B583" s="9">
        <v>987</v>
      </c>
      <c r="C583" s="10" t="s">
        <v>50</v>
      </c>
      <c r="D583" s="10" t="s">
        <v>464</v>
      </c>
      <c r="E583" s="10" t="s">
        <v>9</v>
      </c>
      <c r="F583" s="71">
        <f>F584</f>
        <v>2400</v>
      </c>
      <c r="V583" s="27"/>
    </row>
    <row r="584" spans="1:22" ht="15">
      <c r="A584" s="51" t="s">
        <v>521</v>
      </c>
      <c r="B584" s="9">
        <v>987</v>
      </c>
      <c r="C584" s="10" t="s">
        <v>50</v>
      </c>
      <c r="D584" s="10" t="s">
        <v>461</v>
      </c>
      <c r="E584" s="10" t="s">
        <v>9</v>
      </c>
      <c r="F584" s="71">
        <f>F585</f>
        <v>2400</v>
      </c>
      <c r="V584" s="27"/>
    </row>
    <row r="585" spans="1:22" ht="33.75" customHeight="1">
      <c r="A585" s="51" t="s">
        <v>140</v>
      </c>
      <c r="B585" s="9">
        <v>987</v>
      </c>
      <c r="C585" s="10" t="s">
        <v>50</v>
      </c>
      <c r="D585" s="10" t="s">
        <v>461</v>
      </c>
      <c r="E585" s="10" t="s">
        <v>101</v>
      </c>
      <c r="F585" s="71">
        <v>2400</v>
      </c>
      <c r="V585" s="27"/>
    </row>
    <row r="586" spans="1:22" ht="105" customHeight="1">
      <c r="A586" s="46" t="s">
        <v>504</v>
      </c>
      <c r="B586" s="9">
        <v>987</v>
      </c>
      <c r="C586" s="10" t="s">
        <v>50</v>
      </c>
      <c r="D586" s="10" t="s">
        <v>212</v>
      </c>
      <c r="E586" s="10" t="s">
        <v>9</v>
      </c>
      <c r="F586" s="71">
        <f>SUM(F588)</f>
        <v>195</v>
      </c>
      <c r="V586" s="27"/>
    </row>
    <row r="587" spans="1:22" ht="30.75" customHeight="1">
      <c r="A587" s="46" t="s">
        <v>213</v>
      </c>
      <c r="B587" s="9">
        <v>987</v>
      </c>
      <c r="C587" s="10" t="s">
        <v>50</v>
      </c>
      <c r="D587" s="10" t="s">
        <v>214</v>
      </c>
      <c r="E587" s="10" t="s">
        <v>9</v>
      </c>
      <c r="F587" s="71">
        <f>SUM(F586)</f>
        <v>195</v>
      </c>
      <c r="V587" s="27"/>
    </row>
    <row r="588" spans="1:22" ht="36.75" customHeight="1">
      <c r="A588" s="49" t="s">
        <v>215</v>
      </c>
      <c r="B588" s="9">
        <v>987</v>
      </c>
      <c r="C588" s="10" t="s">
        <v>50</v>
      </c>
      <c r="D588" s="10" t="s">
        <v>216</v>
      </c>
      <c r="E588" s="10" t="s">
        <v>9</v>
      </c>
      <c r="F588" s="71">
        <f>SUM(F589+F590)</f>
        <v>195</v>
      </c>
      <c r="V588" s="27"/>
    </row>
    <row r="589" spans="1:22" ht="30" hidden="1">
      <c r="A589" s="46" t="s">
        <v>96</v>
      </c>
      <c r="B589" s="9">
        <v>987</v>
      </c>
      <c r="C589" s="10" t="s">
        <v>50</v>
      </c>
      <c r="D589" s="10" t="s">
        <v>216</v>
      </c>
      <c r="E589" s="10" t="s">
        <v>91</v>
      </c>
      <c r="F589" s="71"/>
      <c r="V589" s="27"/>
    </row>
    <row r="590" spans="1:22" ht="33.75" customHeight="1">
      <c r="A590" s="51" t="s">
        <v>140</v>
      </c>
      <c r="B590" s="9">
        <v>987</v>
      </c>
      <c r="C590" s="10" t="s">
        <v>50</v>
      </c>
      <c r="D590" s="10" t="s">
        <v>216</v>
      </c>
      <c r="E590" s="10" t="s">
        <v>101</v>
      </c>
      <c r="F590" s="71">
        <v>195</v>
      </c>
      <c r="V590" s="27"/>
    </row>
    <row r="591" spans="1:22" ht="19.5" customHeight="1" hidden="1">
      <c r="A591" s="46" t="s">
        <v>307</v>
      </c>
      <c r="B591" s="9">
        <v>987</v>
      </c>
      <c r="C591" s="10" t="s">
        <v>50</v>
      </c>
      <c r="D591" s="10" t="s">
        <v>312</v>
      </c>
      <c r="E591" s="10" t="s">
        <v>9</v>
      </c>
      <c r="F591" s="60">
        <f>SUM(F592)</f>
        <v>0</v>
      </c>
      <c r="V591" s="27"/>
    </row>
    <row r="592" spans="1:22" ht="19.5" customHeight="1" hidden="1">
      <c r="A592" s="62" t="s">
        <v>322</v>
      </c>
      <c r="B592" s="9">
        <v>987</v>
      </c>
      <c r="C592" s="10" t="s">
        <v>50</v>
      </c>
      <c r="D592" s="10" t="s">
        <v>325</v>
      </c>
      <c r="E592" s="10" t="s">
        <v>9</v>
      </c>
      <c r="F592" s="60">
        <f>SUM(F593)</f>
        <v>0</v>
      </c>
      <c r="V592" s="27"/>
    </row>
    <row r="593" spans="1:22" ht="19.5" customHeight="1" hidden="1">
      <c r="A593" s="46" t="s">
        <v>323</v>
      </c>
      <c r="B593" s="9">
        <v>987</v>
      </c>
      <c r="C593" s="10" t="s">
        <v>50</v>
      </c>
      <c r="D593" s="10" t="s">
        <v>326</v>
      </c>
      <c r="E593" s="10" t="s">
        <v>9</v>
      </c>
      <c r="F593" s="60">
        <f>SUM(F594)</f>
        <v>0</v>
      </c>
      <c r="V593" s="27"/>
    </row>
    <row r="594" spans="1:22" ht="19.5" customHeight="1" hidden="1">
      <c r="A594" s="46" t="s">
        <v>324</v>
      </c>
      <c r="B594" s="9">
        <v>987</v>
      </c>
      <c r="C594" s="10" t="s">
        <v>50</v>
      </c>
      <c r="D594" s="10" t="s">
        <v>327</v>
      </c>
      <c r="E594" s="10" t="s">
        <v>9</v>
      </c>
      <c r="F594" s="60">
        <f>SUM(F595)</f>
        <v>0</v>
      </c>
      <c r="V594" s="27"/>
    </row>
    <row r="595" spans="1:22" ht="19.5" customHeight="1" hidden="1">
      <c r="A595" s="55" t="s">
        <v>140</v>
      </c>
      <c r="B595" s="9">
        <v>987</v>
      </c>
      <c r="C595" s="10" t="s">
        <v>50</v>
      </c>
      <c r="D595" s="10" t="s">
        <v>327</v>
      </c>
      <c r="E595" s="10" t="s">
        <v>101</v>
      </c>
      <c r="F595" s="60"/>
      <c r="V595" s="27"/>
    </row>
    <row r="596" spans="1:22" ht="19.5" customHeight="1">
      <c r="A596" s="45" t="s">
        <v>54</v>
      </c>
      <c r="B596" s="9">
        <v>987</v>
      </c>
      <c r="C596" s="42" t="s">
        <v>55</v>
      </c>
      <c r="D596" s="42" t="s">
        <v>189</v>
      </c>
      <c r="E596" s="42" t="s">
        <v>9</v>
      </c>
      <c r="F596" s="70">
        <f>F602+F609+F597</f>
        <v>9309.968</v>
      </c>
      <c r="V596" s="27"/>
    </row>
    <row r="597" spans="1:22" ht="15">
      <c r="A597" s="46" t="s">
        <v>58</v>
      </c>
      <c r="B597" s="9">
        <v>987</v>
      </c>
      <c r="C597" s="10" t="s">
        <v>59</v>
      </c>
      <c r="D597" s="10" t="s">
        <v>189</v>
      </c>
      <c r="E597" s="10" t="s">
        <v>9</v>
      </c>
      <c r="F597" s="60">
        <f>F598</f>
        <v>2160</v>
      </c>
      <c r="V597" s="27"/>
    </row>
    <row r="598" spans="1:22" ht="45">
      <c r="A598" s="46" t="s">
        <v>513</v>
      </c>
      <c r="B598" s="9">
        <v>987</v>
      </c>
      <c r="C598" s="10" t="s">
        <v>59</v>
      </c>
      <c r="D598" s="10" t="s">
        <v>238</v>
      </c>
      <c r="E598" s="10" t="s">
        <v>9</v>
      </c>
      <c r="F598" s="60">
        <f>SUM(F599)</f>
        <v>2160</v>
      </c>
      <c r="V598" s="27"/>
    </row>
    <row r="599" spans="1:22" ht="45">
      <c r="A599" s="46" t="s">
        <v>239</v>
      </c>
      <c r="B599" s="9">
        <v>987</v>
      </c>
      <c r="C599" s="10" t="s">
        <v>59</v>
      </c>
      <c r="D599" s="10" t="s">
        <v>240</v>
      </c>
      <c r="E599" s="10" t="s">
        <v>9</v>
      </c>
      <c r="F599" s="60">
        <f>SUM(F600)</f>
        <v>2160</v>
      </c>
      <c r="V599" s="27"/>
    </row>
    <row r="600" spans="1:22" ht="90">
      <c r="A600" s="46" t="s">
        <v>524</v>
      </c>
      <c r="B600" s="9">
        <v>987</v>
      </c>
      <c r="C600" s="10" t="s">
        <v>59</v>
      </c>
      <c r="D600" s="10" t="s">
        <v>525</v>
      </c>
      <c r="E600" s="10" t="s">
        <v>9</v>
      </c>
      <c r="F600" s="60">
        <f>SUM(F601)</f>
        <v>2160</v>
      </c>
      <c r="V600" s="27"/>
    </row>
    <row r="601" spans="1:22" ht="30">
      <c r="A601" s="51" t="s">
        <v>140</v>
      </c>
      <c r="B601" s="9">
        <v>987</v>
      </c>
      <c r="C601" s="10" t="s">
        <v>59</v>
      </c>
      <c r="D601" s="10" t="s">
        <v>525</v>
      </c>
      <c r="E601" s="10" t="s">
        <v>101</v>
      </c>
      <c r="F601" s="60">
        <v>2160</v>
      </c>
      <c r="V601" s="27"/>
    </row>
    <row r="602" spans="1:22" ht="15">
      <c r="A602" s="49" t="s">
        <v>63</v>
      </c>
      <c r="B602" s="9">
        <v>987</v>
      </c>
      <c r="C602" s="10" t="s">
        <v>64</v>
      </c>
      <c r="D602" s="14" t="s">
        <v>189</v>
      </c>
      <c r="E602" s="14" t="s">
        <v>9</v>
      </c>
      <c r="F602" s="67">
        <f>SUM(F603)</f>
        <v>7149.968</v>
      </c>
      <c r="V602" s="27"/>
    </row>
    <row r="603" spans="1:22" ht="46.5" customHeight="1">
      <c r="A603" s="46" t="s">
        <v>513</v>
      </c>
      <c r="B603" s="9">
        <v>987</v>
      </c>
      <c r="C603" s="10" t="s">
        <v>64</v>
      </c>
      <c r="D603" s="14" t="s">
        <v>238</v>
      </c>
      <c r="E603" s="14" t="s">
        <v>9</v>
      </c>
      <c r="F603" s="71">
        <f>F604</f>
        <v>7149.968</v>
      </c>
      <c r="V603" s="27"/>
    </row>
    <row r="604" spans="1:22" ht="33" customHeight="1">
      <c r="A604" s="55" t="s">
        <v>368</v>
      </c>
      <c r="B604" s="9">
        <v>987</v>
      </c>
      <c r="C604" s="10" t="s">
        <v>64</v>
      </c>
      <c r="D604" s="14" t="s">
        <v>298</v>
      </c>
      <c r="E604" s="14" t="s">
        <v>9</v>
      </c>
      <c r="F604" s="71">
        <f>F605</f>
        <v>7149.968</v>
      </c>
      <c r="V604" s="27"/>
    </row>
    <row r="605" spans="1:22" ht="33" customHeight="1">
      <c r="A605" s="51" t="s">
        <v>300</v>
      </c>
      <c r="B605" s="9">
        <v>987</v>
      </c>
      <c r="C605" s="10" t="s">
        <v>64</v>
      </c>
      <c r="D605" s="14" t="s">
        <v>299</v>
      </c>
      <c r="E605" s="14" t="s">
        <v>9</v>
      </c>
      <c r="F605" s="71">
        <f>F606</f>
        <v>7149.968</v>
      </c>
      <c r="V605" s="27"/>
    </row>
    <row r="606" spans="1:22" ht="60.75" customHeight="1">
      <c r="A606" s="43" t="s">
        <v>105</v>
      </c>
      <c r="B606" s="9">
        <v>987</v>
      </c>
      <c r="C606" s="10" t="s">
        <v>64</v>
      </c>
      <c r="D606" s="14" t="s">
        <v>306</v>
      </c>
      <c r="E606" s="14" t="s">
        <v>9</v>
      </c>
      <c r="F606" s="71">
        <f>F607+F608</f>
        <v>7149.968</v>
      </c>
      <c r="V606" s="27"/>
    </row>
    <row r="607" spans="1:22" ht="32.25" customHeight="1">
      <c r="A607" s="46" t="s">
        <v>96</v>
      </c>
      <c r="B607" s="9">
        <v>987</v>
      </c>
      <c r="C607" s="10" t="s">
        <v>64</v>
      </c>
      <c r="D607" s="14" t="s">
        <v>306</v>
      </c>
      <c r="E607" s="14" t="s">
        <v>91</v>
      </c>
      <c r="F607" s="71">
        <v>71</v>
      </c>
      <c r="V607" s="27"/>
    </row>
    <row r="608" spans="1:22" ht="15">
      <c r="A608" s="46" t="s">
        <v>104</v>
      </c>
      <c r="B608" s="9">
        <v>987</v>
      </c>
      <c r="C608" s="10" t="s">
        <v>64</v>
      </c>
      <c r="D608" s="14" t="s">
        <v>306</v>
      </c>
      <c r="E608" s="14" t="s">
        <v>102</v>
      </c>
      <c r="F608" s="71">
        <v>7078.968</v>
      </c>
      <c r="V608" s="27"/>
    </row>
    <row r="609" spans="1:22" ht="15" hidden="1">
      <c r="A609" s="46" t="s">
        <v>87</v>
      </c>
      <c r="B609" s="9">
        <v>987</v>
      </c>
      <c r="C609" s="10" t="s">
        <v>86</v>
      </c>
      <c r="D609" s="14" t="s">
        <v>189</v>
      </c>
      <c r="E609" s="14" t="s">
        <v>9</v>
      </c>
      <c r="F609" s="71">
        <f>SUM(F610)</f>
        <v>0</v>
      </c>
      <c r="V609" s="27"/>
    </row>
    <row r="610" spans="1:22" ht="45.75" customHeight="1" hidden="1">
      <c r="A610" s="46" t="s">
        <v>355</v>
      </c>
      <c r="B610" s="9">
        <v>987</v>
      </c>
      <c r="C610" s="10" t="s">
        <v>86</v>
      </c>
      <c r="D610" s="14" t="s">
        <v>274</v>
      </c>
      <c r="E610" s="14" t="s">
        <v>9</v>
      </c>
      <c r="F610" s="71">
        <f>SUM(F611)</f>
        <v>0</v>
      </c>
      <c r="V610" s="27"/>
    </row>
    <row r="611" spans="1:22" ht="15" hidden="1">
      <c r="A611" s="55" t="s">
        <v>367</v>
      </c>
      <c r="B611" s="9">
        <v>987</v>
      </c>
      <c r="C611" s="10" t="s">
        <v>86</v>
      </c>
      <c r="D611" s="14" t="s">
        <v>282</v>
      </c>
      <c r="E611" s="14" t="s">
        <v>9</v>
      </c>
      <c r="F611" s="71">
        <f>SUM(F612)</f>
        <v>0</v>
      </c>
      <c r="V611" s="27"/>
    </row>
    <row r="612" spans="1:22" ht="30.75" customHeight="1" hidden="1">
      <c r="A612" s="55" t="s">
        <v>283</v>
      </c>
      <c r="B612" s="9">
        <v>987</v>
      </c>
      <c r="C612" s="10" t="s">
        <v>86</v>
      </c>
      <c r="D612" s="14" t="s">
        <v>285</v>
      </c>
      <c r="E612" s="14" t="s">
        <v>9</v>
      </c>
      <c r="F612" s="71">
        <f>SUM(F613)</f>
        <v>0</v>
      </c>
      <c r="V612" s="27"/>
    </row>
    <row r="613" spans="1:22" ht="33" customHeight="1" hidden="1">
      <c r="A613" s="62" t="s">
        <v>374</v>
      </c>
      <c r="B613" s="9">
        <v>987</v>
      </c>
      <c r="C613" s="10" t="s">
        <v>86</v>
      </c>
      <c r="D613" s="14" t="s">
        <v>376</v>
      </c>
      <c r="E613" s="14" t="s">
        <v>9</v>
      </c>
      <c r="F613" s="71">
        <f>SUM(F614)</f>
        <v>0</v>
      </c>
      <c r="V613" s="27"/>
    </row>
    <row r="614" spans="1:22" ht="30" hidden="1">
      <c r="A614" s="51" t="s">
        <v>140</v>
      </c>
      <c r="B614" s="9">
        <v>987</v>
      </c>
      <c r="C614" s="10" t="s">
        <v>86</v>
      </c>
      <c r="D614" s="14" t="s">
        <v>376</v>
      </c>
      <c r="E614" s="14" t="s">
        <v>101</v>
      </c>
      <c r="F614" s="71">
        <v>0</v>
      </c>
      <c r="V614" s="27"/>
    </row>
    <row r="615" spans="1:22" ht="15">
      <c r="A615" s="52" t="s">
        <v>106</v>
      </c>
      <c r="B615" s="41">
        <v>987</v>
      </c>
      <c r="C615" s="44" t="s">
        <v>26</v>
      </c>
      <c r="D615" s="42" t="s">
        <v>189</v>
      </c>
      <c r="E615" s="44" t="s">
        <v>9</v>
      </c>
      <c r="F615" s="70">
        <f>F637+F616</f>
        <v>1066.65152</v>
      </c>
      <c r="V615" s="27"/>
    </row>
    <row r="616" spans="1:22" ht="15">
      <c r="A616" s="46" t="s">
        <v>408</v>
      </c>
      <c r="B616" s="9">
        <v>987</v>
      </c>
      <c r="C616" s="10" t="s">
        <v>407</v>
      </c>
      <c r="D616" s="10" t="s">
        <v>189</v>
      </c>
      <c r="E616" s="10" t="s">
        <v>9</v>
      </c>
      <c r="F616" s="60">
        <f>SUM(F617)</f>
        <v>466.65152</v>
      </c>
      <c r="V616" s="27"/>
    </row>
    <row r="617" spans="1:22" ht="45">
      <c r="A617" s="55" t="s">
        <v>356</v>
      </c>
      <c r="B617" s="9">
        <v>987</v>
      </c>
      <c r="C617" s="10" t="s">
        <v>407</v>
      </c>
      <c r="D617" s="10" t="s">
        <v>287</v>
      </c>
      <c r="E617" s="10" t="s">
        <v>9</v>
      </c>
      <c r="F617" s="60">
        <f>SUM(F618)</f>
        <v>466.65152</v>
      </c>
      <c r="V617" s="27"/>
    </row>
    <row r="618" spans="1:22" ht="45">
      <c r="A618" s="55" t="s">
        <v>289</v>
      </c>
      <c r="B618" s="9">
        <v>987</v>
      </c>
      <c r="C618" s="10" t="s">
        <v>407</v>
      </c>
      <c r="D618" s="10" t="s">
        <v>288</v>
      </c>
      <c r="E618" s="10" t="s">
        <v>9</v>
      </c>
      <c r="F618" s="60">
        <f>SUM(F619+F621+F625+F623+F627+F629+F631+F633+F635)</f>
        <v>466.65152</v>
      </c>
      <c r="V618" s="27"/>
    </row>
    <row r="619" spans="1:22" ht="30" hidden="1">
      <c r="A619" s="46" t="s">
        <v>409</v>
      </c>
      <c r="B619" s="9">
        <v>987</v>
      </c>
      <c r="C619" s="10" t="s">
        <v>407</v>
      </c>
      <c r="D619" s="10" t="s">
        <v>454</v>
      </c>
      <c r="E619" s="10" t="s">
        <v>9</v>
      </c>
      <c r="F619" s="60">
        <f>SUM(F620)</f>
        <v>0</v>
      </c>
      <c r="V619" s="27"/>
    </row>
    <row r="620" spans="1:22" ht="30" hidden="1">
      <c r="A620" s="51" t="s">
        <v>140</v>
      </c>
      <c r="B620" s="9">
        <v>987</v>
      </c>
      <c r="C620" s="10" t="s">
        <v>407</v>
      </c>
      <c r="D620" s="10" t="s">
        <v>454</v>
      </c>
      <c r="E620" s="10" t="s">
        <v>101</v>
      </c>
      <c r="F620" s="60"/>
      <c r="V620" s="27"/>
    </row>
    <row r="621" spans="1:22" ht="16.5" customHeight="1" hidden="1">
      <c r="A621" s="46" t="s">
        <v>396</v>
      </c>
      <c r="B621" s="9">
        <v>987</v>
      </c>
      <c r="C621" s="10" t="s">
        <v>407</v>
      </c>
      <c r="D621" s="10" t="s">
        <v>397</v>
      </c>
      <c r="E621" s="10" t="s">
        <v>9</v>
      </c>
      <c r="F621" s="71">
        <f>F622</f>
        <v>0</v>
      </c>
      <c r="V621" s="27"/>
    </row>
    <row r="622" spans="1:22" ht="30.75" customHeight="1" hidden="1">
      <c r="A622" s="51" t="s">
        <v>140</v>
      </c>
      <c r="B622" s="9">
        <v>987</v>
      </c>
      <c r="C622" s="10" t="s">
        <v>407</v>
      </c>
      <c r="D622" s="10" t="s">
        <v>397</v>
      </c>
      <c r="E622" s="10" t="s">
        <v>101</v>
      </c>
      <c r="F622" s="71"/>
      <c r="V622" s="27"/>
    </row>
    <row r="623" spans="1:22" ht="25.5" customHeight="1" hidden="1">
      <c r="A623" s="51" t="s">
        <v>466</v>
      </c>
      <c r="B623" s="9">
        <v>987</v>
      </c>
      <c r="C623" s="10" t="s">
        <v>407</v>
      </c>
      <c r="D623" s="10" t="s">
        <v>393</v>
      </c>
      <c r="E623" s="10" t="s">
        <v>9</v>
      </c>
      <c r="F623" s="71">
        <f>F624</f>
        <v>0</v>
      </c>
      <c r="V623" s="27"/>
    </row>
    <row r="624" spans="1:22" ht="30.75" customHeight="1" hidden="1">
      <c r="A624" s="51" t="s">
        <v>140</v>
      </c>
      <c r="B624" s="9">
        <v>987</v>
      </c>
      <c r="C624" s="10" t="s">
        <v>407</v>
      </c>
      <c r="D624" s="10" t="s">
        <v>393</v>
      </c>
      <c r="E624" s="10" t="s">
        <v>101</v>
      </c>
      <c r="F624" s="71"/>
      <c r="V624" s="27"/>
    </row>
    <row r="625" spans="1:22" ht="45" hidden="1">
      <c r="A625" s="51" t="s">
        <v>448</v>
      </c>
      <c r="B625" s="9">
        <v>987</v>
      </c>
      <c r="C625" s="10" t="s">
        <v>407</v>
      </c>
      <c r="D625" s="10" t="s">
        <v>465</v>
      </c>
      <c r="E625" s="10" t="s">
        <v>9</v>
      </c>
      <c r="F625" s="71">
        <f>SUM(F626)</f>
        <v>0</v>
      </c>
      <c r="V625" s="27"/>
    </row>
    <row r="626" spans="1:22" ht="30" hidden="1">
      <c r="A626" s="51" t="s">
        <v>140</v>
      </c>
      <c r="B626" s="9">
        <v>987</v>
      </c>
      <c r="C626" s="10" t="s">
        <v>407</v>
      </c>
      <c r="D626" s="10" t="s">
        <v>465</v>
      </c>
      <c r="E626" s="10" t="s">
        <v>101</v>
      </c>
      <c r="F626" s="71"/>
      <c r="V626" s="27"/>
    </row>
    <row r="627" spans="1:22" ht="60" hidden="1">
      <c r="A627" s="51" t="s">
        <v>467</v>
      </c>
      <c r="B627" s="9">
        <v>987</v>
      </c>
      <c r="C627" s="10" t="s">
        <v>407</v>
      </c>
      <c r="D627" s="10" t="s">
        <v>468</v>
      </c>
      <c r="E627" s="10" t="s">
        <v>9</v>
      </c>
      <c r="F627" s="71">
        <f>F628</f>
        <v>0</v>
      </c>
      <c r="V627" s="27"/>
    </row>
    <row r="628" spans="1:22" ht="30" hidden="1">
      <c r="A628" s="51" t="s">
        <v>140</v>
      </c>
      <c r="B628" s="9">
        <v>987</v>
      </c>
      <c r="C628" s="10" t="s">
        <v>407</v>
      </c>
      <c r="D628" s="10" t="s">
        <v>468</v>
      </c>
      <c r="E628" s="10" t="s">
        <v>101</v>
      </c>
      <c r="F628" s="71"/>
      <c r="V628" s="27"/>
    </row>
    <row r="629" spans="1:22" ht="60" hidden="1">
      <c r="A629" s="51" t="s">
        <v>469</v>
      </c>
      <c r="B629" s="9">
        <v>987</v>
      </c>
      <c r="C629" s="10" t="s">
        <v>407</v>
      </c>
      <c r="D629" s="10" t="s">
        <v>470</v>
      </c>
      <c r="E629" s="10" t="s">
        <v>9</v>
      </c>
      <c r="F629" s="71">
        <f>F630</f>
        <v>0</v>
      </c>
      <c r="V629" s="27"/>
    </row>
    <row r="630" spans="1:22" ht="30" hidden="1">
      <c r="A630" s="51" t="s">
        <v>140</v>
      </c>
      <c r="B630" s="9">
        <v>987</v>
      </c>
      <c r="C630" s="10" t="s">
        <v>407</v>
      </c>
      <c r="D630" s="10" t="s">
        <v>470</v>
      </c>
      <c r="E630" s="10" t="s">
        <v>101</v>
      </c>
      <c r="F630" s="71"/>
      <c r="V630" s="27"/>
    </row>
    <row r="631" spans="1:6" ht="32.25" customHeight="1">
      <c r="A631" s="74" t="s">
        <v>497</v>
      </c>
      <c r="B631" s="9">
        <v>987</v>
      </c>
      <c r="C631" s="10" t="s">
        <v>407</v>
      </c>
      <c r="D631" s="65" t="s">
        <v>496</v>
      </c>
      <c r="E631" s="65" t="s">
        <v>9</v>
      </c>
      <c r="F631" s="78">
        <f>SUM(F632)</f>
        <v>151.5</v>
      </c>
    </row>
    <row r="632" spans="1:6" ht="32.25" customHeight="1">
      <c r="A632" s="51" t="s">
        <v>140</v>
      </c>
      <c r="B632" s="9">
        <v>987</v>
      </c>
      <c r="C632" s="10" t="s">
        <v>407</v>
      </c>
      <c r="D632" s="65" t="s">
        <v>496</v>
      </c>
      <c r="E632" s="65" t="s">
        <v>101</v>
      </c>
      <c r="F632" s="78">
        <v>151.5</v>
      </c>
    </row>
    <row r="633" spans="1:6" ht="32.25" customHeight="1">
      <c r="A633" s="51" t="s">
        <v>534</v>
      </c>
      <c r="B633" s="9">
        <v>987</v>
      </c>
      <c r="C633" s="10" t="s">
        <v>407</v>
      </c>
      <c r="D633" s="65" t="s">
        <v>535</v>
      </c>
      <c r="E633" s="65" t="s">
        <v>9</v>
      </c>
      <c r="F633" s="78">
        <f>F634</f>
        <v>312</v>
      </c>
    </row>
    <row r="634" spans="1:6" ht="32.25" customHeight="1">
      <c r="A634" s="51" t="s">
        <v>140</v>
      </c>
      <c r="B634" s="9">
        <v>987</v>
      </c>
      <c r="C634" s="10" t="s">
        <v>407</v>
      </c>
      <c r="D634" s="65" t="s">
        <v>535</v>
      </c>
      <c r="E634" s="65" t="s">
        <v>101</v>
      </c>
      <c r="F634" s="78">
        <v>312</v>
      </c>
    </row>
    <row r="635" spans="1:6" ht="32.25" customHeight="1">
      <c r="A635" s="51" t="s">
        <v>536</v>
      </c>
      <c r="B635" s="9">
        <v>987</v>
      </c>
      <c r="C635" s="10" t="s">
        <v>407</v>
      </c>
      <c r="D635" s="65" t="s">
        <v>537</v>
      </c>
      <c r="E635" s="65" t="s">
        <v>9</v>
      </c>
      <c r="F635" s="78">
        <f>F636</f>
        <v>3.15152</v>
      </c>
    </row>
    <row r="636" spans="1:6" ht="32.25" customHeight="1">
      <c r="A636" s="51" t="s">
        <v>140</v>
      </c>
      <c r="B636" s="9">
        <v>987</v>
      </c>
      <c r="C636" s="10" t="s">
        <v>407</v>
      </c>
      <c r="D636" s="65" t="s">
        <v>537</v>
      </c>
      <c r="E636" s="65" t="s">
        <v>101</v>
      </c>
      <c r="F636" s="78">
        <v>3.15152</v>
      </c>
    </row>
    <row r="637" spans="1:22" ht="30">
      <c r="A637" s="50" t="s">
        <v>141</v>
      </c>
      <c r="B637" s="9">
        <v>987</v>
      </c>
      <c r="C637" s="10" t="s">
        <v>142</v>
      </c>
      <c r="D637" s="10" t="s">
        <v>189</v>
      </c>
      <c r="E637" s="10" t="s">
        <v>9</v>
      </c>
      <c r="F637" s="71">
        <f>F638</f>
        <v>600</v>
      </c>
      <c r="V637" s="27"/>
    </row>
    <row r="638" spans="1:22" ht="45">
      <c r="A638" s="55" t="s">
        <v>356</v>
      </c>
      <c r="B638" s="9">
        <v>987</v>
      </c>
      <c r="C638" s="10" t="s">
        <v>142</v>
      </c>
      <c r="D638" s="10" t="s">
        <v>287</v>
      </c>
      <c r="E638" s="10" t="s">
        <v>9</v>
      </c>
      <c r="F638" s="71">
        <f>F639</f>
        <v>600</v>
      </c>
      <c r="V638" s="27"/>
    </row>
    <row r="639" spans="1:22" ht="45">
      <c r="A639" s="55" t="s">
        <v>289</v>
      </c>
      <c r="B639" s="9">
        <v>987</v>
      </c>
      <c r="C639" s="10" t="s">
        <v>142</v>
      </c>
      <c r="D639" s="10" t="s">
        <v>288</v>
      </c>
      <c r="E639" s="10" t="s">
        <v>9</v>
      </c>
      <c r="F639" s="71">
        <f>F640</f>
        <v>600</v>
      </c>
      <c r="V639" s="27"/>
    </row>
    <row r="640" spans="1:22" ht="15">
      <c r="A640" s="46" t="s">
        <v>290</v>
      </c>
      <c r="B640" s="9">
        <v>987</v>
      </c>
      <c r="C640" s="10" t="s">
        <v>142</v>
      </c>
      <c r="D640" s="10" t="s">
        <v>291</v>
      </c>
      <c r="E640" s="10" t="s">
        <v>9</v>
      </c>
      <c r="F640" s="60">
        <f>SUM(F641)</f>
        <v>600</v>
      </c>
      <c r="V640" s="27"/>
    </row>
    <row r="641" spans="1:22" ht="30">
      <c r="A641" s="51" t="s">
        <v>140</v>
      </c>
      <c r="B641" s="9">
        <v>987</v>
      </c>
      <c r="C641" s="10" t="s">
        <v>142</v>
      </c>
      <c r="D641" s="10" t="s">
        <v>291</v>
      </c>
      <c r="E641" s="65" t="s">
        <v>101</v>
      </c>
      <c r="F641" s="60">
        <v>600</v>
      </c>
      <c r="V641" s="27"/>
    </row>
    <row r="642" spans="1:6" ht="15">
      <c r="A642" s="57" t="s">
        <v>65</v>
      </c>
      <c r="B642" s="9"/>
      <c r="C642" s="9"/>
      <c r="D642" s="9"/>
      <c r="E642" s="9"/>
      <c r="F642" s="73">
        <f>SUM(F9+F33+F460)</f>
        <v>906848.46301</v>
      </c>
    </row>
    <row r="644" spans="4:6" ht="15" hidden="1">
      <c r="D644" s="38" t="s">
        <v>117</v>
      </c>
      <c r="F644" s="39">
        <f>SUM(F35+F40+F104+F323)</f>
        <v>32016.093999999997</v>
      </c>
    </row>
    <row r="645" spans="4:6" ht="16.5" customHeight="1" hidden="1">
      <c r="D645" s="38" t="s">
        <v>118</v>
      </c>
      <c r="F645" s="39">
        <f>SUM(F118)</f>
        <v>24338.5</v>
      </c>
    </row>
    <row r="646" ht="15" hidden="1">
      <c r="F646" s="39" t="e">
        <f>SUM(#REF!+#REF!+#REF!+#REF!+#REF!+#REF!+#REF!+#REF!+F431+F400+#REF!+F338+#REF!+#REF!+#REF!+#REF!+#REF!)</f>
        <v>#REF!</v>
      </c>
    </row>
    <row r="647" spans="4:6" ht="15" hidden="1">
      <c r="D647" s="38" t="s">
        <v>125</v>
      </c>
      <c r="F647" s="39">
        <f>SUM(F11)</f>
        <v>4614.8</v>
      </c>
    </row>
    <row r="648" spans="4:6" ht="15" hidden="1">
      <c r="D648" s="38" t="s">
        <v>120</v>
      </c>
      <c r="F648" s="39">
        <f>SUM(F277)</f>
        <v>0</v>
      </c>
    </row>
    <row r="649" spans="4:6" ht="15" hidden="1">
      <c r="D649" s="38" t="s">
        <v>121</v>
      </c>
      <c r="F649" s="39" t="e">
        <f>SUM(#REF!+#REF!+#REF!+#REF!+#REF!+#REF!)</f>
        <v>#REF!</v>
      </c>
    </row>
    <row r="650" spans="4:6" ht="15" hidden="1">
      <c r="D650" s="38" t="s">
        <v>126</v>
      </c>
      <c r="F650" s="39">
        <f>SUM(F29)</f>
        <v>1823</v>
      </c>
    </row>
    <row r="651" spans="4:6" ht="15" hidden="1">
      <c r="D651" s="38" t="s">
        <v>139</v>
      </c>
      <c r="F651" s="39">
        <f>SUM(F25)</f>
        <v>6081.2</v>
      </c>
    </row>
    <row r="652" spans="4:6" ht="15" hidden="1">
      <c r="D652" s="38" t="s">
        <v>122</v>
      </c>
      <c r="F652" s="39" t="e">
        <f>SUM(F128+F131+F134+F137+F140+F237+#REF!+#REF!+#REF!+#REF!+F450+#REF!+#REF!+#REF!+#REF!+#REF!)</f>
        <v>#REF!</v>
      </c>
    </row>
    <row r="653" spans="4:6" ht="15" hidden="1">
      <c r="D653" s="38" t="s">
        <v>123</v>
      </c>
      <c r="F653" s="39">
        <f>SUM(F60+F108+F111+F113+F199+F367+F439+F451)</f>
        <v>16756.552</v>
      </c>
    </row>
    <row r="654" spans="4:6" ht="15" hidden="1">
      <c r="D654" s="38" t="s">
        <v>124</v>
      </c>
      <c r="F654" s="39" t="e">
        <f>SUM(F656:F668)</f>
        <v>#REF!</v>
      </c>
    </row>
    <row r="655" ht="15" hidden="1"/>
    <row r="656" spans="4:6" ht="15" hidden="1">
      <c r="D656" s="38" t="s">
        <v>127</v>
      </c>
      <c r="F656" s="39" t="e">
        <f>SUM(#REF!)</f>
        <v>#REF!</v>
      </c>
    </row>
    <row r="657" spans="4:6" ht="15" hidden="1">
      <c r="D657" s="38" t="s">
        <v>128</v>
      </c>
      <c r="F657" s="39" t="e">
        <f>SUM(#REF!+#REF!)</f>
        <v>#REF!</v>
      </c>
    </row>
    <row r="658" spans="4:6" ht="15" hidden="1">
      <c r="D658" s="38" t="s">
        <v>129</v>
      </c>
      <c r="F658" s="39" t="e">
        <f>SUM(#REF!+#REF!)</f>
        <v>#REF!</v>
      </c>
    </row>
    <row r="659" spans="4:6" ht="15" hidden="1">
      <c r="D659" s="38" t="s">
        <v>130</v>
      </c>
      <c r="F659" s="39" t="e">
        <f>SUM(#REF!+#REF!)</f>
        <v>#REF!</v>
      </c>
    </row>
    <row r="660" spans="4:6" ht="15" hidden="1">
      <c r="D660" s="38" t="s">
        <v>131</v>
      </c>
      <c r="F660" s="39" t="e">
        <f>SUM(#REF!+#REF!)</f>
        <v>#REF!</v>
      </c>
    </row>
    <row r="661" spans="4:6" ht="15" hidden="1">
      <c r="D661" s="38" t="s">
        <v>132</v>
      </c>
      <c r="F661" s="39">
        <f>SUM(F186)</f>
        <v>50</v>
      </c>
    </row>
    <row r="662" spans="4:6" ht="15" hidden="1">
      <c r="D662" s="38" t="s">
        <v>133</v>
      </c>
      <c r="F662" s="39" t="e">
        <f>SUM(#REF!+#REF!+F74)</f>
        <v>#REF!</v>
      </c>
    </row>
    <row r="663" spans="4:6" ht="15" hidden="1">
      <c r="D663" s="38" t="s">
        <v>119</v>
      </c>
      <c r="F663" s="39">
        <f>SUM(F78)</f>
        <v>887</v>
      </c>
    </row>
    <row r="664" spans="4:6" ht="15" hidden="1">
      <c r="D664" s="38" t="s">
        <v>134</v>
      </c>
      <c r="F664" s="39">
        <f>SUM(F394)</f>
        <v>160</v>
      </c>
    </row>
    <row r="665" spans="4:6" ht="15" hidden="1">
      <c r="D665" s="38" t="s">
        <v>135</v>
      </c>
      <c r="F665" s="39">
        <f>SUM(F400)</f>
        <v>10</v>
      </c>
    </row>
    <row r="666" spans="4:6" ht="15" hidden="1">
      <c r="D666" s="38" t="s">
        <v>136</v>
      </c>
      <c r="F666" s="39" t="e">
        <f>SUM(#REF!)</f>
        <v>#REF!</v>
      </c>
    </row>
    <row r="667" spans="4:6" ht="15" hidden="1">
      <c r="D667" s="38" t="s">
        <v>137</v>
      </c>
      <c r="F667" s="39">
        <f>SUM(F336)</f>
        <v>49968.022450000004</v>
      </c>
    </row>
    <row r="668" spans="4:6" ht="15" hidden="1">
      <c r="D668" s="38" t="s">
        <v>138</v>
      </c>
      <c r="F668" s="39">
        <f>SUM(F432)</f>
        <v>350</v>
      </c>
    </row>
  </sheetData>
  <sheetProtection/>
  <mergeCells count="6">
    <mergeCell ref="A5:F5"/>
    <mergeCell ref="A6:F6"/>
    <mergeCell ref="D1:F1"/>
    <mergeCell ref="D2:F2"/>
    <mergeCell ref="D3:E3"/>
    <mergeCell ref="A4:F4"/>
  </mergeCells>
  <printOptions/>
  <pageMargins left="0.5118110236220472" right="0.15748031496062992" top="0.2362204724409449" bottom="0.2755905511811024" header="0.2362204724409449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DUM</cp:lastModifiedBy>
  <cp:lastPrinted>2020-03-19T22:59:52Z</cp:lastPrinted>
  <dcterms:created xsi:type="dcterms:W3CDTF">1996-10-08T23:32:33Z</dcterms:created>
  <dcterms:modified xsi:type="dcterms:W3CDTF">2020-03-27T13:05:55Z</dcterms:modified>
  <cp:category/>
  <cp:version/>
  <cp:contentType/>
  <cp:contentStatus/>
</cp:coreProperties>
</file>