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2021-2022" sheetId="5" r:id="rId1"/>
  </sheets>
  <definedNames>
    <definedName name="_xlnm._FilterDatabase" localSheetId="0" hidden="1">'2021-2022'!$A$8:$F$269</definedName>
    <definedName name="_xlnm.Print_Area" localSheetId="0">'2021-2022'!$A$1:$E$269</definedName>
  </definedNames>
  <calcPr calcId="125725"/>
</workbook>
</file>

<file path=xl/calcChain.xml><?xml version="1.0" encoding="utf-8"?>
<calcChain xmlns="http://schemas.openxmlformats.org/spreadsheetml/2006/main">
  <c r="D239" i="5"/>
  <c r="E94" l="1"/>
  <c r="D94"/>
  <c r="E157"/>
  <c r="D157"/>
  <c r="E114"/>
  <c r="D114"/>
  <c r="E95"/>
  <c r="D95"/>
  <c r="E42"/>
  <c r="E54"/>
  <c r="D54"/>
  <c r="E240" l="1"/>
  <c r="D240"/>
  <c r="E256"/>
  <c r="D256"/>
  <c r="E248"/>
  <c r="D248"/>
  <c r="D247" s="1"/>
  <c r="D246" s="1"/>
  <c r="E247"/>
  <c r="E246" s="1"/>
  <c r="E239" s="1"/>
  <c r="E243"/>
  <c r="D243"/>
  <c r="E224"/>
  <c r="D224"/>
  <c r="E219"/>
  <c r="D219"/>
  <c r="E213"/>
  <c r="D213"/>
  <c r="E212"/>
  <c r="D212"/>
  <c r="E205"/>
  <c r="D205"/>
  <c r="E200"/>
  <c r="D200"/>
  <c r="E179"/>
  <c r="D179"/>
  <c r="E156"/>
  <c r="E155" s="1"/>
  <c r="D156"/>
  <c r="D155" s="1"/>
  <c r="E141"/>
  <c r="D141"/>
  <c r="E129"/>
  <c r="D129"/>
  <c r="E121"/>
  <c r="D121"/>
  <c r="E118"/>
  <c r="D118"/>
  <c r="E115"/>
  <c r="E113" s="1"/>
  <c r="E112" s="1"/>
  <c r="E108" s="1"/>
  <c r="D115"/>
  <c r="D113"/>
  <c r="D112" s="1"/>
  <c r="E110"/>
  <c r="D110"/>
  <c r="D109" s="1"/>
  <c r="E109"/>
  <c r="E107"/>
  <c r="D107"/>
  <c r="E106"/>
  <c r="E105" s="1"/>
  <c r="E100" s="1"/>
  <c r="D106"/>
  <c r="D105"/>
  <c r="D100" s="1"/>
  <c r="E91"/>
  <c r="D91"/>
  <c r="D73" s="1"/>
  <c r="E69"/>
  <c r="D69"/>
  <c r="E66"/>
  <c r="D66"/>
  <c r="E62"/>
  <c r="D62"/>
  <c r="E60"/>
  <c r="D60"/>
  <c r="E57"/>
  <c r="D57"/>
  <c r="E53"/>
  <c r="E52" s="1"/>
  <c r="D53"/>
  <c r="D52" s="1"/>
  <c r="E50"/>
  <c r="D50"/>
  <c r="E48"/>
  <c r="D48"/>
  <c r="E46"/>
  <c r="E45" s="1"/>
  <c r="D46"/>
  <c r="D45" s="1"/>
  <c r="E43"/>
  <c r="E41"/>
  <c r="E40" s="1"/>
  <c r="D41"/>
  <c r="D40"/>
  <c r="E38"/>
  <c r="D38"/>
  <c r="E36"/>
  <c r="D36"/>
  <c r="E34"/>
  <c r="D34"/>
  <c r="E32"/>
  <c r="D32"/>
  <c r="E30"/>
  <c r="D30"/>
  <c r="E29"/>
  <c r="E28" s="1"/>
  <c r="E27" s="1"/>
  <c r="D28"/>
  <c r="D27" s="1"/>
  <c r="E25"/>
  <c r="D25"/>
  <c r="E22"/>
  <c r="E21" s="1"/>
  <c r="E20" s="1"/>
  <c r="D22"/>
  <c r="D21" s="1"/>
  <c r="D20" s="1"/>
  <c r="E18"/>
  <c r="D18"/>
  <c r="D16" s="1"/>
  <c r="E16"/>
  <c r="E13"/>
  <c r="D13"/>
  <c r="D12" s="1"/>
  <c r="E12"/>
  <c r="E73" l="1"/>
  <c r="E140"/>
  <c r="E139" s="1"/>
  <c r="D140"/>
  <c r="D139" s="1"/>
  <c r="E11"/>
  <c r="E10" s="1"/>
  <c r="D11"/>
  <c r="D10" s="1"/>
  <c r="D108"/>
  <c r="E9" l="1"/>
  <c r="E269" s="1"/>
  <c r="D9"/>
  <c r="D269" s="1"/>
</calcChain>
</file>

<file path=xl/comments1.xml><?xml version="1.0" encoding="utf-8"?>
<comments xmlns="http://schemas.openxmlformats.org/spreadsheetml/2006/main">
  <authors>
    <author>comp</author>
  </authors>
  <commentList>
    <comment ref="B216" authorId="0">
      <text>
        <r>
          <rPr>
            <b/>
            <sz val="8"/>
            <color indexed="81"/>
            <rFont val="Tahoma"/>
            <family val="2"/>
            <charset val="204"/>
          </rPr>
          <t>comp:</t>
        </r>
        <r>
          <rPr>
            <sz val="8"/>
            <color indexed="81"/>
            <rFont val="Tahoma"/>
            <family val="2"/>
            <charset val="204"/>
          </rPr>
          <t xml:space="preserve">
Почетный гражданин
</t>
        </r>
      </text>
    </comment>
  </commentList>
</comments>
</file>

<file path=xl/sharedStrings.xml><?xml version="1.0" encoding="utf-8"?>
<sst xmlns="http://schemas.openxmlformats.org/spreadsheetml/2006/main" count="662" uniqueCount="270">
  <si>
    <t>КЦСР</t>
  </si>
  <si>
    <t>КВР</t>
  </si>
  <si>
    <t>0100000000</t>
  </si>
  <si>
    <t>0110000000</t>
  </si>
  <si>
    <t>Подпрограмма «Дошкольное образование»</t>
  </si>
  <si>
    <t>0110100000</t>
  </si>
  <si>
    <t>0110173010</t>
  </si>
  <si>
    <t>0110200000</t>
  </si>
  <si>
    <t>0120000000</t>
  </si>
  <si>
    <t>Подпрограмма «Общее образование»</t>
  </si>
  <si>
    <t>0120100000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</si>
  <si>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</si>
  <si>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</si>
  <si>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</si>
  <si>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</si>
  <si>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0120200000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</si>
  <si>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</si>
  <si>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</si>
  <si>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0130000000</t>
  </si>
  <si>
    <t>Подпрограмма «Дополнительное образование»</t>
  </si>
  <si>
    <t>0130100000</t>
  </si>
  <si>
    <t>0140000000</t>
  </si>
  <si>
    <t>0140100000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</si>
  <si>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</si>
  <si>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</si>
  <si>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</si>
  <si>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0150000000</t>
  </si>
  <si>
    <t>Подпрограмма «Обеспечение реализации муниципальной программы»</t>
  </si>
  <si>
    <t>0150100000</t>
  </si>
  <si>
    <t>0150200000</t>
  </si>
  <si>
    <t>0150300000</t>
  </si>
  <si>
    <t>Основное мероприятие: Совершенствование учительского корпуса</t>
  </si>
  <si>
    <t>0150400000</t>
  </si>
  <si>
    <t>0150500000</t>
  </si>
  <si>
    <t>Основное мероприятие: Совершенствование системы работы с талантливыми детьми</t>
  </si>
  <si>
    <t>0150600000</t>
  </si>
  <si>
    <t>0200000000</t>
  </si>
  <si>
    <t>0210000000</t>
  </si>
  <si>
    <t>0210200000</t>
  </si>
  <si>
    <t>0220000000</t>
  </si>
  <si>
    <t>0220200000</t>
  </si>
  <si>
    <t>Основное мероприятие: Создание условий для развития физической культуры и спорта</t>
  </si>
  <si>
    <t>0300000000</t>
  </si>
  <si>
    <t>0310000000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</si>
  <si>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</si>
  <si>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Основное мероприятие: Модернизация программно-аппаратных комплексов библиотек</t>
  </si>
  <si>
    <t>0320000000</t>
  </si>
  <si>
    <t>Подпрограмма «Организация музейного обслуживания населения Катангского района»</t>
  </si>
  <si>
    <t>Подпрограмма «Организация досуга населения, развитие и поддержка народного творчества»</t>
  </si>
  <si>
    <t>Основное мероприятие: Организация и проведение культурно-массовых, досуговых и просветительских мероприятий</t>
  </si>
  <si>
    <t>0400000000</t>
  </si>
  <si>
    <t>0410000000</t>
  </si>
  <si>
    <t>0410100000</t>
  </si>
  <si>
    <t>0430000000</t>
  </si>
  <si>
    <t>0430100000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</si>
  <si>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</si>
  <si>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0500000000</t>
  </si>
  <si>
    <t>0520000000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</si>
  <si>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</si>
  <si>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</si>
  <si>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0600000000</t>
  </si>
  <si>
    <t>0610000000</t>
  </si>
  <si>
    <t>0610100000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</si>
  <si>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</si>
  <si>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</si>
  <si>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</si>
  <si>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0700000000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</si>
  <si>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</si>
  <si>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</si>
  <si>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</si>
  <si>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</si>
  <si>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</si>
  <si>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</si>
  <si>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</si>
  <si>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</si>
  <si>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Основное мероприятие: Капитальный и текущий ремонт учреждений культуры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</si>
  <si>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</si>
  <si>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</si>
  <si>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</si>
  <si>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</si>
  <si>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Районная дума муниципального образования «Катангский район»</t>
  </si>
  <si>
    <t>Контрольно-счетная палата муниципального образования «Катангский район»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</si>
  <si>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</si>
  <si>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</si>
  <si>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</si>
  <si>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</si>
  <si>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</si>
  <si>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</si>
  <si>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</si>
  <si>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500</t>
  </si>
  <si>
    <t>Межбюджетные трансферты</t>
  </si>
  <si>
    <t>800</t>
  </si>
  <si>
    <t>Иные бюджетные ассигнования</t>
  </si>
  <si>
    <t>(рублей)</t>
  </si>
  <si>
    <t xml:space="preserve">Наименование </t>
  </si>
  <si>
    <t>Сумма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</si>
  <si>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</si>
  <si>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Основное мероприятие: Финансовое обеспечение реализации основных программ дошкольного образования в соответствии с ФГОС</t>
  </si>
  <si>
    <t>Основное мероприятие: Организация предоставления общедоступного и бесплатного дошкольного образования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</si>
  <si>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</si>
  <si>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Основное мероприятие: Организация предоставления дополнительного образования</t>
  </si>
  <si>
    <t>Подпрограмма «Организация отдыха и оздоровления детей в летнее время»</t>
  </si>
  <si>
    <t>Основное мероприятие: Подготовка к проведению оздоровительного сезона</t>
  </si>
  <si>
    <t>Основное мероприятие: Организация питания детей в каникулярное время</t>
  </si>
  <si>
    <t>01403S2080</t>
  </si>
  <si>
    <t>Основное мероприятие: Обеспечение деятельности муниципального отдела образования</t>
  </si>
  <si>
    <t>Основное мероприятие: Повышение квалификации административного и педагогического персонала</t>
  </si>
  <si>
    <t>Основное мероприятие: Обеспечение учебниками, учебными пособиями и средствами обучения и воспитания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</si>
  <si>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</si>
  <si>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</si>
  <si>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</si>
  <si>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Подпрограмма «Формирование, исполнение и контроль за исполнением бюджета и сметы, ведения бухгалтерского учета»</t>
  </si>
  <si>
    <t>Основное мероприятие: Обеспечение деятельности финансового управления</t>
  </si>
  <si>
    <t>0320100000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</si>
  <si>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</si>
  <si>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</si>
  <si>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</si>
  <si>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2030000000</t>
  </si>
  <si>
    <t>Осуществление основной деятельности Контрольно-счетной палаты муниципального образования «Катангский район»</t>
  </si>
  <si>
    <t>Осуществление внешнего финансового контроля поселений, входящих в состав МО «Катангский район»</t>
  </si>
  <si>
    <t>2030100000</t>
  </si>
  <si>
    <t>2030200000</t>
  </si>
  <si>
    <t>2020000000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</si>
  <si>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</si>
  <si>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Подпрограмма «Организация библиотечного, справочного и информационного обслуживания населения»</t>
  </si>
  <si>
    <t>0210300000</t>
  </si>
  <si>
    <t>Основное мероприятие: Комплектование библиотечных фондов</t>
  </si>
  <si>
    <t>0210400000</t>
  </si>
  <si>
    <t>02104L5193</t>
  </si>
  <si>
    <t>Основное мероприятие: Организация и предоставление услуг в сфере музейного обслуживания населения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</si>
  <si>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</si>
  <si>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0230000000</t>
  </si>
  <si>
    <t>0230100000</t>
  </si>
  <si>
    <t>0230200000</t>
  </si>
  <si>
    <t>0230400000</t>
  </si>
  <si>
    <t>Подпрограмма «Обеспечение реализации муниципальной программы »</t>
  </si>
  <si>
    <t>0240000000</t>
  </si>
  <si>
    <t>0240300000</t>
  </si>
  <si>
    <t>0240400000</t>
  </si>
  <si>
    <t>02404S2850</t>
  </si>
  <si>
    <t>Подпрограмма «Построение и развитие аппаратно-программного комплекса «Безопасный город»»</t>
  </si>
  <si>
    <t>0410200000</t>
  </si>
  <si>
    <t>0420000000</t>
  </si>
  <si>
    <t>0420100000</t>
  </si>
  <si>
    <t>Основное мероприятие: Подготовка и переподготовка должностных лиц по программам ГО и ЧС</t>
  </si>
  <si>
    <t>0420200000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</si>
  <si>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</si>
  <si>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</si>
  <si>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Подпрограмма «Повышение безопасности дорожного движения на территории Катангского района»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</si>
  <si>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</si>
  <si>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</si>
  <si>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</si>
  <si>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Основное мероприятие: Обеспечения и развитие муниципальной службы</t>
  </si>
  <si>
    <t>0510100000</t>
  </si>
  <si>
    <t>0510200000</t>
  </si>
  <si>
    <t>0510300000</t>
  </si>
  <si>
    <t>Основное мероприятие: Мероприятия по противодействию коррупции</t>
  </si>
  <si>
    <t>Осуществление отдельных областных государственных полномочий в области противодействия коррупции</t>
  </si>
  <si>
    <t>0510373160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</si>
  <si>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</si>
  <si>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0510400000</t>
  </si>
  <si>
    <t>Основное мероприятие: Обеспечение реализации полномочий органов местного самоуправления</t>
  </si>
  <si>
    <t>0510500000</t>
  </si>
  <si>
    <t>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</si>
  <si>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05105S2160</t>
  </si>
  <si>
    <t>Подпрограмма «Создание условий для устойчивого экономического развития»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</si>
  <si>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</si>
  <si>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</si>
  <si>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Подпрограмма «Развитие дорожного хозяйства»</t>
  </si>
  <si>
    <t>0530000000</t>
  </si>
  <si>
    <t>0530100000</t>
  </si>
  <si>
    <t>Основное мероприятие: Расчистка и содержание автодорог</t>
  </si>
  <si>
    <t>0530200000</t>
  </si>
  <si>
    <t>0510573070</t>
  </si>
  <si>
    <t>0510573040</t>
  </si>
  <si>
    <t>0510573090</t>
  </si>
  <si>
    <t>0510573130</t>
  </si>
  <si>
    <t>0510573140</t>
  </si>
  <si>
    <t>0510573060</t>
  </si>
  <si>
    <t>0510573050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</si>
  <si>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</si>
  <si>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</si>
  <si>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</si>
  <si>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</si>
  <si>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</si>
  <si>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</si>
  <si>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 xml:space="preserve"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  </t>
  </si>
  <si>
    <t>Основное мероприятие: Реализация мероприятий, направленных на решение социально-значимых проблем</t>
  </si>
  <si>
    <t>0610200000</t>
  </si>
  <si>
    <t>600</t>
  </si>
  <si>
    <t>Подпрограмма «Реализация программы «Доступная среда»»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</si>
  <si>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</si>
  <si>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0620100000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</si>
  <si>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</si>
  <si>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Подпрограмма «Профилактика социально-негативных явлений »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</si>
  <si>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согласи, семейного благополучия</t>
  </si>
  <si>
    <t>0630000000</t>
  </si>
  <si>
    <t>0630100000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</si>
  <si>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</si>
  <si>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0630200000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</si>
  <si>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</si>
  <si>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</si>
  <si>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</si>
  <si>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</si>
  <si>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0630473120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</si>
  <si>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</si>
  <si>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0640000000</t>
  </si>
  <si>
    <t>Основное мероприятие: Подготовка и распространение информации на языках коренных малочисленных народов Севера</t>
  </si>
  <si>
    <t>0640200000</t>
  </si>
  <si>
    <t>0710000000</t>
  </si>
  <si>
    <t>Подпрограмма «Устойчивое развитие сельских территорий»</t>
  </si>
  <si>
    <t>Основное мероприятие: Развитие сети образовательных учреждений в сельской местности</t>
  </si>
  <si>
    <t>0710200000</t>
  </si>
  <si>
    <t>Подпрограмма «Реконструкция, капитальный и текущий ремонт объектов муниципальной собственности»</t>
  </si>
  <si>
    <t>0720000000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</si>
  <si>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</si>
  <si>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</si>
  <si>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Подпрограмма «Подготовка к отопительному сезону объектов коммунальной инфраструктуры »</t>
  </si>
  <si>
    <t>0730000000</t>
  </si>
  <si>
    <t>0730200000</t>
  </si>
  <si>
    <t>Основное мероприятие: Ремонт зданий котельных объектов муниципальной собственности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</si>
  <si>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</si>
  <si>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07302S2200</t>
  </si>
  <si>
    <t>Подпрограмма «Территориальное планирование»</t>
  </si>
  <si>
    <t>0740000000</t>
  </si>
  <si>
    <t>0740300000</t>
  </si>
  <si>
    <t>Подпрограмма «Энергосбережение и повышение энергетической эффективности»</t>
  </si>
  <si>
    <t>0750000000</t>
  </si>
  <si>
    <t>0750200000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</si>
  <si>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</si>
  <si>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</si>
  <si>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Основное мероприятие: Градостроительное зонирование и планировка территории</t>
  </si>
  <si>
    <t>Основное мероприятие: Технические и технологические мероприятия по энергосбережению</t>
  </si>
  <si>
    <t>Основное мероприятие: Организация и предоставление услуг в сфере библиотечного обслуживания населения</t>
  </si>
  <si>
    <t>Основное мероприятие: Реализация мероприятий в сфере культуры</t>
  </si>
  <si>
    <t>Основное мероприятие: Обеспечение деятельности Единой дежурно-диспетчерской службы Катангского района</t>
  </si>
  <si>
    <t>Основное мероприятие: Материально-техническое обеспечение Единой дежурно-диспетчерской службы Катангского района</t>
  </si>
  <si>
    <t>Основное мероприятие: Ликвидация последствий чрезвычайных ситуаций за счет средств Резервного фонда</t>
  </si>
  <si>
    <t>Основное мероприятие: Проведение мероприятий по предпродажной подготовки  приватизации муниципальных объектов движимого и недвижимого имущества</t>
  </si>
  <si>
    <t>Подпрограмма «Поддержка общественных организаций»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</si>
  <si>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</si>
  <si>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0510551200</t>
  </si>
  <si>
    <t>Основное мероприятие: Реализация переданных полномочий по   Муниципальной программе "Молодежная политика, работа с детьми и молодежью Преображенского муниципального образования на 2018-2022гг."</t>
  </si>
  <si>
    <t>0120400000</t>
  </si>
  <si>
    <t>05202S2360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</si>
  <si>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</si>
  <si>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01202S2976</t>
  </si>
  <si>
    <t>01202S2370</t>
  </si>
  <si>
    <t>Субсидии на реализацию мероприятий перечня проектов народных инициатив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</si>
  <si>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</si>
  <si>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0510700000</t>
  </si>
  <si>
    <t>Муниципальная программа «Безопасный город» на 2019-2024гг</t>
  </si>
  <si>
    <t>Итого</t>
  </si>
  <si>
    <t>Программные направления деятельности</t>
  </si>
  <si>
    <t>3000000000</t>
  </si>
  <si>
    <t>Приложение 8</t>
  </si>
  <si>
    <t>2021 год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</si>
  <si>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плановый период 2021 и 2022 годов</t>
  </si>
  <si>
    <t>2022 год</t>
  </si>
  <si>
    <t xml:space="preserve">  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 </t>
  </si>
  <si>
    <t>Муниципальная программа «Развитие образования в муниципальном образовании «Катангский район» на 2019-2024гг</t>
  </si>
  <si>
    <t>Муниципальная программа «Управление муниципальными финансами в муниципальном образовании «Катангский район» на 2019-2024гг</t>
  </si>
  <si>
    <t>Муниципальная программа «Развитие культуры  в муниципальном образовании «Катангский район» на 2019-2024гг</t>
  </si>
  <si>
    <t>Муниципальная программа «Экономическое развитие муниципального образования «Катангский район» на 2019-2024гг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</si>
  <si>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</si>
  <si>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Муниципальная программа «Социальное развитие муниципального образования «Катангский район» на 2019-2024гг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</si>
  <si>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</si>
  <si>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0240100000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</si>
  <si>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</si>
  <si>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от 17.12.2019  № _4/17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</si>
</sst>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?"/>
    <numFmt numFmtId="165" formatCode="#,##0.00_ ;[Red]\-#,##0.00\ "/>
  </numFmts>
  <fonts count="9">
    <font>
      <sz val="10"/>
      <name val="Arial"/>
    </font>
    <font>
      <sz val="11"/>
      <color rgb="FF000000"/>
      <name val="Calibri"/>
      <family val="2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center" vertical="top" wrapText="1"/>
    </xf>
    <xf numFmtId="4" fontId="7" fillId="0" borderId="1" xfId="0" applyNumberFormat="1" applyFont="1" applyFill="1" applyBorder="1" applyAlignment="1" applyProtection="1">
      <alignment horizontal="right" vertical="top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164" fontId="7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6" fillId="0" borderId="0" xfId="0" applyFont="1" applyFill="1" applyAlignment="1">
      <alignment vertical="top" wrapText="1"/>
    </xf>
    <xf numFmtId="49" fontId="8" fillId="0" borderId="1" xfId="3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0" fontId="6" fillId="0" borderId="0" xfId="0" applyFont="1" applyFill="1"/>
    <xf numFmtId="0" fontId="7" fillId="0" borderId="1" xfId="0" applyFont="1" applyFill="1" applyBorder="1"/>
    <xf numFmtId="4" fontId="7" fillId="0" borderId="1" xfId="0" applyNumberFormat="1" applyFont="1" applyFill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</cellXfs>
  <cellStyles count="4">
    <cellStyle name="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4"/>
  <sheetViews>
    <sheetView tabSelected="1" view="pageBreakPreview" zoomScaleNormal="100" zoomScaleSheetLayoutView="100" workbookViewId="0">
      <selection activeCell="A2" sqref="A2"/>
    </sheetView>
  </sheetViews>
  <sheetFormatPr defaultRowHeight="15.75" outlineLevelRow="7"/>
  <cols>
    <col min="1" max="1" width="59.7109375" style="24" customWidth="1"/>
    <col min="2" max="2" width="13.5703125" style="24" customWidth="1"/>
    <col min="3" max="3" width="7.7109375" style="24" customWidth="1"/>
    <col min="4" max="4" width="17.28515625" style="24" customWidth="1"/>
    <col min="5" max="5" width="17.5703125" style="24" customWidth="1"/>
    <col min="6" max="6" width="15" style="24" customWidth="1"/>
    <col min="7" max="16384" width="9.140625" style="24"/>
  </cols>
  <sheetData>
    <row r="1" spans="1:6" s="2" customFormat="1">
      <c r="D1" s="28" t="s">
        <v>255</v>
      </c>
      <c r="E1" s="28"/>
    </row>
    <row r="2" spans="1:6" s="2" customFormat="1" ht="102" customHeight="1" outlineLevel="1">
      <c r="C2" s="29" t="s">
        <v>259</v>
      </c>
      <c r="D2" s="29"/>
      <c r="E2" s="29"/>
    </row>
    <row r="3" spans="1:6" s="2" customFormat="1" outlineLevel="3">
      <c r="B3" s="3"/>
      <c r="C3" s="28" t="s">
        <v>269</v>
      </c>
      <c r="D3" s="28"/>
      <c r="E3" s="28"/>
    </row>
    <row r="4" spans="1:6" s="2" customFormat="1" outlineLevel="3">
      <c r="B4" s="3"/>
      <c r="C4" s="27"/>
      <c r="D4" s="27"/>
      <c r="E4" s="27"/>
    </row>
    <row r="5" spans="1:6" s="21" customFormat="1" ht="50.25" customHeight="1" outlineLevel="6">
      <c r="A5" s="30" t="s">
        <v>257</v>
      </c>
      <c r="B5" s="30"/>
      <c r="C5" s="30"/>
      <c r="D5" s="30"/>
      <c r="E5" s="30"/>
    </row>
    <row r="6" spans="1:6" s="2" customFormat="1" outlineLevel="7">
      <c r="B6" s="3"/>
      <c r="C6" s="3"/>
      <c r="D6" s="27"/>
      <c r="E6" s="27" t="s">
        <v>93</v>
      </c>
    </row>
    <row r="7" spans="1:6" s="21" customFormat="1">
      <c r="A7" s="31" t="s">
        <v>94</v>
      </c>
      <c r="B7" s="33" t="s">
        <v>0</v>
      </c>
      <c r="C7" s="33" t="s">
        <v>1</v>
      </c>
      <c r="D7" s="35" t="s">
        <v>95</v>
      </c>
      <c r="E7" s="35"/>
    </row>
    <row r="8" spans="1:6" s="21" customFormat="1">
      <c r="A8" s="32"/>
      <c r="B8" s="34"/>
      <c r="C8" s="34"/>
      <c r="D8" s="22" t="s">
        <v>256</v>
      </c>
      <c r="E8" s="22" t="s">
        <v>258</v>
      </c>
    </row>
    <row r="9" spans="1:6" s="2" customFormat="1" outlineLevel="1">
      <c r="A9" s="5" t="s">
        <v>253</v>
      </c>
      <c r="B9" s="4" t="s">
        <v>254</v>
      </c>
      <c r="C9" s="4"/>
      <c r="D9" s="6">
        <f>D10+D73+D108+D121+D139+D212+D239</f>
        <v>524713701.19999999</v>
      </c>
      <c r="E9" s="6">
        <f>E10+E73+E108+E121+E139+E212+E239</f>
        <v>512998501.19999999</v>
      </c>
    </row>
    <row r="10" spans="1:6" ht="47.25">
      <c r="A10" s="7" t="s">
        <v>260</v>
      </c>
      <c r="B10" s="8" t="s">
        <v>2</v>
      </c>
      <c r="C10" s="8"/>
      <c r="D10" s="9">
        <f>D11+D20+D40+D45+D52</f>
        <v>248877029</v>
      </c>
      <c r="E10" s="9">
        <f>E11+E20+E40+E45+E52</f>
        <v>250101129</v>
      </c>
      <c r="F10" s="23"/>
    </row>
    <row r="11" spans="1:6">
      <c r="A11" s="10" t="s">
        <v>4</v>
      </c>
      <c r="B11" s="11" t="s">
        <v>3</v>
      </c>
      <c r="C11" s="11"/>
      <c r="D11" s="12">
        <f>D12+D16</f>
        <v>55028516</v>
      </c>
      <c r="E11" s="12">
        <f>E12+E16</f>
        <v>55821970</v>
      </c>
    </row>
    <row r="12" spans="1:6" ht="47.25">
      <c r="A12" s="10" t="s">
        <v>97</v>
      </c>
      <c r="B12" s="11" t="s">
        <v>5</v>
      </c>
      <c r="C12" s="11"/>
      <c r="D12" s="12">
        <f t="shared" ref="D12:E12" si="0">D13</f>
        <v>44913700</v>
      </c>
      <c r="E12" s="12">
        <f t="shared" si="0"/>
        <v>44913700</v>
      </c>
    </row>
    <row r="13" spans="1:6" ht="63">
      <c r="A13" s="10" t="s">
        <v>116</v>
      </c>
      <c r="B13" s="11" t="s">
        <v>6</v>
      </c>
      <c r="C13" s="11"/>
      <c r="D13" s="12">
        <f>D14+D15</f>
        <v>44913700</v>
      </c>
      <c r="E13" s="12">
        <f>E14+E15</f>
        <v>44913700</v>
      </c>
    </row>
    <row r="14" spans="1:6" ht="78.75">
      <c r="A14" s="1" t="s">
        <v>83</v>
      </c>
      <c r="B14" s="13" t="s">
        <v>6</v>
      </c>
      <c r="C14" s="13" t="s">
        <v>82</v>
      </c>
      <c r="D14" s="14">
        <v>44716700</v>
      </c>
      <c r="E14" s="14">
        <v>44716700</v>
      </c>
    </row>
    <row r="15" spans="1:6" ht="31.5">
      <c r="A15" s="1" t="s">
        <v>85</v>
      </c>
      <c r="B15" s="13" t="s">
        <v>6</v>
      </c>
      <c r="C15" s="13" t="s">
        <v>84</v>
      </c>
      <c r="D15" s="14">
        <v>197000</v>
      </c>
      <c r="E15" s="14">
        <v>197000</v>
      </c>
    </row>
    <row r="16" spans="1:6" ht="47.25">
      <c r="A16" s="10" t="s">
        <v>98</v>
      </c>
      <c r="B16" s="11" t="s">
        <v>7</v>
      </c>
      <c r="C16" s="11"/>
      <c r="D16" s="12">
        <f>SUM(D17:D19)</f>
        <v>10114816</v>
      </c>
      <c r="E16" s="12">
        <f>SUM(E17:E19)</f>
        <v>10908270</v>
      </c>
    </row>
    <row r="17" spans="1:5" ht="78.75">
      <c r="A17" s="1" t="s">
        <v>83</v>
      </c>
      <c r="B17" s="13" t="s">
        <v>7</v>
      </c>
      <c r="C17" s="13" t="s">
        <v>82</v>
      </c>
      <c r="D17" s="14">
        <v>1534097</v>
      </c>
      <c r="E17" s="14">
        <v>1534097</v>
      </c>
    </row>
    <row r="18" spans="1:5" ht="31.5">
      <c r="A18" s="1" t="s">
        <v>85</v>
      </c>
      <c r="B18" s="13" t="s">
        <v>7</v>
      </c>
      <c r="C18" s="13" t="s">
        <v>84</v>
      </c>
      <c r="D18" s="14">
        <f>80000+8354419</f>
        <v>8434419</v>
      </c>
      <c r="E18" s="14">
        <f>80000+9147873</f>
        <v>9227873</v>
      </c>
    </row>
    <row r="19" spans="1:5">
      <c r="A19" s="1" t="s">
        <v>92</v>
      </c>
      <c r="B19" s="13" t="s">
        <v>7</v>
      </c>
      <c r="C19" s="13" t="s">
        <v>91</v>
      </c>
      <c r="D19" s="14">
        <v>146300</v>
      </c>
      <c r="E19" s="14">
        <v>146300</v>
      </c>
    </row>
    <row r="20" spans="1:5">
      <c r="A20" s="10" t="s">
        <v>9</v>
      </c>
      <c r="B20" s="11" t="s">
        <v>8</v>
      </c>
      <c r="C20" s="11"/>
      <c r="D20" s="12">
        <f>D21+D27+D36+D38</f>
        <v>153507008</v>
      </c>
      <c r="E20" s="12">
        <f>E21+E27+E36+E38</f>
        <v>157029502</v>
      </c>
    </row>
    <row r="21" spans="1:5" ht="63">
      <c r="A21" s="10" t="s">
        <v>96</v>
      </c>
      <c r="B21" s="11" t="s">
        <v>10</v>
      </c>
      <c r="C21" s="11"/>
      <c r="D21" s="12">
        <f t="shared" ref="D21:E21" si="1">D22+D25</f>
        <v>118247300</v>
      </c>
      <c r="E21" s="12">
        <f t="shared" si="1"/>
        <v>118247300</v>
      </c>
    </row>
    <row r="22" spans="1:5" ht="110.25">
      <c r="A22" s="15" t="s">
        <v>12</v>
      </c>
      <c r="B22" s="11" t="s">
        <v>11</v>
      </c>
      <c r="C22" s="11"/>
      <c r="D22" s="12">
        <f>SUM(D23:D24)</f>
        <v>116396800</v>
      </c>
      <c r="E22" s="12">
        <f>SUM(E23:E24)</f>
        <v>116396800</v>
      </c>
    </row>
    <row r="23" spans="1:5" ht="78.75">
      <c r="A23" s="1" t="s">
        <v>83</v>
      </c>
      <c r="B23" s="13" t="s">
        <v>11</v>
      </c>
      <c r="C23" s="13" t="s">
        <v>82</v>
      </c>
      <c r="D23" s="14">
        <v>114676800</v>
      </c>
      <c r="E23" s="14">
        <v>114676800</v>
      </c>
    </row>
    <row r="24" spans="1:5" ht="31.5">
      <c r="A24" s="1" t="s">
        <v>85</v>
      </c>
      <c r="B24" s="13" t="s">
        <v>11</v>
      </c>
      <c r="C24" s="13" t="s">
        <v>84</v>
      </c>
      <c r="D24" s="14">
        <v>1720000</v>
      </c>
      <c r="E24" s="14">
        <v>1720000</v>
      </c>
    </row>
    <row r="25" spans="1:5" ht="63">
      <c r="A25" s="10" t="s">
        <v>14</v>
      </c>
      <c r="B25" s="11" t="s">
        <v>13</v>
      </c>
      <c r="C25" s="11"/>
      <c r="D25" s="12">
        <f>D26</f>
        <v>1850500</v>
      </c>
      <c r="E25" s="12">
        <f>E26</f>
        <v>1850500</v>
      </c>
    </row>
    <row r="26" spans="1:5" ht="31.5">
      <c r="A26" s="1" t="s">
        <v>85</v>
      </c>
      <c r="B26" s="13" t="s">
        <v>13</v>
      </c>
      <c r="C26" s="13" t="s">
        <v>84</v>
      </c>
      <c r="D26" s="14">
        <v>1850500</v>
      </c>
      <c r="E26" s="14">
        <v>1850500</v>
      </c>
    </row>
    <row r="27" spans="1:5" ht="47.25">
      <c r="A27" s="10" t="s">
        <v>99</v>
      </c>
      <c r="B27" s="11" t="s">
        <v>15</v>
      </c>
      <c r="C27" s="13"/>
      <c r="D27" s="12">
        <f>D28+D32+D34</f>
        <v>35015079</v>
      </c>
      <c r="E27" s="12">
        <f>E28+E32+E34</f>
        <v>38537573</v>
      </c>
    </row>
    <row r="28" spans="1:5" ht="47.25">
      <c r="A28" s="10" t="s">
        <v>99</v>
      </c>
      <c r="B28" s="11" t="s">
        <v>15</v>
      </c>
      <c r="C28" s="11"/>
      <c r="D28" s="12">
        <f>SUBTOTAL(9,D29:D31)</f>
        <v>33409279</v>
      </c>
      <c r="E28" s="12">
        <f>SUBTOTAL(9,E29:E31)</f>
        <v>36931773</v>
      </c>
    </row>
    <row r="29" spans="1:5" ht="78.75">
      <c r="A29" s="1" t="s">
        <v>83</v>
      </c>
      <c r="B29" s="13" t="s">
        <v>15</v>
      </c>
      <c r="C29" s="13" t="s">
        <v>82</v>
      </c>
      <c r="D29" s="14">
        <v>12817740</v>
      </c>
      <c r="E29" s="14">
        <f>12649740+137000-240000</f>
        <v>12546740</v>
      </c>
    </row>
    <row r="30" spans="1:5" ht="31.5">
      <c r="A30" s="1" t="s">
        <v>85</v>
      </c>
      <c r="B30" s="13" t="s">
        <v>15</v>
      </c>
      <c r="C30" s="13" t="s">
        <v>84</v>
      </c>
      <c r="D30" s="14">
        <f>19928205+213129+198000</f>
        <v>20339334</v>
      </c>
      <c r="E30" s="14">
        <f>225+23580099+140000+213129+199375</f>
        <v>24132828</v>
      </c>
    </row>
    <row r="31" spans="1:5">
      <c r="A31" s="1" t="s">
        <v>92</v>
      </c>
      <c r="B31" s="13" t="s">
        <v>15</v>
      </c>
      <c r="C31" s="13" t="s">
        <v>91</v>
      </c>
      <c r="D31" s="14">
        <v>252205</v>
      </c>
      <c r="E31" s="14">
        <v>252205</v>
      </c>
    </row>
    <row r="32" spans="1:5" ht="110.25">
      <c r="A32" s="15" t="s">
        <v>245</v>
      </c>
      <c r="B32" s="11" t="s">
        <v>246</v>
      </c>
      <c r="C32" s="11"/>
      <c r="D32" s="12">
        <f t="shared" ref="D32:E32" si="2">D33</f>
        <v>436800</v>
      </c>
      <c r="E32" s="12">
        <f t="shared" si="2"/>
        <v>436800</v>
      </c>
    </row>
    <row r="33" spans="1:5" ht="31.5">
      <c r="A33" s="1" t="s">
        <v>85</v>
      </c>
      <c r="B33" s="13" t="s">
        <v>246</v>
      </c>
      <c r="C33" s="13" t="s">
        <v>84</v>
      </c>
      <c r="D33" s="14">
        <v>436800</v>
      </c>
      <c r="E33" s="14">
        <v>436800</v>
      </c>
    </row>
    <row r="34" spans="1:5" ht="31.5">
      <c r="A34" s="10" t="s">
        <v>248</v>
      </c>
      <c r="B34" s="11" t="s">
        <v>247</v>
      </c>
      <c r="C34" s="11"/>
      <c r="D34" s="12">
        <f t="shared" ref="D34:E34" si="3">D35</f>
        <v>1169000</v>
      </c>
      <c r="E34" s="12">
        <f t="shared" si="3"/>
        <v>1169000</v>
      </c>
    </row>
    <row r="35" spans="1:5" ht="31.5">
      <c r="A35" s="1" t="s">
        <v>85</v>
      </c>
      <c r="B35" s="13" t="s">
        <v>247</v>
      </c>
      <c r="C35" s="13" t="s">
        <v>84</v>
      </c>
      <c r="D35" s="14">
        <v>1169000</v>
      </c>
      <c r="E35" s="14">
        <v>1169000</v>
      </c>
    </row>
    <row r="36" spans="1:5" ht="47.25">
      <c r="A36" s="10" t="s">
        <v>17</v>
      </c>
      <c r="B36" s="11" t="s">
        <v>16</v>
      </c>
      <c r="C36" s="11"/>
      <c r="D36" s="12">
        <f>D37</f>
        <v>31500</v>
      </c>
      <c r="E36" s="12">
        <f>E37</f>
        <v>31500</v>
      </c>
    </row>
    <row r="37" spans="1:5" ht="31.5">
      <c r="A37" s="1" t="s">
        <v>85</v>
      </c>
      <c r="B37" s="13" t="s">
        <v>16</v>
      </c>
      <c r="C37" s="13" t="s">
        <v>84</v>
      </c>
      <c r="D37" s="14">
        <v>31500</v>
      </c>
      <c r="E37" s="14">
        <v>31500</v>
      </c>
    </row>
    <row r="38" spans="1:5" ht="78.75">
      <c r="A38" s="10" t="s">
        <v>242</v>
      </c>
      <c r="B38" s="11" t="s">
        <v>243</v>
      </c>
      <c r="C38" s="11"/>
      <c r="D38" s="12">
        <f>D39</f>
        <v>213129</v>
      </c>
      <c r="E38" s="12">
        <f>E39</f>
        <v>213129</v>
      </c>
    </row>
    <row r="39" spans="1:5" ht="31.5">
      <c r="A39" s="1" t="s">
        <v>85</v>
      </c>
      <c r="B39" s="13" t="s">
        <v>243</v>
      </c>
      <c r="C39" s="13" t="s">
        <v>84</v>
      </c>
      <c r="D39" s="14">
        <v>213129</v>
      </c>
      <c r="E39" s="14">
        <v>213129</v>
      </c>
    </row>
    <row r="40" spans="1:5">
      <c r="A40" s="10" t="s">
        <v>19</v>
      </c>
      <c r="B40" s="11" t="s">
        <v>18</v>
      </c>
      <c r="C40" s="11"/>
      <c r="D40" s="12">
        <f>D41</f>
        <v>15533182</v>
      </c>
      <c r="E40" s="12">
        <f>E41</f>
        <v>13917726</v>
      </c>
    </row>
    <row r="41" spans="1:5" ht="31.5">
      <c r="A41" s="10" t="s">
        <v>100</v>
      </c>
      <c r="B41" s="11" t="s">
        <v>20</v>
      </c>
      <c r="C41" s="11"/>
      <c r="D41" s="12">
        <f>SUM(D42:D44)</f>
        <v>15533182</v>
      </c>
      <c r="E41" s="12">
        <f>SUM(E42:E44)</f>
        <v>13917726</v>
      </c>
    </row>
    <row r="42" spans="1:5" ht="78.75">
      <c r="A42" s="1" t="s">
        <v>83</v>
      </c>
      <c r="B42" s="13" t="s">
        <v>20</v>
      </c>
      <c r="C42" s="13" t="s">
        <v>82</v>
      </c>
      <c r="D42" s="14">
        <v>14761012</v>
      </c>
      <c r="E42" s="14">
        <f>14299012-1056000</f>
        <v>13243012</v>
      </c>
    </row>
    <row r="43" spans="1:5" ht="31.5">
      <c r="A43" s="1" t="s">
        <v>85</v>
      </c>
      <c r="B43" s="13" t="s">
        <v>20</v>
      </c>
      <c r="C43" s="13" t="s">
        <v>84</v>
      </c>
      <c r="D43" s="14">
        <v>766170</v>
      </c>
      <c r="E43" s="14">
        <f>639914+28800</f>
        <v>668714</v>
      </c>
    </row>
    <row r="44" spans="1:5">
      <c r="A44" s="1" t="s">
        <v>92</v>
      </c>
      <c r="B44" s="13" t="s">
        <v>20</v>
      </c>
      <c r="C44" s="13" t="s">
        <v>91</v>
      </c>
      <c r="D44" s="14">
        <v>6000</v>
      </c>
      <c r="E44" s="14">
        <v>6000</v>
      </c>
    </row>
    <row r="45" spans="1:5" ht="31.5">
      <c r="A45" s="10" t="s">
        <v>101</v>
      </c>
      <c r="B45" s="11" t="s">
        <v>21</v>
      </c>
      <c r="C45" s="11"/>
      <c r="D45" s="12">
        <f>D46+D48+D50</f>
        <v>2680746</v>
      </c>
      <c r="E45" s="12">
        <f>E46+E48+E50</f>
        <v>2680746</v>
      </c>
    </row>
    <row r="46" spans="1:5" ht="31.5">
      <c r="A46" s="10" t="s">
        <v>102</v>
      </c>
      <c r="B46" s="11" t="s">
        <v>22</v>
      </c>
      <c r="C46" s="11"/>
      <c r="D46" s="12">
        <f>D47</f>
        <v>1972171</v>
      </c>
      <c r="E46" s="12">
        <f>E47</f>
        <v>1972171</v>
      </c>
    </row>
    <row r="47" spans="1:5" ht="78.75">
      <c r="A47" s="1" t="s">
        <v>83</v>
      </c>
      <c r="B47" s="13" t="s">
        <v>22</v>
      </c>
      <c r="C47" s="13" t="s">
        <v>82</v>
      </c>
      <c r="D47" s="14">
        <v>1972171</v>
      </c>
      <c r="E47" s="14">
        <v>1972171</v>
      </c>
    </row>
    <row r="48" spans="1:5" ht="31.5">
      <c r="A48" s="10" t="s">
        <v>24</v>
      </c>
      <c r="B48" s="11" t="s">
        <v>23</v>
      </c>
      <c r="C48" s="11"/>
      <c r="D48" s="12">
        <f t="shared" ref="D48:E48" si="4">D49</f>
        <v>205700</v>
      </c>
      <c r="E48" s="12">
        <f t="shared" si="4"/>
        <v>205700</v>
      </c>
    </row>
    <row r="49" spans="1:5">
      <c r="A49" s="1" t="s">
        <v>87</v>
      </c>
      <c r="B49" s="13" t="s">
        <v>23</v>
      </c>
      <c r="C49" s="13" t="s">
        <v>86</v>
      </c>
      <c r="D49" s="14">
        <v>205700</v>
      </c>
      <c r="E49" s="14">
        <v>205700</v>
      </c>
    </row>
    <row r="50" spans="1:5" ht="31.5">
      <c r="A50" s="10" t="s">
        <v>103</v>
      </c>
      <c r="B50" s="11" t="s">
        <v>25</v>
      </c>
      <c r="C50" s="11"/>
      <c r="D50" s="12">
        <f>D51</f>
        <v>502875</v>
      </c>
      <c r="E50" s="12">
        <f>E51</f>
        <v>502875</v>
      </c>
    </row>
    <row r="51" spans="1:5" ht="31.5">
      <c r="A51" s="1" t="s">
        <v>85</v>
      </c>
      <c r="B51" s="13" t="s">
        <v>104</v>
      </c>
      <c r="C51" s="13" t="s">
        <v>84</v>
      </c>
      <c r="D51" s="14">
        <v>502875</v>
      </c>
      <c r="E51" s="14">
        <v>502875</v>
      </c>
    </row>
    <row r="52" spans="1:5" ht="31.5">
      <c r="A52" s="10" t="s">
        <v>27</v>
      </c>
      <c r="B52" s="11" t="s">
        <v>26</v>
      </c>
      <c r="C52" s="11"/>
      <c r="D52" s="12">
        <f>D53+D57+D60+D62+D66+D69</f>
        <v>22127577</v>
      </c>
      <c r="E52" s="12">
        <f>E53+E57+E60+E62+E66+E69</f>
        <v>20651185</v>
      </c>
    </row>
    <row r="53" spans="1:5" ht="31.5">
      <c r="A53" s="10" t="s">
        <v>105</v>
      </c>
      <c r="B53" s="11" t="s">
        <v>28</v>
      </c>
      <c r="C53" s="11"/>
      <c r="D53" s="12">
        <f>SUM(D54:D56)</f>
        <v>21058177</v>
      </c>
      <c r="E53" s="12">
        <f>SUM(E54:E56)</f>
        <v>19581785</v>
      </c>
    </row>
    <row r="54" spans="1:5" ht="78.75">
      <c r="A54" s="1" t="s">
        <v>83</v>
      </c>
      <c r="B54" s="13" t="s">
        <v>28</v>
      </c>
      <c r="C54" s="13" t="s">
        <v>82</v>
      </c>
      <c r="D54" s="14">
        <f>19153111-394000</f>
        <v>18759111</v>
      </c>
      <c r="E54" s="14">
        <f>19153111-2000000</f>
        <v>17153111</v>
      </c>
    </row>
    <row r="55" spans="1:5" ht="31.5">
      <c r="A55" s="1" t="s">
        <v>85</v>
      </c>
      <c r="B55" s="13" t="s">
        <v>28</v>
      </c>
      <c r="C55" s="13" t="s">
        <v>84</v>
      </c>
      <c r="D55" s="14">
        <v>2277066</v>
      </c>
      <c r="E55" s="14">
        <v>2406674</v>
      </c>
    </row>
    <row r="56" spans="1:5">
      <c r="A56" s="1" t="s">
        <v>92</v>
      </c>
      <c r="B56" s="13" t="s">
        <v>28</v>
      </c>
      <c r="C56" s="13" t="s">
        <v>91</v>
      </c>
      <c r="D56" s="14">
        <v>22000</v>
      </c>
      <c r="E56" s="14">
        <v>22000</v>
      </c>
    </row>
    <row r="57" spans="1:5" ht="31.5">
      <c r="A57" s="10" t="s">
        <v>31</v>
      </c>
      <c r="B57" s="11" t="s">
        <v>29</v>
      </c>
      <c r="C57" s="11"/>
      <c r="D57" s="12">
        <f>SUM(D58:D59)</f>
        <v>171200</v>
      </c>
      <c r="E57" s="12">
        <f>SUM(E58:E59)</f>
        <v>171200</v>
      </c>
    </row>
    <row r="58" spans="1:5" ht="78.75">
      <c r="A58" s="1" t="s">
        <v>83</v>
      </c>
      <c r="B58" s="13" t="s">
        <v>29</v>
      </c>
      <c r="C58" s="13" t="s">
        <v>82</v>
      </c>
      <c r="D58" s="14">
        <v>71200</v>
      </c>
      <c r="E58" s="14">
        <v>71200</v>
      </c>
    </row>
    <row r="59" spans="1:5">
      <c r="A59" s="1" t="s">
        <v>87</v>
      </c>
      <c r="B59" s="13" t="s">
        <v>29</v>
      </c>
      <c r="C59" s="13" t="s">
        <v>86</v>
      </c>
      <c r="D59" s="14">
        <v>100000</v>
      </c>
      <c r="E59" s="14">
        <v>100000</v>
      </c>
    </row>
    <row r="60" spans="1:5" ht="31.5">
      <c r="A60" s="10" t="s">
        <v>106</v>
      </c>
      <c r="B60" s="11" t="s">
        <v>30</v>
      </c>
      <c r="C60" s="11"/>
      <c r="D60" s="12">
        <f>D61</f>
        <v>113000</v>
      </c>
      <c r="E60" s="12">
        <f>E61</f>
        <v>113000</v>
      </c>
    </row>
    <row r="61" spans="1:5" ht="78.75">
      <c r="A61" s="1" t="s">
        <v>83</v>
      </c>
      <c r="B61" s="13" t="s">
        <v>30</v>
      </c>
      <c r="C61" s="13" t="s">
        <v>82</v>
      </c>
      <c r="D61" s="14">
        <v>113000</v>
      </c>
      <c r="E61" s="14">
        <v>113000</v>
      </c>
    </row>
    <row r="62" spans="1:5" ht="31.5">
      <c r="A62" s="10" t="s">
        <v>34</v>
      </c>
      <c r="B62" s="11" t="s">
        <v>32</v>
      </c>
      <c r="C62" s="11"/>
      <c r="D62" s="12">
        <f>SUM(D63:D65)</f>
        <v>250200</v>
      </c>
      <c r="E62" s="12">
        <f>SUM(E63:E65)</f>
        <v>250200</v>
      </c>
    </row>
    <row r="63" spans="1:5" ht="78.75">
      <c r="A63" s="1" t="s">
        <v>83</v>
      </c>
      <c r="B63" s="13" t="s">
        <v>32</v>
      </c>
      <c r="C63" s="13" t="s">
        <v>82</v>
      </c>
      <c r="D63" s="14">
        <v>80200</v>
      </c>
      <c r="E63" s="14">
        <v>80200</v>
      </c>
    </row>
    <row r="64" spans="1:5" ht="31.5">
      <c r="A64" s="1" t="s">
        <v>85</v>
      </c>
      <c r="B64" s="13" t="s">
        <v>32</v>
      </c>
      <c r="C64" s="13" t="s">
        <v>84</v>
      </c>
      <c r="D64" s="14">
        <v>70000</v>
      </c>
      <c r="E64" s="14">
        <v>70000</v>
      </c>
    </row>
    <row r="65" spans="1:5">
      <c r="A65" s="1" t="s">
        <v>87</v>
      </c>
      <c r="B65" s="13" t="s">
        <v>32</v>
      </c>
      <c r="C65" s="13" t="s">
        <v>86</v>
      </c>
      <c r="D65" s="14">
        <v>100000</v>
      </c>
      <c r="E65" s="14">
        <v>100000</v>
      </c>
    </row>
    <row r="66" spans="1:5" ht="47.25">
      <c r="A66" s="10" t="s">
        <v>107</v>
      </c>
      <c r="B66" s="11" t="s">
        <v>33</v>
      </c>
      <c r="C66" s="11"/>
      <c r="D66" s="12">
        <f t="shared" ref="D66:E66" si="5">SUM(D67:D68)</f>
        <v>445000</v>
      </c>
      <c r="E66" s="12">
        <f t="shared" si="5"/>
        <v>445000</v>
      </c>
    </row>
    <row r="67" spans="1:5" ht="78.75">
      <c r="A67" s="1" t="s">
        <v>83</v>
      </c>
      <c r="B67" s="13" t="s">
        <v>33</v>
      </c>
      <c r="C67" s="13" t="s">
        <v>82</v>
      </c>
      <c r="D67" s="14">
        <v>5000</v>
      </c>
      <c r="E67" s="14">
        <v>5000</v>
      </c>
    </row>
    <row r="68" spans="1:5" ht="31.5">
      <c r="A68" s="1" t="s">
        <v>85</v>
      </c>
      <c r="B68" s="13" t="s">
        <v>33</v>
      </c>
      <c r="C68" s="13" t="s">
        <v>84</v>
      </c>
      <c r="D68" s="14">
        <v>440000</v>
      </c>
      <c r="E68" s="14">
        <v>440000</v>
      </c>
    </row>
    <row r="69" spans="1:5" ht="47.25">
      <c r="A69" s="10" t="s">
        <v>17</v>
      </c>
      <c r="B69" s="11" t="s">
        <v>35</v>
      </c>
      <c r="C69" s="11"/>
      <c r="D69" s="12">
        <f>SUM(D70:D72)</f>
        <v>90000</v>
      </c>
      <c r="E69" s="12">
        <f>SUM(E70:E72)</f>
        <v>90000</v>
      </c>
    </row>
    <row r="70" spans="1:5" ht="78.75">
      <c r="A70" s="1" t="s">
        <v>83</v>
      </c>
      <c r="B70" s="13" t="s">
        <v>35</v>
      </c>
      <c r="C70" s="13" t="s">
        <v>82</v>
      </c>
      <c r="D70" s="14">
        <v>36000</v>
      </c>
      <c r="E70" s="14">
        <v>36000</v>
      </c>
    </row>
    <row r="71" spans="1:5" ht="31.5">
      <c r="A71" s="1" t="s">
        <v>85</v>
      </c>
      <c r="B71" s="13" t="s">
        <v>35</v>
      </c>
      <c r="C71" s="13" t="s">
        <v>84</v>
      </c>
      <c r="D71" s="14">
        <v>34000</v>
      </c>
      <c r="E71" s="14">
        <v>34000</v>
      </c>
    </row>
    <row r="72" spans="1:5">
      <c r="A72" s="1" t="s">
        <v>87</v>
      </c>
      <c r="B72" s="13" t="s">
        <v>35</v>
      </c>
      <c r="C72" s="13" t="s">
        <v>86</v>
      </c>
      <c r="D72" s="14">
        <v>20000</v>
      </c>
      <c r="E72" s="14">
        <v>20000</v>
      </c>
    </row>
    <row r="73" spans="1:5" ht="47.25">
      <c r="A73" s="10" t="s">
        <v>262</v>
      </c>
      <c r="B73" s="11" t="s">
        <v>36</v>
      </c>
      <c r="C73" s="11"/>
      <c r="D73" s="12">
        <f>D74+D86+D91+D100</f>
        <v>51640000</v>
      </c>
      <c r="E73" s="12">
        <f>E74+E86+E91+E100</f>
        <v>53291800</v>
      </c>
    </row>
    <row r="74" spans="1:5" ht="47.25">
      <c r="A74" s="10" t="s">
        <v>124</v>
      </c>
      <c r="B74" s="11" t="s">
        <v>37</v>
      </c>
      <c r="C74" s="11"/>
      <c r="D74" s="12">
        <v>20279200</v>
      </c>
      <c r="E74" s="12">
        <v>21290242</v>
      </c>
    </row>
    <row r="75" spans="1:5" ht="47.25">
      <c r="A75" s="10" t="s">
        <v>233</v>
      </c>
      <c r="B75" s="11" t="s">
        <v>38</v>
      </c>
      <c r="C75" s="11"/>
      <c r="D75" s="12">
        <v>20070000</v>
      </c>
      <c r="E75" s="12">
        <v>21036042</v>
      </c>
    </row>
    <row r="76" spans="1:5" ht="78.75">
      <c r="A76" s="1" t="s">
        <v>83</v>
      </c>
      <c r="B76" s="13" t="s">
        <v>38</v>
      </c>
      <c r="C76" s="13" t="s">
        <v>82</v>
      </c>
      <c r="D76" s="14">
        <v>18750596</v>
      </c>
      <c r="E76" s="14">
        <v>18896638</v>
      </c>
    </row>
    <row r="77" spans="1:5" ht="31.5">
      <c r="A77" s="1" t="s">
        <v>85</v>
      </c>
      <c r="B77" s="13" t="s">
        <v>38</v>
      </c>
      <c r="C77" s="13" t="s">
        <v>84</v>
      </c>
      <c r="D77" s="14">
        <v>1299104</v>
      </c>
      <c r="E77" s="14">
        <v>2119104</v>
      </c>
    </row>
    <row r="78" spans="1:5">
      <c r="A78" s="1" t="s">
        <v>92</v>
      </c>
      <c r="B78" s="13" t="s">
        <v>38</v>
      </c>
      <c r="C78" s="13" t="s">
        <v>91</v>
      </c>
      <c r="D78" s="14">
        <v>20300</v>
      </c>
      <c r="E78" s="14">
        <v>20300</v>
      </c>
    </row>
    <row r="79" spans="1:5" ht="31.5">
      <c r="A79" s="10" t="s">
        <v>45</v>
      </c>
      <c r="B79" s="11" t="s">
        <v>125</v>
      </c>
      <c r="C79" s="11"/>
      <c r="D79" s="12">
        <v>0</v>
      </c>
      <c r="E79" s="12">
        <v>45000</v>
      </c>
    </row>
    <row r="80" spans="1:5" ht="31.5">
      <c r="A80" s="1" t="s">
        <v>85</v>
      </c>
      <c r="B80" s="13" t="s">
        <v>125</v>
      </c>
      <c r="C80" s="13" t="s">
        <v>84</v>
      </c>
      <c r="D80" s="14"/>
      <c r="E80" s="14">
        <v>45000</v>
      </c>
    </row>
    <row r="81" spans="1:5" ht="31.5">
      <c r="A81" s="10" t="s">
        <v>126</v>
      </c>
      <c r="B81" s="11" t="s">
        <v>127</v>
      </c>
      <c r="C81" s="11"/>
      <c r="D81" s="12">
        <v>209200</v>
      </c>
      <c r="E81" s="12">
        <v>209200</v>
      </c>
    </row>
    <row r="82" spans="1:5" ht="31.5">
      <c r="A82" s="10" t="s">
        <v>126</v>
      </c>
      <c r="B82" s="11" t="s">
        <v>127</v>
      </c>
      <c r="C82" s="11"/>
      <c r="D82" s="12">
        <v>200000</v>
      </c>
      <c r="E82" s="12">
        <v>200000</v>
      </c>
    </row>
    <row r="83" spans="1:5" ht="31.5">
      <c r="A83" s="1" t="s">
        <v>85</v>
      </c>
      <c r="B83" s="13" t="s">
        <v>127</v>
      </c>
      <c r="C83" s="11"/>
      <c r="D83" s="14">
        <v>200000</v>
      </c>
      <c r="E83" s="14">
        <v>200000</v>
      </c>
    </row>
    <row r="84" spans="1:5" ht="63">
      <c r="A84" s="10" t="s">
        <v>44</v>
      </c>
      <c r="B84" s="11" t="s">
        <v>128</v>
      </c>
      <c r="C84" s="11"/>
      <c r="D84" s="12">
        <v>9200</v>
      </c>
      <c r="E84" s="12">
        <v>9200</v>
      </c>
    </row>
    <row r="85" spans="1:5" ht="31.5">
      <c r="A85" s="1" t="s">
        <v>85</v>
      </c>
      <c r="B85" s="13" t="s">
        <v>128</v>
      </c>
      <c r="C85" s="13" t="s">
        <v>84</v>
      </c>
      <c r="D85" s="14">
        <v>9200</v>
      </c>
      <c r="E85" s="14">
        <v>9200</v>
      </c>
    </row>
    <row r="86" spans="1:5" ht="31.5">
      <c r="A86" s="10" t="s">
        <v>47</v>
      </c>
      <c r="B86" s="11" t="s">
        <v>39</v>
      </c>
      <c r="C86" s="11"/>
      <c r="D86" s="12">
        <v>2473272</v>
      </c>
      <c r="E86" s="12">
        <v>2512230</v>
      </c>
    </row>
    <row r="87" spans="1:5" ht="47.25">
      <c r="A87" s="10" t="s">
        <v>129</v>
      </c>
      <c r="B87" s="11" t="s">
        <v>40</v>
      </c>
      <c r="C87" s="11"/>
      <c r="D87" s="12">
        <v>2473272</v>
      </c>
      <c r="E87" s="12">
        <v>2512230</v>
      </c>
    </row>
    <row r="88" spans="1:5" ht="78.75">
      <c r="A88" s="1" t="s">
        <v>83</v>
      </c>
      <c r="B88" s="13" t="s">
        <v>40</v>
      </c>
      <c r="C88" s="13" t="s">
        <v>82</v>
      </c>
      <c r="D88" s="14">
        <v>1973572</v>
      </c>
      <c r="E88" s="14">
        <v>1973572</v>
      </c>
    </row>
    <row r="89" spans="1:5" ht="31.5">
      <c r="A89" s="1" t="s">
        <v>85</v>
      </c>
      <c r="B89" s="13" t="s">
        <v>40</v>
      </c>
      <c r="C89" s="13" t="s">
        <v>84</v>
      </c>
      <c r="D89" s="14">
        <v>482700</v>
      </c>
      <c r="E89" s="14">
        <v>521658</v>
      </c>
    </row>
    <row r="90" spans="1:5">
      <c r="A90" s="1" t="s">
        <v>92</v>
      </c>
      <c r="B90" s="13" t="s">
        <v>40</v>
      </c>
      <c r="C90" s="13" t="s">
        <v>91</v>
      </c>
      <c r="D90" s="14">
        <v>17000</v>
      </c>
      <c r="E90" s="14">
        <v>17000</v>
      </c>
    </row>
    <row r="91" spans="1:5" ht="31.5">
      <c r="A91" s="10" t="s">
        <v>48</v>
      </c>
      <c r="B91" s="11" t="s">
        <v>131</v>
      </c>
      <c r="C91" s="11"/>
      <c r="D91" s="12">
        <f t="shared" ref="D91:E91" si="6">D92+D94+D98</f>
        <v>26179434</v>
      </c>
      <c r="E91" s="12">
        <f t="shared" si="6"/>
        <v>26438134</v>
      </c>
    </row>
    <row r="92" spans="1:5" ht="47.25">
      <c r="A92" s="10" t="s">
        <v>49</v>
      </c>
      <c r="B92" s="11" t="s">
        <v>132</v>
      </c>
      <c r="C92" s="11"/>
      <c r="D92" s="12">
        <v>50000</v>
      </c>
      <c r="E92" s="12">
        <v>800000</v>
      </c>
    </row>
    <row r="93" spans="1:5" ht="31.5">
      <c r="A93" s="1" t="s">
        <v>85</v>
      </c>
      <c r="B93" s="13" t="s">
        <v>132</v>
      </c>
      <c r="C93" s="13" t="s">
        <v>84</v>
      </c>
      <c r="D93" s="14">
        <v>50000</v>
      </c>
      <c r="E93" s="14">
        <v>800000</v>
      </c>
    </row>
    <row r="94" spans="1:5" ht="47.25">
      <c r="A94" s="10" t="s">
        <v>130</v>
      </c>
      <c r="B94" s="11" t="s">
        <v>133</v>
      </c>
      <c r="C94" s="11"/>
      <c r="D94" s="12">
        <f>SUM(D95:D97)</f>
        <v>25869434</v>
      </c>
      <c r="E94" s="12">
        <f>SUM(E95:E97)</f>
        <v>25338134</v>
      </c>
    </row>
    <row r="95" spans="1:5" ht="78.75">
      <c r="A95" s="1" t="s">
        <v>83</v>
      </c>
      <c r="B95" s="13" t="s">
        <v>133</v>
      </c>
      <c r="C95" s="13" t="s">
        <v>82</v>
      </c>
      <c r="D95" s="14">
        <f>23417172-255000</f>
        <v>23162172</v>
      </c>
      <c r="E95" s="14">
        <f>23559172-983600</f>
        <v>22575572</v>
      </c>
    </row>
    <row r="96" spans="1:5" ht="31.5">
      <c r="A96" s="1" t="s">
        <v>85</v>
      </c>
      <c r="B96" s="13" t="s">
        <v>133</v>
      </c>
      <c r="C96" s="13" t="s">
        <v>84</v>
      </c>
      <c r="D96" s="14">
        <v>2627762</v>
      </c>
      <c r="E96" s="14">
        <v>2683062</v>
      </c>
    </row>
    <row r="97" spans="1:5">
      <c r="A97" s="1" t="s">
        <v>92</v>
      </c>
      <c r="B97" s="13" t="s">
        <v>133</v>
      </c>
      <c r="C97" s="13" t="s">
        <v>91</v>
      </c>
      <c r="D97" s="14">
        <v>79500</v>
      </c>
      <c r="E97" s="14">
        <v>79500</v>
      </c>
    </row>
    <row r="98" spans="1:5" ht="31.5">
      <c r="A98" s="10" t="s">
        <v>75</v>
      </c>
      <c r="B98" s="11" t="s">
        <v>134</v>
      </c>
      <c r="C98" s="11"/>
      <c r="D98" s="12">
        <v>260000</v>
      </c>
      <c r="E98" s="12">
        <v>300000</v>
      </c>
    </row>
    <row r="99" spans="1:5" ht="31.5">
      <c r="A99" s="1" t="s">
        <v>85</v>
      </c>
      <c r="B99" s="13" t="s">
        <v>134</v>
      </c>
      <c r="C99" s="13" t="s">
        <v>84</v>
      </c>
      <c r="D99" s="14">
        <v>260000</v>
      </c>
      <c r="E99" s="14">
        <v>300000</v>
      </c>
    </row>
    <row r="100" spans="1:5" ht="31.5">
      <c r="A100" s="10" t="s">
        <v>135</v>
      </c>
      <c r="B100" s="11" t="s">
        <v>136</v>
      </c>
      <c r="C100" s="11"/>
      <c r="D100" s="12">
        <f t="shared" ref="D100:E100" si="7">D101+D105+D103</f>
        <v>2708094</v>
      </c>
      <c r="E100" s="12">
        <f t="shared" si="7"/>
        <v>3051194</v>
      </c>
    </row>
    <row r="101" spans="1:5" ht="47.25">
      <c r="A101" s="10" t="s">
        <v>266</v>
      </c>
      <c r="B101" s="11" t="s">
        <v>267</v>
      </c>
      <c r="C101" s="11"/>
      <c r="D101" s="12">
        <v>2558094</v>
      </c>
      <c r="E101" s="12">
        <v>2558094</v>
      </c>
    </row>
    <row r="102" spans="1:5" ht="78.75">
      <c r="A102" s="1" t="s">
        <v>83</v>
      </c>
      <c r="B102" s="13" t="s">
        <v>267</v>
      </c>
      <c r="C102" s="13" t="s">
        <v>82</v>
      </c>
      <c r="D102" s="14">
        <v>2558094</v>
      </c>
      <c r="E102" s="14">
        <v>2558094</v>
      </c>
    </row>
    <row r="103" spans="1:5" ht="31.5">
      <c r="A103" s="10" t="s">
        <v>234</v>
      </c>
      <c r="B103" s="11" t="s">
        <v>137</v>
      </c>
      <c r="C103" s="11"/>
      <c r="D103" s="12">
        <v>0</v>
      </c>
      <c r="E103" s="12">
        <v>343100</v>
      </c>
    </row>
    <row r="104" spans="1:5" ht="31.5">
      <c r="A104" s="1" t="s">
        <v>85</v>
      </c>
      <c r="B104" s="13" t="s">
        <v>137</v>
      </c>
      <c r="C104" s="13" t="s">
        <v>84</v>
      </c>
      <c r="D104" s="14"/>
      <c r="E104" s="14">
        <v>343100</v>
      </c>
    </row>
    <row r="105" spans="1:5" ht="31.5">
      <c r="A105" s="10" t="s">
        <v>41</v>
      </c>
      <c r="B105" s="11" t="s">
        <v>138</v>
      </c>
      <c r="C105" s="11"/>
      <c r="D105" s="12">
        <f t="shared" ref="D105:E106" si="8">D106</f>
        <v>150000</v>
      </c>
      <c r="E105" s="12">
        <f t="shared" si="8"/>
        <v>150000</v>
      </c>
    </row>
    <row r="106" spans="1:5" ht="110.25">
      <c r="A106" s="16" t="s">
        <v>123</v>
      </c>
      <c r="B106" s="11" t="s">
        <v>139</v>
      </c>
      <c r="C106" s="11"/>
      <c r="D106" s="12">
        <f t="shared" si="8"/>
        <v>150000</v>
      </c>
      <c r="E106" s="12">
        <f t="shared" si="8"/>
        <v>150000</v>
      </c>
    </row>
    <row r="107" spans="1:5" ht="31.5">
      <c r="A107" s="1" t="s">
        <v>85</v>
      </c>
      <c r="B107" s="13" t="s">
        <v>139</v>
      </c>
      <c r="C107" s="13" t="s">
        <v>84</v>
      </c>
      <c r="D107" s="14">
        <f>26900+123100</f>
        <v>150000</v>
      </c>
      <c r="E107" s="14">
        <f>126900+23100</f>
        <v>150000</v>
      </c>
    </row>
    <row r="108" spans="1:5" ht="47.25">
      <c r="A108" s="10" t="s">
        <v>261</v>
      </c>
      <c r="B108" s="11" t="s">
        <v>42</v>
      </c>
      <c r="C108" s="11"/>
      <c r="D108" s="12">
        <f t="shared" ref="D108:E108" si="9">D112+D109</f>
        <v>37535625</v>
      </c>
      <c r="E108" s="12">
        <f t="shared" si="9"/>
        <v>37740825</v>
      </c>
    </row>
    <row r="109" spans="1:5" ht="31.5">
      <c r="A109" s="10" t="s">
        <v>108</v>
      </c>
      <c r="B109" s="11" t="s">
        <v>43</v>
      </c>
      <c r="C109" s="11"/>
      <c r="D109" s="12">
        <f t="shared" ref="D109:E109" si="10">D110</f>
        <v>20458000</v>
      </c>
      <c r="E109" s="12">
        <f t="shared" si="10"/>
        <v>21331000</v>
      </c>
    </row>
    <row r="110" spans="1:5" ht="47.25">
      <c r="A110" s="10" t="s">
        <v>110</v>
      </c>
      <c r="B110" s="11" t="s">
        <v>109</v>
      </c>
      <c r="C110" s="11"/>
      <c r="D110" s="12">
        <f>D111</f>
        <v>20458000</v>
      </c>
      <c r="E110" s="12">
        <f>E111</f>
        <v>21331000</v>
      </c>
    </row>
    <row r="111" spans="1:5">
      <c r="A111" s="1" t="s">
        <v>90</v>
      </c>
      <c r="B111" s="13" t="s">
        <v>109</v>
      </c>
      <c r="C111" s="13" t="s">
        <v>89</v>
      </c>
      <c r="D111" s="14">
        <v>20458000</v>
      </c>
      <c r="E111" s="14">
        <v>21331000</v>
      </c>
    </row>
    <row r="112" spans="1:5" ht="47.25">
      <c r="A112" s="10" t="s">
        <v>111</v>
      </c>
      <c r="B112" s="11" t="s">
        <v>46</v>
      </c>
      <c r="C112" s="11"/>
      <c r="D112" s="12">
        <f>D113+D118</f>
        <v>17077625</v>
      </c>
      <c r="E112" s="12">
        <f>E113+E118</f>
        <v>16409825</v>
      </c>
    </row>
    <row r="113" spans="1:5" ht="31.5">
      <c r="A113" s="10" t="s">
        <v>112</v>
      </c>
      <c r="B113" s="11" t="s">
        <v>113</v>
      </c>
      <c r="C113" s="11"/>
      <c r="D113" s="12">
        <f t="shared" ref="D113:E113" si="11">SUM(D114:D117)</f>
        <v>14949800</v>
      </c>
      <c r="E113" s="12">
        <f t="shared" si="11"/>
        <v>14282000</v>
      </c>
    </row>
    <row r="114" spans="1:5" ht="78.75">
      <c r="A114" s="1" t="s">
        <v>83</v>
      </c>
      <c r="B114" s="13" t="s">
        <v>113</v>
      </c>
      <c r="C114" s="13" t="s">
        <v>82</v>
      </c>
      <c r="D114" s="14">
        <f>12723960-81100</f>
        <v>12642860</v>
      </c>
      <c r="E114" s="14">
        <f>13440060-1626000</f>
        <v>11814060</v>
      </c>
    </row>
    <row r="115" spans="1:5" ht="31.5">
      <c r="A115" s="1" t="s">
        <v>85</v>
      </c>
      <c r="B115" s="13" t="s">
        <v>113</v>
      </c>
      <c r="C115" s="13" t="s">
        <v>84</v>
      </c>
      <c r="D115" s="14">
        <f>1093380+1210000</f>
        <v>2303380</v>
      </c>
      <c r="E115" s="14">
        <f>1133380+1331000</f>
        <v>2464380</v>
      </c>
    </row>
    <row r="116" spans="1:5">
      <c r="A116" s="1" t="s">
        <v>92</v>
      </c>
      <c r="B116" s="13" t="s">
        <v>113</v>
      </c>
      <c r="C116" s="13" t="s">
        <v>91</v>
      </c>
      <c r="D116" s="14">
        <v>2000</v>
      </c>
      <c r="E116" s="14">
        <v>2000</v>
      </c>
    </row>
    <row r="117" spans="1:5">
      <c r="A117" s="1" t="s">
        <v>87</v>
      </c>
      <c r="B117" s="13" t="s">
        <v>113</v>
      </c>
      <c r="C117" s="13" t="s">
        <v>86</v>
      </c>
      <c r="D117" s="14">
        <v>1560</v>
      </c>
      <c r="E117" s="14">
        <v>1560</v>
      </c>
    </row>
    <row r="118" spans="1:5" ht="63">
      <c r="A118" s="10" t="s">
        <v>115</v>
      </c>
      <c r="B118" s="11" t="s">
        <v>114</v>
      </c>
      <c r="C118" s="11"/>
      <c r="D118" s="12">
        <f t="shared" ref="D118:E118" si="12">SUM(D119:D120)</f>
        <v>2127825</v>
      </c>
      <c r="E118" s="12">
        <f t="shared" si="12"/>
        <v>2127825</v>
      </c>
    </row>
    <row r="119" spans="1:5" ht="78.75">
      <c r="A119" s="1" t="s">
        <v>83</v>
      </c>
      <c r="B119" s="13" t="s">
        <v>114</v>
      </c>
      <c r="C119" s="13" t="s">
        <v>82</v>
      </c>
      <c r="D119" s="14">
        <v>1997825</v>
      </c>
      <c r="E119" s="14">
        <v>1997825</v>
      </c>
    </row>
    <row r="120" spans="1:5" ht="31.5">
      <c r="A120" s="1" t="s">
        <v>85</v>
      </c>
      <c r="B120" s="13" t="s">
        <v>114</v>
      </c>
      <c r="C120" s="13" t="s">
        <v>84</v>
      </c>
      <c r="D120" s="14">
        <v>130000</v>
      </c>
      <c r="E120" s="14">
        <v>130000</v>
      </c>
    </row>
    <row r="121" spans="1:5" ht="31.5">
      <c r="A121" s="10" t="s">
        <v>251</v>
      </c>
      <c r="B121" s="11" t="s">
        <v>50</v>
      </c>
      <c r="C121" s="11"/>
      <c r="D121" s="12">
        <f t="shared" ref="D121:E121" si="13">D122+D129+D136</f>
        <v>3570000</v>
      </c>
      <c r="E121" s="12">
        <f t="shared" si="13"/>
        <v>3599000</v>
      </c>
    </row>
    <row r="122" spans="1:5" ht="31.5">
      <c r="A122" s="10" t="s">
        <v>140</v>
      </c>
      <c r="B122" s="11" t="s">
        <v>51</v>
      </c>
      <c r="C122" s="11"/>
      <c r="D122" s="12">
        <v>3300000</v>
      </c>
      <c r="E122" s="12">
        <v>3329000</v>
      </c>
    </row>
    <row r="123" spans="1:5" ht="47.25">
      <c r="A123" s="10" t="s">
        <v>235</v>
      </c>
      <c r="B123" s="11" t="s">
        <v>52</v>
      </c>
      <c r="C123" s="11"/>
      <c r="D123" s="12">
        <v>3069000</v>
      </c>
      <c r="E123" s="12">
        <v>3089000</v>
      </c>
    </row>
    <row r="124" spans="1:5" ht="78.75">
      <c r="A124" s="1" t="s">
        <v>83</v>
      </c>
      <c r="B124" s="13" t="s">
        <v>52</v>
      </c>
      <c r="C124" s="13" t="s">
        <v>82</v>
      </c>
      <c r="D124" s="14">
        <v>2869000</v>
      </c>
      <c r="E124" s="14">
        <v>2889000</v>
      </c>
    </row>
    <row r="125" spans="1:5" ht="31.5">
      <c r="A125" s="1" t="s">
        <v>85</v>
      </c>
      <c r="B125" s="13" t="s">
        <v>52</v>
      </c>
      <c r="C125" s="13" t="s">
        <v>84</v>
      </c>
      <c r="D125" s="14">
        <v>200000</v>
      </c>
      <c r="E125" s="14">
        <v>200000</v>
      </c>
    </row>
    <row r="126" spans="1:5" ht="47.25">
      <c r="A126" s="10" t="s">
        <v>236</v>
      </c>
      <c r="B126" s="11" t="s">
        <v>141</v>
      </c>
      <c r="C126" s="11"/>
      <c r="D126" s="12">
        <v>231000</v>
      </c>
      <c r="E126" s="12">
        <v>240000</v>
      </c>
    </row>
    <row r="127" spans="1:5" ht="78.75">
      <c r="A127" s="1" t="s">
        <v>83</v>
      </c>
      <c r="B127" s="13" t="s">
        <v>141</v>
      </c>
      <c r="C127" s="13" t="s">
        <v>82</v>
      </c>
      <c r="D127" s="14">
        <v>31000</v>
      </c>
      <c r="E127" s="14">
        <v>40000</v>
      </c>
    </row>
    <row r="128" spans="1:5" ht="31.5">
      <c r="A128" s="1" t="s">
        <v>85</v>
      </c>
      <c r="B128" s="13" t="s">
        <v>141</v>
      </c>
      <c r="C128" s="13" t="s">
        <v>84</v>
      </c>
      <c r="D128" s="14">
        <v>200000</v>
      </c>
      <c r="E128" s="14">
        <v>200000</v>
      </c>
    </row>
    <row r="129" spans="1:5" ht="31.5">
      <c r="A129" s="10" t="s">
        <v>64</v>
      </c>
      <c r="B129" s="11" t="s">
        <v>142</v>
      </c>
      <c r="C129" s="11"/>
      <c r="D129" s="12">
        <f t="shared" ref="D129:E129" si="14">D130+D132+D134</f>
        <v>260000</v>
      </c>
      <c r="E129" s="12">
        <f t="shared" si="14"/>
        <v>260000</v>
      </c>
    </row>
    <row r="130" spans="1:5" ht="31.5">
      <c r="A130" s="10" t="s">
        <v>144</v>
      </c>
      <c r="B130" s="11" t="s">
        <v>143</v>
      </c>
      <c r="C130" s="11"/>
      <c r="D130" s="12">
        <v>50000</v>
      </c>
      <c r="E130" s="12">
        <v>50000</v>
      </c>
    </row>
    <row r="131" spans="1:5" ht="78.75">
      <c r="A131" s="1" t="s">
        <v>83</v>
      </c>
      <c r="B131" s="13" t="s">
        <v>143</v>
      </c>
      <c r="C131" s="13" t="s">
        <v>82</v>
      </c>
      <c r="D131" s="14">
        <v>50000</v>
      </c>
      <c r="E131" s="14">
        <v>50000</v>
      </c>
    </row>
    <row r="132" spans="1:5" ht="47.25">
      <c r="A132" s="10" t="s">
        <v>237</v>
      </c>
      <c r="B132" s="11" t="s">
        <v>145</v>
      </c>
      <c r="C132" s="11"/>
      <c r="D132" s="12">
        <v>200000</v>
      </c>
      <c r="E132" s="12">
        <v>200000</v>
      </c>
    </row>
    <row r="133" spans="1:5">
      <c r="A133" s="1" t="s">
        <v>92</v>
      </c>
      <c r="B133" s="13" t="s">
        <v>145</v>
      </c>
      <c r="C133" s="13" t="s">
        <v>91</v>
      </c>
      <c r="D133" s="14">
        <v>200000</v>
      </c>
      <c r="E133" s="14">
        <v>200000</v>
      </c>
    </row>
    <row r="134" spans="1:5" ht="63">
      <c r="A134" s="10" t="s">
        <v>147</v>
      </c>
      <c r="B134" s="11" t="s">
        <v>146</v>
      </c>
      <c r="C134" s="11"/>
      <c r="D134" s="12">
        <v>10000</v>
      </c>
      <c r="E134" s="12">
        <v>10000</v>
      </c>
    </row>
    <row r="135" spans="1:5" ht="31.5">
      <c r="A135" s="1" t="s">
        <v>85</v>
      </c>
      <c r="B135" s="13" t="s">
        <v>146</v>
      </c>
      <c r="C135" s="13" t="s">
        <v>84</v>
      </c>
      <c r="D135" s="14">
        <v>10000</v>
      </c>
      <c r="E135" s="14">
        <v>10000</v>
      </c>
    </row>
    <row r="136" spans="1:5" ht="31.5">
      <c r="A136" s="10" t="s">
        <v>148</v>
      </c>
      <c r="B136" s="11" t="s">
        <v>53</v>
      </c>
      <c r="C136" s="11"/>
      <c r="D136" s="12">
        <v>10000</v>
      </c>
      <c r="E136" s="12">
        <v>10000</v>
      </c>
    </row>
    <row r="137" spans="1:5" ht="47.25">
      <c r="A137" s="10" t="s">
        <v>149</v>
      </c>
      <c r="B137" s="11" t="s">
        <v>54</v>
      </c>
      <c r="C137" s="11"/>
      <c r="D137" s="12">
        <v>10000</v>
      </c>
      <c r="E137" s="12">
        <v>10000</v>
      </c>
    </row>
    <row r="138" spans="1:5" ht="31.5">
      <c r="A138" s="1" t="s">
        <v>85</v>
      </c>
      <c r="B138" s="13" t="s">
        <v>54</v>
      </c>
      <c r="C138" s="13" t="s">
        <v>84</v>
      </c>
      <c r="D138" s="14">
        <v>10000</v>
      </c>
      <c r="E138" s="14">
        <v>10000</v>
      </c>
    </row>
    <row r="139" spans="1:5" ht="47.25">
      <c r="A139" s="10" t="s">
        <v>263</v>
      </c>
      <c r="B139" s="11" t="s">
        <v>56</v>
      </c>
      <c r="C139" s="11"/>
      <c r="D139" s="12">
        <f>D140+D194+D200+D205</f>
        <v>166579047.19999999</v>
      </c>
      <c r="E139" s="12">
        <f>E140+E194+E200+E205</f>
        <v>167130747.19999999</v>
      </c>
    </row>
    <row r="140" spans="1:5" ht="47.25">
      <c r="A140" s="10" t="s">
        <v>150</v>
      </c>
      <c r="B140" s="11" t="s">
        <v>151</v>
      </c>
      <c r="C140" s="11"/>
      <c r="D140" s="12">
        <f>D141+D145+D147+D153+D155+D192</f>
        <v>120022847.2</v>
      </c>
      <c r="E140" s="12">
        <f>E141+E145+E147+E153+E155+E192</f>
        <v>120713147.2</v>
      </c>
    </row>
    <row r="141" spans="1:5" ht="31.5">
      <c r="A141" s="10" t="s">
        <v>152</v>
      </c>
      <c r="B141" s="11" t="s">
        <v>153</v>
      </c>
      <c r="C141" s="11"/>
      <c r="D141" s="12">
        <f t="shared" ref="D141:E141" si="15">SUM(D142:D144)</f>
        <v>3447511</v>
      </c>
      <c r="E141" s="12">
        <f t="shared" si="15"/>
        <v>3581044</v>
      </c>
    </row>
    <row r="142" spans="1:5" ht="78.75">
      <c r="A142" s="1" t="s">
        <v>83</v>
      </c>
      <c r="B142" s="13" t="s">
        <v>153</v>
      </c>
      <c r="C142" s="13" t="s">
        <v>82</v>
      </c>
      <c r="D142" s="14">
        <v>49000</v>
      </c>
      <c r="E142" s="14">
        <v>69000</v>
      </c>
    </row>
    <row r="143" spans="1:5" ht="31.5">
      <c r="A143" s="1" t="s">
        <v>85</v>
      </c>
      <c r="B143" s="13" t="s">
        <v>153</v>
      </c>
      <c r="C143" s="13" t="s">
        <v>84</v>
      </c>
      <c r="D143" s="14">
        <v>330000</v>
      </c>
      <c r="E143" s="14">
        <v>443533</v>
      </c>
    </row>
    <row r="144" spans="1:5" ht="21" customHeight="1">
      <c r="A144" s="1" t="s">
        <v>87</v>
      </c>
      <c r="B144" s="13" t="s">
        <v>153</v>
      </c>
      <c r="C144" s="13" t="s">
        <v>86</v>
      </c>
      <c r="D144" s="14">
        <v>3068511</v>
      </c>
      <c r="E144" s="14">
        <v>3068511</v>
      </c>
    </row>
    <row r="145" spans="1:5" ht="47.25">
      <c r="A145" s="10" t="s">
        <v>55</v>
      </c>
      <c r="B145" s="11" t="s">
        <v>154</v>
      </c>
      <c r="C145" s="11"/>
      <c r="D145" s="12">
        <v>220000</v>
      </c>
      <c r="E145" s="12">
        <v>410000</v>
      </c>
    </row>
    <row r="146" spans="1:5" ht="78.75">
      <c r="A146" s="1" t="s">
        <v>83</v>
      </c>
      <c r="B146" s="13" t="s">
        <v>154</v>
      </c>
      <c r="C146" s="13" t="s">
        <v>82</v>
      </c>
      <c r="D146" s="14">
        <v>220000</v>
      </c>
      <c r="E146" s="14">
        <v>410000</v>
      </c>
    </row>
    <row r="147" spans="1:5" ht="31.5">
      <c r="A147" s="10" t="s">
        <v>156</v>
      </c>
      <c r="B147" s="11" t="s">
        <v>155</v>
      </c>
      <c r="C147" s="11"/>
      <c r="D147" s="12">
        <v>18100</v>
      </c>
      <c r="E147" s="12">
        <v>18100</v>
      </c>
    </row>
    <row r="148" spans="1:5" ht="31.5">
      <c r="A148" s="10" t="s">
        <v>156</v>
      </c>
      <c r="B148" s="11" t="s">
        <v>155</v>
      </c>
      <c r="C148" s="11"/>
      <c r="D148" s="12">
        <v>5000</v>
      </c>
      <c r="E148" s="12">
        <v>5000</v>
      </c>
    </row>
    <row r="149" spans="1:5" ht="31.5">
      <c r="A149" s="1" t="s">
        <v>85</v>
      </c>
      <c r="B149" s="13" t="s">
        <v>155</v>
      </c>
      <c r="C149" s="13" t="s">
        <v>84</v>
      </c>
      <c r="D149" s="14">
        <v>5000</v>
      </c>
      <c r="E149" s="14">
        <v>5000</v>
      </c>
    </row>
    <row r="150" spans="1:5" ht="47.25">
      <c r="A150" s="10" t="s">
        <v>157</v>
      </c>
      <c r="B150" s="11" t="s">
        <v>158</v>
      </c>
      <c r="C150" s="11"/>
      <c r="D150" s="12">
        <v>13100</v>
      </c>
      <c r="E150" s="12">
        <v>13100</v>
      </c>
    </row>
    <row r="151" spans="1:5" ht="78.75">
      <c r="A151" s="1" t="s">
        <v>83</v>
      </c>
      <c r="B151" s="13" t="s">
        <v>158</v>
      </c>
      <c r="C151" s="13" t="s">
        <v>82</v>
      </c>
      <c r="D151" s="14">
        <v>12536</v>
      </c>
      <c r="E151" s="14">
        <v>12536</v>
      </c>
    </row>
    <row r="152" spans="1:5" ht="31.5">
      <c r="A152" s="1" t="s">
        <v>85</v>
      </c>
      <c r="B152" s="13" t="s">
        <v>158</v>
      </c>
      <c r="C152" s="13" t="s">
        <v>84</v>
      </c>
      <c r="D152" s="14">
        <v>564</v>
      </c>
      <c r="E152" s="14">
        <v>564</v>
      </c>
    </row>
    <row r="153" spans="1:5" ht="47.25">
      <c r="A153" s="10" t="s">
        <v>159</v>
      </c>
      <c r="B153" s="11" t="s">
        <v>160</v>
      </c>
      <c r="C153" s="11"/>
      <c r="D153" s="12">
        <v>50000</v>
      </c>
      <c r="E153" s="12">
        <v>150000</v>
      </c>
    </row>
    <row r="154" spans="1:5" ht="31.5">
      <c r="A154" s="1" t="s">
        <v>85</v>
      </c>
      <c r="B154" s="13" t="s">
        <v>160</v>
      </c>
      <c r="C154" s="13" t="s">
        <v>84</v>
      </c>
      <c r="D154" s="14">
        <v>50000</v>
      </c>
      <c r="E154" s="14">
        <v>150000</v>
      </c>
    </row>
    <row r="155" spans="1:5" ht="31.5">
      <c r="A155" s="10" t="s">
        <v>161</v>
      </c>
      <c r="B155" s="11" t="s">
        <v>162</v>
      </c>
      <c r="C155" s="13"/>
      <c r="D155" s="12">
        <f>D156+D160+D162+D164+D167+D170+D173+D176+D179+D184+D187+D190</f>
        <v>115707374</v>
      </c>
      <c r="E155" s="12">
        <f>E156+E160+E162+E164+E167+E170+E173+E176+E179+E184+E187+E190</f>
        <v>115974141</v>
      </c>
    </row>
    <row r="156" spans="1:5" ht="31.5">
      <c r="A156" s="10" t="s">
        <v>161</v>
      </c>
      <c r="B156" s="11" t="s">
        <v>162</v>
      </c>
      <c r="C156" s="11"/>
      <c r="D156" s="12">
        <f t="shared" ref="D156:E156" si="16">SUM(D157:D159)</f>
        <v>39991641</v>
      </c>
      <c r="E156" s="12">
        <f t="shared" si="16"/>
        <v>39976241</v>
      </c>
    </row>
    <row r="157" spans="1:5" ht="78.75">
      <c r="A157" s="1" t="s">
        <v>83</v>
      </c>
      <c r="B157" s="13" t="s">
        <v>162</v>
      </c>
      <c r="C157" s="13" t="s">
        <v>82</v>
      </c>
      <c r="D157" s="14">
        <f>35543641-518000</f>
        <v>35025641</v>
      </c>
      <c r="E157" s="14">
        <f>36576776-3304000</f>
        <v>33272776</v>
      </c>
    </row>
    <row r="158" spans="1:5" ht="31.5">
      <c r="A158" s="1" t="s">
        <v>85</v>
      </c>
      <c r="B158" s="13" t="s">
        <v>162</v>
      </c>
      <c r="C158" s="13" t="s">
        <v>84</v>
      </c>
      <c r="D158" s="14">
        <v>4689000</v>
      </c>
      <c r="E158" s="14">
        <v>6426465</v>
      </c>
    </row>
    <row r="159" spans="1:5">
      <c r="A159" s="1" t="s">
        <v>92</v>
      </c>
      <c r="B159" s="13" t="s">
        <v>162</v>
      </c>
      <c r="C159" s="13" t="s">
        <v>91</v>
      </c>
      <c r="D159" s="14">
        <v>277000</v>
      </c>
      <c r="E159" s="14">
        <v>277000</v>
      </c>
    </row>
    <row r="160" spans="1:5" ht="63">
      <c r="A160" s="10" t="s">
        <v>67</v>
      </c>
      <c r="B160" s="11" t="s">
        <v>241</v>
      </c>
      <c r="C160" s="11"/>
      <c r="D160" s="12">
        <v>5800</v>
      </c>
      <c r="E160" s="12">
        <v>45500</v>
      </c>
    </row>
    <row r="161" spans="1:5" ht="31.5">
      <c r="A161" s="1" t="s">
        <v>85</v>
      </c>
      <c r="B161" s="13" t="s">
        <v>241</v>
      </c>
      <c r="C161" s="13" t="s">
        <v>84</v>
      </c>
      <c r="D161" s="14">
        <v>5800</v>
      </c>
      <c r="E161" s="14">
        <v>45500</v>
      </c>
    </row>
    <row r="162" spans="1:5">
      <c r="A162" s="10" t="s">
        <v>73</v>
      </c>
      <c r="B162" s="11" t="s">
        <v>179</v>
      </c>
      <c r="C162" s="11"/>
      <c r="D162" s="12">
        <v>700</v>
      </c>
      <c r="E162" s="12">
        <v>700</v>
      </c>
    </row>
    <row r="163" spans="1:5" ht="31.5">
      <c r="A163" s="1" t="s">
        <v>85</v>
      </c>
      <c r="B163" s="13" t="s">
        <v>179</v>
      </c>
      <c r="C163" s="13" t="s">
        <v>84</v>
      </c>
      <c r="D163" s="14">
        <v>700</v>
      </c>
      <c r="E163" s="14">
        <v>700</v>
      </c>
    </row>
    <row r="164" spans="1:5" ht="63">
      <c r="A164" s="10" t="s">
        <v>69</v>
      </c>
      <c r="B164" s="11" t="s">
        <v>173</v>
      </c>
      <c r="C164" s="11"/>
      <c r="D164" s="12">
        <v>820200</v>
      </c>
      <c r="E164" s="12">
        <v>820200</v>
      </c>
    </row>
    <row r="165" spans="1:5" ht="78.75">
      <c r="A165" s="1" t="s">
        <v>83</v>
      </c>
      <c r="B165" s="13" t="s">
        <v>173</v>
      </c>
      <c r="C165" s="13" t="s">
        <v>82</v>
      </c>
      <c r="D165" s="14">
        <v>728100</v>
      </c>
      <c r="E165" s="14">
        <v>728100</v>
      </c>
    </row>
    <row r="166" spans="1:5" ht="31.5">
      <c r="A166" s="1" t="s">
        <v>85</v>
      </c>
      <c r="B166" s="13" t="s">
        <v>173</v>
      </c>
      <c r="C166" s="13" t="s">
        <v>84</v>
      </c>
      <c r="D166" s="14">
        <v>92100</v>
      </c>
      <c r="E166" s="14">
        <v>92100</v>
      </c>
    </row>
    <row r="167" spans="1:5" ht="31.5">
      <c r="A167" s="10" t="s">
        <v>70</v>
      </c>
      <c r="B167" s="11" t="s">
        <v>175</v>
      </c>
      <c r="C167" s="11"/>
      <c r="D167" s="12">
        <v>1023200</v>
      </c>
      <c r="E167" s="12">
        <v>1023200</v>
      </c>
    </row>
    <row r="168" spans="1:5" ht="78.75">
      <c r="A168" s="1" t="s">
        <v>83</v>
      </c>
      <c r="B168" s="13" t="s">
        <v>175</v>
      </c>
      <c r="C168" s="13" t="s">
        <v>82</v>
      </c>
      <c r="D168" s="14">
        <v>937000</v>
      </c>
      <c r="E168" s="14">
        <v>937000</v>
      </c>
    </row>
    <row r="169" spans="1:5" ht="31.5">
      <c r="A169" s="1" t="s">
        <v>85</v>
      </c>
      <c r="B169" s="13" t="s">
        <v>175</v>
      </c>
      <c r="C169" s="13" t="s">
        <v>84</v>
      </c>
      <c r="D169" s="14">
        <v>86200</v>
      </c>
      <c r="E169" s="14">
        <v>86200</v>
      </c>
    </row>
    <row r="170" spans="1:5" ht="63">
      <c r="A170" s="10" t="s">
        <v>72</v>
      </c>
      <c r="B170" s="11" t="s">
        <v>177</v>
      </c>
      <c r="C170" s="11"/>
      <c r="D170" s="12">
        <v>1023200</v>
      </c>
      <c r="E170" s="12">
        <v>1023200</v>
      </c>
    </row>
    <row r="171" spans="1:5" ht="78.75">
      <c r="A171" s="1" t="s">
        <v>83</v>
      </c>
      <c r="B171" s="13" t="s">
        <v>177</v>
      </c>
      <c r="C171" s="13" t="s">
        <v>82</v>
      </c>
      <c r="D171" s="14">
        <v>937000</v>
      </c>
      <c r="E171" s="14">
        <v>937000</v>
      </c>
    </row>
    <row r="172" spans="1:5" ht="31.5">
      <c r="A172" s="1" t="s">
        <v>85</v>
      </c>
      <c r="B172" s="13" t="s">
        <v>177</v>
      </c>
      <c r="C172" s="13" t="s">
        <v>84</v>
      </c>
      <c r="D172" s="14">
        <v>86200</v>
      </c>
      <c r="E172" s="14">
        <v>86200</v>
      </c>
    </row>
    <row r="173" spans="1:5" ht="63">
      <c r="A173" s="10" t="s">
        <v>71</v>
      </c>
      <c r="B173" s="11" t="s">
        <v>176</v>
      </c>
      <c r="C173" s="11"/>
      <c r="D173" s="12">
        <v>140100</v>
      </c>
      <c r="E173" s="12">
        <v>140100</v>
      </c>
    </row>
    <row r="174" spans="1:5" ht="78.75">
      <c r="A174" s="1" t="s">
        <v>83</v>
      </c>
      <c r="B174" s="13" t="s">
        <v>176</v>
      </c>
      <c r="C174" s="13" t="s">
        <v>82</v>
      </c>
      <c r="D174" s="14">
        <v>121800</v>
      </c>
      <c r="E174" s="14">
        <v>121800</v>
      </c>
    </row>
    <row r="175" spans="1:5" ht="31.5">
      <c r="A175" s="1" t="s">
        <v>85</v>
      </c>
      <c r="B175" s="13" t="s">
        <v>176</v>
      </c>
      <c r="C175" s="13" t="s">
        <v>84</v>
      </c>
      <c r="D175" s="14">
        <v>18300</v>
      </c>
      <c r="E175" s="14">
        <v>18300</v>
      </c>
    </row>
    <row r="176" spans="1:5" ht="31.5">
      <c r="A176" s="10" t="s">
        <v>161</v>
      </c>
      <c r="B176" s="11" t="s">
        <v>162</v>
      </c>
      <c r="C176" s="11"/>
      <c r="D176" s="12">
        <v>30369633</v>
      </c>
      <c r="E176" s="12">
        <v>30612100</v>
      </c>
    </row>
    <row r="177" spans="1:5" ht="78.75">
      <c r="A177" s="1" t="s">
        <v>83</v>
      </c>
      <c r="B177" s="13" t="s">
        <v>162</v>
      </c>
      <c r="C177" s="13" t="s">
        <v>82</v>
      </c>
      <c r="D177" s="14">
        <v>28469633</v>
      </c>
      <c r="E177" s="14">
        <v>28077100</v>
      </c>
    </row>
    <row r="178" spans="1:5" ht="31.5">
      <c r="A178" s="1" t="s">
        <v>85</v>
      </c>
      <c r="B178" s="13" t="s">
        <v>162</v>
      </c>
      <c r="C178" s="13" t="s">
        <v>84</v>
      </c>
      <c r="D178" s="14">
        <v>1900000</v>
      </c>
      <c r="E178" s="14">
        <v>2535000</v>
      </c>
    </row>
    <row r="179" spans="1:5" ht="94.5">
      <c r="A179" s="10" t="s">
        <v>163</v>
      </c>
      <c r="B179" s="11" t="s">
        <v>164</v>
      </c>
      <c r="C179" s="11"/>
      <c r="D179" s="12">
        <f t="shared" ref="D179:E179" si="17">SUM(D180:D183)</f>
        <v>39550300</v>
      </c>
      <c r="E179" s="12">
        <f t="shared" si="17"/>
        <v>39550300</v>
      </c>
    </row>
    <row r="180" spans="1:5" ht="31.5">
      <c r="A180" s="1" t="s">
        <v>85</v>
      </c>
      <c r="B180" s="13" t="s">
        <v>164</v>
      </c>
      <c r="C180" s="13" t="s">
        <v>84</v>
      </c>
      <c r="D180" s="14">
        <v>1067900</v>
      </c>
      <c r="E180" s="14">
        <v>1067900</v>
      </c>
    </row>
    <row r="181" spans="1:5" ht="31.5">
      <c r="A181" s="1" t="s">
        <v>85</v>
      </c>
      <c r="B181" s="13" t="s">
        <v>164</v>
      </c>
      <c r="C181" s="13" t="s">
        <v>84</v>
      </c>
      <c r="D181" s="17">
        <v>3797400</v>
      </c>
      <c r="E181" s="17">
        <v>3797400</v>
      </c>
    </row>
    <row r="182" spans="1:5" ht="31.5">
      <c r="A182" s="1" t="s">
        <v>85</v>
      </c>
      <c r="B182" s="13" t="s">
        <v>164</v>
      </c>
      <c r="C182" s="13" t="s">
        <v>84</v>
      </c>
      <c r="D182" s="17">
        <v>33617100</v>
      </c>
      <c r="E182" s="17">
        <v>33617100</v>
      </c>
    </row>
    <row r="183" spans="1:5" ht="31.5">
      <c r="A183" s="1" t="s">
        <v>85</v>
      </c>
      <c r="B183" s="13" t="s">
        <v>164</v>
      </c>
      <c r="C183" s="13" t="s">
        <v>84</v>
      </c>
      <c r="D183" s="14">
        <v>1067900</v>
      </c>
      <c r="E183" s="14">
        <v>1067900</v>
      </c>
    </row>
    <row r="184" spans="1:5" ht="63">
      <c r="A184" s="10" t="s">
        <v>240</v>
      </c>
      <c r="B184" s="11" t="s">
        <v>174</v>
      </c>
      <c r="C184" s="11"/>
      <c r="D184" s="12">
        <v>491900</v>
      </c>
      <c r="E184" s="12">
        <v>491900</v>
      </c>
    </row>
    <row r="185" spans="1:5" ht="78.75">
      <c r="A185" s="1" t="s">
        <v>83</v>
      </c>
      <c r="B185" s="13" t="s">
        <v>174</v>
      </c>
      <c r="C185" s="13" t="s">
        <v>82</v>
      </c>
      <c r="D185" s="14">
        <v>468500</v>
      </c>
      <c r="E185" s="14">
        <v>468500</v>
      </c>
    </row>
    <row r="186" spans="1:5" ht="31.5">
      <c r="A186" s="1" t="s">
        <v>85</v>
      </c>
      <c r="B186" s="13" t="s">
        <v>174</v>
      </c>
      <c r="C186" s="13" t="s">
        <v>84</v>
      </c>
      <c r="D186" s="14">
        <v>23400</v>
      </c>
      <c r="E186" s="14">
        <v>23400</v>
      </c>
    </row>
    <row r="187" spans="1:5" ht="78.75">
      <c r="A187" s="10" t="s">
        <v>68</v>
      </c>
      <c r="B187" s="11" t="s">
        <v>178</v>
      </c>
      <c r="C187" s="11"/>
      <c r="D187" s="12">
        <v>1030700</v>
      </c>
      <c r="E187" s="12">
        <v>1030700</v>
      </c>
    </row>
    <row r="188" spans="1:5" ht="78.75">
      <c r="A188" s="1" t="s">
        <v>83</v>
      </c>
      <c r="B188" s="13" t="s">
        <v>178</v>
      </c>
      <c r="C188" s="13" t="s">
        <v>82</v>
      </c>
      <c r="D188" s="14">
        <v>937000</v>
      </c>
      <c r="E188" s="14">
        <v>937000</v>
      </c>
    </row>
    <row r="189" spans="1:5" ht="31.5">
      <c r="A189" s="1" t="s">
        <v>85</v>
      </c>
      <c r="B189" s="13" t="s">
        <v>178</v>
      </c>
      <c r="C189" s="13" t="s">
        <v>84</v>
      </c>
      <c r="D189" s="14">
        <v>93700</v>
      </c>
      <c r="E189" s="14">
        <v>93700</v>
      </c>
    </row>
    <row r="190" spans="1:5" ht="63">
      <c r="A190" s="10" t="s">
        <v>240</v>
      </c>
      <c r="B190" s="11" t="s">
        <v>174</v>
      </c>
      <c r="C190" s="11"/>
      <c r="D190" s="12">
        <v>1260000</v>
      </c>
      <c r="E190" s="12">
        <v>1260000</v>
      </c>
    </row>
    <row r="191" spans="1:5">
      <c r="A191" s="1" t="s">
        <v>87</v>
      </c>
      <c r="B191" s="13" t="s">
        <v>174</v>
      </c>
      <c r="C191" s="13" t="s">
        <v>86</v>
      </c>
      <c r="D191" s="14">
        <v>1260000</v>
      </c>
      <c r="E191" s="14">
        <v>1260000</v>
      </c>
    </row>
    <row r="192" spans="1:5" ht="78.75">
      <c r="A192" s="10" t="s">
        <v>249</v>
      </c>
      <c r="B192" s="11" t="s">
        <v>250</v>
      </c>
      <c r="C192" s="11"/>
      <c r="D192" s="12">
        <v>579862.19999999995</v>
      </c>
      <c r="E192" s="12">
        <v>579862.19999999995</v>
      </c>
    </row>
    <row r="193" spans="1:5" ht="78.75">
      <c r="A193" s="1" t="s">
        <v>83</v>
      </c>
      <c r="B193" s="13" t="s">
        <v>250</v>
      </c>
      <c r="C193" s="13" t="s">
        <v>82</v>
      </c>
      <c r="D193" s="14">
        <v>579862.19999999995</v>
      </c>
      <c r="E193" s="14">
        <v>579862.19999999995</v>
      </c>
    </row>
    <row r="194" spans="1:5" ht="31.5">
      <c r="A194" s="10" t="s">
        <v>165</v>
      </c>
      <c r="B194" s="11" t="s">
        <v>57</v>
      </c>
      <c r="C194" s="11"/>
      <c r="D194" s="12">
        <v>22923000</v>
      </c>
      <c r="E194" s="12">
        <v>22736000</v>
      </c>
    </row>
    <row r="195" spans="1:5" ht="47.25">
      <c r="A195" s="10" t="s">
        <v>166</v>
      </c>
      <c r="B195" s="11" t="s">
        <v>167</v>
      </c>
      <c r="C195" s="11"/>
      <c r="D195" s="12">
        <v>22923000</v>
      </c>
      <c r="E195" s="12">
        <v>22736000</v>
      </c>
    </row>
    <row r="196" spans="1:5" ht="47.25">
      <c r="A196" s="10" t="s">
        <v>166</v>
      </c>
      <c r="B196" s="11" t="s">
        <v>167</v>
      </c>
      <c r="C196" s="11"/>
      <c r="D196" s="12">
        <v>950000</v>
      </c>
      <c r="E196" s="12">
        <v>950000</v>
      </c>
    </row>
    <row r="197" spans="1:5">
      <c r="A197" s="1" t="s">
        <v>92</v>
      </c>
      <c r="B197" s="13" t="s">
        <v>167</v>
      </c>
      <c r="C197" s="13" t="s">
        <v>91</v>
      </c>
      <c r="D197" s="14">
        <v>950000</v>
      </c>
      <c r="E197" s="14">
        <v>950000</v>
      </c>
    </row>
    <row r="198" spans="1:5" ht="78.75">
      <c r="A198" s="10" t="s">
        <v>58</v>
      </c>
      <c r="B198" s="11" t="s">
        <v>244</v>
      </c>
      <c r="C198" s="11"/>
      <c r="D198" s="12">
        <v>21973000</v>
      </c>
      <c r="E198" s="12">
        <v>21786000</v>
      </c>
    </row>
    <row r="199" spans="1:5">
      <c r="A199" s="1" t="s">
        <v>92</v>
      </c>
      <c r="B199" s="13" t="s">
        <v>244</v>
      </c>
      <c r="C199" s="13" t="s">
        <v>91</v>
      </c>
      <c r="D199" s="14">
        <v>21973000</v>
      </c>
      <c r="E199" s="14">
        <v>21786000</v>
      </c>
    </row>
    <row r="200" spans="1:5">
      <c r="A200" s="10" t="s">
        <v>168</v>
      </c>
      <c r="B200" s="11" t="s">
        <v>169</v>
      </c>
      <c r="C200" s="11"/>
      <c r="D200" s="12">
        <f t="shared" ref="D200:E200" si="18">D201+D203</f>
        <v>23271200</v>
      </c>
      <c r="E200" s="12">
        <f t="shared" si="18"/>
        <v>23319600</v>
      </c>
    </row>
    <row r="201" spans="1:5" ht="31.5">
      <c r="A201" s="10" t="s">
        <v>171</v>
      </c>
      <c r="B201" s="11" t="s">
        <v>170</v>
      </c>
      <c r="C201" s="11"/>
      <c r="D201" s="12">
        <v>21771200</v>
      </c>
      <c r="E201" s="12">
        <v>21819600</v>
      </c>
    </row>
    <row r="202" spans="1:5" ht="31.5">
      <c r="A202" s="1" t="s">
        <v>85</v>
      </c>
      <c r="B202" s="13" t="s">
        <v>170</v>
      </c>
      <c r="C202" s="13" t="s">
        <v>84</v>
      </c>
      <c r="D202" s="14">
        <v>21771200</v>
      </c>
      <c r="E202" s="14">
        <v>21819600</v>
      </c>
    </row>
    <row r="203" spans="1:5" ht="63">
      <c r="A203" s="10" t="s">
        <v>268</v>
      </c>
      <c r="B203" s="11" t="s">
        <v>172</v>
      </c>
      <c r="C203" s="11"/>
      <c r="D203" s="12">
        <v>1500000</v>
      </c>
      <c r="E203" s="12">
        <v>1500000</v>
      </c>
    </row>
    <row r="204" spans="1:5">
      <c r="A204" s="1" t="s">
        <v>92</v>
      </c>
      <c r="B204" s="13" t="s">
        <v>172</v>
      </c>
      <c r="C204" s="13" t="s">
        <v>91</v>
      </c>
      <c r="D204" s="14">
        <v>1500000</v>
      </c>
      <c r="E204" s="14">
        <v>1500000</v>
      </c>
    </row>
    <row r="205" spans="1:5" ht="31.5">
      <c r="A205" s="10" t="s">
        <v>180</v>
      </c>
      <c r="B205" s="11" t="s">
        <v>59</v>
      </c>
      <c r="C205" s="11"/>
      <c r="D205" s="12">
        <f t="shared" ref="D205:E205" si="19">D206+D208+D210</f>
        <v>362000</v>
      </c>
      <c r="E205" s="12">
        <f t="shared" si="19"/>
        <v>362000</v>
      </c>
    </row>
    <row r="206" spans="1:5" ht="47.25">
      <c r="A206" s="10" t="s">
        <v>182</v>
      </c>
      <c r="B206" s="11" t="s">
        <v>181</v>
      </c>
      <c r="C206" s="11"/>
      <c r="D206" s="12">
        <v>300000</v>
      </c>
      <c r="E206" s="12">
        <v>300000</v>
      </c>
    </row>
    <row r="207" spans="1:5" ht="31.5">
      <c r="A207" s="1" t="s">
        <v>85</v>
      </c>
      <c r="B207" s="13" t="s">
        <v>181</v>
      </c>
      <c r="C207" s="13" t="s">
        <v>84</v>
      </c>
      <c r="D207" s="14">
        <v>300000</v>
      </c>
      <c r="E207" s="14">
        <v>300000</v>
      </c>
    </row>
    <row r="208" spans="1:5" ht="63">
      <c r="A208" s="10" t="s">
        <v>238</v>
      </c>
      <c r="B208" s="11" t="s">
        <v>183</v>
      </c>
      <c r="C208" s="11"/>
      <c r="D208" s="12">
        <v>30000</v>
      </c>
      <c r="E208" s="12">
        <v>30000</v>
      </c>
    </row>
    <row r="209" spans="1:5" ht="31.5">
      <c r="A209" s="1" t="s">
        <v>85</v>
      </c>
      <c r="B209" s="13" t="s">
        <v>183</v>
      </c>
      <c r="C209" s="13" t="s">
        <v>84</v>
      </c>
      <c r="D209" s="14">
        <v>30000</v>
      </c>
      <c r="E209" s="14">
        <v>30000</v>
      </c>
    </row>
    <row r="210" spans="1:5" ht="47.25">
      <c r="A210" s="10" t="s">
        <v>185</v>
      </c>
      <c r="B210" s="11" t="s">
        <v>184</v>
      </c>
      <c r="C210" s="11"/>
      <c r="D210" s="12">
        <v>32000</v>
      </c>
      <c r="E210" s="12">
        <v>32000</v>
      </c>
    </row>
    <row r="211" spans="1:5" ht="31.5">
      <c r="A211" s="1" t="s">
        <v>85</v>
      </c>
      <c r="B211" s="13" t="s">
        <v>184</v>
      </c>
      <c r="C211" s="13" t="s">
        <v>84</v>
      </c>
      <c r="D211" s="14">
        <v>32000</v>
      </c>
      <c r="E211" s="14">
        <v>32000</v>
      </c>
    </row>
    <row r="212" spans="1:5" ht="47.25">
      <c r="A212" s="10" t="s">
        <v>265</v>
      </c>
      <c r="B212" s="11" t="s">
        <v>60</v>
      </c>
      <c r="C212" s="11"/>
      <c r="D212" s="12">
        <f t="shared" ref="D212:E212" si="20">D213+D219+D224+D236</f>
        <v>350000</v>
      </c>
      <c r="E212" s="12">
        <f t="shared" si="20"/>
        <v>435000</v>
      </c>
    </row>
    <row r="213" spans="1:5" ht="31.5">
      <c r="A213" s="10" t="s">
        <v>239</v>
      </c>
      <c r="B213" s="11" t="s">
        <v>61</v>
      </c>
      <c r="C213" s="11"/>
      <c r="D213" s="12">
        <f t="shared" ref="D213:E213" si="21">D214+D217</f>
        <v>80000</v>
      </c>
      <c r="E213" s="12">
        <f t="shared" si="21"/>
        <v>145000</v>
      </c>
    </row>
    <row r="214" spans="1:5" ht="63">
      <c r="A214" s="10" t="s">
        <v>186</v>
      </c>
      <c r="B214" s="11" t="s">
        <v>62</v>
      </c>
      <c r="C214" s="11"/>
      <c r="D214" s="12">
        <v>60000</v>
      </c>
      <c r="E214" s="12">
        <v>95000</v>
      </c>
    </row>
    <row r="215" spans="1:5" ht="31.5">
      <c r="A215" s="1" t="s">
        <v>85</v>
      </c>
      <c r="B215" s="13" t="s">
        <v>62</v>
      </c>
      <c r="C215" s="13" t="s">
        <v>84</v>
      </c>
      <c r="D215" s="14">
        <v>10000</v>
      </c>
      <c r="E215" s="14">
        <v>25000</v>
      </c>
    </row>
    <row r="216" spans="1:5">
      <c r="A216" s="1" t="s">
        <v>92</v>
      </c>
      <c r="B216" s="13" t="s">
        <v>62</v>
      </c>
      <c r="C216" s="13" t="s">
        <v>91</v>
      </c>
      <c r="D216" s="14">
        <v>50000</v>
      </c>
      <c r="E216" s="14">
        <v>70000</v>
      </c>
    </row>
    <row r="217" spans="1:5" ht="47.25">
      <c r="A217" s="10" t="s">
        <v>187</v>
      </c>
      <c r="B217" s="11" t="s">
        <v>188</v>
      </c>
      <c r="C217" s="11"/>
      <c r="D217" s="12">
        <v>20000</v>
      </c>
      <c r="E217" s="12">
        <v>50000</v>
      </c>
    </row>
    <row r="218" spans="1:5" ht="31.5">
      <c r="A218" s="18" t="s">
        <v>230</v>
      </c>
      <c r="B218" s="13" t="s">
        <v>188</v>
      </c>
      <c r="C218" s="13" t="s">
        <v>189</v>
      </c>
      <c r="D218" s="14">
        <v>20000</v>
      </c>
      <c r="E218" s="14">
        <v>50000</v>
      </c>
    </row>
    <row r="219" spans="1:5" ht="31.5">
      <c r="A219" s="10" t="s">
        <v>190</v>
      </c>
      <c r="B219" s="11" t="s">
        <v>63</v>
      </c>
      <c r="C219" s="11"/>
      <c r="D219" s="12">
        <f t="shared" ref="D219:E219" si="22">D220+D222</f>
        <v>20000</v>
      </c>
      <c r="E219" s="12">
        <f t="shared" si="22"/>
        <v>25000</v>
      </c>
    </row>
    <row r="220" spans="1:5" ht="63">
      <c r="A220" s="10" t="s">
        <v>191</v>
      </c>
      <c r="B220" s="11" t="s">
        <v>192</v>
      </c>
      <c r="C220" s="11"/>
      <c r="D220" s="12">
        <v>10000</v>
      </c>
      <c r="E220" s="12">
        <v>15000</v>
      </c>
    </row>
    <row r="221" spans="1:5" ht="31.5">
      <c r="A221" s="1" t="s">
        <v>85</v>
      </c>
      <c r="B221" s="13" t="s">
        <v>192</v>
      </c>
      <c r="C221" s="13" t="s">
        <v>84</v>
      </c>
      <c r="D221" s="14">
        <v>10000</v>
      </c>
      <c r="E221" s="14">
        <v>15000</v>
      </c>
    </row>
    <row r="222" spans="1:5" ht="78.75">
      <c r="A222" s="10" t="s">
        <v>193</v>
      </c>
      <c r="B222" s="11" t="s">
        <v>65</v>
      </c>
      <c r="C222" s="11"/>
      <c r="D222" s="12">
        <v>10000</v>
      </c>
      <c r="E222" s="12">
        <v>10000</v>
      </c>
    </row>
    <row r="223" spans="1:5" ht="31.5">
      <c r="A223" s="1" t="s">
        <v>85</v>
      </c>
      <c r="B223" s="13" t="s">
        <v>65</v>
      </c>
      <c r="C223" s="13" t="s">
        <v>84</v>
      </c>
      <c r="D223" s="14">
        <v>10000</v>
      </c>
      <c r="E223" s="14">
        <v>10000</v>
      </c>
    </row>
    <row r="224" spans="1:5" ht="31.5">
      <c r="A224" s="10" t="s">
        <v>194</v>
      </c>
      <c r="B224" s="11" t="s">
        <v>196</v>
      </c>
      <c r="C224" s="11"/>
      <c r="D224" s="12">
        <f t="shared" ref="D224:E224" si="23">D225+D227+D229+D233</f>
        <v>245000</v>
      </c>
      <c r="E224" s="12">
        <f t="shared" si="23"/>
        <v>260000</v>
      </c>
    </row>
    <row r="225" spans="1:5" ht="78.75">
      <c r="A225" s="10" t="s">
        <v>195</v>
      </c>
      <c r="B225" s="11" t="s">
        <v>197</v>
      </c>
      <c r="C225" s="11"/>
      <c r="D225" s="12">
        <v>5000</v>
      </c>
      <c r="E225" s="12">
        <v>5000</v>
      </c>
    </row>
    <row r="226" spans="1:5">
      <c r="A226" s="1" t="s">
        <v>87</v>
      </c>
      <c r="B226" s="13" t="s">
        <v>197</v>
      </c>
      <c r="C226" s="13" t="s">
        <v>86</v>
      </c>
      <c r="D226" s="14">
        <v>5000</v>
      </c>
      <c r="E226" s="14">
        <v>5000</v>
      </c>
    </row>
    <row r="227" spans="1:5" ht="47.25">
      <c r="A227" s="10" t="s">
        <v>198</v>
      </c>
      <c r="B227" s="11" t="s">
        <v>199</v>
      </c>
      <c r="C227" s="11"/>
      <c r="D227" s="12">
        <v>15000</v>
      </c>
      <c r="E227" s="12">
        <v>30000</v>
      </c>
    </row>
    <row r="228" spans="1:5" ht="31.5">
      <c r="A228" s="1" t="s">
        <v>85</v>
      </c>
      <c r="B228" s="13" t="s">
        <v>199</v>
      </c>
      <c r="C228" s="13" t="s">
        <v>84</v>
      </c>
      <c r="D228" s="14">
        <v>15000</v>
      </c>
      <c r="E228" s="14">
        <v>30000</v>
      </c>
    </row>
    <row r="229" spans="1:5" ht="47.25">
      <c r="A229" s="10" t="s">
        <v>201</v>
      </c>
      <c r="B229" s="11" t="s">
        <v>200</v>
      </c>
      <c r="C229" s="11"/>
      <c r="D229" s="12">
        <v>190000</v>
      </c>
      <c r="E229" s="12">
        <v>190000</v>
      </c>
    </row>
    <row r="230" spans="1:5" ht="78.75">
      <c r="A230" s="1" t="s">
        <v>83</v>
      </c>
      <c r="B230" s="13" t="s">
        <v>200</v>
      </c>
      <c r="C230" s="13" t="s">
        <v>82</v>
      </c>
      <c r="D230" s="14">
        <v>42000</v>
      </c>
      <c r="E230" s="14">
        <v>42000</v>
      </c>
    </row>
    <row r="231" spans="1:5" ht="31.5">
      <c r="A231" s="1" t="s">
        <v>85</v>
      </c>
      <c r="B231" s="13" t="s">
        <v>200</v>
      </c>
      <c r="C231" s="13" t="s">
        <v>84</v>
      </c>
      <c r="D231" s="14">
        <v>25000</v>
      </c>
      <c r="E231" s="14">
        <v>25000</v>
      </c>
    </row>
    <row r="232" spans="1:5">
      <c r="A232" s="1" t="s">
        <v>87</v>
      </c>
      <c r="B232" s="13" t="s">
        <v>200</v>
      </c>
      <c r="C232" s="13" t="s">
        <v>86</v>
      </c>
      <c r="D232" s="14">
        <v>123000</v>
      </c>
      <c r="E232" s="14">
        <v>123000</v>
      </c>
    </row>
    <row r="233" spans="1:5" ht="47.25">
      <c r="A233" s="10" t="s">
        <v>202</v>
      </c>
      <c r="B233" s="11" t="s">
        <v>203</v>
      </c>
      <c r="C233" s="11"/>
      <c r="D233" s="12">
        <v>35000</v>
      </c>
      <c r="E233" s="12">
        <v>35000</v>
      </c>
    </row>
    <row r="234" spans="1:5" ht="63">
      <c r="A234" s="10" t="s">
        <v>74</v>
      </c>
      <c r="B234" s="11" t="s">
        <v>204</v>
      </c>
      <c r="C234" s="11"/>
      <c r="D234" s="12">
        <v>35000</v>
      </c>
      <c r="E234" s="12">
        <v>35000</v>
      </c>
    </row>
    <row r="235" spans="1:5" ht="31.5">
      <c r="A235" s="1" t="s">
        <v>85</v>
      </c>
      <c r="B235" s="13" t="s">
        <v>204</v>
      </c>
      <c r="C235" s="13" t="s">
        <v>84</v>
      </c>
      <c r="D235" s="14">
        <v>35000</v>
      </c>
      <c r="E235" s="14">
        <v>35000</v>
      </c>
    </row>
    <row r="236" spans="1:5" ht="47.25">
      <c r="A236" s="10" t="s">
        <v>205</v>
      </c>
      <c r="B236" s="11" t="s">
        <v>206</v>
      </c>
      <c r="C236" s="11"/>
      <c r="D236" s="12">
        <v>5000</v>
      </c>
      <c r="E236" s="12">
        <v>5000</v>
      </c>
    </row>
    <row r="237" spans="1:5" ht="47.25">
      <c r="A237" s="10" t="s">
        <v>207</v>
      </c>
      <c r="B237" s="11" t="s">
        <v>208</v>
      </c>
      <c r="C237" s="11"/>
      <c r="D237" s="12">
        <v>5000</v>
      </c>
      <c r="E237" s="12">
        <v>5000</v>
      </c>
    </row>
    <row r="238" spans="1:5" ht="31.5">
      <c r="A238" s="1" t="s">
        <v>85</v>
      </c>
      <c r="B238" s="13" t="s">
        <v>208</v>
      </c>
      <c r="C238" s="13" t="s">
        <v>84</v>
      </c>
      <c r="D238" s="14">
        <v>5000</v>
      </c>
      <c r="E238" s="14">
        <v>5000</v>
      </c>
    </row>
    <row r="239" spans="1:5" ht="47.25">
      <c r="A239" s="10" t="s">
        <v>264</v>
      </c>
      <c r="B239" s="11" t="s">
        <v>66</v>
      </c>
      <c r="C239" s="11"/>
      <c r="D239" s="12">
        <f>D240+D243+D246+D250+D253</f>
        <v>16162000</v>
      </c>
      <c r="E239" s="12">
        <f>E240+E243+E246+E250+E253</f>
        <v>700000</v>
      </c>
    </row>
    <row r="240" spans="1:5" ht="31.5">
      <c r="A240" s="10" t="s">
        <v>210</v>
      </c>
      <c r="B240" s="11" t="s">
        <v>209</v>
      </c>
      <c r="C240" s="11"/>
      <c r="D240" s="12">
        <f>D241</f>
        <v>15562000</v>
      </c>
      <c r="E240" s="12">
        <f>E241</f>
        <v>0</v>
      </c>
    </row>
    <row r="241" spans="1:5" ht="31.5">
      <c r="A241" s="10" t="s">
        <v>211</v>
      </c>
      <c r="B241" s="11" t="s">
        <v>212</v>
      </c>
      <c r="C241" s="11"/>
      <c r="D241" s="12">
        <v>15562000</v>
      </c>
      <c r="E241" s="12">
        <v>0</v>
      </c>
    </row>
    <row r="242" spans="1:5" ht="31.5">
      <c r="A242" s="18" t="s">
        <v>229</v>
      </c>
      <c r="B242" s="13" t="s">
        <v>212</v>
      </c>
      <c r="C242" s="13" t="s">
        <v>88</v>
      </c>
      <c r="D242" s="14">
        <v>15562000</v>
      </c>
      <c r="E242" s="14">
        <v>0</v>
      </c>
    </row>
    <row r="243" spans="1:5" ht="47.25">
      <c r="A243" s="10" t="s">
        <v>213</v>
      </c>
      <c r="B243" s="11" t="s">
        <v>214</v>
      </c>
      <c r="C243" s="11"/>
      <c r="D243" s="12">
        <f t="shared" ref="D243:E243" si="24">D244</f>
        <v>500000</v>
      </c>
      <c r="E243" s="12">
        <f t="shared" si="24"/>
        <v>500000</v>
      </c>
    </row>
    <row r="244" spans="1:5" ht="63">
      <c r="A244" s="10" t="s">
        <v>216</v>
      </c>
      <c r="B244" s="11" t="s">
        <v>215</v>
      </c>
      <c r="C244" s="11"/>
      <c r="D244" s="12">
        <v>500000</v>
      </c>
      <c r="E244" s="12">
        <v>500000</v>
      </c>
    </row>
    <row r="245" spans="1:5" ht="31.5">
      <c r="A245" s="1" t="s">
        <v>85</v>
      </c>
      <c r="B245" s="13" t="s">
        <v>215</v>
      </c>
      <c r="C245" s="13" t="s">
        <v>84</v>
      </c>
      <c r="D245" s="14">
        <v>500000</v>
      </c>
      <c r="E245" s="14">
        <v>500000</v>
      </c>
    </row>
    <row r="246" spans="1:5" ht="31.5">
      <c r="A246" s="10" t="s">
        <v>217</v>
      </c>
      <c r="B246" s="11" t="s">
        <v>218</v>
      </c>
      <c r="C246" s="11"/>
      <c r="D246" s="12">
        <f t="shared" ref="D246:E248" si="25">D247</f>
        <v>0</v>
      </c>
      <c r="E246" s="12">
        <f t="shared" si="25"/>
        <v>0</v>
      </c>
    </row>
    <row r="247" spans="1:5" ht="31.5">
      <c r="A247" s="10" t="s">
        <v>220</v>
      </c>
      <c r="B247" s="11" t="s">
        <v>219</v>
      </c>
      <c r="C247" s="11"/>
      <c r="D247" s="12">
        <f t="shared" si="25"/>
        <v>0</v>
      </c>
      <c r="E247" s="12">
        <f t="shared" si="25"/>
        <v>0</v>
      </c>
    </row>
    <row r="248" spans="1:5" ht="94.5">
      <c r="A248" s="10" t="s">
        <v>221</v>
      </c>
      <c r="B248" s="11" t="s">
        <v>222</v>
      </c>
      <c r="C248" s="11"/>
      <c r="D248" s="12">
        <f t="shared" si="25"/>
        <v>0</v>
      </c>
      <c r="E248" s="12">
        <f t="shared" si="25"/>
        <v>0</v>
      </c>
    </row>
    <row r="249" spans="1:5" ht="31.5">
      <c r="A249" s="18" t="s">
        <v>229</v>
      </c>
      <c r="B249" s="13" t="s">
        <v>222</v>
      </c>
      <c r="C249" s="13" t="s">
        <v>88</v>
      </c>
      <c r="D249" s="14">
        <v>0</v>
      </c>
      <c r="E249" s="14">
        <v>0</v>
      </c>
    </row>
    <row r="250" spans="1:5">
      <c r="A250" s="10" t="s">
        <v>223</v>
      </c>
      <c r="B250" s="11" t="s">
        <v>224</v>
      </c>
      <c r="C250" s="11"/>
      <c r="D250" s="12">
        <v>50000</v>
      </c>
      <c r="E250" s="12">
        <v>100000</v>
      </c>
    </row>
    <row r="251" spans="1:5" ht="31.5">
      <c r="A251" s="10" t="s">
        <v>231</v>
      </c>
      <c r="B251" s="11" t="s">
        <v>225</v>
      </c>
      <c r="C251" s="11"/>
      <c r="D251" s="12">
        <v>50000</v>
      </c>
      <c r="E251" s="12">
        <v>100000</v>
      </c>
    </row>
    <row r="252" spans="1:5" ht="31.5">
      <c r="A252" s="1" t="s">
        <v>85</v>
      </c>
      <c r="B252" s="13" t="s">
        <v>225</v>
      </c>
      <c r="C252" s="13" t="s">
        <v>84</v>
      </c>
      <c r="D252" s="14">
        <v>50000</v>
      </c>
      <c r="E252" s="14">
        <v>100000</v>
      </c>
    </row>
    <row r="253" spans="1:5" ht="31.5">
      <c r="A253" s="10" t="s">
        <v>226</v>
      </c>
      <c r="B253" s="11" t="s">
        <v>227</v>
      </c>
      <c r="C253" s="11"/>
      <c r="D253" s="12">
        <v>50000</v>
      </c>
      <c r="E253" s="12">
        <v>100000</v>
      </c>
    </row>
    <row r="254" spans="1:5" ht="31.5">
      <c r="A254" s="10" t="s">
        <v>232</v>
      </c>
      <c r="B254" s="11" t="s">
        <v>228</v>
      </c>
      <c r="C254" s="11"/>
      <c r="D254" s="12">
        <v>50000</v>
      </c>
      <c r="E254" s="12">
        <v>100000</v>
      </c>
    </row>
    <row r="255" spans="1:5" ht="31.5">
      <c r="A255" s="1" t="s">
        <v>85</v>
      </c>
      <c r="B255" s="13" t="s">
        <v>228</v>
      </c>
      <c r="C255" s="13" t="s">
        <v>84</v>
      </c>
      <c r="D255" s="14">
        <v>50000</v>
      </c>
      <c r="E255" s="14">
        <v>100000</v>
      </c>
    </row>
    <row r="256" spans="1:5">
      <c r="A256" s="7" t="s">
        <v>77</v>
      </c>
      <c r="B256" s="8" t="s">
        <v>76</v>
      </c>
      <c r="C256" s="8"/>
      <c r="D256" s="9">
        <f t="shared" ref="D256:E256" si="26">D257+D260+D263</f>
        <v>7527427</v>
      </c>
      <c r="E256" s="9">
        <f t="shared" si="26"/>
        <v>7657427</v>
      </c>
    </row>
    <row r="257" spans="1:5" ht="31.5">
      <c r="A257" s="10" t="s">
        <v>79</v>
      </c>
      <c r="B257" s="11" t="s">
        <v>78</v>
      </c>
      <c r="C257" s="11"/>
      <c r="D257" s="12">
        <v>2889669</v>
      </c>
      <c r="E257" s="12">
        <v>3019669</v>
      </c>
    </row>
    <row r="258" spans="1:5" ht="78.75">
      <c r="A258" s="1" t="s">
        <v>83</v>
      </c>
      <c r="B258" s="13" t="s">
        <v>78</v>
      </c>
      <c r="C258" s="13" t="s">
        <v>82</v>
      </c>
      <c r="D258" s="14">
        <v>2871669</v>
      </c>
      <c r="E258" s="14">
        <v>3001669</v>
      </c>
    </row>
    <row r="259" spans="1:5" ht="31.5">
      <c r="A259" s="1" t="s">
        <v>85</v>
      </c>
      <c r="B259" s="13" t="s">
        <v>78</v>
      </c>
      <c r="C259" s="13" t="s">
        <v>84</v>
      </c>
      <c r="D259" s="14">
        <v>18000</v>
      </c>
      <c r="E259" s="14">
        <v>18000</v>
      </c>
    </row>
    <row r="260" spans="1:5" ht="31.5">
      <c r="A260" s="10" t="s">
        <v>80</v>
      </c>
      <c r="B260" s="11" t="s">
        <v>122</v>
      </c>
      <c r="C260" s="11"/>
      <c r="D260" s="12">
        <v>1810146</v>
      </c>
      <c r="E260" s="12">
        <v>1810146</v>
      </c>
    </row>
    <row r="261" spans="1:5" ht="78.75">
      <c r="A261" s="1" t="s">
        <v>83</v>
      </c>
      <c r="B261" s="13" t="s">
        <v>122</v>
      </c>
      <c r="C261" s="13" t="s">
        <v>82</v>
      </c>
      <c r="D261" s="14">
        <v>1797346</v>
      </c>
      <c r="E261" s="14">
        <v>1797346</v>
      </c>
    </row>
    <row r="262" spans="1:5" ht="31.5">
      <c r="A262" s="1" t="s">
        <v>85</v>
      </c>
      <c r="B262" s="13" t="s">
        <v>122</v>
      </c>
      <c r="C262" s="13" t="s">
        <v>84</v>
      </c>
      <c r="D262" s="14">
        <v>12800</v>
      </c>
      <c r="E262" s="14">
        <v>12800</v>
      </c>
    </row>
    <row r="263" spans="1:5" ht="31.5">
      <c r="A263" s="10" t="s">
        <v>81</v>
      </c>
      <c r="B263" s="11" t="s">
        <v>117</v>
      </c>
      <c r="C263" s="11"/>
      <c r="D263" s="12">
        <v>2827612</v>
      </c>
      <c r="E263" s="12">
        <v>2827612</v>
      </c>
    </row>
    <row r="264" spans="1:5" ht="47.25">
      <c r="A264" s="10" t="s">
        <v>118</v>
      </c>
      <c r="B264" s="11" t="s">
        <v>120</v>
      </c>
      <c r="C264" s="11"/>
      <c r="D264" s="12">
        <v>2536800</v>
      </c>
      <c r="E264" s="12">
        <v>2536800</v>
      </c>
    </row>
    <row r="265" spans="1:5" ht="78.75">
      <c r="A265" s="1" t="s">
        <v>83</v>
      </c>
      <c r="B265" s="13" t="s">
        <v>120</v>
      </c>
      <c r="C265" s="13" t="s">
        <v>82</v>
      </c>
      <c r="D265" s="14">
        <v>2530800</v>
      </c>
      <c r="E265" s="14">
        <v>2530800</v>
      </c>
    </row>
    <row r="266" spans="1:5" ht="31.5">
      <c r="A266" s="1" t="s">
        <v>85</v>
      </c>
      <c r="B266" s="13" t="s">
        <v>120</v>
      </c>
      <c r="C266" s="13" t="s">
        <v>84</v>
      </c>
      <c r="D266" s="14">
        <v>6000</v>
      </c>
      <c r="E266" s="14">
        <v>6000</v>
      </c>
    </row>
    <row r="267" spans="1:5" ht="47.25">
      <c r="A267" s="10" t="s">
        <v>119</v>
      </c>
      <c r="B267" s="11" t="s">
        <v>121</v>
      </c>
      <c r="C267" s="11"/>
      <c r="D267" s="12">
        <v>290812</v>
      </c>
      <c r="E267" s="12">
        <v>290812</v>
      </c>
    </row>
    <row r="268" spans="1:5" ht="31.5">
      <c r="A268" s="1" t="s">
        <v>85</v>
      </c>
      <c r="B268" s="13" t="s">
        <v>121</v>
      </c>
      <c r="C268" s="13" t="s">
        <v>84</v>
      </c>
      <c r="D268" s="14">
        <v>290812</v>
      </c>
      <c r="E268" s="14">
        <v>290812</v>
      </c>
    </row>
    <row r="269" spans="1:5">
      <c r="A269" s="25" t="s">
        <v>252</v>
      </c>
      <c r="B269" s="25"/>
      <c r="C269" s="25"/>
      <c r="D269" s="26">
        <f>D256+D9</f>
        <v>532241128.19999999</v>
      </c>
      <c r="E269" s="26">
        <f>E256+E9</f>
        <v>520655928.19999999</v>
      </c>
    </row>
    <row r="271" spans="1:5">
      <c r="D271" s="19"/>
    </row>
    <row r="272" spans="1:5">
      <c r="D272" s="20"/>
    </row>
    <row r="273" spans="4:6">
      <c r="D273" s="20"/>
      <c r="F273" s="19"/>
    </row>
    <row r="274" spans="4:6">
      <c r="D274" s="23"/>
      <c r="E274" s="23"/>
      <c r="F274" s="23"/>
    </row>
  </sheetData>
  <mergeCells count="8">
    <mergeCell ref="D1:E1"/>
    <mergeCell ref="C2:E2"/>
    <mergeCell ref="C3:E3"/>
    <mergeCell ref="A5:E5"/>
    <mergeCell ref="A7:A8"/>
    <mergeCell ref="B7:B8"/>
    <mergeCell ref="C7:C8"/>
    <mergeCell ref="D7:E7"/>
  </mergeCells>
  <pageMargins left="0.7" right="0.7" top="0.75" bottom="0.75" header="0.3" footer="0.3"/>
  <pageSetup paperSize="9" scale="77" orientation="portrait" r:id="rId1"/>
  <colBreaks count="1" manualBreakCount="1">
    <brk id="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2021-2022</vt:lpstr>
      <vt:lpstr>'2021-2022'!Область_печати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rep:2.45.0.186</dc:description>
  <cp:lastModifiedBy>Андрей</cp:lastModifiedBy>
  <cp:lastPrinted>2019-12-18T03:57:57Z</cp:lastPrinted>
  <dcterms:created xsi:type="dcterms:W3CDTF">2018-09-26T03:31:46Z</dcterms:created>
  <dcterms:modified xsi:type="dcterms:W3CDTF">2019-12-18T03:59:02Z</dcterms:modified>
</cp:coreProperties>
</file>