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<sst xmlns="http://schemas.openxmlformats.org/spreadsheetml/2006/main" count="138" uniqueCount="135">
  <si>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</si>
  <si>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</si>
  <si>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</si>
  <si>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</si>
  <si>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</si>
  <si>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</si>
  <si>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</si>
  <si>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</si>
  <si>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</si>
  <si>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</si>
  <si>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</si>
  <si>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</si>
  <si>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</si>
  <si>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</si>
  <si>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</si>
  <si>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</si>
  <si>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</si>
  <si>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</si>
  <si>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</si>
  <si>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</si>
  <si>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</si>
  <si>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</si>
  <si>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</si>
  <si>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</si>
  <si>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</si>
  <si>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</si>
  <si>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</si>
  <si>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</si>
  <si>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</si>
  <si>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</si>
  <si>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</si>
  <si>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</si>
  <si>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</si>
  <si>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</si>
  <si>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</si>
  <si>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</si>
  <si>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</si>
  <si>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</si>
  <si>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</si>
  <si>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</si>
  <si>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</si>
  <si>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</si>
  <si>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</si>
  <si>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</si>
  <si>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</si>
  <si>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</si>
  <si>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</si>
  <si>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</si>
  <si>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</si>
  <si>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</si>
  <si>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</si>
  <si>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</si>
  <si>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</si>
  <si>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</si>
  <si>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</si>
  <si>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</si>
  <si>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</si>
  <si>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</si>
  <si>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</si>
  <si>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</si>
  <si>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</si>
  <si>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</si>
  <si>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</si>
  <si>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</si>
  <si>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</si>
  <si>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</si>
  <si>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</si>
  <si>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</si>
  <si>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</si>
  <si>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</si>
  <si>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</si>
  <si>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</si>
  <si>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</si>
  <si>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</si>
  <si>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</si>
  <si>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</si>
  <si>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</si>
  <si>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</si>
  <si>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</si>
  <si>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</si>
  <si>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</si>
  <si>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</si>
  <si>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</si>
  <si>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</si>
  <si>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</si>
  <si>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</si>
  <si>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</si>
  <si>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</si>
  <si>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</si>
  <si>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</si>
  <si>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</si>
  <si>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</si>
  <si>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</si>
  <si>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</si>
  <si>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</si>
  <si>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</si>
  <si>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</si>
  <si>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</si>
  <si>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</si>
  <si>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</si>
  <si>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</si>
  <si>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</si>
  <si>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</si>
  <si>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</si>
  <si>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</si>
  <si>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</si>
  <si>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</si>
  <si>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</si>
  <si>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</si>
  <si>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</si>
  <si>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</si>
  <si>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</si>
  <si>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</si>
  <si>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</si>
  <si>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</si>
  <si>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</si>
  <si>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</si>
  <si>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</si>
  <si>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</si>
  <si>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</si>
  <si>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</si>
  <si>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</si>
  <si>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>С. Н. Бессонов</t>
  </si>
  <si>
    <t>по расходам  по состоянию на 01 августа 2016 года</t>
  </si>
  <si>
    <t xml:space="preserve">Национальная оборона </t>
  </si>
  <si>
    <t>Мобилизационная и вневойсковая подготовка</t>
  </si>
  <si>
    <t>по доходам по состоянию на 01.09.2016 года.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</si>
  <si>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</si>
  <si>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</si>
  <si>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</si>
  <si>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</si>
  <si>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</si>
  <si>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</si>
  <si>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 xml:space="preserve">Приложение №2 </t>
  </si>
  <si>
    <t xml:space="preserve">Приложение  №3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</si>
</sst>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9"/>
      <color indexed="17"/>
      <name val="Arial Cyr"/>
      <family val="0"/>
    </font>
    <font>
      <sz val="8"/>
      <color indexed="8"/>
      <name val="Arial Cyr"/>
      <family val="0"/>
    </font>
    <font>
      <sz val="11"/>
      <name val="Times New Roman"/>
      <family val="1"/>
    </font>
    <font>
      <sz val="9"/>
      <color indexed="12"/>
      <name val="Arial"/>
      <family val="2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16" fillId="0" borderId="1">
      <alignment horizontal="right" wrapText="1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0" fillId="0" borderId="0" xfId="0" applyAlignment="1">
      <alignment wrapText="1"/>
    </xf>
    <xf numFmtId="180" fontId="0" fillId="0" borderId="17" xfId="0" applyNumberFormat="1" applyBorder="1" applyAlignment="1">
      <alignment horizontal="center"/>
    </xf>
    <xf numFmtId="0" fontId="4" fillId="0" borderId="18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180" fontId="0" fillId="0" borderId="20" xfId="0" applyNumberFormat="1" applyBorder="1" applyAlignment="1">
      <alignment horizontal="center"/>
    </xf>
    <xf numFmtId="0" fontId="9" fillId="0" borderId="21" xfId="0" applyFont="1" applyBorder="1" applyAlignment="1">
      <alignment vertical="center"/>
    </xf>
    <xf numFmtId="180" fontId="0" fillId="0" borderId="20" xfId="0" applyNumberFormat="1" applyFont="1" applyBorder="1" applyAlignment="1">
      <alignment horizontal="center" wrapText="1"/>
    </xf>
    <xf numFmtId="180" fontId="0" fillId="0" borderId="17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180" fontId="0" fillId="0" borderId="23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15" fillId="0" borderId="0" xfId="0" applyFont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7" fillId="0" borderId="12" xfId="0" applyNumberFormat="1" applyFont="1" applyBorder="1" applyAlignment="1">
      <alignment horizontal="left" wrapText="1"/>
    </xf>
    <xf numFmtId="180" fontId="0" fillId="0" borderId="18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3" fillId="0" borderId="13" xfId="0" applyFont="1" applyBorder="1" applyAlignment="1">
      <alignment wrapText="1"/>
    </xf>
    <xf numFmtId="0" fontId="0" fillId="0" borderId="29" xfId="0" applyFont="1" applyBorder="1" applyAlignment="1">
      <alignment/>
    </xf>
    <xf numFmtId="0" fontId="11" fillId="0" borderId="19" xfId="0" applyNumberFormat="1" applyFont="1" applyBorder="1" applyAlignment="1">
      <alignment horizontal="left" vertical="center" wrapText="1"/>
    </xf>
    <xf numFmtId="180" fontId="0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180" fontId="1" fillId="0" borderId="34" xfId="0" applyNumberFormat="1" applyFont="1" applyBorder="1" applyAlignment="1">
      <alignment horizontal="center"/>
    </xf>
    <xf numFmtId="180" fontId="1" fillId="0" borderId="35" xfId="0" applyNumberFormat="1" applyFont="1" applyBorder="1" applyAlignment="1">
      <alignment horizontal="center"/>
    </xf>
    <xf numFmtId="180" fontId="1" fillId="0" borderId="3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/>
    </xf>
    <xf numFmtId="180" fontId="0" fillId="0" borderId="37" xfId="0" applyNumberFormat="1" applyFont="1" applyBorder="1" applyAlignment="1">
      <alignment horizontal="center"/>
    </xf>
    <xf numFmtId="180" fontId="0" fillId="0" borderId="38" xfId="0" applyNumberFormat="1" applyFont="1" applyBorder="1" applyAlignment="1">
      <alignment horizontal="center"/>
    </xf>
    <xf numFmtId="180" fontId="3" fillId="0" borderId="39" xfId="0" applyNumberFormat="1" applyFont="1" applyBorder="1" applyAlignment="1">
      <alignment horizontal="center" vertic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0" fillId="0" borderId="3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7" xfId="0" applyFont="1" applyBorder="1" applyAlignment="1">
      <alignment/>
    </xf>
    <xf numFmtId="0" fontId="1" fillId="0" borderId="25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23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4" fillId="0" borderId="2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25" xfId="0" applyFont="1" applyBorder="1" applyAlignment="1">
      <alignment/>
    </xf>
    <xf numFmtId="180" fontId="0" fillId="0" borderId="24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180" fontId="0" fillId="0" borderId="23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8" xfId="0" applyFont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17" fillId="0" borderId="55" xfId="53" applyNumberFormat="1" applyFont="1" applyFill="1" applyBorder="1" applyAlignment="1">
      <alignment horizontal="left" vertical="top" wrapText="1"/>
      <protection/>
    </xf>
    <xf numFmtId="0" fontId="17" fillId="0" borderId="56" xfId="53" applyNumberFormat="1" applyFont="1" applyFill="1" applyBorder="1" applyAlignment="1">
      <alignment horizontal="left" vertical="top" wrapText="1"/>
      <protection/>
    </xf>
    <xf numFmtId="0" fontId="4" fillId="0" borderId="36" xfId="0" applyFont="1" applyBorder="1" applyAlignment="1">
      <alignment horizontal="left" vertical="center" wrapText="1"/>
    </xf>
    <xf numFmtId="0" fontId="17" fillId="0" borderId="57" xfId="53" applyNumberFormat="1" applyFont="1" applyFill="1" applyBorder="1" applyAlignment="1">
      <alignment horizontal="left" vertical="top" wrapText="1"/>
      <protection/>
    </xf>
    <xf numFmtId="0" fontId="0" fillId="0" borderId="25" xfId="0" applyFont="1" applyBorder="1" applyAlignment="1">
      <alignment wrapText="1"/>
    </xf>
    <xf numFmtId="2" fontId="0" fillId="0" borderId="1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41" xfId="0" applyFont="1" applyBorder="1" applyAlignment="1">
      <alignment/>
    </xf>
    <xf numFmtId="0" fontId="17" fillId="0" borderId="58" xfId="53" applyNumberFormat="1" applyFont="1" applyFill="1" applyBorder="1" applyAlignment="1">
      <alignment horizontal="left" vertical="top" wrapText="1"/>
      <protection/>
    </xf>
    <xf numFmtId="0" fontId="9" fillId="0" borderId="37" xfId="0" applyFont="1" applyBorder="1" applyAlignment="1">
      <alignment/>
    </xf>
    <xf numFmtId="0" fontId="9" fillId="0" borderId="40" xfId="0" applyFont="1" applyBorder="1" applyAlignment="1">
      <alignment/>
    </xf>
    <xf numFmtId="0" fontId="5" fillId="0" borderId="59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18" xfId="0" applyFont="1" applyBorder="1" applyAlignment="1">
      <alignment wrapText="1"/>
    </xf>
    <xf numFmtId="0" fontId="13" fillId="0" borderId="18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left" vertical="center" wrapText="1"/>
    </xf>
    <xf numFmtId="49" fontId="11" fillId="0" borderId="3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right" vertical="center" wrapText="1"/>
    </xf>
    <xf numFmtId="2" fontId="0" fillId="0" borderId="28" xfId="0" applyNumberFormat="1" applyFont="1" applyBorder="1" applyAlignment="1">
      <alignment/>
    </xf>
    <xf numFmtId="2" fontId="0" fillId="0" borderId="28" xfId="0" applyNumberFormat="1" applyFont="1" applyBorder="1" applyAlignment="1">
      <alignment horizontal="right" vertical="center" wrapText="1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right" wrapText="1"/>
    </xf>
    <xf numFmtId="2" fontId="0" fillId="0" borderId="28" xfId="0" applyNumberFormat="1" applyFont="1" applyBorder="1" applyAlignment="1">
      <alignment horizontal="right" wrapText="1"/>
    </xf>
    <xf numFmtId="2" fontId="0" fillId="0" borderId="18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 horizontal="right" vertical="center" wrapText="1"/>
    </xf>
    <xf numFmtId="2" fontId="0" fillId="0" borderId="31" xfId="0" applyNumberFormat="1" applyFont="1" applyBorder="1" applyAlignment="1">
      <alignment/>
    </xf>
    <xf numFmtId="2" fontId="0" fillId="0" borderId="31" xfId="0" applyNumberFormat="1" applyFont="1" applyBorder="1" applyAlignment="1">
      <alignment horizontal="right" vertical="center" wrapText="1"/>
    </xf>
    <xf numFmtId="2" fontId="12" fillId="0" borderId="32" xfId="0" applyNumberFormat="1" applyFont="1" applyBorder="1" applyAlignment="1">
      <alignment/>
    </xf>
    <xf numFmtId="2" fontId="12" fillId="0" borderId="32" xfId="0" applyNumberFormat="1" applyFont="1" applyBorder="1" applyAlignment="1">
      <alignment horizontal="right" vertical="center" wrapText="1"/>
    </xf>
    <xf numFmtId="2" fontId="12" fillId="0" borderId="60" xfId="0" applyNumberFormat="1" applyFont="1" applyBorder="1" applyAlignment="1">
      <alignment horizontal="right" vertical="center" wrapText="1"/>
    </xf>
    <xf numFmtId="2" fontId="0" fillId="0" borderId="18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31" xfId="0" applyNumberFormat="1" applyFont="1" applyBorder="1" applyAlignment="1">
      <alignment horizontal="right" wrapText="1"/>
    </xf>
    <xf numFmtId="2" fontId="12" fillId="0" borderId="32" xfId="0" applyNumberFormat="1" applyFont="1" applyFill="1" applyBorder="1" applyAlignment="1">
      <alignment/>
    </xf>
    <xf numFmtId="2" fontId="12" fillId="0" borderId="32" xfId="0" applyNumberFormat="1" applyFont="1" applyBorder="1" applyAlignment="1">
      <alignment horizontal="right" wrapText="1"/>
    </xf>
    <xf numFmtId="2" fontId="12" fillId="0" borderId="60" xfId="0" applyNumberFormat="1" applyFont="1" applyBorder="1" applyAlignment="1">
      <alignment horizontal="right" wrapText="1"/>
    </xf>
    <xf numFmtId="2" fontId="12" fillId="0" borderId="33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31">
      <selection activeCell="B2" sqref="B2:G2"/>
    </sheetView>
  </sheetViews>
  <sheetFormatPr defaultColWidth="9.140625" defaultRowHeight="12.75"/>
  <cols>
    <col min="1" max="1" width="11.7109375" style="51" customWidth="1"/>
    <col min="2" max="2" width="47.57421875" style="51" customWidth="1"/>
    <col min="3" max="3" width="11.00390625" style="51" customWidth="1"/>
    <col min="4" max="4" width="9.8515625" style="51" customWidth="1"/>
    <col min="5" max="5" width="10.140625" style="51" customWidth="1"/>
    <col min="6" max="6" width="7.7109375" style="51" customWidth="1"/>
    <col min="7" max="7" width="7.28125" style="51" customWidth="1"/>
    <col min="8" max="9" width="9.140625" style="51" customWidth="1"/>
    <col min="10" max="10" width="9.57421875" style="51" bestFit="1" customWidth="1"/>
    <col min="11" max="16384" width="9.140625" style="51" customWidth="1"/>
  </cols>
  <sheetData>
    <row r="1" spans="2:7" ht="12.75">
      <c r="B1" s="27"/>
      <c r="C1" s="31"/>
      <c r="D1" s="31"/>
      <c r="E1" s="27" t="s">
        <v>134</v>
      </c>
      <c r="F1" s="27"/>
      <c r="G1" s="27"/>
    </row>
    <row r="2" spans="2:7" ht="12.75">
      <c r="B2" s="230"/>
      <c r="C2" s="230"/>
      <c r="D2" s="230"/>
      <c r="E2" s="230"/>
      <c r="F2" s="230"/>
      <c r="G2" s="230"/>
    </row>
    <row r="3" spans="2:7" ht="9" customHeight="1">
      <c r="B3" s="1"/>
      <c r="C3" s="1"/>
      <c r="D3" s="1"/>
      <c r="E3" s="1"/>
      <c r="F3" s="1"/>
      <c r="G3" s="1"/>
    </row>
    <row r="4" spans="1:7" ht="12.75">
      <c r="A4" s="231" t="s">
        <v>132</v>
      </c>
      <c r="B4" s="231"/>
      <c r="C4" s="231"/>
      <c r="D4" s="231"/>
      <c r="E4" s="231"/>
      <c r="F4" s="231"/>
      <c r="G4" s="231"/>
    </row>
    <row r="5" spans="1:7" ht="12.75" customHeight="1">
      <c r="A5" s="232" t="s">
        <v>126</v>
      </c>
      <c r="B5" s="232"/>
      <c r="C5" s="232"/>
      <c r="D5" s="232"/>
      <c r="E5" s="232"/>
      <c r="F5" s="232"/>
      <c r="G5" s="232"/>
    </row>
    <row r="6" ht="8.25" customHeight="1"/>
    <row r="7" spans="5:7" ht="11.25" customHeight="1" thickBot="1">
      <c r="E7" s="233" t="s">
        <v>0</v>
      </c>
      <c r="F7" s="233"/>
      <c r="G7" s="233"/>
    </row>
    <row r="8" spans="1:7" ht="12.75">
      <c r="A8" s="224" t="s">
        <v>1</v>
      </c>
      <c r="B8" s="224" t="s">
        <v>2</v>
      </c>
      <c r="C8" s="224" t="s">
        <v>92</v>
      </c>
      <c r="D8" s="224" t="s">
        <v>94</v>
      </c>
      <c r="E8" s="227" t="s">
        <v>3</v>
      </c>
      <c r="F8" s="224" t="s">
        <v>93</v>
      </c>
      <c r="G8" s="236" t="s">
        <v>95</v>
      </c>
    </row>
    <row r="9" spans="1:7" ht="12.75">
      <c r="A9" s="225"/>
      <c r="B9" s="225"/>
      <c r="C9" s="225"/>
      <c r="D9" s="225"/>
      <c r="E9" s="228"/>
      <c r="F9" s="225"/>
      <c r="G9" s="237"/>
    </row>
    <row r="10" spans="1:7" ht="30.75" customHeight="1" thickBot="1">
      <c r="A10" s="225"/>
      <c r="B10" s="226"/>
      <c r="C10" s="226"/>
      <c r="D10" s="226"/>
      <c r="E10" s="229"/>
      <c r="F10" s="226"/>
      <c r="G10" s="238"/>
    </row>
    <row r="11" spans="1:10" ht="16.5" customHeight="1" thickBot="1">
      <c r="A11" s="29" t="s">
        <v>4</v>
      </c>
      <c r="B11" s="30" t="s">
        <v>5</v>
      </c>
      <c r="C11" s="198">
        <f>C16+C17+C18+C19+C20+C21+C22+C23+C24+C25+C26+C27+C28+C14+C12+C15+C13</f>
        <v>201615</v>
      </c>
      <c r="D11" s="199">
        <f>D16+D17+D18+D19+D20+D21+D22+D23+D24+D25+D26+D27+D28+D14+D12+D15+D13</f>
        <v>134410</v>
      </c>
      <c r="E11" s="199">
        <f>E16+E17+E18+E19+E20+E21+E22+E23+E24+E25+E26+E27+E28+E14+E12+E15+E13</f>
        <v>140322.193</v>
      </c>
      <c r="F11" s="200">
        <f>E11/D11*100</f>
        <v>104.39862584629121</v>
      </c>
      <c r="G11" s="200">
        <f>E11/C11*100</f>
        <v>69.59908389752746</v>
      </c>
      <c r="J11" s="52"/>
    </row>
    <row r="12" spans="1:7" ht="13.5" customHeight="1">
      <c r="A12" s="58" t="s">
        <v>6</v>
      </c>
      <c r="B12" s="62" t="s">
        <v>7</v>
      </c>
      <c r="C12" s="201">
        <v>148413</v>
      </c>
      <c r="D12" s="201">
        <f aca="true" t="shared" si="0" ref="D12:D20">C12/12*8</f>
        <v>98942</v>
      </c>
      <c r="E12" s="201">
        <v>101280</v>
      </c>
      <c r="F12" s="202">
        <f aca="true" t="shared" si="1" ref="F12:F42">E12/D12*100</f>
        <v>102.3630005457743</v>
      </c>
      <c r="G12" s="202">
        <f aca="true" t="shared" si="2" ref="G12:G42">E12/C12*100</f>
        <v>68.24200036384953</v>
      </c>
    </row>
    <row r="13" spans="1:7" ht="40.5" customHeight="1">
      <c r="A13" s="57" t="s">
        <v>119</v>
      </c>
      <c r="B13" s="53" t="s">
        <v>120</v>
      </c>
      <c r="C13" s="203">
        <v>6530</v>
      </c>
      <c r="D13" s="204">
        <f t="shared" si="0"/>
        <v>4353.333333333333</v>
      </c>
      <c r="E13" s="203">
        <v>4785.98</v>
      </c>
      <c r="F13" s="205">
        <f t="shared" si="1"/>
        <v>109.93828483920367</v>
      </c>
      <c r="G13" s="205">
        <f t="shared" si="2"/>
        <v>73.29218989280244</v>
      </c>
    </row>
    <row r="14" spans="1:7" ht="29.25" customHeight="1">
      <c r="A14" s="57" t="s">
        <v>116</v>
      </c>
      <c r="B14" s="59" t="s">
        <v>115</v>
      </c>
      <c r="C14" s="201">
        <v>918</v>
      </c>
      <c r="D14" s="201">
        <f t="shared" si="0"/>
        <v>612</v>
      </c>
      <c r="E14" s="201">
        <v>800.4</v>
      </c>
      <c r="F14" s="206">
        <f t="shared" si="1"/>
        <v>130.7843137254902</v>
      </c>
      <c r="G14" s="206">
        <f t="shared" si="2"/>
        <v>87.18954248366013</v>
      </c>
    </row>
    <row r="15" spans="1:10" ht="39" customHeight="1">
      <c r="A15" s="64" t="s">
        <v>117</v>
      </c>
      <c r="B15" s="37" t="s">
        <v>118</v>
      </c>
      <c r="C15" s="204">
        <v>614</v>
      </c>
      <c r="D15" s="204">
        <f t="shared" si="0"/>
        <v>409.3333333333333</v>
      </c>
      <c r="E15" s="207">
        <v>233.3</v>
      </c>
      <c r="F15" s="205">
        <f t="shared" si="1"/>
        <v>56.99511400651467</v>
      </c>
      <c r="G15" s="205">
        <f t="shared" si="2"/>
        <v>37.99674267100978</v>
      </c>
      <c r="J15" s="52"/>
    </row>
    <row r="16" spans="1:7" ht="24.75" customHeight="1">
      <c r="A16" s="65" t="s">
        <v>8</v>
      </c>
      <c r="B16" s="4" t="s">
        <v>9</v>
      </c>
      <c r="C16" s="204">
        <v>4650</v>
      </c>
      <c r="D16" s="204">
        <f t="shared" si="0"/>
        <v>3100</v>
      </c>
      <c r="E16" s="207">
        <f>3115.9</f>
        <v>3115.9</v>
      </c>
      <c r="F16" s="205">
        <f t="shared" si="1"/>
        <v>100.51290322580645</v>
      </c>
      <c r="G16" s="205">
        <f t="shared" si="2"/>
        <v>67.00860215053763</v>
      </c>
    </row>
    <row r="17" spans="1:7" ht="15" customHeight="1">
      <c r="A17" s="66" t="s">
        <v>10</v>
      </c>
      <c r="B17" s="55" t="s">
        <v>11</v>
      </c>
      <c r="C17" s="204">
        <v>0</v>
      </c>
      <c r="D17" s="204">
        <f t="shared" si="0"/>
        <v>0</v>
      </c>
      <c r="E17" s="204">
        <v>38.5</v>
      </c>
      <c r="F17" s="208">
        <v>0</v>
      </c>
      <c r="G17" s="208">
        <v>0</v>
      </c>
    </row>
    <row r="18" spans="1:7" ht="18" customHeight="1">
      <c r="A18" s="66" t="s">
        <v>12</v>
      </c>
      <c r="B18" s="55" t="s">
        <v>13</v>
      </c>
      <c r="C18" s="204">
        <v>3441</v>
      </c>
      <c r="D18" s="204">
        <f t="shared" si="0"/>
        <v>2294</v>
      </c>
      <c r="E18" s="204">
        <v>210.07</v>
      </c>
      <c r="F18" s="208">
        <f t="shared" si="1"/>
        <v>9.157367044463818</v>
      </c>
      <c r="G18" s="208">
        <f t="shared" si="2"/>
        <v>6.104911362975879</v>
      </c>
    </row>
    <row r="19" spans="1:7" ht="12.75">
      <c r="A19" s="65" t="s">
        <v>14</v>
      </c>
      <c r="B19" s="54" t="s">
        <v>15</v>
      </c>
      <c r="C19" s="204">
        <f>25591</f>
        <v>25591</v>
      </c>
      <c r="D19" s="204">
        <f t="shared" si="0"/>
        <v>17060.666666666668</v>
      </c>
      <c r="E19" s="204">
        <v>20000.64</v>
      </c>
      <c r="F19" s="208">
        <f t="shared" si="1"/>
        <v>117.23246453831425</v>
      </c>
      <c r="G19" s="208">
        <f t="shared" si="2"/>
        <v>78.15497635887616</v>
      </c>
    </row>
    <row r="20" spans="1:7" ht="12.75">
      <c r="A20" s="65" t="s">
        <v>16</v>
      </c>
      <c r="B20" s="54" t="s">
        <v>17</v>
      </c>
      <c r="C20" s="204">
        <v>1335</v>
      </c>
      <c r="D20" s="204">
        <f t="shared" si="0"/>
        <v>890</v>
      </c>
      <c r="E20" s="204">
        <v>1198.65</v>
      </c>
      <c r="F20" s="208">
        <f t="shared" si="1"/>
        <v>134.6797752808989</v>
      </c>
      <c r="G20" s="208">
        <f t="shared" si="2"/>
        <v>89.7865168539326</v>
      </c>
    </row>
    <row r="21" spans="1:7" ht="25.5">
      <c r="A21" s="65" t="s">
        <v>18</v>
      </c>
      <c r="B21" s="55" t="s">
        <v>96</v>
      </c>
      <c r="C21" s="204">
        <v>0</v>
      </c>
      <c r="D21" s="204">
        <f aca="true" t="shared" si="3" ref="D21:D28">C21/12*8</f>
        <v>0</v>
      </c>
      <c r="E21" s="204">
        <f>-20.592</f>
        <v>-20.592</v>
      </c>
      <c r="F21" s="205">
        <v>0</v>
      </c>
      <c r="G21" s="205">
        <v>0</v>
      </c>
    </row>
    <row r="22" spans="1:7" ht="24" customHeight="1">
      <c r="A22" s="67" t="s">
        <v>19</v>
      </c>
      <c r="B22" s="4" t="s">
        <v>97</v>
      </c>
      <c r="C22" s="204">
        <v>7987</v>
      </c>
      <c r="D22" s="204">
        <f t="shared" si="3"/>
        <v>5324.666666666667</v>
      </c>
      <c r="E22" s="204">
        <v>3680.97</v>
      </c>
      <c r="F22" s="205">
        <f t="shared" si="1"/>
        <v>69.13052460247901</v>
      </c>
      <c r="G22" s="205">
        <f t="shared" si="2"/>
        <v>46.08701640165268</v>
      </c>
    </row>
    <row r="23" spans="1:7" ht="15" customHeight="1">
      <c r="A23" s="67" t="s">
        <v>20</v>
      </c>
      <c r="B23" s="5" t="s">
        <v>21</v>
      </c>
      <c r="C23" s="204">
        <v>214</v>
      </c>
      <c r="D23" s="204">
        <f t="shared" si="3"/>
        <v>142.66666666666666</v>
      </c>
      <c r="E23" s="204">
        <v>121.69</v>
      </c>
      <c r="F23" s="208">
        <f t="shared" si="1"/>
        <v>85.29672897196262</v>
      </c>
      <c r="G23" s="208">
        <f t="shared" si="2"/>
        <v>56.86448598130841</v>
      </c>
    </row>
    <row r="24" spans="1:7" ht="25.5">
      <c r="A24" s="68" t="s">
        <v>22</v>
      </c>
      <c r="B24" s="6" t="s">
        <v>23</v>
      </c>
      <c r="C24" s="204">
        <v>227</v>
      </c>
      <c r="D24" s="204">
        <f t="shared" si="3"/>
        <v>151.33333333333334</v>
      </c>
      <c r="E24" s="204">
        <f>314.82</f>
        <v>314.82</v>
      </c>
      <c r="F24" s="205">
        <f t="shared" si="1"/>
        <v>208.03083700440527</v>
      </c>
      <c r="G24" s="205">
        <f t="shared" si="2"/>
        <v>138.68722466960352</v>
      </c>
    </row>
    <row r="25" spans="1:7" ht="25.5">
      <c r="A25" s="68" t="s">
        <v>24</v>
      </c>
      <c r="B25" s="7" t="s">
        <v>25</v>
      </c>
      <c r="C25" s="204">
        <f>1450</f>
        <v>1450</v>
      </c>
      <c r="D25" s="204">
        <f t="shared" si="3"/>
        <v>966.6666666666666</v>
      </c>
      <c r="E25" s="204">
        <v>4004.44</v>
      </c>
      <c r="F25" s="205">
        <f t="shared" si="1"/>
        <v>414.25241379310347</v>
      </c>
      <c r="G25" s="205">
        <f t="shared" si="2"/>
        <v>276.168275862069</v>
      </c>
    </row>
    <row r="26" spans="1:7" ht="12.75">
      <c r="A26" s="69" t="s">
        <v>26</v>
      </c>
      <c r="B26" s="7" t="s">
        <v>27</v>
      </c>
      <c r="C26" s="204">
        <v>0</v>
      </c>
      <c r="D26" s="204">
        <f t="shared" si="3"/>
        <v>0</v>
      </c>
      <c r="E26" s="204">
        <v>0</v>
      </c>
      <c r="F26" s="208">
        <v>0</v>
      </c>
      <c r="G26" s="208">
        <v>0</v>
      </c>
    </row>
    <row r="27" spans="1:7" ht="15.75" customHeight="1">
      <c r="A27" s="68" t="s">
        <v>28</v>
      </c>
      <c r="B27" s="7" t="s">
        <v>29</v>
      </c>
      <c r="C27" s="204">
        <v>245</v>
      </c>
      <c r="D27" s="204">
        <f t="shared" si="3"/>
        <v>163.33333333333334</v>
      </c>
      <c r="E27" s="204">
        <v>557.44</v>
      </c>
      <c r="F27" s="208">
        <f t="shared" si="1"/>
        <v>341.28979591836736</v>
      </c>
      <c r="G27" s="208">
        <f t="shared" si="2"/>
        <v>227.52653061224493</v>
      </c>
    </row>
    <row r="28" spans="1:7" ht="13.5" thickBot="1">
      <c r="A28" s="69" t="s">
        <v>30</v>
      </c>
      <c r="B28" s="60" t="s">
        <v>31</v>
      </c>
      <c r="C28" s="209">
        <v>0</v>
      </c>
      <c r="D28" s="204">
        <f t="shared" si="3"/>
        <v>0</v>
      </c>
      <c r="E28" s="209">
        <f>-0.015</f>
        <v>-0.015</v>
      </c>
      <c r="F28" s="210">
        <v>0</v>
      </c>
      <c r="G28" s="210">
        <v>0</v>
      </c>
    </row>
    <row r="29" spans="1:7" s="189" customFormat="1" ht="15" customHeight="1" thickBot="1">
      <c r="A29" s="194" t="s">
        <v>32</v>
      </c>
      <c r="B29" s="63" t="s">
        <v>33</v>
      </c>
      <c r="C29" s="211">
        <f>C30</f>
        <v>246423.9</v>
      </c>
      <c r="D29" s="211">
        <f>D30</f>
        <v>164282.6</v>
      </c>
      <c r="E29" s="211">
        <f>E30+E40</f>
        <v>142139</v>
      </c>
      <c r="F29" s="212">
        <f t="shared" si="1"/>
        <v>86.52103144216125</v>
      </c>
      <c r="G29" s="213">
        <f t="shared" si="2"/>
        <v>57.680687628107506</v>
      </c>
    </row>
    <row r="30" spans="1:7" ht="28.5" customHeight="1">
      <c r="A30" s="192" t="s">
        <v>34</v>
      </c>
      <c r="B30" s="193" t="s">
        <v>35</v>
      </c>
      <c r="C30" s="201">
        <f>C31+C33+C36+C37+C38+C39+C40+C41</f>
        <v>246423.9</v>
      </c>
      <c r="D30" s="201">
        <f>D31+D33+D36+D37+D38+D39+D40+D41</f>
        <v>164282.6</v>
      </c>
      <c r="E30" s="201">
        <f>E31+E33+E36+E37+E38+E39</f>
        <v>143768.94</v>
      </c>
      <c r="F30" s="206">
        <f t="shared" si="1"/>
        <v>87.51318764129616</v>
      </c>
      <c r="G30" s="206">
        <f t="shared" si="2"/>
        <v>58.34212509419744</v>
      </c>
    </row>
    <row r="31" spans="1:7" ht="28.5">
      <c r="A31" s="71" t="s">
        <v>36</v>
      </c>
      <c r="B31" s="190" t="s">
        <v>98</v>
      </c>
      <c r="C31" s="204">
        <f>1750</f>
        <v>1750</v>
      </c>
      <c r="D31" s="204">
        <f>C31/12*8</f>
        <v>1166.6666666666667</v>
      </c>
      <c r="E31" s="204">
        <v>876</v>
      </c>
      <c r="F31" s="214">
        <f>F32</f>
        <v>75.08571428571427</v>
      </c>
      <c r="G31" s="214">
        <f>G32</f>
        <v>50.05714285714286</v>
      </c>
    </row>
    <row r="32" spans="1:7" ht="14.25">
      <c r="A32" s="71" t="s">
        <v>100</v>
      </c>
      <c r="B32" s="191" t="s">
        <v>99</v>
      </c>
      <c r="C32" s="204">
        <v>1750</v>
      </c>
      <c r="D32" s="204">
        <f>C32/12*8</f>
        <v>1166.6666666666667</v>
      </c>
      <c r="E32" s="204">
        <v>876</v>
      </c>
      <c r="F32" s="205">
        <f t="shared" si="1"/>
        <v>75.08571428571427</v>
      </c>
      <c r="G32" s="205">
        <f t="shared" si="2"/>
        <v>50.05714285714286</v>
      </c>
    </row>
    <row r="33" spans="1:7" ht="29.25" customHeight="1">
      <c r="A33" s="70" t="s">
        <v>37</v>
      </c>
      <c r="B33" s="7" t="s">
        <v>101</v>
      </c>
      <c r="C33" s="204">
        <v>48527.7</v>
      </c>
      <c r="D33" s="204">
        <f>C33/12*8</f>
        <v>32351.8</v>
      </c>
      <c r="E33" s="204">
        <v>29716.9</v>
      </c>
      <c r="F33" s="205">
        <f t="shared" si="1"/>
        <v>91.85547635680241</v>
      </c>
      <c r="G33" s="205">
        <f t="shared" si="2"/>
        <v>61.23698423786828</v>
      </c>
    </row>
    <row r="34" spans="1:7" ht="33.75">
      <c r="A34" s="70" t="s">
        <v>102</v>
      </c>
      <c r="B34" s="32" t="s">
        <v>103</v>
      </c>
      <c r="C34" s="204">
        <v>0</v>
      </c>
      <c r="D34" s="204">
        <f>C34/12*8</f>
        <v>0</v>
      </c>
      <c r="E34" s="204">
        <v>0</v>
      </c>
      <c r="F34" s="205">
        <v>0</v>
      </c>
      <c r="G34" s="205">
        <v>0</v>
      </c>
    </row>
    <row r="35" spans="1:7" ht="12.75" customHeight="1" hidden="1">
      <c r="A35" s="68"/>
      <c r="B35" s="8"/>
      <c r="C35" s="204"/>
      <c r="D35" s="204">
        <f>C35/12*7</f>
        <v>0</v>
      </c>
      <c r="E35" s="204"/>
      <c r="F35" s="205" t="e">
        <f t="shared" si="1"/>
        <v>#DIV/0!</v>
      </c>
      <c r="G35" s="205" t="e">
        <f t="shared" si="2"/>
        <v>#DIV/0!</v>
      </c>
    </row>
    <row r="36" spans="1:7" ht="17.25" customHeight="1">
      <c r="A36" s="71" t="s">
        <v>38</v>
      </c>
      <c r="B36" s="8" t="s">
        <v>39</v>
      </c>
      <c r="C36" s="204">
        <v>165191.3</v>
      </c>
      <c r="D36" s="204">
        <f aca="true" t="shared" si="4" ref="D36:D41">C36/12*8</f>
        <v>110127.53333333333</v>
      </c>
      <c r="E36" s="204">
        <v>112735.64</v>
      </c>
      <c r="F36" s="205">
        <f t="shared" si="1"/>
        <v>102.36826031395117</v>
      </c>
      <c r="G36" s="205">
        <f t="shared" si="2"/>
        <v>68.24550687596744</v>
      </c>
    </row>
    <row r="37" spans="1:7" ht="15" customHeight="1">
      <c r="A37" s="72" t="s">
        <v>40</v>
      </c>
      <c r="B37" s="56" t="s">
        <v>41</v>
      </c>
      <c r="C37" s="204">
        <v>30954.9</v>
      </c>
      <c r="D37" s="204">
        <f t="shared" si="4"/>
        <v>20636.600000000002</v>
      </c>
      <c r="E37" s="204">
        <v>440.4</v>
      </c>
      <c r="F37" s="205">
        <f t="shared" si="1"/>
        <v>2.134072473178721</v>
      </c>
      <c r="G37" s="205">
        <f t="shared" si="2"/>
        <v>1.4227149821191474</v>
      </c>
    </row>
    <row r="38" spans="1:7" ht="24.75" customHeight="1">
      <c r="A38" s="73" t="s">
        <v>42</v>
      </c>
      <c r="B38" s="33" t="s">
        <v>104</v>
      </c>
      <c r="C38" s="204">
        <v>0</v>
      </c>
      <c r="D38" s="204">
        <f t="shared" si="4"/>
        <v>0</v>
      </c>
      <c r="E38" s="204">
        <v>0</v>
      </c>
      <c r="F38" s="205">
        <v>0</v>
      </c>
      <c r="G38" s="205">
        <v>0</v>
      </c>
    </row>
    <row r="39" spans="1:7" ht="26.25" customHeight="1">
      <c r="A39" s="70" t="s">
        <v>42</v>
      </c>
      <c r="B39" s="195" t="s">
        <v>43</v>
      </c>
      <c r="C39" s="215">
        <v>0</v>
      </c>
      <c r="D39" s="204">
        <f t="shared" si="4"/>
        <v>0</v>
      </c>
      <c r="E39" s="204">
        <v>0</v>
      </c>
      <c r="F39" s="205">
        <v>0</v>
      </c>
      <c r="G39" s="205">
        <v>0</v>
      </c>
    </row>
    <row r="40" spans="1:7" ht="53.25" customHeight="1" thickBot="1">
      <c r="A40" s="73" t="s">
        <v>105</v>
      </c>
      <c r="B40" s="196" t="s">
        <v>106</v>
      </c>
      <c r="C40" s="216">
        <v>0</v>
      </c>
      <c r="D40" s="209">
        <f t="shared" si="4"/>
        <v>0</v>
      </c>
      <c r="E40" s="209">
        <f>-1629.94</f>
        <v>-1629.94</v>
      </c>
      <c r="F40" s="217">
        <v>0</v>
      </c>
      <c r="G40" s="217">
        <v>0</v>
      </c>
    </row>
    <row r="41" spans="1:7" ht="27" customHeight="1" thickBot="1">
      <c r="A41" s="197" t="s">
        <v>44</v>
      </c>
      <c r="B41" s="61" t="s">
        <v>45</v>
      </c>
      <c r="C41" s="211">
        <v>0</v>
      </c>
      <c r="D41" s="211">
        <f t="shared" si="4"/>
        <v>0</v>
      </c>
      <c r="E41" s="218">
        <v>0</v>
      </c>
      <c r="F41" s="219">
        <v>0</v>
      </c>
      <c r="G41" s="220">
        <v>0</v>
      </c>
    </row>
    <row r="42" spans="1:10" ht="18" customHeight="1" thickBot="1">
      <c r="A42" s="234" t="s">
        <v>46</v>
      </c>
      <c r="B42" s="235"/>
      <c r="C42" s="221">
        <f>C30+C11</f>
        <v>448038.9</v>
      </c>
      <c r="D42" s="211">
        <f>D30+D11</f>
        <v>298692.6</v>
      </c>
      <c r="E42" s="211">
        <f>E29+E11</f>
        <v>282461.19299999997</v>
      </c>
      <c r="F42" s="219">
        <f t="shared" si="1"/>
        <v>94.56584896981043</v>
      </c>
      <c r="G42" s="220">
        <f t="shared" si="2"/>
        <v>63.04389931320694</v>
      </c>
      <c r="J42" s="52"/>
    </row>
    <row r="43" ht="10.5" customHeight="1">
      <c r="A43" s="9"/>
    </row>
    <row r="44" ht="12.75" hidden="1"/>
    <row r="45" spans="1:2" ht="14.25" customHeight="1">
      <c r="A45" s="222" t="s">
        <v>121</v>
      </c>
      <c r="B45" s="222"/>
    </row>
    <row r="46" spans="1:2" ht="12.75">
      <c r="A46" s="222"/>
      <c r="B46" s="222"/>
    </row>
    <row r="47" spans="1:7" ht="12.75">
      <c r="A47" s="222"/>
      <c r="B47" s="222"/>
      <c r="E47" s="223" t="s">
        <v>122</v>
      </c>
      <c r="F47" s="223"/>
      <c r="G47" s="223"/>
    </row>
    <row r="51" ht="12.75">
      <c r="E51" s="52"/>
    </row>
  </sheetData>
  <sheetProtection/>
  <mergeCells count="14">
    <mergeCell ref="B2:G2"/>
    <mergeCell ref="A4:G4"/>
    <mergeCell ref="A5:G5"/>
    <mergeCell ref="E7:G7"/>
    <mergeCell ref="A42:B42"/>
    <mergeCell ref="F8:F10"/>
    <mergeCell ref="G8:G10"/>
    <mergeCell ref="A8:A10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5.8515625" style="0" customWidth="1"/>
    <col min="2" max="2" width="52.0039062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6.421875" style="0" customWidth="1"/>
  </cols>
  <sheetData>
    <row r="1" spans="2:7" ht="11.25" customHeight="1">
      <c r="B1" s="36"/>
      <c r="C1" s="241" t="s">
        <v>133</v>
      </c>
      <c r="D1" s="241"/>
      <c r="E1" s="241"/>
      <c r="F1" s="241"/>
      <c r="G1" s="241"/>
    </row>
    <row r="2" spans="2:7" ht="11.25" customHeight="1">
      <c r="B2" s="242"/>
      <c r="C2" s="242"/>
      <c r="D2" s="242"/>
      <c r="E2" s="242"/>
      <c r="F2" s="242"/>
      <c r="G2" s="242"/>
    </row>
    <row r="3" spans="1:7" ht="12.75">
      <c r="A3" s="231" t="s">
        <v>47</v>
      </c>
      <c r="B3" s="231"/>
      <c r="C3" s="231"/>
      <c r="D3" s="231"/>
      <c r="E3" s="231"/>
      <c r="F3" s="231"/>
      <c r="G3" s="231"/>
    </row>
    <row r="4" spans="1:7" ht="12.75">
      <c r="A4" s="232" t="s">
        <v>123</v>
      </c>
      <c r="B4" s="232"/>
      <c r="C4" s="232"/>
      <c r="D4" s="232"/>
      <c r="E4" s="232"/>
      <c r="F4" s="232"/>
      <c r="G4" s="232"/>
    </row>
    <row r="5" spans="5:7" ht="12.75" customHeight="1" thickBot="1">
      <c r="E5" s="239" t="s">
        <v>48</v>
      </c>
      <c r="F5" s="239"/>
      <c r="G5" s="239"/>
    </row>
    <row r="6" spans="1:7" s="14" customFormat="1" ht="57" customHeight="1" thickBot="1">
      <c r="A6" s="10" t="s">
        <v>49</v>
      </c>
      <c r="B6" s="2" t="s">
        <v>50</v>
      </c>
      <c r="C6" s="11" t="s">
        <v>90</v>
      </c>
      <c r="D6" s="12" t="s">
        <v>51</v>
      </c>
      <c r="E6" s="11" t="s">
        <v>52</v>
      </c>
      <c r="F6" s="11" t="s">
        <v>53</v>
      </c>
      <c r="G6" s="13" t="s">
        <v>91</v>
      </c>
    </row>
    <row r="7" spans="1:7" ht="12" customHeight="1" thickBot="1">
      <c r="A7" s="15">
        <v>100</v>
      </c>
      <c r="B7" s="23" t="s">
        <v>54</v>
      </c>
      <c r="C7" s="128">
        <f>SUM(C8:C15)</f>
        <v>46113</v>
      </c>
      <c r="D7" s="129"/>
      <c r="E7" s="128">
        <f>SUM(E8:E15)</f>
        <v>28622</v>
      </c>
      <c r="F7" s="129"/>
      <c r="G7" s="130">
        <f aca="true" t="shared" si="0" ref="G7:G18">E7/C7*100</f>
        <v>62.06926463253313</v>
      </c>
    </row>
    <row r="8" spans="1:7" s="17" customFormat="1" ht="12.75" customHeight="1">
      <c r="A8" s="24">
        <v>102</v>
      </c>
      <c r="B8" s="16" t="s">
        <v>88</v>
      </c>
      <c r="C8" s="176">
        <v>1252</v>
      </c>
      <c r="D8" s="131"/>
      <c r="E8" s="176">
        <v>851</v>
      </c>
      <c r="F8" s="131"/>
      <c r="G8" s="176">
        <f t="shared" si="0"/>
        <v>67.97124600638978</v>
      </c>
    </row>
    <row r="9" spans="1:7" ht="23.25" customHeight="1">
      <c r="A9" s="25">
        <v>103</v>
      </c>
      <c r="B9" s="170" t="s">
        <v>55</v>
      </c>
      <c r="C9" s="132">
        <v>1426</v>
      </c>
      <c r="D9" s="133"/>
      <c r="E9" s="132">
        <v>891</v>
      </c>
      <c r="F9" s="133"/>
      <c r="G9" s="134">
        <f t="shared" si="0"/>
        <v>62.48246844319776</v>
      </c>
    </row>
    <row r="10" spans="1:7" ht="24" customHeight="1">
      <c r="A10" s="25">
        <v>104</v>
      </c>
      <c r="B10" s="170" t="s">
        <v>89</v>
      </c>
      <c r="C10" s="132">
        <v>25960</v>
      </c>
      <c r="D10" s="133"/>
      <c r="E10" s="132">
        <v>16637</v>
      </c>
      <c r="F10" s="133"/>
      <c r="G10" s="134">
        <f t="shared" si="0"/>
        <v>64.08705701078581</v>
      </c>
    </row>
    <row r="11" spans="1:7" ht="24" customHeight="1">
      <c r="A11" s="120">
        <v>105</v>
      </c>
      <c r="B11" s="171" t="s">
        <v>127</v>
      </c>
      <c r="C11" s="135">
        <v>10</v>
      </c>
      <c r="D11" s="136"/>
      <c r="E11" s="135">
        <v>4</v>
      </c>
      <c r="F11" s="136"/>
      <c r="G11" s="137">
        <f t="shared" si="0"/>
        <v>40</v>
      </c>
    </row>
    <row r="12" spans="1:7" ht="45" customHeight="1">
      <c r="A12" s="120">
        <v>106</v>
      </c>
      <c r="B12" s="172" t="s">
        <v>128</v>
      </c>
      <c r="C12" s="135">
        <v>5960</v>
      </c>
      <c r="D12" s="136"/>
      <c r="E12" s="135">
        <v>3366</v>
      </c>
      <c r="F12" s="136"/>
      <c r="G12" s="137">
        <f t="shared" si="0"/>
        <v>56.47651006711409</v>
      </c>
    </row>
    <row r="13" spans="1:7" ht="18" customHeight="1">
      <c r="A13" s="120">
        <v>107</v>
      </c>
      <c r="B13" s="173" t="s">
        <v>129</v>
      </c>
      <c r="C13" s="135">
        <v>1585</v>
      </c>
      <c r="D13" s="136"/>
      <c r="E13" s="135">
        <v>500</v>
      </c>
      <c r="F13" s="136"/>
      <c r="G13" s="137">
        <f t="shared" si="0"/>
        <v>31.545741324921135</v>
      </c>
    </row>
    <row r="14" spans="1:7" ht="16.5" customHeight="1">
      <c r="A14" s="124">
        <v>113</v>
      </c>
      <c r="B14" s="174" t="s">
        <v>57</v>
      </c>
      <c r="C14" s="132">
        <v>9820</v>
      </c>
      <c r="D14" s="133"/>
      <c r="E14" s="132">
        <v>6373</v>
      </c>
      <c r="F14" s="133"/>
      <c r="G14" s="134">
        <f t="shared" si="0"/>
        <v>64.89816700610997</v>
      </c>
    </row>
    <row r="15" spans="1:7" ht="14.25" customHeight="1" thickBot="1">
      <c r="A15" s="123">
        <v>111</v>
      </c>
      <c r="B15" s="175" t="s">
        <v>130</v>
      </c>
      <c r="C15" s="128">
        <v>100</v>
      </c>
      <c r="D15" s="140"/>
      <c r="E15" s="128">
        <v>0</v>
      </c>
      <c r="F15" s="140"/>
      <c r="G15" s="177">
        <f t="shared" si="0"/>
        <v>0</v>
      </c>
    </row>
    <row r="16" spans="1:7" ht="15" customHeight="1" thickBot="1">
      <c r="A16" s="121">
        <v>200</v>
      </c>
      <c r="B16" s="122" t="s">
        <v>124</v>
      </c>
      <c r="C16" s="141">
        <v>850</v>
      </c>
      <c r="D16" s="142"/>
      <c r="E16" s="141">
        <v>510</v>
      </c>
      <c r="F16" s="142"/>
      <c r="G16" s="130">
        <f t="shared" si="0"/>
        <v>60</v>
      </c>
    </row>
    <row r="17" spans="1:7" ht="15" customHeight="1" thickBot="1">
      <c r="A17" s="121">
        <v>203</v>
      </c>
      <c r="B17" s="122" t="s">
        <v>125</v>
      </c>
      <c r="C17" s="141">
        <v>850</v>
      </c>
      <c r="D17" s="142"/>
      <c r="E17" s="141">
        <v>510</v>
      </c>
      <c r="F17" s="142"/>
      <c r="G17" s="130">
        <f>E17/C17*100</f>
        <v>60</v>
      </c>
    </row>
    <row r="18" spans="1:7" ht="23.25" customHeight="1" thickBot="1">
      <c r="A18" s="20">
        <v>300</v>
      </c>
      <c r="B18" s="21" t="s">
        <v>58</v>
      </c>
      <c r="C18" s="141">
        <v>6566</v>
      </c>
      <c r="D18" s="142"/>
      <c r="E18" s="141">
        <f>SUM(E19:E21)</f>
        <v>4118</v>
      </c>
      <c r="F18" s="142"/>
      <c r="G18" s="130">
        <f t="shared" si="0"/>
        <v>62.7170271093512</v>
      </c>
    </row>
    <row r="19" spans="1:7" ht="37.5" customHeight="1">
      <c r="A19" s="22">
        <v>309</v>
      </c>
      <c r="B19" s="19" t="s">
        <v>107</v>
      </c>
      <c r="C19" s="143">
        <v>5562</v>
      </c>
      <c r="D19" s="144"/>
      <c r="E19" s="143">
        <v>3597</v>
      </c>
      <c r="F19" s="144"/>
      <c r="G19" s="145">
        <f aca="true" t="shared" si="1" ref="G19:G57">E19/C19*100</f>
        <v>64.67098166127292</v>
      </c>
    </row>
    <row r="20" spans="1:7" ht="20.25" customHeight="1">
      <c r="A20" s="18">
        <v>310</v>
      </c>
      <c r="B20" s="19" t="s">
        <v>59</v>
      </c>
      <c r="C20" s="132">
        <v>599</v>
      </c>
      <c r="D20" s="133"/>
      <c r="E20" s="132">
        <v>157</v>
      </c>
      <c r="F20" s="133"/>
      <c r="G20" s="134">
        <f t="shared" si="1"/>
        <v>26.21035058430718</v>
      </c>
    </row>
    <row r="21" spans="1:7" ht="24" customHeight="1" thickBot="1">
      <c r="A21" s="34">
        <v>314</v>
      </c>
      <c r="B21" s="35" t="s">
        <v>108</v>
      </c>
      <c r="C21" s="139">
        <v>405</v>
      </c>
      <c r="D21" s="140"/>
      <c r="E21" s="139">
        <v>364</v>
      </c>
      <c r="F21" s="140"/>
      <c r="G21" s="137">
        <f t="shared" si="1"/>
        <v>89.87654320987654</v>
      </c>
    </row>
    <row r="22" spans="1:7" ht="17.25" customHeight="1" thickBot="1">
      <c r="A22" s="20">
        <v>400</v>
      </c>
      <c r="B22" s="26" t="s">
        <v>60</v>
      </c>
      <c r="C22" s="141">
        <f>SUM(C23:C29)</f>
        <v>56851</v>
      </c>
      <c r="D22" s="142"/>
      <c r="E22" s="141">
        <v>9784</v>
      </c>
      <c r="F22" s="142"/>
      <c r="G22" s="130">
        <f t="shared" si="1"/>
        <v>17.209899562012982</v>
      </c>
    </row>
    <row r="23" spans="1:7" ht="15" customHeight="1">
      <c r="A23" s="80">
        <v>405</v>
      </c>
      <c r="B23" s="107" t="s">
        <v>61</v>
      </c>
      <c r="C23" s="178">
        <v>494</v>
      </c>
      <c r="D23" s="144"/>
      <c r="E23" s="143">
        <v>87</v>
      </c>
      <c r="F23" s="144"/>
      <c r="G23" s="145">
        <f t="shared" si="1"/>
        <v>17.611336032388664</v>
      </c>
    </row>
    <row r="24" spans="1:7" ht="13.5" customHeight="1">
      <c r="A24" s="80">
        <v>406</v>
      </c>
      <c r="B24" s="108" t="s">
        <v>62</v>
      </c>
      <c r="C24" s="143">
        <v>835</v>
      </c>
      <c r="D24" s="144"/>
      <c r="E24" s="143">
        <v>605</v>
      </c>
      <c r="F24" s="144"/>
      <c r="G24" s="134">
        <f t="shared" si="1"/>
        <v>72.45508982035929</v>
      </c>
    </row>
    <row r="25" spans="1:7" ht="12" customHeight="1">
      <c r="A25" s="80">
        <v>407</v>
      </c>
      <c r="B25" s="109" t="s">
        <v>63</v>
      </c>
      <c r="C25" s="143">
        <v>354</v>
      </c>
      <c r="D25" s="144"/>
      <c r="E25" s="143">
        <v>111</v>
      </c>
      <c r="F25" s="144"/>
      <c r="G25" s="134">
        <f t="shared" si="1"/>
        <v>31.35593220338983</v>
      </c>
    </row>
    <row r="26" spans="1:7" ht="12.75" customHeight="1">
      <c r="A26" s="81">
        <v>408</v>
      </c>
      <c r="B26" s="110" t="s">
        <v>64</v>
      </c>
      <c r="C26" s="139">
        <v>325</v>
      </c>
      <c r="D26" s="140"/>
      <c r="E26" s="139">
        <v>14</v>
      </c>
      <c r="F26" s="140"/>
      <c r="G26" s="134">
        <f t="shared" si="1"/>
        <v>4.3076923076923075</v>
      </c>
    </row>
    <row r="27" spans="1:8" ht="12" customHeight="1">
      <c r="A27" s="82">
        <v>409</v>
      </c>
      <c r="B27" s="111" t="s">
        <v>109</v>
      </c>
      <c r="C27" s="132">
        <v>53646</v>
      </c>
      <c r="D27" s="147"/>
      <c r="E27" s="138">
        <v>8500</v>
      </c>
      <c r="F27" s="138"/>
      <c r="G27" s="134">
        <f t="shared" si="1"/>
        <v>15.844610968198932</v>
      </c>
      <c r="H27" s="3"/>
    </row>
    <row r="28" spans="1:8" ht="12" customHeight="1">
      <c r="A28" s="82">
        <v>410</v>
      </c>
      <c r="B28" s="111" t="s">
        <v>110</v>
      </c>
      <c r="C28" s="132">
        <v>80</v>
      </c>
      <c r="D28" s="147"/>
      <c r="E28" s="138">
        <v>39</v>
      </c>
      <c r="F28" s="138"/>
      <c r="G28" s="134">
        <f t="shared" si="1"/>
        <v>48.75</v>
      </c>
      <c r="H28" s="3"/>
    </row>
    <row r="29" spans="1:7" ht="12" customHeight="1" thickBot="1">
      <c r="A29" s="81">
        <v>412</v>
      </c>
      <c r="B29" s="112" t="s">
        <v>65</v>
      </c>
      <c r="C29" s="128">
        <v>1117</v>
      </c>
      <c r="D29" s="140"/>
      <c r="E29" s="139">
        <v>427</v>
      </c>
      <c r="F29" s="140"/>
      <c r="G29" s="137">
        <f t="shared" si="1"/>
        <v>38.22739480752014</v>
      </c>
    </row>
    <row r="30" spans="1:7" s="27" customFormat="1" ht="15.75" customHeight="1" thickBot="1">
      <c r="A30" s="83">
        <v>500</v>
      </c>
      <c r="B30" s="113" t="s">
        <v>66</v>
      </c>
      <c r="C30" s="148">
        <f>SUM(C31:C34)</f>
        <v>50588</v>
      </c>
      <c r="D30" s="142"/>
      <c r="E30" s="148">
        <f>SUM(E31:E34)</f>
        <v>6418</v>
      </c>
      <c r="F30" s="142"/>
      <c r="G30" s="130">
        <f t="shared" si="1"/>
        <v>12.686803194433462</v>
      </c>
    </row>
    <row r="31" spans="1:7" ht="12" customHeight="1">
      <c r="A31" s="84">
        <v>501</v>
      </c>
      <c r="B31" s="42" t="s">
        <v>67</v>
      </c>
      <c r="C31" s="146">
        <v>1307</v>
      </c>
      <c r="D31" s="144"/>
      <c r="E31" s="143">
        <v>1208</v>
      </c>
      <c r="F31" s="144"/>
      <c r="G31" s="145">
        <f t="shared" si="1"/>
        <v>92.42540168324408</v>
      </c>
    </row>
    <row r="32" spans="1:7" ht="12" customHeight="1">
      <c r="A32" s="85">
        <v>502</v>
      </c>
      <c r="B32" s="43" t="s">
        <v>68</v>
      </c>
      <c r="C32" s="149">
        <v>40178</v>
      </c>
      <c r="D32" s="133"/>
      <c r="E32" s="132">
        <v>0</v>
      </c>
      <c r="F32" s="133"/>
      <c r="G32" s="134">
        <f t="shared" si="1"/>
        <v>0</v>
      </c>
    </row>
    <row r="33" spans="1:7" ht="12" customHeight="1">
      <c r="A33" s="86">
        <v>503</v>
      </c>
      <c r="B33" s="44" t="s">
        <v>69</v>
      </c>
      <c r="C33" s="150">
        <v>8451</v>
      </c>
      <c r="D33" s="136"/>
      <c r="E33" s="135">
        <v>5042</v>
      </c>
      <c r="F33" s="136"/>
      <c r="G33" s="134">
        <f t="shared" si="1"/>
        <v>59.66157851141877</v>
      </c>
    </row>
    <row r="34" spans="1:7" ht="12" customHeight="1" thickBot="1">
      <c r="A34" s="86">
        <v>505</v>
      </c>
      <c r="B34" s="44" t="s">
        <v>70</v>
      </c>
      <c r="C34" s="150">
        <v>652</v>
      </c>
      <c r="D34" s="136"/>
      <c r="E34" s="135">
        <v>168</v>
      </c>
      <c r="F34" s="136"/>
      <c r="G34" s="137">
        <f t="shared" si="1"/>
        <v>25.766871165644172</v>
      </c>
    </row>
    <row r="35" spans="1:7" s="27" customFormat="1" ht="12" customHeight="1" thickBot="1">
      <c r="A35" s="83">
        <v>600</v>
      </c>
      <c r="B35" s="113" t="s">
        <v>71</v>
      </c>
      <c r="C35" s="148">
        <v>228</v>
      </c>
      <c r="D35" s="142"/>
      <c r="E35" s="141">
        <v>7</v>
      </c>
      <c r="F35" s="142"/>
      <c r="G35" s="130">
        <f t="shared" si="1"/>
        <v>3.070175438596491</v>
      </c>
    </row>
    <row r="36" spans="1:7" s="27" customFormat="1" ht="12" customHeight="1" thickBot="1">
      <c r="A36" s="87">
        <v>700</v>
      </c>
      <c r="B36" s="114" t="s">
        <v>72</v>
      </c>
      <c r="C36" s="151">
        <f>SUM(C37:C40)</f>
        <v>274569</v>
      </c>
      <c r="D36" s="152"/>
      <c r="E36" s="151">
        <f>SUM(E37:E40)</f>
        <v>179817</v>
      </c>
      <c r="F36" s="126"/>
      <c r="G36" s="74">
        <f t="shared" si="1"/>
        <v>65.4906416966227</v>
      </c>
    </row>
    <row r="37" spans="1:7" s="27" customFormat="1" ht="12" customHeight="1">
      <c r="A37" s="88">
        <v>701</v>
      </c>
      <c r="B37" s="42" t="s">
        <v>73</v>
      </c>
      <c r="C37" s="153">
        <v>97268</v>
      </c>
      <c r="D37" s="127"/>
      <c r="E37" s="154">
        <v>67282</v>
      </c>
      <c r="F37" s="127"/>
      <c r="G37" s="164">
        <f t="shared" si="1"/>
        <v>69.17177283381997</v>
      </c>
    </row>
    <row r="38" spans="1:7" s="27" customFormat="1" ht="12" customHeight="1">
      <c r="A38" s="89">
        <v>702</v>
      </c>
      <c r="B38" s="43" t="s">
        <v>74</v>
      </c>
      <c r="C38" s="155">
        <v>160507</v>
      </c>
      <c r="D38" s="54"/>
      <c r="E38" s="156">
        <v>99644</v>
      </c>
      <c r="F38" s="54"/>
      <c r="G38" s="39">
        <f t="shared" si="1"/>
        <v>62.08078152354726</v>
      </c>
    </row>
    <row r="39" spans="1:7" s="27" customFormat="1" ht="12" customHeight="1">
      <c r="A39" s="89">
        <v>707</v>
      </c>
      <c r="B39" s="45" t="s">
        <v>75</v>
      </c>
      <c r="C39" s="155">
        <v>5999</v>
      </c>
      <c r="D39" s="54"/>
      <c r="E39" s="156">
        <v>5671</v>
      </c>
      <c r="F39" s="54"/>
      <c r="G39" s="39">
        <f t="shared" si="1"/>
        <v>94.53242207034506</v>
      </c>
    </row>
    <row r="40" spans="1:7" s="27" customFormat="1" ht="12" customHeight="1" thickBot="1">
      <c r="A40" s="90">
        <v>709</v>
      </c>
      <c r="B40" s="115" t="s">
        <v>76</v>
      </c>
      <c r="C40" s="157">
        <v>10795</v>
      </c>
      <c r="D40" s="60"/>
      <c r="E40" s="158">
        <v>7220</v>
      </c>
      <c r="F40" s="60"/>
      <c r="G40" s="75">
        <f t="shared" si="1"/>
        <v>66.88281611857342</v>
      </c>
    </row>
    <row r="41" spans="1:8" s="27" customFormat="1" ht="12" customHeight="1" thickBot="1">
      <c r="A41" s="91">
        <v>800</v>
      </c>
      <c r="B41" s="116" t="s">
        <v>77</v>
      </c>
      <c r="C41" s="159">
        <f>SUM(C42:C43)</f>
        <v>26243</v>
      </c>
      <c r="D41" s="160"/>
      <c r="E41" s="159">
        <f>SUM(E42:E43)</f>
        <v>16276</v>
      </c>
      <c r="F41" s="160"/>
      <c r="G41" s="161">
        <f t="shared" si="1"/>
        <v>62.02034828335176</v>
      </c>
      <c r="H41" s="125"/>
    </row>
    <row r="42" spans="1:8" s="27" customFormat="1" ht="12" customHeight="1">
      <c r="A42" s="88">
        <v>801</v>
      </c>
      <c r="B42" s="42" t="s">
        <v>78</v>
      </c>
      <c r="C42" s="153">
        <v>23838</v>
      </c>
      <c r="D42" s="127"/>
      <c r="E42" s="154">
        <v>14765</v>
      </c>
      <c r="F42" s="127"/>
      <c r="G42" s="162">
        <f t="shared" si="1"/>
        <v>61.93892105042369</v>
      </c>
      <c r="H42" s="125"/>
    </row>
    <row r="43" spans="1:8" s="27" customFormat="1" ht="12" customHeight="1" thickBot="1">
      <c r="A43" s="90">
        <v>804</v>
      </c>
      <c r="B43" s="44" t="s">
        <v>79</v>
      </c>
      <c r="C43" s="157">
        <v>2405</v>
      </c>
      <c r="D43" s="60"/>
      <c r="E43" s="158">
        <v>1511</v>
      </c>
      <c r="F43" s="60"/>
      <c r="G43" s="163">
        <f t="shared" si="1"/>
        <v>62.82744282744282</v>
      </c>
      <c r="H43" s="125"/>
    </row>
    <row r="44" spans="1:7" s="27" customFormat="1" ht="12" customHeight="1" thickBot="1">
      <c r="A44" s="92">
        <v>1000</v>
      </c>
      <c r="B44" s="116" t="s">
        <v>81</v>
      </c>
      <c r="C44" s="159">
        <f>SUM(C45:C47)</f>
        <v>29873</v>
      </c>
      <c r="D44" s="160"/>
      <c r="E44" s="159">
        <f>SUM(E45:E47)</f>
        <v>18871</v>
      </c>
      <c r="F44" s="160"/>
      <c r="G44" s="74">
        <f t="shared" si="1"/>
        <v>63.17075620125196</v>
      </c>
    </row>
    <row r="45" spans="1:7" s="27" customFormat="1" ht="12" customHeight="1">
      <c r="A45" s="93">
        <v>1002</v>
      </c>
      <c r="B45" s="117" t="s">
        <v>111</v>
      </c>
      <c r="C45" s="153"/>
      <c r="D45" s="127"/>
      <c r="E45" s="154"/>
      <c r="F45" s="127"/>
      <c r="G45" s="164"/>
    </row>
    <row r="46" spans="1:10" s="28" customFormat="1" ht="12" customHeight="1">
      <c r="A46" s="94">
        <v>1003</v>
      </c>
      <c r="B46" s="45" t="s">
        <v>82</v>
      </c>
      <c r="C46" s="165">
        <v>27493</v>
      </c>
      <c r="D46" s="8"/>
      <c r="E46" s="166">
        <v>18098</v>
      </c>
      <c r="F46" s="8"/>
      <c r="G46" s="39">
        <f t="shared" si="1"/>
        <v>65.82766522387516</v>
      </c>
      <c r="J46" s="38"/>
    </row>
    <row r="47" spans="1:7" s="27" customFormat="1" ht="12" customHeight="1" thickBot="1">
      <c r="A47" s="95">
        <v>1006</v>
      </c>
      <c r="B47" s="118" t="s">
        <v>83</v>
      </c>
      <c r="C47" s="167">
        <v>2380</v>
      </c>
      <c r="D47" s="168"/>
      <c r="E47" s="169">
        <v>773</v>
      </c>
      <c r="F47" s="168"/>
      <c r="G47" s="39">
        <f t="shared" si="1"/>
        <v>32.47899159663866</v>
      </c>
    </row>
    <row r="48" spans="1:7" ht="13.5" customHeight="1" hidden="1">
      <c r="A48" s="96">
        <v>1101</v>
      </c>
      <c r="B48" s="119" t="s">
        <v>84</v>
      </c>
      <c r="C48" s="102"/>
      <c r="D48" s="47"/>
      <c r="E48" s="46"/>
      <c r="F48" s="47"/>
      <c r="G48" s="39" t="e">
        <f t="shared" si="1"/>
        <v>#DIV/0!</v>
      </c>
    </row>
    <row r="49" spans="1:7" ht="13.5" customHeight="1" hidden="1">
      <c r="A49" s="94">
        <v>1102</v>
      </c>
      <c r="B49" s="45" t="s">
        <v>85</v>
      </c>
      <c r="C49" s="101"/>
      <c r="D49" s="41"/>
      <c r="E49" s="40"/>
      <c r="F49" s="41"/>
      <c r="G49" s="39" t="e">
        <f t="shared" si="1"/>
        <v>#DIV/0!</v>
      </c>
    </row>
    <row r="50" spans="1:7" ht="14.25" customHeight="1" hidden="1">
      <c r="A50" s="94">
        <v>1103</v>
      </c>
      <c r="B50" s="45" t="s">
        <v>86</v>
      </c>
      <c r="C50" s="101"/>
      <c r="D50" s="41"/>
      <c r="E50" s="40"/>
      <c r="F50" s="41"/>
      <c r="G50" s="39" t="e">
        <f t="shared" si="1"/>
        <v>#DIV/0!</v>
      </c>
    </row>
    <row r="51" spans="1:7" ht="13.5" customHeight="1" hidden="1">
      <c r="A51" s="97">
        <v>1104</v>
      </c>
      <c r="B51" s="112" t="s">
        <v>87</v>
      </c>
      <c r="C51" s="103"/>
      <c r="D51" s="49"/>
      <c r="E51" s="48"/>
      <c r="F51" s="49"/>
      <c r="G51" s="75" t="e">
        <f t="shared" si="1"/>
        <v>#DIV/0!</v>
      </c>
    </row>
    <row r="52" spans="1:7" ht="13.5" customHeight="1" thickBot="1">
      <c r="A52" s="92">
        <v>1100</v>
      </c>
      <c r="B52" s="179" t="s">
        <v>80</v>
      </c>
      <c r="C52" s="186">
        <f>SUM(C53:C54)</f>
        <v>10630</v>
      </c>
      <c r="D52" s="104"/>
      <c r="E52" s="104">
        <f>SUM(E53:E54)</f>
        <v>5927</v>
      </c>
      <c r="F52" s="76"/>
      <c r="G52" s="74">
        <f t="shared" si="1"/>
        <v>55.75729068673565</v>
      </c>
    </row>
    <row r="53" spans="1:7" ht="13.5" customHeight="1">
      <c r="A53" s="98">
        <v>1102</v>
      </c>
      <c r="B53" s="180" t="s">
        <v>112</v>
      </c>
      <c r="C53" s="40">
        <v>8663</v>
      </c>
      <c r="D53" s="105"/>
      <c r="E53" s="50">
        <v>4611</v>
      </c>
      <c r="F53" s="50"/>
      <c r="G53" s="39">
        <f t="shared" si="1"/>
        <v>53.22636500057717</v>
      </c>
    </row>
    <row r="54" spans="1:7" ht="13.5" customHeight="1">
      <c r="A54" s="98">
        <v>1105</v>
      </c>
      <c r="B54" s="181" t="s">
        <v>131</v>
      </c>
      <c r="C54" s="40">
        <v>1967</v>
      </c>
      <c r="D54" s="105"/>
      <c r="E54" s="50">
        <v>1316</v>
      </c>
      <c r="F54" s="50"/>
      <c r="G54" s="39">
        <f t="shared" si="1"/>
        <v>66.90391459074732</v>
      </c>
    </row>
    <row r="55" spans="1:7" ht="13.5" customHeight="1">
      <c r="A55" s="99">
        <v>1200</v>
      </c>
      <c r="B55" s="182" t="s">
        <v>113</v>
      </c>
      <c r="C55" s="40">
        <v>2200</v>
      </c>
      <c r="D55" s="105"/>
      <c r="E55" s="50">
        <v>1464</v>
      </c>
      <c r="F55" s="50"/>
      <c r="G55" s="39">
        <f t="shared" si="1"/>
        <v>66.54545454545455</v>
      </c>
    </row>
    <row r="56" spans="1:7" ht="13.5" customHeight="1" thickBot="1">
      <c r="A56" s="100">
        <v>1300</v>
      </c>
      <c r="B56" s="183" t="s">
        <v>56</v>
      </c>
      <c r="C56" s="187">
        <v>2669</v>
      </c>
      <c r="D56" s="106"/>
      <c r="E56" s="77">
        <v>1466</v>
      </c>
      <c r="F56" s="77"/>
      <c r="G56" s="75">
        <f t="shared" si="1"/>
        <v>54.92693892843762</v>
      </c>
    </row>
    <row r="57" spans="1:7" ht="16.5" customHeight="1" thickBot="1">
      <c r="A57" s="78"/>
      <c r="B57" s="184" t="s">
        <v>114</v>
      </c>
      <c r="C57" s="188">
        <f>C56+C55+C52+C44+C41+C36+C35+C30+C22+C18+C16+C7</f>
        <v>507380</v>
      </c>
      <c r="D57" s="185"/>
      <c r="E57" s="79">
        <f>E56+E55+E52+E44+E41+E36+E35+E30+E22+E18+E16+E7</f>
        <v>273280</v>
      </c>
      <c r="F57" s="79"/>
      <c r="G57" s="74">
        <f t="shared" si="1"/>
        <v>53.861011470692574</v>
      </c>
    </row>
    <row r="58" ht="9.75" customHeight="1"/>
    <row r="59" spans="1:2" ht="14.25" customHeight="1">
      <c r="A59" s="222" t="s">
        <v>121</v>
      </c>
      <c r="B59" s="222"/>
    </row>
    <row r="60" spans="1:2" ht="12.75">
      <c r="A60" s="222"/>
      <c r="B60" s="222"/>
    </row>
    <row r="61" spans="1:7" ht="12.75">
      <c r="A61" s="222"/>
      <c r="B61" s="222"/>
      <c r="E61" s="223" t="s">
        <v>122</v>
      </c>
      <c r="F61" s="240"/>
      <c r="G61" s="240"/>
    </row>
  </sheetData>
  <sheetProtection/>
  <mergeCells count="7">
    <mergeCell ref="E5:G5"/>
    <mergeCell ref="A59:B61"/>
    <mergeCell ref="E61:G61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2016-05-20T06:52:58Z</cp:lastPrinted>
  <dcterms:created xsi:type="dcterms:W3CDTF">1996-10-08T23:32:33Z</dcterms:created>
  <dcterms:modified xsi:type="dcterms:W3CDTF">2016-09-19T04:30:48Z</dcterms:modified>
  <cp:category/>
  <cp:version/>
  <cp:contentType/>
  <cp:contentStatus/>
</cp:coreProperties>
</file>