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<sst xmlns="http://schemas.openxmlformats.org/spreadsheetml/2006/main" count="138" uniqueCount="135">
  <si>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</si>
  <si>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</si>
  <si>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</si>
  <si>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</si>
  <si>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</si>
  <si>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</si>
  <si>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</si>
  <si>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</si>
  <si>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</si>
  <si>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</si>
  <si>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</si>
  <si>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</si>
  <si>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</si>
  <si>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</si>
  <si>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</si>
  <si>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</si>
  <si>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</si>
  <si>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</si>
  <si>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</si>
  <si>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</si>
  <si>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</si>
  <si>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</si>
  <si>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</si>
  <si>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</si>
  <si>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</si>
  <si>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</si>
  <si>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</si>
  <si>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</si>
  <si>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</si>
  <si>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</si>
  <si>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</si>
  <si>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</si>
  <si>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</si>
  <si>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</si>
  <si>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</si>
  <si>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</si>
  <si>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</si>
  <si>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</si>
  <si>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</si>
  <si>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</si>
  <si>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</si>
  <si>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</si>
  <si>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</si>
  <si>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</si>
  <si>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</si>
  <si>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</si>
  <si>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</si>
  <si>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</si>
  <si>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</si>
  <si>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</si>
  <si>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</si>
  <si>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</si>
  <si>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</si>
  <si>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</si>
  <si>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</si>
  <si>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</si>
  <si>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</si>
  <si>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</si>
  <si>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</si>
  <si>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</si>
  <si>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</si>
  <si>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</si>
  <si>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</si>
  <si>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</si>
  <si>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</si>
  <si>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</si>
  <si>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</si>
  <si>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</si>
  <si>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</si>
  <si>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</si>
  <si>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</si>
  <si>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</si>
  <si>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</si>
  <si>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</si>
  <si>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</si>
  <si>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</si>
  <si>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</si>
  <si>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</si>
  <si>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</si>
  <si>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</si>
  <si>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</si>
  <si>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</si>
  <si>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</si>
  <si>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</si>
  <si>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</si>
  <si>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</si>
  <si>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</si>
  <si>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</si>
  <si>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</si>
  <si>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</si>
  <si>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</si>
  <si>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</si>
  <si>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</si>
  <si>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</si>
  <si>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</si>
  <si>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</si>
  <si>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</si>
  <si>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</si>
  <si>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</si>
  <si>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</si>
  <si>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</si>
  <si>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</si>
  <si>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</si>
  <si>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</si>
  <si>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</si>
  <si>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</si>
  <si>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</si>
  <si>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</si>
  <si>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</si>
  <si>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</si>
  <si>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</si>
  <si>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</si>
  <si>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</si>
  <si>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</si>
  <si>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</si>
  <si>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</si>
  <si>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</si>
  <si>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</si>
  <si>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</si>
  <si>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</si>
  <si>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</si>
  <si>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</si>
  <si>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>С. Н. Бессонов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</si>
  <si>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</si>
  <si>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</si>
  <si>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</si>
  <si>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</si>
  <si>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</si>
  <si>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</si>
  <si>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</si>
  <si>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</si>
  <si>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</si>
  <si>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по расходам  по состоянию на 01 ноября 2016 года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</si>
  <si>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</si>
  <si>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по доходам по состоянию на 01 ноября  2016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</si>
</sst>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9"/>
      <color indexed="17"/>
      <name val="Arial Cyr"/>
      <family val="0"/>
    </font>
    <font>
      <sz val="8"/>
      <color indexed="8"/>
      <name val="Arial Cyr"/>
      <family val="0"/>
    </font>
    <font>
      <b/>
      <sz val="10"/>
      <name val="Arial"/>
      <family val="0"/>
    </font>
    <font>
      <sz val="11"/>
      <name val="Times New Roman"/>
      <family val="1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9"/>
      <color indexed="56"/>
      <name val="Arial Cyr"/>
      <family val="0"/>
    </font>
    <font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Arial Cyr"/>
      <family val="0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" fontId="12" fillId="0" borderId="1">
      <alignment horizontal="right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0" fillId="0" borderId="0" xfId="0" applyAlignment="1">
      <alignment wrapText="1"/>
    </xf>
    <xf numFmtId="180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180" fontId="0" fillId="0" borderId="20" xfId="0" applyNumberFormat="1" applyBorder="1" applyAlignment="1">
      <alignment horizontal="center"/>
    </xf>
    <xf numFmtId="0" fontId="8" fillId="0" borderId="21" xfId="0" applyFont="1" applyBorder="1" applyAlignment="1">
      <alignment vertical="center"/>
    </xf>
    <xf numFmtId="180" fontId="0" fillId="0" borderId="20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80" fontId="1" fillId="0" borderId="30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/>
    </xf>
    <xf numFmtId="180" fontId="1" fillId="0" borderId="3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/>
    </xf>
    <xf numFmtId="180" fontId="0" fillId="0" borderId="33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180" fontId="3" fillId="0" borderId="35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4" xfId="0" applyFont="1" applyBorder="1" applyAlignment="1">
      <alignment/>
    </xf>
    <xf numFmtId="180" fontId="0" fillId="0" borderId="23" xfId="0" applyNumberFormat="1" applyFont="1" applyBorder="1" applyAlignment="1">
      <alignment horizontal="center"/>
    </xf>
    <xf numFmtId="180" fontId="1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180" fontId="0" fillId="0" borderId="22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14" fillId="0" borderId="52" xfId="53" applyNumberFormat="1" applyFont="1" applyFill="1" applyBorder="1" applyAlignment="1">
      <alignment horizontal="left" vertical="top" wrapText="1"/>
      <protection/>
    </xf>
    <xf numFmtId="0" fontId="14" fillId="0" borderId="53" xfId="53" applyNumberFormat="1" applyFont="1" applyFill="1" applyBorder="1" applyAlignment="1">
      <alignment horizontal="left" vertical="top" wrapText="1"/>
      <protection/>
    </xf>
    <xf numFmtId="0" fontId="4" fillId="0" borderId="32" xfId="0" applyFont="1" applyBorder="1" applyAlignment="1">
      <alignment horizontal="left" vertical="center" wrapText="1"/>
    </xf>
    <xf numFmtId="0" fontId="14" fillId="0" borderId="54" xfId="53" applyNumberFormat="1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14" fillId="0" borderId="55" xfId="53" applyNumberFormat="1" applyFont="1" applyFill="1" applyBorder="1" applyAlignment="1">
      <alignment horizontal="left" vertical="top" wrapText="1"/>
      <protection/>
    </xf>
    <xf numFmtId="0" fontId="8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5" fillId="0" borderId="5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2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4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/>
    </xf>
    <xf numFmtId="0" fontId="17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2" fontId="13" fillId="0" borderId="29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 wrapText="1"/>
    </xf>
    <xf numFmtId="2" fontId="0" fillId="0" borderId="58" xfId="0" applyNumberFormat="1" applyFont="1" applyBorder="1" applyAlignment="1">
      <alignment horizontal="right" wrapText="1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horizontal="right" vertical="center" wrapText="1"/>
    </xf>
    <xf numFmtId="2" fontId="0" fillId="0" borderId="28" xfId="0" applyNumberFormat="1" applyFont="1" applyBorder="1" applyAlignment="1">
      <alignment horizontal="right" vertical="center" wrapText="1"/>
    </xf>
    <xf numFmtId="2" fontId="0" fillId="0" borderId="1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80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180" fontId="0" fillId="0" borderId="18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wrapText="1"/>
    </xf>
    <xf numFmtId="0" fontId="0" fillId="0" borderId="43" xfId="0" applyFont="1" applyBorder="1" applyAlignment="1">
      <alignment horizontal="left" wrapText="1"/>
    </xf>
    <xf numFmtId="180" fontId="0" fillId="0" borderId="6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49" fontId="37" fillId="0" borderId="2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left" vertical="center" wrapText="1"/>
    </xf>
    <xf numFmtId="2" fontId="13" fillId="0" borderId="27" xfId="0" applyNumberFormat="1" applyFont="1" applyBorder="1" applyAlignment="1">
      <alignment horizontal="right" vertical="center" wrapText="1"/>
    </xf>
    <xf numFmtId="2" fontId="13" fillId="0" borderId="61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1" fillId="0" borderId="58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38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left" wrapText="1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2" fontId="13" fillId="0" borderId="27" xfId="0" applyNumberFormat="1" applyFont="1" applyFill="1" applyBorder="1" applyAlignment="1">
      <alignment/>
    </xf>
    <xf numFmtId="2" fontId="13" fillId="0" borderId="27" xfId="0" applyNumberFormat="1" applyFont="1" applyBorder="1" applyAlignment="1">
      <alignment horizontal="right" wrapText="1"/>
    </xf>
    <xf numFmtId="2" fontId="13" fillId="0" borderId="61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9" fillId="0" borderId="0" xfId="0" applyFont="1" applyAlignment="1">
      <alignment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1" max="1" width="11.7109375" style="151" customWidth="1"/>
    <col min="2" max="2" width="47.57421875" style="151" customWidth="1"/>
    <col min="3" max="3" width="11.00390625" style="151" customWidth="1"/>
    <col min="4" max="4" width="9.8515625" style="151" customWidth="1"/>
    <col min="5" max="5" width="10.140625" style="151" customWidth="1"/>
    <col min="6" max="6" width="7.7109375" style="151" customWidth="1"/>
    <col min="7" max="7" width="7.28125" style="151" customWidth="1"/>
    <col min="8" max="8" width="9.140625" style="151" customWidth="1"/>
    <col min="9" max="10" width="9.57421875" style="151" bestFit="1" customWidth="1"/>
    <col min="11" max="16384" width="9.140625" style="151" customWidth="1"/>
  </cols>
  <sheetData>
    <row r="1" spans="2:7" ht="12.75">
      <c r="B1" s="152"/>
      <c r="C1" s="153"/>
      <c r="D1" s="153"/>
      <c r="E1" s="152" t="s">
        <v>131</v>
      </c>
      <c r="F1" s="152"/>
      <c r="G1" s="152"/>
    </row>
    <row r="2" spans="2:7" ht="12.75">
      <c r="B2" s="166"/>
      <c r="C2" s="166"/>
      <c r="D2" s="166"/>
      <c r="E2" s="166"/>
      <c r="F2" s="166"/>
      <c r="G2" s="166"/>
    </row>
    <row r="3" spans="2:7" ht="9" customHeight="1">
      <c r="B3" s="154"/>
      <c r="C3" s="154"/>
      <c r="D3" s="154"/>
      <c r="E3" s="154"/>
      <c r="F3" s="154"/>
      <c r="G3" s="154"/>
    </row>
    <row r="4" spans="1:7" s="175" customFormat="1" ht="12.75">
      <c r="A4" s="173" t="s">
        <v>133</v>
      </c>
      <c r="B4" s="173"/>
      <c r="C4" s="173"/>
      <c r="D4" s="173"/>
      <c r="E4" s="173"/>
      <c r="F4" s="173"/>
      <c r="G4" s="173"/>
    </row>
    <row r="5" spans="1:7" s="175" customFormat="1" ht="12.75" customHeight="1">
      <c r="A5" s="174" t="s">
        <v>134</v>
      </c>
      <c r="B5" s="174"/>
      <c r="C5" s="174"/>
      <c r="D5" s="174"/>
      <c r="E5" s="174"/>
      <c r="F5" s="174"/>
      <c r="G5" s="174"/>
    </row>
    <row r="6" ht="8.25" customHeight="1"/>
    <row r="7" spans="5:7" ht="11.25" customHeight="1" thickBot="1">
      <c r="E7" s="251" t="s">
        <v>0</v>
      </c>
      <c r="F7" s="251"/>
      <c r="G7" s="251"/>
    </row>
    <row r="8" spans="1:7" ht="12.75">
      <c r="A8" s="176" t="s">
        <v>1</v>
      </c>
      <c r="B8" s="176" t="s">
        <v>2</v>
      </c>
      <c r="C8" s="176" t="s">
        <v>92</v>
      </c>
      <c r="D8" s="176" t="s">
        <v>94</v>
      </c>
      <c r="E8" s="177" t="s">
        <v>3</v>
      </c>
      <c r="F8" s="176" t="s">
        <v>93</v>
      </c>
      <c r="G8" s="178" t="s">
        <v>95</v>
      </c>
    </row>
    <row r="9" spans="1:7" ht="12.75">
      <c r="A9" s="179"/>
      <c r="B9" s="179"/>
      <c r="C9" s="179"/>
      <c r="D9" s="179"/>
      <c r="E9" s="180"/>
      <c r="F9" s="179"/>
      <c r="G9" s="181"/>
    </row>
    <row r="10" spans="1:10" ht="30.75" customHeight="1" thickBot="1">
      <c r="A10" s="179"/>
      <c r="B10" s="182"/>
      <c r="C10" s="182"/>
      <c r="D10" s="182"/>
      <c r="E10" s="183"/>
      <c r="F10" s="182"/>
      <c r="G10" s="184"/>
      <c r="I10" s="155"/>
      <c r="J10" s="155"/>
    </row>
    <row r="11" spans="1:10" s="175" customFormat="1" ht="16.5" customHeight="1" thickBot="1">
      <c r="A11" s="203" t="s">
        <v>4</v>
      </c>
      <c r="B11" s="204" t="s">
        <v>5</v>
      </c>
      <c r="C11" s="185">
        <f>C16+C17+C18+C19+C20+C21+C22+C23+C24+C25+C26+C27+C28+C14+C12+C15+C13</f>
        <v>201615</v>
      </c>
      <c r="D11" s="194">
        <f>D16+D17+D18+D19+D20+D21+D22+D23+D24+D25+D26+D27+D28+D14+D12+D15+D13</f>
        <v>168012.5</v>
      </c>
      <c r="E11" s="194">
        <f>E16+E17+E18+E19+E20+E21+E22+E23+E24+E25+E26+E27+E28+E14+E12+E15+E13</f>
        <v>176529.598</v>
      </c>
      <c r="F11" s="205">
        <f>E11/D11*100</f>
        <v>105.06932400863032</v>
      </c>
      <c r="G11" s="205">
        <f>E11/C11*100</f>
        <v>87.55777000719192</v>
      </c>
      <c r="J11" s="206"/>
    </row>
    <row r="12" spans="1:7" s="175" customFormat="1" ht="13.5" customHeight="1">
      <c r="A12" s="207" t="s">
        <v>6</v>
      </c>
      <c r="B12" s="208" t="s">
        <v>7</v>
      </c>
      <c r="C12" s="186">
        <v>148413</v>
      </c>
      <c r="D12" s="186">
        <f>C12/12*10</f>
        <v>123677.5</v>
      </c>
      <c r="E12" s="186">
        <f>128875.07</f>
        <v>128875.07</v>
      </c>
      <c r="F12" s="195">
        <f aca="true" t="shared" si="0" ref="F12:F42">E12/D12*100</f>
        <v>104.20251864728831</v>
      </c>
      <c r="G12" s="195">
        <f aca="true" t="shared" si="1" ref="G12:G42">E12/C12*100</f>
        <v>86.83543220607359</v>
      </c>
    </row>
    <row r="13" spans="1:7" s="175" customFormat="1" ht="40.5" customHeight="1">
      <c r="A13" s="209" t="s">
        <v>119</v>
      </c>
      <c r="B13" s="210" t="s">
        <v>120</v>
      </c>
      <c r="C13" s="187">
        <v>6530</v>
      </c>
      <c r="D13" s="186">
        <f aca="true" t="shared" si="2" ref="D13:D28">C13/12*10</f>
        <v>5441.666666666666</v>
      </c>
      <c r="E13" s="187">
        <f>6212.21</f>
        <v>6212.21</v>
      </c>
      <c r="F13" s="196">
        <f t="shared" si="0"/>
        <v>114.16006125574273</v>
      </c>
      <c r="G13" s="196">
        <f t="shared" si="1"/>
        <v>95.1333843797856</v>
      </c>
    </row>
    <row r="14" spans="1:7" s="175" customFormat="1" ht="29.25" customHeight="1">
      <c r="A14" s="209" t="s">
        <v>116</v>
      </c>
      <c r="B14" s="211" t="s">
        <v>115</v>
      </c>
      <c r="C14" s="186">
        <v>918</v>
      </c>
      <c r="D14" s="186">
        <f t="shared" si="2"/>
        <v>765</v>
      </c>
      <c r="E14" s="186">
        <v>937.47</v>
      </c>
      <c r="F14" s="197">
        <f t="shared" si="0"/>
        <v>122.54509803921569</v>
      </c>
      <c r="G14" s="197">
        <f t="shared" si="1"/>
        <v>102.12091503267975</v>
      </c>
    </row>
    <row r="15" spans="1:10" s="175" customFormat="1" ht="39" customHeight="1">
      <c r="A15" s="212" t="s">
        <v>117</v>
      </c>
      <c r="B15" s="213" t="s">
        <v>118</v>
      </c>
      <c r="C15" s="188">
        <v>614</v>
      </c>
      <c r="D15" s="186">
        <f t="shared" si="2"/>
        <v>511.66666666666663</v>
      </c>
      <c r="E15" s="198">
        <v>233.29</v>
      </c>
      <c r="F15" s="196">
        <f t="shared" si="0"/>
        <v>45.59413680781759</v>
      </c>
      <c r="G15" s="196">
        <f t="shared" si="1"/>
        <v>37.995114006514655</v>
      </c>
      <c r="J15" s="206"/>
    </row>
    <row r="16" spans="1:7" s="175" customFormat="1" ht="24.75" customHeight="1">
      <c r="A16" s="214" t="s">
        <v>8</v>
      </c>
      <c r="B16" s="215" t="s">
        <v>9</v>
      </c>
      <c r="C16" s="188">
        <v>4650</v>
      </c>
      <c r="D16" s="186">
        <f t="shared" si="2"/>
        <v>3875</v>
      </c>
      <c r="E16" s="198">
        <f>4089.12</f>
        <v>4089.12</v>
      </c>
      <c r="F16" s="196">
        <f t="shared" si="0"/>
        <v>105.52567741935484</v>
      </c>
      <c r="G16" s="196">
        <f t="shared" si="1"/>
        <v>87.93806451612903</v>
      </c>
    </row>
    <row r="17" spans="1:7" s="175" customFormat="1" ht="15" customHeight="1">
      <c r="A17" s="216" t="s">
        <v>10</v>
      </c>
      <c r="B17" s="217" t="s">
        <v>11</v>
      </c>
      <c r="C17" s="188">
        <v>0</v>
      </c>
      <c r="D17" s="186">
        <f t="shared" si="2"/>
        <v>0</v>
      </c>
      <c r="E17" s="188">
        <v>38.45</v>
      </c>
      <c r="F17" s="199">
        <v>0</v>
      </c>
      <c r="G17" s="199">
        <v>0</v>
      </c>
    </row>
    <row r="18" spans="1:7" s="175" customFormat="1" ht="18" customHeight="1">
      <c r="A18" s="216" t="s">
        <v>12</v>
      </c>
      <c r="B18" s="217" t="s">
        <v>13</v>
      </c>
      <c r="C18" s="188">
        <v>3441</v>
      </c>
      <c r="D18" s="186">
        <f t="shared" si="2"/>
        <v>2867.5</v>
      </c>
      <c r="E18" s="188">
        <v>1065.83</v>
      </c>
      <c r="F18" s="199">
        <f t="shared" si="0"/>
        <v>37.169311246730594</v>
      </c>
      <c r="G18" s="199">
        <f t="shared" si="1"/>
        <v>30.974426038942166</v>
      </c>
    </row>
    <row r="19" spans="1:7" s="175" customFormat="1" ht="12.75">
      <c r="A19" s="214" t="s">
        <v>14</v>
      </c>
      <c r="B19" s="38" t="s">
        <v>15</v>
      </c>
      <c r="C19" s="188">
        <f>25591</f>
        <v>25591</v>
      </c>
      <c r="D19" s="186">
        <f t="shared" si="2"/>
        <v>21325.833333333336</v>
      </c>
      <c r="E19" s="188">
        <v>23410.26</v>
      </c>
      <c r="F19" s="199">
        <f t="shared" si="0"/>
        <v>109.77418623734904</v>
      </c>
      <c r="G19" s="199">
        <f t="shared" si="1"/>
        <v>91.47848853112421</v>
      </c>
    </row>
    <row r="20" spans="1:7" s="175" customFormat="1" ht="12.75">
      <c r="A20" s="214" t="s">
        <v>16</v>
      </c>
      <c r="B20" s="38" t="s">
        <v>17</v>
      </c>
      <c r="C20" s="188">
        <v>1335</v>
      </c>
      <c r="D20" s="186">
        <f t="shared" si="2"/>
        <v>1112.5</v>
      </c>
      <c r="E20" s="188">
        <v>1327.5</v>
      </c>
      <c r="F20" s="199">
        <f t="shared" si="0"/>
        <v>119.32584269662921</v>
      </c>
      <c r="G20" s="199">
        <f t="shared" si="1"/>
        <v>99.43820224719101</v>
      </c>
    </row>
    <row r="21" spans="1:7" s="175" customFormat="1" ht="25.5">
      <c r="A21" s="214" t="s">
        <v>18</v>
      </c>
      <c r="B21" s="217" t="s">
        <v>96</v>
      </c>
      <c r="C21" s="188">
        <v>0</v>
      </c>
      <c r="D21" s="186">
        <f t="shared" si="2"/>
        <v>0</v>
      </c>
      <c r="E21" s="188">
        <f>-20.592</f>
        <v>-20.592</v>
      </c>
      <c r="F21" s="196">
        <v>0</v>
      </c>
      <c r="G21" s="196">
        <v>0</v>
      </c>
    </row>
    <row r="22" spans="1:7" s="175" customFormat="1" ht="24" customHeight="1">
      <c r="A22" s="218" t="s">
        <v>19</v>
      </c>
      <c r="B22" s="215" t="s">
        <v>97</v>
      </c>
      <c r="C22" s="188">
        <v>7987</v>
      </c>
      <c r="D22" s="186">
        <f t="shared" si="2"/>
        <v>6655.833333333334</v>
      </c>
      <c r="E22" s="188">
        <f>4977.47</f>
        <v>4977.47</v>
      </c>
      <c r="F22" s="196">
        <f t="shared" si="0"/>
        <v>74.78357330662327</v>
      </c>
      <c r="G22" s="196">
        <f t="shared" si="1"/>
        <v>62.31964442218606</v>
      </c>
    </row>
    <row r="23" spans="1:7" s="175" customFormat="1" ht="15" customHeight="1">
      <c r="A23" s="218" t="s">
        <v>20</v>
      </c>
      <c r="B23" s="219" t="s">
        <v>21</v>
      </c>
      <c r="C23" s="188">
        <v>214</v>
      </c>
      <c r="D23" s="186">
        <f t="shared" si="2"/>
        <v>178.33333333333331</v>
      </c>
      <c r="E23" s="188">
        <v>156.14</v>
      </c>
      <c r="F23" s="199">
        <f t="shared" si="0"/>
        <v>87.55514018691589</v>
      </c>
      <c r="G23" s="199">
        <f t="shared" si="1"/>
        <v>72.96261682242991</v>
      </c>
    </row>
    <row r="24" spans="1:7" s="175" customFormat="1" ht="25.5">
      <c r="A24" s="220" t="s">
        <v>22</v>
      </c>
      <c r="B24" s="221" t="s">
        <v>23</v>
      </c>
      <c r="C24" s="188">
        <v>227</v>
      </c>
      <c r="D24" s="186">
        <f t="shared" si="2"/>
        <v>189.16666666666669</v>
      </c>
      <c r="E24" s="188">
        <v>357.02</v>
      </c>
      <c r="F24" s="196">
        <f t="shared" si="0"/>
        <v>188.73303964757707</v>
      </c>
      <c r="G24" s="196">
        <f t="shared" si="1"/>
        <v>157.27753303964758</v>
      </c>
    </row>
    <row r="25" spans="1:7" s="175" customFormat="1" ht="25.5">
      <c r="A25" s="220" t="s">
        <v>24</v>
      </c>
      <c r="B25" s="222" t="s">
        <v>25</v>
      </c>
      <c r="C25" s="188">
        <f>1450</f>
        <v>1450</v>
      </c>
      <c r="D25" s="186">
        <f t="shared" si="2"/>
        <v>1208.3333333333333</v>
      </c>
      <c r="E25" s="188">
        <v>4143.35</v>
      </c>
      <c r="F25" s="196">
        <f t="shared" si="0"/>
        <v>342.8979310344828</v>
      </c>
      <c r="G25" s="196">
        <f t="shared" si="1"/>
        <v>285.74827586206897</v>
      </c>
    </row>
    <row r="26" spans="1:7" s="175" customFormat="1" ht="12.75">
      <c r="A26" s="223" t="s">
        <v>26</v>
      </c>
      <c r="B26" s="222" t="s">
        <v>27</v>
      </c>
      <c r="C26" s="188">
        <v>0</v>
      </c>
      <c r="D26" s="186">
        <f t="shared" si="2"/>
        <v>0</v>
      </c>
      <c r="E26" s="188">
        <v>0</v>
      </c>
      <c r="F26" s="199">
        <v>0</v>
      </c>
      <c r="G26" s="199">
        <v>0</v>
      </c>
    </row>
    <row r="27" spans="1:7" s="175" customFormat="1" ht="15.75" customHeight="1">
      <c r="A27" s="220" t="s">
        <v>28</v>
      </c>
      <c r="B27" s="222" t="s">
        <v>29</v>
      </c>
      <c r="C27" s="188">
        <v>245</v>
      </c>
      <c r="D27" s="186">
        <f t="shared" si="2"/>
        <v>204.16666666666669</v>
      </c>
      <c r="E27" s="188">
        <v>727.01</v>
      </c>
      <c r="F27" s="199">
        <f t="shared" si="0"/>
        <v>356.08653061224487</v>
      </c>
      <c r="G27" s="199">
        <f t="shared" si="1"/>
        <v>296.7387755102041</v>
      </c>
    </row>
    <row r="28" spans="1:7" s="175" customFormat="1" ht="13.5" thickBot="1">
      <c r="A28" s="223" t="s">
        <v>30</v>
      </c>
      <c r="B28" s="39" t="s">
        <v>31</v>
      </c>
      <c r="C28" s="189">
        <v>0</v>
      </c>
      <c r="D28" s="186">
        <f t="shared" si="2"/>
        <v>0</v>
      </c>
      <c r="E28" s="189">
        <v>0</v>
      </c>
      <c r="F28" s="200">
        <v>0</v>
      </c>
      <c r="G28" s="200">
        <v>0</v>
      </c>
    </row>
    <row r="29" spans="1:9" s="228" customFormat="1" ht="15" customHeight="1" thickBot="1">
      <c r="A29" s="224" t="s">
        <v>32</v>
      </c>
      <c r="B29" s="225" t="s">
        <v>33</v>
      </c>
      <c r="C29" s="192">
        <f>C30</f>
        <v>247424.9</v>
      </c>
      <c r="D29" s="192">
        <f>D30</f>
        <v>206187.41666666666</v>
      </c>
      <c r="E29" s="192">
        <f>E30+E40</f>
        <v>181874.18999999997</v>
      </c>
      <c r="F29" s="226">
        <f t="shared" si="0"/>
        <v>88.20819084902125</v>
      </c>
      <c r="G29" s="227">
        <f t="shared" si="1"/>
        <v>73.5068257075177</v>
      </c>
      <c r="I29" s="229"/>
    </row>
    <row r="30" spans="1:9" s="175" customFormat="1" ht="28.5" customHeight="1">
      <c r="A30" s="230" t="s">
        <v>34</v>
      </c>
      <c r="B30" s="231" t="s">
        <v>35</v>
      </c>
      <c r="C30" s="186">
        <f>C31+C33+C36+C37+C38+C39+C40+C41</f>
        <v>247424.9</v>
      </c>
      <c r="D30" s="186">
        <f>D31+D33+D36+D37+D38+D39+D40+D41</f>
        <v>206187.41666666666</v>
      </c>
      <c r="E30" s="186">
        <f>E31+E33+E36+E37+E38+E39</f>
        <v>183504.13999999998</v>
      </c>
      <c r="F30" s="197">
        <f t="shared" si="0"/>
        <v>88.99870950741013</v>
      </c>
      <c r="G30" s="197">
        <f t="shared" si="1"/>
        <v>74.1655912561751</v>
      </c>
      <c r="I30" s="206"/>
    </row>
    <row r="31" spans="1:7" s="175" customFormat="1" ht="28.5">
      <c r="A31" s="232" t="s">
        <v>36</v>
      </c>
      <c r="B31" s="233" t="s">
        <v>98</v>
      </c>
      <c r="C31" s="188">
        <f>1750</f>
        <v>1750</v>
      </c>
      <c r="D31" s="188">
        <f>C31/12*10</f>
        <v>1458.3333333333335</v>
      </c>
      <c r="E31" s="188">
        <f>E32</f>
        <v>1460</v>
      </c>
      <c r="F31" s="201">
        <f>F32</f>
        <v>100.11428571428571</v>
      </c>
      <c r="G31" s="201">
        <f>G32</f>
        <v>83.42857142857143</v>
      </c>
    </row>
    <row r="32" spans="1:7" s="175" customFormat="1" ht="14.25">
      <c r="A32" s="232" t="s">
        <v>100</v>
      </c>
      <c r="B32" s="234" t="s">
        <v>99</v>
      </c>
      <c r="C32" s="188">
        <v>1750</v>
      </c>
      <c r="D32" s="188">
        <f aca="true" t="shared" si="3" ref="D32:D41">C32/12*10</f>
        <v>1458.3333333333335</v>
      </c>
      <c r="E32" s="188">
        <v>1460</v>
      </c>
      <c r="F32" s="196">
        <f t="shared" si="0"/>
        <v>100.11428571428571</v>
      </c>
      <c r="G32" s="196">
        <f t="shared" si="1"/>
        <v>83.42857142857143</v>
      </c>
    </row>
    <row r="33" spans="1:7" s="175" customFormat="1" ht="29.25" customHeight="1">
      <c r="A33" s="235" t="s">
        <v>37</v>
      </c>
      <c r="B33" s="222" t="s">
        <v>101</v>
      </c>
      <c r="C33" s="188">
        <v>48527.7</v>
      </c>
      <c r="D33" s="188">
        <f t="shared" si="3"/>
        <v>40439.75</v>
      </c>
      <c r="E33" s="188">
        <v>40793.84</v>
      </c>
      <c r="F33" s="196">
        <f t="shared" si="0"/>
        <v>100.87559888476065</v>
      </c>
      <c r="G33" s="196">
        <f t="shared" si="1"/>
        <v>84.06299907063388</v>
      </c>
    </row>
    <row r="34" spans="1:7" s="175" customFormat="1" ht="33.75">
      <c r="A34" s="235" t="s">
        <v>102</v>
      </c>
      <c r="B34" s="236" t="s">
        <v>103</v>
      </c>
      <c r="C34" s="188">
        <v>0</v>
      </c>
      <c r="D34" s="188">
        <f t="shared" si="3"/>
        <v>0</v>
      </c>
      <c r="E34" s="188">
        <v>0</v>
      </c>
      <c r="F34" s="196">
        <v>0</v>
      </c>
      <c r="G34" s="196">
        <v>0</v>
      </c>
    </row>
    <row r="35" spans="1:7" s="175" customFormat="1" ht="12.75" customHeight="1" hidden="1">
      <c r="A35" s="220"/>
      <c r="B35" s="2"/>
      <c r="C35" s="188"/>
      <c r="D35" s="188">
        <f t="shared" si="3"/>
        <v>0</v>
      </c>
      <c r="E35" s="188"/>
      <c r="F35" s="196" t="e">
        <f t="shared" si="0"/>
        <v>#DIV/0!</v>
      </c>
      <c r="G35" s="196" t="e">
        <f t="shared" si="1"/>
        <v>#DIV/0!</v>
      </c>
    </row>
    <row r="36" spans="1:7" s="175" customFormat="1" ht="17.25" customHeight="1">
      <c r="A36" s="232" t="s">
        <v>38</v>
      </c>
      <c r="B36" s="2" t="s">
        <v>39</v>
      </c>
      <c r="C36" s="188">
        <v>166192.3</v>
      </c>
      <c r="D36" s="188">
        <f t="shared" si="3"/>
        <v>138493.5833333333</v>
      </c>
      <c r="E36" s="188">
        <v>140466.9</v>
      </c>
      <c r="F36" s="196">
        <f t="shared" si="0"/>
        <v>101.4248433892545</v>
      </c>
      <c r="G36" s="196">
        <f t="shared" si="1"/>
        <v>84.52070282437874</v>
      </c>
    </row>
    <row r="37" spans="1:7" s="175" customFormat="1" ht="15" customHeight="1">
      <c r="A37" s="237" t="s">
        <v>40</v>
      </c>
      <c r="B37" s="238" t="s">
        <v>41</v>
      </c>
      <c r="C37" s="188">
        <v>30954.9</v>
      </c>
      <c r="D37" s="188">
        <f t="shared" si="3"/>
        <v>25795.750000000004</v>
      </c>
      <c r="E37" s="188">
        <v>783.4</v>
      </c>
      <c r="F37" s="196">
        <f t="shared" si="0"/>
        <v>3.036934378725177</v>
      </c>
      <c r="G37" s="196">
        <f t="shared" si="1"/>
        <v>2.530778648937648</v>
      </c>
    </row>
    <row r="38" spans="1:7" s="175" customFormat="1" ht="24.75" customHeight="1">
      <c r="A38" s="239" t="s">
        <v>42</v>
      </c>
      <c r="B38" s="240" t="s">
        <v>104</v>
      </c>
      <c r="C38" s="188">
        <v>0</v>
      </c>
      <c r="D38" s="188">
        <f t="shared" si="3"/>
        <v>0</v>
      </c>
      <c r="E38" s="188">
        <v>0</v>
      </c>
      <c r="F38" s="196">
        <v>0</v>
      </c>
      <c r="G38" s="196">
        <v>0</v>
      </c>
    </row>
    <row r="39" spans="1:7" s="175" customFormat="1" ht="26.25" customHeight="1">
      <c r="A39" s="235" t="s">
        <v>42</v>
      </c>
      <c r="B39" s="241" t="s">
        <v>43</v>
      </c>
      <c r="C39" s="190">
        <v>0</v>
      </c>
      <c r="D39" s="188">
        <f t="shared" si="3"/>
        <v>0</v>
      </c>
      <c r="E39" s="188">
        <v>0</v>
      </c>
      <c r="F39" s="196">
        <v>0</v>
      </c>
      <c r="G39" s="196">
        <v>0</v>
      </c>
    </row>
    <row r="40" spans="1:7" s="175" customFormat="1" ht="53.25" customHeight="1" thickBot="1">
      <c r="A40" s="239" t="s">
        <v>105</v>
      </c>
      <c r="B40" s="242" t="s">
        <v>106</v>
      </c>
      <c r="C40" s="191">
        <v>0</v>
      </c>
      <c r="D40" s="188">
        <f t="shared" si="3"/>
        <v>0</v>
      </c>
      <c r="E40" s="189">
        <f>-1629.95</f>
        <v>-1629.95</v>
      </c>
      <c r="F40" s="202">
        <v>0</v>
      </c>
      <c r="G40" s="202">
        <v>0</v>
      </c>
    </row>
    <row r="41" spans="1:7" s="175" customFormat="1" ht="27" customHeight="1" thickBot="1">
      <c r="A41" s="243" t="s">
        <v>44</v>
      </c>
      <c r="B41" s="244" t="s">
        <v>45</v>
      </c>
      <c r="C41" s="192">
        <v>0</v>
      </c>
      <c r="D41" s="188">
        <f t="shared" si="3"/>
        <v>0</v>
      </c>
      <c r="E41" s="245">
        <v>0</v>
      </c>
      <c r="F41" s="246">
        <v>0</v>
      </c>
      <c r="G41" s="247">
        <v>0</v>
      </c>
    </row>
    <row r="42" spans="1:10" s="175" customFormat="1" ht="18" customHeight="1" thickBot="1">
      <c r="A42" s="248" t="s">
        <v>46</v>
      </c>
      <c r="B42" s="249"/>
      <c r="C42" s="193">
        <f>C30+C11</f>
        <v>449039.9</v>
      </c>
      <c r="D42" s="192">
        <f>D30+D11</f>
        <v>374199.9166666666</v>
      </c>
      <c r="E42" s="192">
        <f>E29+E11</f>
        <v>358403.78799999994</v>
      </c>
      <c r="F42" s="246">
        <f t="shared" si="0"/>
        <v>95.77869262842789</v>
      </c>
      <c r="G42" s="247">
        <f t="shared" si="1"/>
        <v>79.81557719035656</v>
      </c>
      <c r="I42" s="206"/>
      <c r="J42" s="206"/>
    </row>
    <row r="43" s="175" customFormat="1" ht="10.5" customHeight="1">
      <c r="A43" s="250"/>
    </row>
    <row r="44" s="175" customFormat="1" ht="12.75" hidden="1"/>
    <row r="45" spans="1:2" s="175" customFormat="1" ht="14.25" customHeight="1">
      <c r="A45" s="168" t="s">
        <v>121</v>
      </c>
      <c r="B45" s="168"/>
    </row>
    <row r="46" spans="1:2" s="175" customFormat="1" ht="12.75">
      <c r="A46" s="168"/>
      <c r="B46" s="168"/>
    </row>
    <row r="47" spans="1:7" s="175" customFormat="1" ht="12.75">
      <c r="A47" s="168"/>
      <c r="B47" s="168"/>
      <c r="E47" s="169" t="s">
        <v>122</v>
      </c>
      <c r="F47" s="169"/>
      <c r="G47" s="169"/>
    </row>
    <row r="48" s="175" customFormat="1" ht="12.75"/>
    <row r="49" s="175" customFormat="1" ht="12.75"/>
    <row r="51" ht="12.75">
      <c r="E51" s="155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24"/>
      <c r="C1" s="171" t="s">
        <v>130</v>
      </c>
      <c r="D1" s="171"/>
      <c r="E1" s="171"/>
      <c r="F1" s="171"/>
      <c r="G1" s="171"/>
    </row>
    <row r="2" spans="2:7" ht="11.25" customHeight="1">
      <c r="B2" s="172"/>
      <c r="C2" s="172"/>
      <c r="D2" s="172"/>
      <c r="E2" s="172"/>
      <c r="F2" s="172"/>
      <c r="G2" s="172"/>
    </row>
    <row r="3" spans="1:7" ht="12.75">
      <c r="A3" s="173" t="s">
        <v>47</v>
      </c>
      <c r="B3" s="173"/>
      <c r="C3" s="173"/>
      <c r="D3" s="173"/>
      <c r="E3" s="173"/>
      <c r="F3" s="173"/>
      <c r="G3" s="173"/>
    </row>
    <row r="4" spans="1:7" ht="12.75">
      <c r="A4" s="174" t="s">
        <v>132</v>
      </c>
      <c r="B4" s="174"/>
      <c r="C4" s="174"/>
      <c r="D4" s="174"/>
      <c r="E4" s="174"/>
      <c r="F4" s="174"/>
      <c r="G4" s="174"/>
    </row>
    <row r="5" spans="5:7" ht="12.75" customHeight="1" thickBot="1">
      <c r="E5" s="167" t="s">
        <v>48</v>
      </c>
      <c r="F5" s="167"/>
      <c r="G5" s="167"/>
    </row>
    <row r="6" spans="1:7" s="7" customFormat="1" ht="57" customHeight="1" thickBot="1">
      <c r="A6" s="3" t="s">
        <v>49</v>
      </c>
      <c r="B6" s="1" t="s">
        <v>50</v>
      </c>
      <c r="C6" s="4" t="s">
        <v>90</v>
      </c>
      <c r="D6" s="5" t="s">
        <v>51</v>
      </c>
      <c r="E6" s="4" t="s">
        <v>52</v>
      </c>
      <c r="F6" s="4" t="s">
        <v>53</v>
      </c>
      <c r="G6" s="6" t="s">
        <v>91</v>
      </c>
    </row>
    <row r="7" spans="1:8" ht="12" customHeight="1" thickBot="1">
      <c r="A7" s="8">
        <v>100</v>
      </c>
      <c r="B7" s="16" t="s">
        <v>54</v>
      </c>
      <c r="C7" s="93">
        <f>SUM(C8:C15)</f>
        <v>46113</v>
      </c>
      <c r="D7" s="94"/>
      <c r="E7" s="93">
        <f>SUM(E8:E15)</f>
        <v>36349</v>
      </c>
      <c r="F7" s="94"/>
      <c r="G7" s="95">
        <f aca="true" t="shared" si="0" ref="G7:G18">E7/C7*100</f>
        <v>78.82592761260382</v>
      </c>
      <c r="H7" s="156"/>
    </row>
    <row r="8" spans="1:8" s="10" customFormat="1" ht="12.75" customHeight="1">
      <c r="A8" s="17">
        <v>102</v>
      </c>
      <c r="B8" s="9" t="s">
        <v>88</v>
      </c>
      <c r="C8" s="138">
        <v>1278</v>
      </c>
      <c r="D8" s="96"/>
      <c r="E8" s="138">
        <v>1048</v>
      </c>
      <c r="F8" s="96"/>
      <c r="G8" s="138">
        <f t="shared" si="0"/>
        <v>82.00312989045383</v>
      </c>
      <c r="H8" s="157"/>
    </row>
    <row r="9" spans="1:8" ht="23.25" customHeight="1">
      <c r="A9" s="18">
        <v>103</v>
      </c>
      <c r="B9" s="132" t="s">
        <v>55</v>
      </c>
      <c r="C9" s="97">
        <v>1530</v>
      </c>
      <c r="D9" s="98"/>
      <c r="E9" s="97">
        <v>1063</v>
      </c>
      <c r="F9" s="98"/>
      <c r="G9" s="99">
        <f t="shared" si="0"/>
        <v>69.47712418300654</v>
      </c>
      <c r="H9" s="156"/>
    </row>
    <row r="10" spans="1:8" ht="24" customHeight="1">
      <c r="A10" s="18">
        <v>104</v>
      </c>
      <c r="B10" s="132" t="s">
        <v>89</v>
      </c>
      <c r="C10" s="97">
        <v>25829</v>
      </c>
      <c r="D10" s="98"/>
      <c r="E10" s="97">
        <v>20747</v>
      </c>
      <c r="F10" s="98"/>
      <c r="G10" s="99">
        <f t="shared" si="0"/>
        <v>80.32444151922257</v>
      </c>
      <c r="H10" s="156"/>
    </row>
    <row r="11" spans="1:8" ht="24" customHeight="1">
      <c r="A11" s="86">
        <v>105</v>
      </c>
      <c r="B11" s="133" t="s">
        <v>125</v>
      </c>
      <c r="C11" s="100">
        <v>10</v>
      </c>
      <c r="D11" s="101"/>
      <c r="E11" s="100">
        <v>4</v>
      </c>
      <c r="F11" s="101"/>
      <c r="G11" s="102">
        <f t="shared" si="0"/>
        <v>40</v>
      </c>
      <c r="H11" s="156"/>
    </row>
    <row r="12" spans="1:8" ht="45" customHeight="1">
      <c r="A12" s="86">
        <v>106</v>
      </c>
      <c r="B12" s="134" t="s">
        <v>126</v>
      </c>
      <c r="C12" s="100">
        <v>5960</v>
      </c>
      <c r="D12" s="101"/>
      <c r="E12" s="100">
        <v>4117</v>
      </c>
      <c r="F12" s="101"/>
      <c r="G12" s="102">
        <f t="shared" si="0"/>
        <v>69.0771812080537</v>
      </c>
      <c r="H12" s="156"/>
    </row>
    <row r="13" spans="1:8" ht="18" customHeight="1">
      <c r="A13" s="86">
        <v>107</v>
      </c>
      <c r="B13" s="135" t="s">
        <v>127</v>
      </c>
      <c r="C13" s="100">
        <v>1586</v>
      </c>
      <c r="D13" s="101"/>
      <c r="E13" s="100">
        <v>1586</v>
      </c>
      <c r="F13" s="101"/>
      <c r="G13" s="102">
        <f t="shared" si="0"/>
        <v>100</v>
      </c>
      <c r="H13" s="156"/>
    </row>
    <row r="14" spans="1:8" ht="16.5" customHeight="1">
      <c r="A14" s="90">
        <v>113</v>
      </c>
      <c r="B14" s="136" t="s">
        <v>57</v>
      </c>
      <c r="C14" s="97">
        <v>9820</v>
      </c>
      <c r="D14" s="98"/>
      <c r="E14" s="97">
        <v>7784</v>
      </c>
      <c r="F14" s="98"/>
      <c r="G14" s="99">
        <f t="shared" si="0"/>
        <v>79.26680244399186</v>
      </c>
      <c r="H14" s="156"/>
    </row>
    <row r="15" spans="1:8" ht="14.25" customHeight="1" thickBot="1">
      <c r="A15" s="89">
        <v>111</v>
      </c>
      <c r="B15" s="137" t="s">
        <v>128</v>
      </c>
      <c r="C15" s="93">
        <v>100</v>
      </c>
      <c r="D15" s="105"/>
      <c r="E15" s="93">
        <v>0</v>
      </c>
      <c r="F15" s="105"/>
      <c r="G15" s="139">
        <f t="shared" si="0"/>
        <v>0</v>
      </c>
      <c r="H15" s="156"/>
    </row>
    <row r="16" spans="1:8" ht="15" customHeight="1" thickBot="1">
      <c r="A16" s="87">
        <v>200</v>
      </c>
      <c r="B16" s="88" t="s">
        <v>123</v>
      </c>
      <c r="C16" s="106">
        <v>850</v>
      </c>
      <c r="D16" s="107"/>
      <c r="E16" s="106">
        <v>655</v>
      </c>
      <c r="F16" s="107"/>
      <c r="G16" s="95">
        <f t="shared" si="0"/>
        <v>77.05882352941177</v>
      </c>
      <c r="H16" s="156"/>
    </row>
    <row r="17" spans="1:8" ht="15" customHeight="1" thickBot="1">
      <c r="A17" s="87">
        <v>203</v>
      </c>
      <c r="B17" s="88" t="s">
        <v>124</v>
      </c>
      <c r="C17" s="106">
        <v>850</v>
      </c>
      <c r="D17" s="107"/>
      <c r="E17" s="106">
        <v>655</v>
      </c>
      <c r="F17" s="107"/>
      <c r="G17" s="95">
        <f>E17/C17*100</f>
        <v>77.05882352941177</v>
      </c>
      <c r="H17" s="156"/>
    </row>
    <row r="18" spans="1:8" ht="23.25" customHeight="1" thickBot="1">
      <c r="A18" s="13">
        <v>300</v>
      </c>
      <c r="B18" s="14" t="s">
        <v>58</v>
      </c>
      <c r="C18" s="106">
        <f>SUM(C19:C21)</f>
        <v>6566</v>
      </c>
      <c r="D18" s="107"/>
      <c r="E18" s="106">
        <f>SUM(E19:E21)</f>
        <v>5146</v>
      </c>
      <c r="F18" s="107"/>
      <c r="G18" s="95">
        <f t="shared" si="0"/>
        <v>78.37343892780993</v>
      </c>
      <c r="H18" s="156"/>
    </row>
    <row r="19" spans="1:8" ht="37.5" customHeight="1">
      <c r="A19" s="15">
        <v>309</v>
      </c>
      <c r="B19" s="12" t="s">
        <v>107</v>
      </c>
      <c r="C19" s="108">
        <v>5554</v>
      </c>
      <c r="D19" s="109"/>
      <c r="E19" s="108">
        <v>4625</v>
      </c>
      <c r="F19" s="109"/>
      <c r="G19" s="110">
        <f aca="true" t="shared" si="1" ref="G19:G57">E19/C19*100</f>
        <v>83.27331652862802</v>
      </c>
      <c r="H19" s="156"/>
    </row>
    <row r="20" spans="1:8" ht="20.25" customHeight="1">
      <c r="A20" s="11">
        <v>310</v>
      </c>
      <c r="B20" s="12" t="s">
        <v>59</v>
      </c>
      <c r="C20" s="97">
        <v>607</v>
      </c>
      <c r="D20" s="98"/>
      <c r="E20" s="97">
        <v>157</v>
      </c>
      <c r="F20" s="98"/>
      <c r="G20" s="99">
        <f t="shared" si="1"/>
        <v>25.86490939044481</v>
      </c>
      <c r="H20" s="156"/>
    </row>
    <row r="21" spans="1:8" ht="24" customHeight="1" thickBot="1">
      <c r="A21" s="22">
        <v>314</v>
      </c>
      <c r="B21" s="23" t="s">
        <v>108</v>
      </c>
      <c r="C21" s="104">
        <v>405</v>
      </c>
      <c r="D21" s="105"/>
      <c r="E21" s="104">
        <v>364</v>
      </c>
      <c r="F21" s="105"/>
      <c r="G21" s="102">
        <f t="shared" si="1"/>
        <v>89.87654320987654</v>
      </c>
      <c r="H21" s="156"/>
    </row>
    <row r="22" spans="1:8" ht="17.25" customHeight="1" thickBot="1">
      <c r="A22" s="13">
        <v>400</v>
      </c>
      <c r="B22" s="19" t="s">
        <v>60</v>
      </c>
      <c r="C22" s="106">
        <f>SUM(C23:C29)</f>
        <v>56812</v>
      </c>
      <c r="D22" s="107"/>
      <c r="E22" s="106">
        <f>SUM(E23:E29)</f>
        <v>18164</v>
      </c>
      <c r="F22" s="107"/>
      <c r="G22" s="95">
        <f t="shared" si="1"/>
        <v>31.972118566500036</v>
      </c>
      <c r="H22" s="156"/>
    </row>
    <row r="23" spans="1:8" ht="15" customHeight="1">
      <c r="A23" s="46">
        <v>405</v>
      </c>
      <c r="B23" s="73" t="s">
        <v>61</v>
      </c>
      <c r="C23" s="140">
        <v>495</v>
      </c>
      <c r="D23" s="109"/>
      <c r="E23" s="108">
        <v>87</v>
      </c>
      <c r="F23" s="109"/>
      <c r="G23" s="110">
        <f t="shared" si="1"/>
        <v>17.575757575757574</v>
      </c>
      <c r="H23" s="156"/>
    </row>
    <row r="24" spans="1:8" ht="13.5" customHeight="1">
      <c r="A24" s="46">
        <v>406</v>
      </c>
      <c r="B24" s="74" t="s">
        <v>62</v>
      </c>
      <c r="C24" s="108">
        <v>865</v>
      </c>
      <c r="D24" s="109"/>
      <c r="E24" s="108">
        <v>658</v>
      </c>
      <c r="F24" s="109"/>
      <c r="G24" s="99">
        <f t="shared" si="1"/>
        <v>76.0693641618497</v>
      </c>
      <c r="H24" s="156"/>
    </row>
    <row r="25" spans="1:8" ht="12" customHeight="1">
      <c r="A25" s="46">
        <v>407</v>
      </c>
      <c r="B25" s="75" t="s">
        <v>63</v>
      </c>
      <c r="C25" s="108">
        <v>284</v>
      </c>
      <c r="D25" s="109"/>
      <c r="E25" s="108">
        <v>111</v>
      </c>
      <c r="F25" s="109"/>
      <c r="G25" s="99">
        <f t="shared" si="1"/>
        <v>39.08450704225352</v>
      </c>
      <c r="H25" s="156"/>
    </row>
    <row r="26" spans="1:8" ht="12.75" customHeight="1">
      <c r="A26" s="47">
        <v>408</v>
      </c>
      <c r="B26" s="76" t="s">
        <v>64</v>
      </c>
      <c r="C26" s="104">
        <v>325</v>
      </c>
      <c r="D26" s="105"/>
      <c r="E26" s="104">
        <v>14</v>
      </c>
      <c r="F26" s="105"/>
      <c r="G26" s="99">
        <f t="shared" si="1"/>
        <v>4.3076923076923075</v>
      </c>
      <c r="H26" s="156"/>
    </row>
    <row r="27" spans="1:8" ht="12" customHeight="1">
      <c r="A27" s="48">
        <v>409</v>
      </c>
      <c r="B27" s="77" t="s">
        <v>109</v>
      </c>
      <c r="C27" s="97">
        <v>53646</v>
      </c>
      <c r="D27" s="111"/>
      <c r="E27" s="103">
        <v>16729</v>
      </c>
      <c r="F27" s="103"/>
      <c r="G27" s="99">
        <f t="shared" si="1"/>
        <v>31.18405845729411</v>
      </c>
      <c r="H27" s="105"/>
    </row>
    <row r="28" spans="1:8" ht="12" customHeight="1">
      <c r="A28" s="48">
        <v>410</v>
      </c>
      <c r="B28" s="77" t="s">
        <v>110</v>
      </c>
      <c r="C28" s="97">
        <v>80</v>
      </c>
      <c r="D28" s="111"/>
      <c r="E28" s="103">
        <v>79</v>
      </c>
      <c r="F28" s="103"/>
      <c r="G28" s="99">
        <f t="shared" si="1"/>
        <v>98.75</v>
      </c>
      <c r="H28" s="105"/>
    </row>
    <row r="29" spans="1:8" ht="12" customHeight="1" thickBot="1">
      <c r="A29" s="47">
        <v>412</v>
      </c>
      <c r="B29" s="78" t="s">
        <v>65</v>
      </c>
      <c r="C29" s="93">
        <v>1117</v>
      </c>
      <c r="D29" s="105"/>
      <c r="E29" s="104">
        <v>486</v>
      </c>
      <c r="F29" s="105"/>
      <c r="G29" s="102">
        <f t="shared" si="1"/>
        <v>43.50940017905103</v>
      </c>
      <c r="H29" s="156"/>
    </row>
    <row r="30" spans="1:7" s="20" customFormat="1" ht="15.75" customHeight="1" thickBot="1">
      <c r="A30" s="49">
        <v>500</v>
      </c>
      <c r="B30" s="79" t="s">
        <v>66</v>
      </c>
      <c r="C30" s="112">
        <f>SUM(C31:C34)</f>
        <v>50588</v>
      </c>
      <c r="D30" s="107"/>
      <c r="E30" s="112">
        <f>SUM(E31:E34)</f>
        <v>8135</v>
      </c>
      <c r="F30" s="107"/>
      <c r="G30" s="95">
        <f t="shared" si="1"/>
        <v>16.08088874831976</v>
      </c>
    </row>
    <row r="31" spans="1:8" ht="12" customHeight="1">
      <c r="A31" s="50">
        <v>501</v>
      </c>
      <c r="B31" s="29" t="s">
        <v>67</v>
      </c>
      <c r="C31" s="158">
        <v>1307</v>
      </c>
      <c r="D31" s="159"/>
      <c r="E31" s="160">
        <v>1691</v>
      </c>
      <c r="F31" s="159"/>
      <c r="G31" s="126">
        <f t="shared" si="1"/>
        <v>129.38026013771997</v>
      </c>
      <c r="H31" s="161"/>
    </row>
    <row r="32" spans="1:8" ht="12" customHeight="1">
      <c r="A32" s="51">
        <v>502</v>
      </c>
      <c r="B32" s="30" t="s">
        <v>68</v>
      </c>
      <c r="C32" s="67">
        <v>40178</v>
      </c>
      <c r="D32" s="28"/>
      <c r="E32" s="27">
        <v>0</v>
      </c>
      <c r="F32" s="28"/>
      <c r="G32" s="26">
        <f t="shared" si="1"/>
        <v>0</v>
      </c>
      <c r="H32" s="161"/>
    </row>
    <row r="33" spans="1:8" ht="12" customHeight="1">
      <c r="A33" s="52">
        <v>503</v>
      </c>
      <c r="B33" s="31" t="s">
        <v>69</v>
      </c>
      <c r="C33" s="162">
        <v>8451</v>
      </c>
      <c r="D33" s="163"/>
      <c r="E33" s="149">
        <v>6276</v>
      </c>
      <c r="F33" s="163"/>
      <c r="G33" s="26">
        <f t="shared" si="1"/>
        <v>74.26340078097266</v>
      </c>
      <c r="H33" s="161"/>
    </row>
    <row r="34" spans="1:8" ht="12" customHeight="1" thickBot="1">
      <c r="A34" s="52">
        <v>505</v>
      </c>
      <c r="B34" s="31" t="s">
        <v>70</v>
      </c>
      <c r="C34" s="162">
        <v>652</v>
      </c>
      <c r="D34" s="163"/>
      <c r="E34" s="149">
        <v>168</v>
      </c>
      <c r="F34" s="163"/>
      <c r="G34" s="41">
        <f t="shared" si="1"/>
        <v>25.766871165644172</v>
      </c>
      <c r="H34" s="161"/>
    </row>
    <row r="35" spans="1:7" s="20" customFormat="1" ht="12" customHeight="1" thickBot="1">
      <c r="A35" s="49">
        <v>600</v>
      </c>
      <c r="B35" s="79" t="s">
        <v>71</v>
      </c>
      <c r="C35" s="164">
        <v>269</v>
      </c>
      <c r="D35" s="165"/>
      <c r="E35" s="148">
        <v>100</v>
      </c>
      <c r="F35" s="165"/>
      <c r="G35" s="40">
        <f t="shared" si="1"/>
        <v>37.174721189591075</v>
      </c>
    </row>
    <row r="36" spans="1:7" s="20" customFormat="1" ht="12" customHeight="1" thickBot="1">
      <c r="A36" s="53">
        <v>700</v>
      </c>
      <c r="B36" s="80" t="s">
        <v>72</v>
      </c>
      <c r="C36" s="113">
        <f>SUM(C37:C40)</f>
        <v>274843</v>
      </c>
      <c r="D36" s="114"/>
      <c r="E36" s="113">
        <f>SUM(E37:E40)</f>
        <v>226354</v>
      </c>
      <c r="F36" s="91"/>
      <c r="G36" s="40">
        <f t="shared" si="1"/>
        <v>82.35756413661618</v>
      </c>
    </row>
    <row r="37" spans="1:7" s="20" customFormat="1" ht="12" customHeight="1">
      <c r="A37" s="54">
        <v>701</v>
      </c>
      <c r="B37" s="29" t="s">
        <v>73</v>
      </c>
      <c r="C37" s="115">
        <v>99622</v>
      </c>
      <c r="D37" s="92"/>
      <c r="E37" s="116">
        <v>81161</v>
      </c>
      <c r="F37" s="92"/>
      <c r="G37" s="126">
        <f t="shared" si="1"/>
        <v>81.46895264098292</v>
      </c>
    </row>
    <row r="38" spans="1:7" s="20" customFormat="1" ht="12" customHeight="1">
      <c r="A38" s="55">
        <v>702</v>
      </c>
      <c r="B38" s="30" t="s">
        <v>74</v>
      </c>
      <c r="C38" s="117">
        <v>159042</v>
      </c>
      <c r="D38" s="38"/>
      <c r="E38" s="118">
        <v>130881</v>
      </c>
      <c r="F38" s="38"/>
      <c r="G38" s="26">
        <f t="shared" si="1"/>
        <v>82.29335647187536</v>
      </c>
    </row>
    <row r="39" spans="1:7" s="20" customFormat="1" ht="12" customHeight="1">
      <c r="A39" s="55">
        <v>707</v>
      </c>
      <c r="B39" s="32" t="s">
        <v>75</v>
      </c>
      <c r="C39" s="117">
        <v>5998</v>
      </c>
      <c r="D39" s="38"/>
      <c r="E39" s="118">
        <v>5795</v>
      </c>
      <c r="F39" s="38"/>
      <c r="G39" s="26">
        <f t="shared" si="1"/>
        <v>96.61553851283762</v>
      </c>
    </row>
    <row r="40" spans="1:7" s="20" customFormat="1" ht="12" customHeight="1" thickBot="1">
      <c r="A40" s="56">
        <v>709</v>
      </c>
      <c r="B40" s="81" t="s">
        <v>76</v>
      </c>
      <c r="C40" s="119">
        <v>10181</v>
      </c>
      <c r="D40" s="39"/>
      <c r="E40" s="120">
        <v>8517</v>
      </c>
      <c r="F40" s="39"/>
      <c r="G40" s="41">
        <f t="shared" si="1"/>
        <v>83.655829486298</v>
      </c>
    </row>
    <row r="41" spans="1:7" s="20" customFormat="1" ht="12" customHeight="1" thickBot="1">
      <c r="A41" s="57">
        <v>800</v>
      </c>
      <c r="B41" s="82" t="s">
        <v>77</v>
      </c>
      <c r="C41" s="121">
        <f>SUM(C42:C43)</f>
        <v>27476</v>
      </c>
      <c r="D41" s="122"/>
      <c r="E41" s="121">
        <f>SUM(E42:E43)</f>
        <v>20251</v>
      </c>
      <c r="F41" s="122"/>
      <c r="G41" s="123">
        <f t="shared" si="1"/>
        <v>73.70432377347504</v>
      </c>
    </row>
    <row r="42" spans="1:7" s="20" customFormat="1" ht="12" customHeight="1">
      <c r="A42" s="54">
        <v>801</v>
      </c>
      <c r="B42" s="29" t="s">
        <v>78</v>
      </c>
      <c r="C42" s="115">
        <v>25071</v>
      </c>
      <c r="D42" s="92"/>
      <c r="E42" s="116">
        <v>18355</v>
      </c>
      <c r="F42" s="92"/>
      <c r="G42" s="124">
        <f t="shared" si="1"/>
        <v>73.21207769933389</v>
      </c>
    </row>
    <row r="43" spans="1:7" s="20" customFormat="1" ht="12" customHeight="1" thickBot="1">
      <c r="A43" s="56">
        <v>804</v>
      </c>
      <c r="B43" s="31" t="s">
        <v>79</v>
      </c>
      <c r="C43" s="119">
        <v>2405</v>
      </c>
      <c r="D43" s="39"/>
      <c r="E43" s="120">
        <v>1896</v>
      </c>
      <c r="F43" s="39"/>
      <c r="G43" s="125">
        <f t="shared" si="1"/>
        <v>78.83575883575884</v>
      </c>
    </row>
    <row r="44" spans="1:7" s="20" customFormat="1" ht="12" customHeight="1" thickBot="1">
      <c r="A44" s="58">
        <v>1000</v>
      </c>
      <c r="B44" s="82" t="s">
        <v>81</v>
      </c>
      <c r="C44" s="121">
        <f>SUM(C45:C47)</f>
        <v>29873</v>
      </c>
      <c r="D44" s="122"/>
      <c r="E44" s="121">
        <f>SUM(E45:E47)</f>
        <v>24236</v>
      </c>
      <c r="F44" s="122"/>
      <c r="G44" s="40">
        <f t="shared" si="1"/>
        <v>81.13011749740568</v>
      </c>
    </row>
    <row r="45" spans="1:7" s="20" customFormat="1" ht="12" customHeight="1">
      <c r="A45" s="59">
        <v>1002</v>
      </c>
      <c r="B45" s="83" t="s">
        <v>111</v>
      </c>
      <c r="C45" s="115"/>
      <c r="D45" s="92"/>
      <c r="E45" s="116"/>
      <c r="F45" s="92"/>
      <c r="G45" s="126"/>
    </row>
    <row r="46" spans="1:10" s="21" customFormat="1" ht="12" customHeight="1">
      <c r="A46" s="60">
        <v>1003</v>
      </c>
      <c r="B46" s="32" t="s">
        <v>82</v>
      </c>
      <c r="C46" s="127">
        <v>27493</v>
      </c>
      <c r="D46" s="2"/>
      <c r="E46" s="128">
        <v>23184</v>
      </c>
      <c r="F46" s="2"/>
      <c r="G46" s="26">
        <f t="shared" si="1"/>
        <v>84.32691957952933</v>
      </c>
      <c r="J46" s="25"/>
    </row>
    <row r="47" spans="1:7" s="20" customFormat="1" ht="12" customHeight="1" thickBot="1">
      <c r="A47" s="61">
        <v>1006</v>
      </c>
      <c r="B47" s="84" t="s">
        <v>83</v>
      </c>
      <c r="C47" s="129">
        <v>2380</v>
      </c>
      <c r="D47" s="130"/>
      <c r="E47" s="131">
        <v>1052</v>
      </c>
      <c r="F47" s="130"/>
      <c r="G47" s="26">
        <f t="shared" si="1"/>
        <v>44.20168067226891</v>
      </c>
    </row>
    <row r="48" spans="1:8" ht="13.5" customHeight="1" hidden="1">
      <c r="A48" s="62">
        <v>1101</v>
      </c>
      <c r="B48" s="85" t="s">
        <v>84</v>
      </c>
      <c r="C48" s="68"/>
      <c r="D48" s="34"/>
      <c r="E48" s="33"/>
      <c r="F48" s="34"/>
      <c r="G48" s="26" t="e">
        <f t="shared" si="1"/>
        <v>#DIV/0!</v>
      </c>
      <c r="H48" s="161"/>
    </row>
    <row r="49" spans="1:8" ht="13.5" customHeight="1" hidden="1">
      <c r="A49" s="60">
        <v>1102</v>
      </c>
      <c r="B49" s="32" t="s">
        <v>85</v>
      </c>
      <c r="C49" s="67"/>
      <c r="D49" s="28"/>
      <c r="E49" s="27"/>
      <c r="F49" s="28"/>
      <c r="G49" s="26" t="e">
        <f t="shared" si="1"/>
        <v>#DIV/0!</v>
      </c>
      <c r="H49" s="161"/>
    </row>
    <row r="50" spans="1:8" ht="14.25" customHeight="1" hidden="1">
      <c r="A50" s="60">
        <v>1103</v>
      </c>
      <c r="B50" s="32" t="s">
        <v>86</v>
      </c>
      <c r="C50" s="67"/>
      <c r="D50" s="28"/>
      <c r="E50" s="27"/>
      <c r="F50" s="28"/>
      <c r="G50" s="26" t="e">
        <f t="shared" si="1"/>
        <v>#DIV/0!</v>
      </c>
      <c r="H50" s="161"/>
    </row>
    <row r="51" spans="1:8" ht="13.5" customHeight="1" hidden="1">
      <c r="A51" s="63">
        <v>1104</v>
      </c>
      <c r="B51" s="78" t="s">
        <v>87</v>
      </c>
      <c r="C51" s="69"/>
      <c r="D51" s="36"/>
      <c r="E51" s="35"/>
      <c r="F51" s="36"/>
      <c r="G51" s="41" t="e">
        <f t="shared" si="1"/>
        <v>#DIV/0!</v>
      </c>
      <c r="H51" s="161"/>
    </row>
    <row r="52" spans="1:8" ht="13.5" customHeight="1" thickBot="1">
      <c r="A52" s="58">
        <v>1100</v>
      </c>
      <c r="B52" s="141" t="s">
        <v>80</v>
      </c>
      <c r="C52" s="148">
        <f>SUM(C53:C54)</f>
        <v>10354</v>
      </c>
      <c r="D52" s="70"/>
      <c r="E52" s="70">
        <f>SUM(E53:E54)</f>
        <v>7368</v>
      </c>
      <c r="F52" s="42"/>
      <c r="G52" s="40">
        <f t="shared" si="1"/>
        <v>71.1609039984547</v>
      </c>
      <c r="H52" s="161"/>
    </row>
    <row r="53" spans="1:8" ht="13.5" customHeight="1">
      <c r="A53" s="64">
        <v>1102</v>
      </c>
      <c r="B53" s="142" t="s">
        <v>112</v>
      </c>
      <c r="C53" s="27">
        <v>8388</v>
      </c>
      <c r="D53" s="71"/>
      <c r="E53" s="37">
        <v>5741</v>
      </c>
      <c r="F53" s="37"/>
      <c r="G53" s="26">
        <f t="shared" si="1"/>
        <v>68.44301382927992</v>
      </c>
      <c r="H53" s="161"/>
    </row>
    <row r="54" spans="1:8" ht="13.5" customHeight="1">
      <c r="A54" s="64">
        <v>1105</v>
      </c>
      <c r="B54" s="143" t="s">
        <v>129</v>
      </c>
      <c r="C54" s="27">
        <v>1966</v>
      </c>
      <c r="D54" s="71"/>
      <c r="E54" s="37">
        <v>1627</v>
      </c>
      <c r="F54" s="37"/>
      <c r="G54" s="26">
        <f t="shared" si="1"/>
        <v>82.75686673448627</v>
      </c>
      <c r="H54" s="161"/>
    </row>
    <row r="55" spans="1:8" ht="13.5" customHeight="1">
      <c r="A55" s="65">
        <v>1200</v>
      </c>
      <c r="B55" s="144" t="s">
        <v>113</v>
      </c>
      <c r="C55" s="27">
        <v>2200</v>
      </c>
      <c r="D55" s="71"/>
      <c r="E55" s="37">
        <v>1830</v>
      </c>
      <c r="F55" s="37"/>
      <c r="G55" s="26">
        <f t="shared" si="1"/>
        <v>83.18181818181817</v>
      </c>
      <c r="H55" s="161"/>
    </row>
    <row r="56" spans="1:8" ht="13.5" customHeight="1" thickBot="1">
      <c r="A56" s="66">
        <v>1300</v>
      </c>
      <c r="B56" s="145" t="s">
        <v>56</v>
      </c>
      <c r="C56" s="149">
        <v>2669</v>
      </c>
      <c r="D56" s="72"/>
      <c r="E56" s="43">
        <v>1635</v>
      </c>
      <c r="F56" s="43"/>
      <c r="G56" s="41">
        <f t="shared" si="1"/>
        <v>61.25889846384413</v>
      </c>
      <c r="H56" s="161"/>
    </row>
    <row r="57" spans="1:8" ht="16.5" customHeight="1" thickBot="1">
      <c r="A57" s="44"/>
      <c r="B57" s="146" t="s">
        <v>114</v>
      </c>
      <c r="C57" s="150">
        <f>C56+C55+C52+C44+C41+C36+C35+C30+C22+C18+C16+C7</f>
        <v>508613</v>
      </c>
      <c r="D57" s="147"/>
      <c r="E57" s="45">
        <f>E56+E55+E52+E44+E41+E36+E35+E30+E22+E18+E16+E7</f>
        <v>350223</v>
      </c>
      <c r="F57" s="45"/>
      <c r="G57" s="40">
        <f t="shared" si="1"/>
        <v>68.858444436143</v>
      </c>
      <c r="H57" s="161"/>
    </row>
    <row r="58" spans="3:8" ht="9.75" customHeight="1">
      <c r="C58" s="161"/>
      <c r="D58" s="161"/>
      <c r="E58" s="161"/>
      <c r="F58" s="161"/>
      <c r="G58" s="161"/>
      <c r="H58" s="161"/>
    </row>
    <row r="59" spans="1:8" ht="14.25" customHeight="1">
      <c r="A59" s="168" t="s">
        <v>121</v>
      </c>
      <c r="B59" s="168"/>
      <c r="C59" s="161"/>
      <c r="D59" s="161"/>
      <c r="E59" s="161"/>
      <c r="F59" s="161"/>
      <c r="G59" s="161"/>
      <c r="H59" s="161"/>
    </row>
    <row r="60" spans="1:2" ht="12.75">
      <c r="A60" s="168"/>
      <c r="B60" s="168"/>
    </row>
    <row r="61" spans="1:7" ht="12.75">
      <c r="A61" s="168"/>
      <c r="B61" s="168"/>
      <c r="E61" s="169" t="s">
        <v>122</v>
      </c>
      <c r="F61" s="170"/>
      <c r="G61" s="170"/>
    </row>
  </sheetData>
  <sheetProtection/>
  <mergeCells count="7">
    <mergeCell ref="E5:G5"/>
    <mergeCell ref="A59:B61"/>
    <mergeCell ref="E61:G61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2016-11-15T05:59:34Z</dcterms:modified>
  <cp:category/>
  <cp:version/>
  <cp:contentType/>
  <cp:contentStatus/>
</cp:coreProperties>
</file>