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<sst xmlns="http://schemas.openxmlformats.org/spreadsheetml/2006/main" count="141" uniqueCount="137">
  <si>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</si>
  <si>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</si>
  <si>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</si>
  <si>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</si>
  <si>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</si>
  <si>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</si>
  <si>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</si>
  <si>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</si>
  <si>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</si>
  <si>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</si>
  <si>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</si>
  <si>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</si>
  <si>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</si>
  <si>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</si>
  <si>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</si>
  <si>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</si>
  <si>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</si>
  <si>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</si>
  <si>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</si>
  <si>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</si>
  <si>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</si>
  <si>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</si>
  <si>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</si>
  <si>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</si>
  <si>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</si>
  <si>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</si>
  <si>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</si>
  <si>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</si>
  <si>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</si>
  <si>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</si>
  <si>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</si>
  <si>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</si>
  <si>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</si>
  <si>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</si>
  <si>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</si>
  <si>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</si>
  <si>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</si>
  <si>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</si>
  <si>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</si>
  <si>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</si>
  <si>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</si>
  <si>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</si>
  <si>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</si>
  <si>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</si>
  <si>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</si>
  <si>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</si>
  <si>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</si>
  <si>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</si>
  <si>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</si>
  <si>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</si>
  <si>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</si>
  <si>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</si>
  <si>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</si>
  <si>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</si>
  <si>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</si>
  <si>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</si>
  <si>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</si>
  <si>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</si>
  <si>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</si>
  <si>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</si>
  <si>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</si>
  <si>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</si>
  <si>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</si>
  <si>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</si>
  <si>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</si>
  <si>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</si>
  <si>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</si>
  <si>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</si>
  <si>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</si>
  <si>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</si>
  <si>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</si>
  <si>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</si>
  <si>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</si>
  <si>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</si>
  <si>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</si>
  <si>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</si>
  <si>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</si>
  <si>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</si>
  <si>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</si>
  <si>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</si>
  <si>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</si>
  <si>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</si>
  <si>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</si>
  <si>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</si>
  <si>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</si>
  <si>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</si>
  <si>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</si>
  <si>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</si>
  <si>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</si>
  <si>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</si>
  <si>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</si>
  <si>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</si>
  <si>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</si>
  <si>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</si>
  <si>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</si>
  <si>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</si>
  <si>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</si>
  <si>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</si>
  <si>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</si>
  <si>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</si>
  <si>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</si>
  <si>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</si>
  <si>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</si>
  <si>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</si>
  <si>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</si>
  <si>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</si>
  <si>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</si>
  <si>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</si>
  <si>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</si>
  <si>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</si>
  <si>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</si>
  <si>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</si>
  <si>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</si>
  <si>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</si>
  <si>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</si>
  <si>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</si>
  <si>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</si>
  <si>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</si>
  <si>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</si>
  <si>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</si>
  <si>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</si>
  <si>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</si>
  <si>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</si>
  <si>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</si>
  <si>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</si>
  <si>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</si>
  <si>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</si>
  <si>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</si>
  <si>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</si>
  <si>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</si>
  <si>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</si>
  <si>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</si>
  <si>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</si>
  <si>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</si>
  <si>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</si>
  <si>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января 2019 года.</t>
    </r>
  </si>
  <si>
    <t>по расходам  по состоянию на 01 января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</si>
</sst>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wrapText="1"/>
      <protection/>
    </xf>
    <xf numFmtId="4" fontId="11" fillId="0" borderId="2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3" applyNumberFormat="0" applyAlignment="0" applyProtection="0"/>
    <xf numFmtId="0" fontId="46" fillId="26" borderId="4" applyNumberFormat="0" applyAlignment="0" applyProtection="0"/>
    <xf numFmtId="0" fontId="47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80" fontId="3" fillId="0" borderId="12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4" xfId="0" applyFont="1" applyFill="1" applyBorder="1" applyAlignment="1">
      <alignment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1" fillId="0" borderId="27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0" fillId="0" borderId="29" xfId="0" applyNumberFormat="1" applyFont="1" applyBorder="1" applyAlignment="1">
      <alignment horizontal="center"/>
    </xf>
    <xf numFmtId="180" fontId="3" fillId="0" borderId="30" xfId="0" applyNumberFormat="1" applyFont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0" fillId="0" borderId="29" xfId="0" applyNumberFormat="1" applyFont="1" applyFill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27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12" fillId="0" borderId="38" xfId="55" applyNumberFormat="1" applyFont="1" applyFill="1" applyBorder="1" applyAlignment="1">
      <alignment horizontal="left" vertical="top" wrapText="1"/>
      <protection/>
    </xf>
    <xf numFmtId="0" fontId="12" fillId="0" borderId="39" xfId="55" applyNumberFormat="1" applyFont="1" applyFill="1" applyBorder="1" applyAlignment="1">
      <alignment horizontal="left" vertical="top" wrapText="1"/>
      <protection/>
    </xf>
    <xf numFmtId="0" fontId="4" fillId="0" borderId="27" xfId="0" applyFont="1" applyBorder="1" applyAlignment="1">
      <alignment horizontal="left" vertical="center" wrapText="1"/>
    </xf>
    <xf numFmtId="0" fontId="12" fillId="0" borderId="40" xfId="55" applyNumberFormat="1" applyFont="1" applyFill="1" applyBorder="1" applyAlignment="1">
      <alignment horizontal="left" vertical="top" wrapText="1"/>
      <protection/>
    </xf>
    <xf numFmtId="0" fontId="8" fillId="0" borderId="14" xfId="0" applyFont="1" applyBorder="1" applyAlignment="1">
      <alignment/>
    </xf>
    <xf numFmtId="0" fontId="4" fillId="0" borderId="32" xfId="0" applyFont="1" applyBorder="1" applyAlignment="1">
      <alignment/>
    </xf>
    <xf numFmtId="0" fontId="12" fillId="0" borderId="41" xfId="55" applyNumberFormat="1" applyFont="1" applyFill="1" applyBorder="1" applyAlignment="1">
      <alignment horizontal="left" vertical="top" wrapText="1"/>
      <protection/>
    </xf>
    <xf numFmtId="0" fontId="8" fillId="0" borderId="28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42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180" fontId="0" fillId="0" borderId="18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wrapText="1"/>
    </xf>
    <xf numFmtId="0" fontId="0" fillId="0" borderId="46" xfId="0" applyFont="1" applyFill="1" applyBorder="1" applyAlignment="1">
      <alignment horizontal="left" wrapText="1"/>
    </xf>
    <xf numFmtId="180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49" fontId="14" fillId="0" borderId="24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44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/>
    </xf>
    <xf numFmtId="0" fontId="15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 wrapText="1"/>
    </xf>
    <xf numFmtId="0" fontId="1" fillId="0" borderId="4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2" fontId="0" fillId="0" borderId="12" xfId="0" applyNumberFormat="1" applyFont="1" applyBorder="1" applyAlignment="1">
      <alignment/>
    </xf>
    <xf numFmtId="180" fontId="0" fillId="0" borderId="2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0" fontId="0" fillId="0" borderId="2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23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2" fontId="0" fillId="0" borderId="23" xfId="0" applyNumberFormat="1" applyFont="1" applyBorder="1" applyAlignment="1">
      <alignment/>
    </xf>
    <xf numFmtId="180" fontId="0" fillId="0" borderId="18" xfId="0" applyNumberFormat="1" applyFont="1" applyBorder="1" applyAlignment="1">
      <alignment horizontal="center"/>
    </xf>
    <xf numFmtId="180" fontId="0" fillId="0" borderId="3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13" fillId="0" borderId="12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60" fillId="0" borderId="0" xfId="0" applyFont="1" applyFill="1" applyAlignment="1">
      <alignment/>
    </xf>
    <xf numFmtId="2" fontId="60" fillId="0" borderId="44" xfId="0" applyNumberFormat="1" applyFont="1" applyFill="1" applyBorder="1" applyAlignment="1">
      <alignment/>
    </xf>
    <xf numFmtId="2" fontId="60" fillId="0" borderId="44" xfId="0" applyNumberFormat="1" applyFont="1" applyFill="1" applyBorder="1" applyAlignment="1">
      <alignment horizontal="right" vertical="center" wrapText="1"/>
    </xf>
    <xf numFmtId="2" fontId="60" fillId="0" borderId="18" xfId="0" applyNumberFormat="1" applyFont="1" applyFill="1" applyBorder="1" applyAlignment="1">
      <alignment/>
    </xf>
    <xf numFmtId="2" fontId="60" fillId="0" borderId="18" xfId="0" applyNumberFormat="1" applyFont="1" applyFill="1" applyBorder="1" applyAlignment="1">
      <alignment horizontal="right" wrapText="1"/>
    </xf>
    <xf numFmtId="2" fontId="60" fillId="0" borderId="18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2" fontId="60" fillId="0" borderId="18" xfId="0" applyNumberFormat="1" applyFont="1" applyFill="1" applyBorder="1" applyAlignment="1">
      <alignment horizontal="right" vertical="center" wrapText="1"/>
    </xf>
    <xf numFmtId="2" fontId="60" fillId="0" borderId="43" xfId="0" applyNumberFormat="1" applyFont="1" applyFill="1" applyBorder="1" applyAlignment="1">
      <alignment horizontal="right" vertical="center" wrapText="1"/>
    </xf>
    <xf numFmtId="2" fontId="60" fillId="0" borderId="18" xfId="0" applyNumberFormat="1" applyFont="1" applyFill="1" applyBorder="1" applyAlignment="1">
      <alignment horizontal="right"/>
    </xf>
    <xf numFmtId="4" fontId="61" fillId="0" borderId="50" xfId="0" applyNumberFormat="1" applyFont="1" applyFill="1" applyBorder="1" applyAlignment="1">
      <alignment horizontal="right" vertical="center" wrapText="1"/>
    </xf>
    <xf numFmtId="4" fontId="61" fillId="0" borderId="51" xfId="0" applyNumberFormat="1" applyFont="1" applyFill="1" applyBorder="1" applyAlignment="1">
      <alignment horizontal="right" vertical="center" wrapText="1"/>
    </xf>
    <xf numFmtId="2" fontId="60" fillId="0" borderId="44" xfId="0" applyNumberFormat="1" applyFont="1" applyFill="1" applyBorder="1" applyAlignment="1">
      <alignment horizontal="right" wrapText="1"/>
    </xf>
    <xf numFmtId="2" fontId="61" fillId="0" borderId="50" xfId="0" applyNumberFormat="1" applyFont="1" applyFill="1" applyBorder="1" applyAlignment="1">
      <alignment horizontal="right" wrapText="1"/>
    </xf>
    <xf numFmtId="2" fontId="61" fillId="0" borderId="51" xfId="0" applyNumberFormat="1" applyFont="1" applyFill="1" applyBorder="1" applyAlignment="1">
      <alignment horizontal="right" wrapText="1"/>
    </xf>
    <xf numFmtId="4" fontId="61" fillId="0" borderId="50" xfId="0" applyNumberFormat="1" applyFont="1" applyFill="1" applyBorder="1" applyAlignment="1">
      <alignment horizontal="right" wrapText="1"/>
    </xf>
    <xf numFmtId="4" fontId="61" fillId="0" borderId="51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 wrapText="1"/>
    </xf>
    <xf numFmtId="2" fontId="0" fillId="0" borderId="34" xfId="0" applyNumberFormat="1" applyFont="1" applyBorder="1" applyAlignment="1">
      <alignment wrapText="1"/>
    </xf>
    <xf numFmtId="2" fontId="0" fillId="0" borderId="16" xfId="0" applyNumberFormat="1" applyFont="1" applyBorder="1" applyAlignment="1">
      <alignment/>
    </xf>
    <xf numFmtId="0" fontId="0" fillId="0" borderId="34" xfId="0" applyFont="1" applyFill="1" applyBorder="1" applyAlignment="1">
      <alignment wrapText="1"/>
    </xf>
    <xf numFmtId="3" fontId="0" fillId="0" borderId="1" xfId="35" applyNumberFormat="1" applyFont="1" applyFill="1" applyBorder="1" applyProtection="1">
      <alignment horizontal="right" wrapText="1"/>
      <protection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5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4" fontId="44" fillId="0" borderId="0" xfId="33" applyBorder="1" applyProtection="1">
      <alignment horizontal="right" shrinkToFit="1"/>
      <protection/>
    </xf>
    <xf numFmtId="4" fontId="44" fillId="0" borderId="0" xfId="33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2" fillId="0" borderId="12" xfId="0" applyNumberFormat="1" applyFont="1" applyFill="1" applyBorder="1" applyAlignment="1">
      <alignment horizontal="right" vertical="center" wrapText="1"/>
    </xf>
    <xf numFmtId="2" fontId="60" fillId="0" borderId="43" xfId="0" applyNumberFormat="1" applyFont="1" applyFill="1" applyBorder="1" applyAlignment="1">
      <alignment/>
    </xf>
    <xf numFmtId="2" fontId="60" fillId="0" borderId="46" xfId="0" applyNumberFormat="1" applyFont="1" applyFill="1" applyBorder="1" applyAlignment="1">
      <alignment/>
    </xf>
    <xf numFmtId="2" fontId="60" fillId="0" borderId="57" xfId="0" applyNumberFormat="1" applyFont="1" applyFill="1" applyBorder="1" applyAlignment="1">
      <alignment/>
    </xf>
    <xf numFmtId="2" fontId="61" fillId="0" borderId="50" xfId="0" applyNumberFormat="1" applyFont="1" applyFill="1" applyBorder="1" applyAlignment="1">
      <alignment/>
    </xf>
    <xf numFmtId="4" fontId="61" fillId="0" borderId="14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4" fontId="61" fillId="0" borderId="50" xfId="0" applyNumberFormat="1" applyFont="1" applyFill="1" applyBorder="1" applyAlignment="1">
      <alignment/>
    </xf>
    <xf numFmtId="4" fontId="61" fillId="0" borderId="2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63" fillId="0" borderId="15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3" fillId="0" borderId="6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2" fontId="60" fillId="0" borderId="63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84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K40" sqref="K40"/>
    </sheetView>
  </sheetViews>
  <sheetFormatPr defaultColWidth="9.140625" defaultRowHeight="12.75"/>
  <cols>
    <col min="1" max="1" width="11.7109375" style="78" customWidth="1"/>
    <col min="2" max="2" width="47.57421875" style="78" customWidth="1"/>
    <col min="3" max="3" width="11.00390625" style="78" customWidth="1"/>
    <col min="4" max="5" width="10.140625" style="78" customWidth="1"/>
    <col min="6" max="7" width="8.421875" style="78" customWidth="1"/>
    <col min="8" max="8" width="9.140625" style="78" customWidth="1"/>
    <col min="9" max="9" width="11.28125" style="78" customWidth="1"/>
    <col min="10" max="10" width="9.57421875" style="78" bestFit="1" customWidth="1"/>
    <col min="11" max="16384" width="9.140625" style="78" customWidth="1"/>
  </cols>
  <sheetData>
    <row r="1" spans="2:7" ht="12.75">
      <c r="B1" s="111"/>
      <c r="C1" s="112"/>
      <c r="D1" s="112"/>
      <c r="E1" s="111" t="s">
        <v>126</v>
      </c>
      <c r="F1" s="111"/>
      <c r="G1" s="111"/>
    </row>
    <row r="2" spans="2:7" ht="12.75">
      <c r="B2" s="212"/>
      <c r="C2" s="212"/>
      <c r="D2" s="212"/>
      <c r="E2" s="212"/>
      <c r="F2" s="212"/>
      <c r="G2" s="212"/>
    </row>
    <row r="3" spans="2:7" ht="9" customHeight="1">
      <c r="B3" s="113"/>
      <c r="C3" s="113"/>
      <c r="D3" s="113"/>
      <c r="E3" s="113"/>
      <c r="F3" s="113"/>
      <c r="G3" s="113"/>
    </row>
    <row r="4" spans="1:7" s="140" customFormat="1" ht="18" customHeight="1">
      <c r="A4" s="213" t="s">
        <v>129</v>
      </c>
      <c r="B4" s="213"/>
      <c r="C4" s="213"/>
      <c r="D4" s="213"/>
      <c r="E4" s="213"/>
      <c r="F4" s="213"/>
      <c r="G4" s="213"/>
    </row>
    <row r="5" spans="1:7" s="140" customFormat="1" ht="18" customHeight="1">
      <c r="A5" s="213" t="s">
        <v>135</v>
      </c>
      <c r="B5" s="213"/>
      <c r="C5" s="213"/>
      <c r="D5" s="213"/>
      <c r="E5" s="213"/>
      <c r="F5" s="213"/>
      <c r="G5" s="213"/>
    </row>
    <row r="6" ht="8.25" customHeight="1"/>
    <row r="7" spans="5:7" ht="11.25" customHeight="1" thickBot="1">
      <c r="E7" s="214" t="s">
        <v>0</v>
      </c>
      <c r="F7" s="214"/>
      <c r="G7" s="214"/>
    </row>
    <row r="8" spans="1:7" s="140" customFormat="1" ht="12.75">
      <c r="A8" s="206" t="s">
        <v>1</v>
      </c>
      <c r="B8" s="206" t="s">
        <v>2</v>
      </c>
      <c r="C8" s="206" t="s">
        <v>88</v>
      </c>
      <c r="D8" s="206" t="s">
        <v>90</v>
      </c>
      <c r="E8" s="217" t="s">
        <v>3</v>
      </c>
      <c r="F8" s="206" t="s">
        <v>89</v>
      </c>
      <c r="G8" s="209" t="s">
        <v>91</v>
      </c>
    </row>
    <row r="9" spans="1:7" s="140" customFormat="1" ht="12.75">
      <c r="A9" s="207"/>
      <c r="B9" s="207"/>
      <c r="C9" s="207"/>
      <c r="D9" s="207"/>
      <c r="E9" s="218"/>
      <c r="F9" s="207"/>
      <c r="G9" s="210"/>
    </row>
    <row r="10" spans="1:10" s="140" customFormat="1" ht="30.75" customHeight="1" thickBot="1">
      <c r="A10" s="207"/>
      <c r="B10" s="208"/>
      <c r="C10" s="208"/>
      <c r="D10" s="208"/>
      <c r="E10" s="219"/>
      <c r="F10" s="208"/>
      <c r="G10" s="211"/>
      <c r="I10" s="146"/>
      <c r="J10" s="146"/>
    </row>
    <row r="11" spans="1:11" ht="16.5" customHeight="1" thickBot="1">
      <c r="A11" s="79" t="s">
        <v>4</v>
      </c>
      <c r="B11" s="80" t="s">
        <v>5</v>
      </c>
      <c r="C11" s="200">
        <f>C16+C17+C18+C19+C20+C21+C22+C23+C24+C25+C26+C27+C28+C14+C12+C15+C13</f>
        <v>179630</v>
      </c>
      <c r="D11" s="201">
        <f>D16+D17+D18+D19+D20+D21+D22+D23+D24+D25+D26+D27+D28+D14+D12+D15+D13</f>
        <v>179630</v>
      </c>
      <c r="E11" s="201">
        <f>E16+E17+E18+E19+E20+E21+E22+E23+E24+E25+E26+E27+E28+E14+E12+E15+E13</f>
        <v>200189</v>
      </c>
      <c r="F11" s="195">
        <f>E11/D11*100</f>
        <v>111.4451928965095</v>
      </c>
      <c r="G11" s="195">
        <f>E11/C11*100</f>
        <v>111.4451928965095</v>
      </c>
      <c r="I11" s="81"/>
      <c r="J11" s="81"/>
      <c r="K11" s="81"/>
    </row>
    <row r="12" spans="1:9" ht="13.5" customHeight="1">
      <c r="A12" s="82" t="s">
        <v>6</v>
      </c>
      <c r="B12" s="83" t="s">
        <v>7</v>
      </c>
      <c r="C12" s="141">
        <v>136963</v>
      </c>
      <c r="D12" s="141">
        <f>C12/12*12</f>
        <v>136963</v>
      </c>
      <c r="E12" s="141">
        <v>151581</v>
      </c>
      <c r="F12" s="142">
        <f aca="true" t="shared" si="0" ref="F12:F43">E12/D12*100</f>
        <v>110.6729554697254</v>
      </c>
      <c r="G12" s="142">
        <f aca="true" t="shared" si="1" ref="G12:G43">E12/C12*100</f>
        <v>110.6729554697254</v>
      </c>
      <c r="I12" s="191"/>
    </row>
    <row r="13" spans="1:9" ht="40.5" customHeight="1">
      <c r="A13" s="84" t="s">
        <v>115</v>
      </c>
      <c r="B13" s="85" t="s">
        <v>116</v>
      </c>
      <c r="C13" s="143">
        <f>5763</f>
        <v>5763</v>
      </c>
      <c r="D13" s="141">
        <f>C13/12*12</f>
        <v>5763</v>
      </c>
      <c r="E13" s="143">
        <v>6226</v>
      </c>
      <c r="F13" s="144">
        <f t="shared" si="0"/>
        <v>108.03401006420268</v>
      </c>
      <c r="G13" s="144">
        <f t="shared" si="1"/>
        <v>108.03401006420268</v>
      </c>
      <c r="I13" s="191"/>
    </row>
    <row r="14" spans="1:9" ht="29.25" customHeight="1">
      <c r="A14" s="84" t="s">
        <v>112</v>
      </c>
      <c r="B14" s="86" t="s">
        <v>111</v>
      </c>
      <c r="C14" s="141">
        <f>1534</f>
        <v>1534</v>
      </c>
      <c r="D14" s="141">
        <f aca="true" t="shared" si="2" ref="D14:D28">C14/12*12</f>
        <v>1534</v>
      </c>
      <c r="E14" s="141">
        <v>1489</v>
      </c>
      <c r="F14" s="144">
        <f t="shared" si="0"/>
        <v>97.06649282920469</v>
      </c>
      <c r="G14" s="144">
        <f t="shared" si="1"/>
        <v>97.06649282920469</v>
      </c>
      <c r="I14" s="191"/>
    </row>
    <row r="15" spans="1:10" ht="39" customHeight="1">
      <c r="A15" s="87" t="s">
        <v>113</v>
      </c>
      <c r="B15" s="88" t="s">
        <v>114</v>
      </c>
      <c r="C15" s="145">
        <v>363</v>
      </c>
      <c r="D15" s="141">
        <f t="shared" si="2"/>
        <v>363</v>
      </c>
      <c r="E15" s="145">
        <v>399</v>
      </c>
      <c r="F15" s="144">
        <f t="shared" si="0"/>
        <v>109.91735537190081</v>
      </c>
      <c r="G15" s="144">
        <f t="shared" si="1"/>
        <v>109.91735537190081</v>
      </c>
      <c r="I15" s="191"/>
      <c r="J15" s="81"/>
    </row>
    <row r="16" spans="1:9" ht="24.75" customHeight="1">
      <c r="A16" s="71" t="s">
        <v>8</v>
      </c>
      <c r="B16" s="89" t="s">
        <v>9</v>
      </c>
      <c r="C16" s="145">
        <f>4303</f>
        <v>4303</v>
      </c>
      <c r="D16" s="141">
        <f t="shared" si="2"/>
        <v>4303</v>
      </c>
      <c r="E16" s="145">
        <v>3931</v>
      </c>
      <c r="F16" s="144">
        <f t="shared" si="0"/>
        <v>91.35486869625844</v>
      </c>
      <c r="G16" s="144">
        <f t="shared" si="1"/>
        <v>91.35486869625844</v>
      </c>
      <c r="I16" s="191"/>
    </row>
    <row r="17" spans="1:9" ht="15" customHeight="1">
      <c r="A17" s="90" t="s">
        <v>10</v>
      </c>
      <c r="B17" s="91" t="s">
        <v>11</v>
      </c>
      <c r="C17" s="145">
        <v>24</v>
      </c>
      <c r="D17" s="141">
        <f t="shared" si="2"/>
        <v>24</v>
      </c>
      <c r="E17" s="145">
        <v>31</v>
      </c>
      <c r="F17" s="144">
        <f t="shared" si="0"/>
        <v>129.16666666666669</v>
      </c>
      <c r="G17" s="144">
        <f t="shared" si="1"/>
        <v>129.16666666666669</v>
      </c>
      <c r="I17" s="191"/>
    </row>
    <row r="18" spans="1:9" ht="18" customHeight="1">
      <c r="A18" s="90" t="s">
        <v>12</v>
      </c>
      <c r="B18" s="91" t="s">
        <v>13</v>
      </c>
      <c r="C18" s="145">
        <f>3717</f>
        <v>3717</v>
      </c>
      <c r="D18" s="141">
        <f t="shared" si="2"/>
        <v>3717</v>
      </c>
      <c r="E18" s="145">
        <v>5044</v>
      </c>
      <c r="F18" s="147">
        <f t="shared" si="0"/>
        <v>135.70083400591875</v>
      </c>
      <c r="G18" s="147">
        <f t="shared" si="1"/>
        <v>135.70083400591875</v>
      </c>
      <c r="I18" s="191"/>
    </row>
    <row r="19" spans="1:9" ht="12.75">
      <c r="A19" s="71" t="s">
        <v>14</v>
      </c>
      <c r="B19" s="92" t="s">
        <v>15</v>
      </c>
      <c r="C19" s="145">
        <f>16053</f>
        <v>16053</v>
      </c>
      <c r="D19" s="141">
        <f t="shared" si="2"/>
        <v>16053</v>
      </c>
      <c r="E19" s="145">
        <v>14929</v>
      </c>
      <c r="F19" s="147">
        <f t="shared" si="0"/>
        <v>92.99819348408397</v>
      </c>
      <c r="G19" s="147">
        <f t="shared" si="1"/>
        <v>92.99819348408397</v>
      </c>
      <c r="I19" s="191"/>
    </row>
    <row r="20" spans="1:9" ht="12.75">
      <c r="A20" s="71" t="s">
        <v>16</v>
      </c>
      <c r="B20" s="92" t="s">
        <v>17</v>
      </c>
      <c r="C20" s="145">
        <v>768</v>
      </c>
      <c r="D20" s="141">
        <f t="shared" si="2"/>
        <v>768</v>
      </c>
      <c r="E20" s="145">
        <v>1064</v>
      </c>
      <c r="F20" s="147">
        <f t="shared" si="0"/>
        <v>138.54166666666669</v>
      </c>
      <c r="G20" s="147">
        <f t="shared" si="1"/>
        <v>138.54166666666669</v>
      </c>
      <c r="I20" s="191"/>
    </row>
    <row r="21" spans="1:9" ht="25.5">
      <c r="A21" s="71" t="s">
        <v>18</v>
      </c>
      <c r="B21" s="91" t="s">
        <v>92</v>
      </c>
      <c r="C21" s="145">
        <v>0</v>
      </c>
      <c r="D21" s="141">
        <f t="shared" si="2"/>
        <v>0</v>
      </c>
      <c r="E21" s="145">
        <v>0</v>
      </c>
      <c r="F21" s="144">
        <v>0</v>
      </c>
      <c r="G21" s="144">
        <v>0</v>
      </c>
      <c r="I21" s="165"/>
    </row>
    <row r="22" spans="1:9" ht="24" customHeight="1">
      <c r="A22" s="74" t="s">
        <v>19</v>
      </c>
      <c r="B22" s="89" t="s">
        <v>93</v>
      </c>
      <c r="C22" s="145">
        <v>6133</v>
      </c>
      <c r="D22" s="141">
        <f t="shared" si="2"/>
        <v>6133</v>
      </c>
      <c r="E22" s="145">
        <v>7987</v>
      </c>
      <c r="F22" s="144">
        <f t="shared" si="0"/>
        <v>130.2299037991195</v>
      </c>
      <c r="G22" s="144">
        <f t="shared" si="1"/>
        <v>130.2299037991195</v>
      </c>
      <c r="I22" s="191"/>
    </row>
    <row r="23" spans="1:9" ht="15" customHeight="1">
      <c r="A23" s="74" t="s">
        <v>20</v>
      </c>
      <c r="B23" s="93" t="s">
        <v>21</v>
      </c>
      <c r="C23" s="145">
        <f>378</f>
        <v>378</v>
      </c>
      <c r="D23" s="141">
        <f t="shared" si="2"/>
        <v>378</v>
      </c>
      <c r="E23" s="145">
        <v>336</v>
      </c>
      <c r="F23" s="147">
        <f t="shared" si="0"/>
        <v>88.88888888888889</v>
      </c>
      <c r="G23" s="147">
        <f t="shared" si="1"/>
        <v>88.88888888888889</v>
      </c>
      <c r="I23" s="192"/>
    </row>
    <row r="24" spans="1:9" ht="25.5">
      <c r="A24" s="71" t="s">
        <v>22</v>
      </c>
      <c r="B24" s="72" t="s">
        <v>23</v>
      </c>
      <c r="C24" s="145">
        <v>155</v>
      </c>
      <c r="D24" s="141">
        <f t="shared" si="2"/>
        <v>155</v>
      </c>
      <c r="E24" s="145">
        <v>187</v>
      </c>
      <c r="F24" s="144">
        <f t="shared" si="0"/>
        <v>120.64516129032259</v>
      </c>
      <c r="G24" s="144">
        <f t="shared" si="1"/>
        <v>120.64516129032259</v>
      </c>
      <c r="I24" s="191"/>
    </row>
    <row r="25" spans="1:9" ht="25.5">
      <c r="A25" s="71" t="s">
        <v>24</v>
      </c>
      <c r="B25" s="72" t="s">
        <v>25</v>
      </c>
      <c r="C25" s="145">
        <v>3048</v>
      </c>
      <c r="D25" s="141">
        <f t="shared" si="2"/>
        <v>3048</v>
      </c>
      <c r="E25" s="145">
        <v>5542</v>
      </c>
      <c r="F25" s="144">
        <f t="shared" si="0"/>
        <v>181.8241469816273</v>
      </c>
      <c r="G25" s="144">
        <f t="shared" si="1"/>
        <v>181.8241469816273</v>
      </c>
      <c r="I25" s="191"/>
    </row>
    <row r="26" spans="1:9" ht="12.75">
      <c r="A26" s="94" t="s">
        <v>26</v>
      </c>
      <c r="B26" s="72" t="s">
        <v>27</v>
      </c>
      <c r="C26" s="145">
        <v>0</v>
      </c>
      <c r="D26" s="141">
        <f t="shared" si="2"/>
        <v>0</v>
      </c>
      <c r="E26" s="145">
        <v>0</v>
      </c>
      <c r="F26" s="147">
        <v>0</v>
      </c>
      <c r="G26" s="147">
        <v>0</v>
      </c>
      <c r="I26" s="165"/>
    </row>
    <row r="27" spans="1:9" ht="15.75" customHeight="1">
      <c r="A27" s="71" t="s">
        <v>28</v>
      </c>
      <c r="B27" s="72" t="s">
        <v>29</v>
      </c>
      <c r="C27" s="145">
        <v>428</v>
      </c>
      <c r="D27" s="141">
        <f t="shared" si="2"/>
        <v>428</v>
      </c>
      <c r="E27" s="145">
        <v>1430</v>
      </c>
      <c r="F27" s="147">
        <f t="shared" si="0"/>
        <v>334.11214953271025</v>
      </c>
      <c r="G27" s="147">
        <f t="shared" si="1"/>
        <v>334.11214953271025</v>
      </c>
      <c r="I27" s="191"/>
    </row>
    <row r="28" spans="1:9" ht="13.5" thickBot="1">
      <c r="A28" s="94" t="s">
        <v>30</v>
      </c>
      <c r="B28" s="95" t="s">
        <v>31</v>
      </c>
      <c r="C28" s="196">
        <v>0</v>
      </c>
      <c r="D28" s="141">
        <f t="shared" si="2"/>
        <v>0</v>
      </c>
      <c r="E28" s="196">
        <v>13</v>
      </c>
      <c r="F28" s="148">
        <v>0</v>
      </c>
      <c r="G28" s="148">
        <v>0</v>
      </c>
      <c r="I28" s="165"/>
    </row>
    <row r="29" spans="1:9" s="98" customFormat="1" ht="15" customHeight="1" thickBot="1">
      <c r="A29" s="96" t="s">
        <v>32</v>
      </c>
      <c r="B29" s="97" t="s">
        <v>33</v>
      </c>
      <c r="C29" s="202">
        <f>C30</f>
        <v>400019</v>
      </c>
      <c r="D29" s="202">
        <f>D30</f>
        <v>400019</v>
      </c>
      <c r="E29" s="202">
        <f>E30+E41+E40</f>
        <v>394196</v>
      </c>
      <c r="F29" s="150">
        <f t="shared" si="0"/>
        <v>98.54431914484061</v>
      </c>
      <c r="G29" s="151">
        <f t="shared" si="1"/>
        <v>98.54431914484061</v>
      </c>
      <c r="I29" s="193"/>
    </row>
    <row r="30" spans="1:9" ht="28.5" customHeight="1">
      <c r="A30" s="99" t="s">
        <v>34</v>
      </c>
      <c r="B30" s="100" t="s">
        <v>35</v>
      </c>
      <c r="C30" s="141">
        <f>C31+C33+C36+C37+C38+C39</f>
        <v>400019</v>
      </c>
      <c r="D30" s="141">
        <f>D31+D33+D36+D37+D38+D39+D41+D42</f>
        <v>400019</v>
      </c>
      <c r="E30" s="141">
        <f>E31+E33+E36+E37+E38+E39</f>
        <v>395556</v>
      </c>
      <c r="F30" s="152">
        <f t="shared" si="0"/>
        <v>98.88430299560771</v>
      </c>
      <c r="G30" s="152">
        <f t="shared" si="1"/>
        <v>98.88430299560771</v>
      </c>
      <c r="I30" s="194"/>
    </row>
    <row r="31" spans="1:9" ht="28.5">
      <c r="A31" s="73" t="s">
        <v>36</v>
      </c>
      <c r="B31" s="101" t="s">
        <v>94</v>
      </c>
      <c r="C31" s="145">
        <f>C32</f>
        <v>1606</v>
      </c>
      <c r="D31" s="145">
        <f>D32</f>
        <v>1606</v>
      </c>
      <c r="E31" s="145">
        <f>E32</f>
        <v>1606</v>
      </c>
      <c r="F31" s="149">
        <f>F32</f>
        <v>100</v>
      </c>
      <c r="G31" s="149">
        <f>G32</f>
        <v>100</v>
      </c>
      <c r="I31" s="165"/>
    </row>
    <row r="32" spans="1:9" ht="14.25">
      <c r="A32" s="73" t="s">
        <v>96</v>
      </c>
      <c r="B32" s="102" t="s">
        <v>95</v>
      </c>
      <c r="C32" s="145">
        <f>1606</f>
        <v>1606</v>
      </c>
      <c r="D32" s="141">
        <f aca="true" t="shared" si="3" ref="D32:D41">C32/12*12</f>
        <v>1606</v>
      </c>
      <c r="E32" s="145">
        <v>1606</v>
      </c>
      <c r="F32" s="144">
        <f t="shared" si="0"/>
        <v>100</v>
      </c>
      <c r="G32" s="144">
        <f t="shared" si="1"/>
        <v>100</v>
      </c>
      <c r="I32" s="165"/>
    </row>
    <row r="33" spans="1:9" ht="29.25" customHeight="1">
      <c r="A33" s="74" t="s">
        <v>131</v>
      </c>
      <c r="B33" s="72" t="s">
        <v>97</v>
      </c>
      <c r="C33" s="145">
        <v>213357</v>
      </c>
      <c r="D33" s="141">
        <f t="shared" si="3"/>
        <v>213357</v>
      </c>
      <c r="E33" s="145">
        <v>211924</v>
      </c>
      <c r="F33" s="144">
        <f t="shared" si="0"/>
        <v>99.32835576053282</v>
      </c>
      <c r="G33" s="144">
        <f t="shared" si="1"/>
        <v>99.32835576053282</v>
      </c>
      <c r="H33" s="191"/>
      <c r="I33" s="191"/>
    </row>
    <row r="34" spans="1:9" ht="33.75">
      <c r="A34" s="74" t="s">
        <v>98</v>
      </c>
      <c r="B34" s="103" t="s">
        <v>99</v>
      </c>
      <c r="C34" s="145">
        <v>0</v>
      </c>
      <c r="D34" s="141">
        <f t="shared" si="3"/>
        <v>0</v>
      </c>
      <c r="E34" s="145">
        <v>0</v>
      </c>
      <c r="F34" s="144">
        <v>0</v>
      </c>
      <c r="G34" s="144">
        <v>0</v>
      </c>
      <c r="I34" s="165"/>
    </row>
    <row r="35" spans="1:9" ht="12.75" customHeight="1" hidden="1">
      <c r="A35" s="71"/>
      <c r="B35" s="104"/>
      <c r="C35" s="145"/>
      <c r="D35" s="141">
        <f t="shared" si="3"/>
        <v>0</v>
      </c>
      <c r="E35" s="145"/>
      <c r="F35" s="144" t="e">
        <f t="shared" si="0"/>
        <v>#DIV/0!</v>
      </c>
      <c r="G35" s="144" t="e">
        <f t="shared" si="1"/>
        <v>#DIV/0!</v>
      </c>
      <c r="I35" s="165"/>
    </row>
    <row r="36" spans="1:9" ht="20.25" customHeight="1">
      <c r="A36" s="73" t="s">
        <v>130</v>
      </c>
      <c r="B36" s="104" t="s">
        <v>37</v>
      </c>
      <c r="C36" s="145">
        <v>179340</v>
      </c>
      <c r="D36" s="141">
        <f t="shared" si="3"/>
        <v>179340</v>
      </c>
      <c r="E36" s="145">
        <v>176310</v>
      </c>
      <c r="F36" s="144">
        <f>E36/D36*100</f>
        <v>98.31047172967547</v>
      </c>
      <c r="G36" s="144">
        <f>E36/C36*100</f>
        <v>98.31047172967547</v>
      </c>
      <c r="I36" s="191"/>
    </row>
    <row r="37" spans="1:9" ht="15" customHeight="1">
      <c r="A37" s="75" t="s">
        <v>132</v>
      </c>
      <c r="B37" s="105" t="s">
        <v>38</v>
      </c>
      <c r="C37" s="145">
        <v>5716</v>
      </c>
      <c r="D37" s="141">
        <f t="shared" si="3"/>
        <v>5716</v>
      </c>
      <c r="E37" s="145">
        <v>5716</v>
      </c>
      <c r="F37" s="144">
        <f>E37/D37*100</f>
        <v>100</v>
      </c>
      <c r="G37" s="144">
        <f>E37/C37*100</f>
        <v>100</v>
      </c>
      <c r="I37" s="191"/>
    </row>
    <row r="38" spans="1:7" ht="24.75" customHeight="1">
      <c r="A38" s="76" t="s">
        <v>39</v>
      </c>
      <c r="B38" s="106" t="s">
        <v>100</v>
      </c>
      <c r="C38" s="145">
        <v>0</v>
      </c>
      <c r="D38" s="141">
        <f t="shared" si="3"/>
        <v>0</v>
      </c>
      <c r="E38" s="145">
        <v>0</v>
      </c>
      <c r="F38" s="144">
        <v>0</v>
      </c>
      <c r="G38" s="144">
        <v>0</v>
      </c>
    </row>
    <row r="39" spans="1:7" ht="26.25" customHeight="1">
      <c r="A39" s="74" t="s">
        <v>39</v>
      </c>
      <c r="B39" s="107" t="s">
        <v>40</v>
      </c>
      <c r="C39" s="197">
        <v>0</v>
      </c>
      <c r="D39" s="141">
        <f t="shared" si="3"/>
        <v>0</v>
      </c>
      <c r="E39" s="145">
        <v>0</v>
      </c>
      <c r="F39" s="144">
        <v>0</v>
      </c>
      <c r="G39" s="144">
        <v>0</v>
      </c>
    </row>
    <row r="40" spans="1:7" ht="26.25" customHeight="1">
      <c r="A40" s="76" t="s">
        <v>133</v>
      </c>
      <c r="B40" s="108" t="s">
        <v>134</v>
      </c>
      <c r="C40" s="197">
        <v>0</v>
      </c>
      <c r="D40" s="141">
        <f t="shared" si="3"/>
        <v>0</v>
      </c>
      <c r="E40" s="196">
        <v>57</v>
      </c>
      <c r="F40" s="144">
        <v>0</v>
      </c>
      <c r="G40" s="144">
        <v>0</v>
      </c>
    </row>
    <row r="41" spans="1:7" ht="53.25" customHeight="1" thickBot="1">
      <c r="A41" s="76" t="s">
        <v>101</v>
      </c>
      <c r="B41" s="108" t="s">
        <v>102</v>
      </c>
      <c r="C41" s="198">
        <v>0</v>
      </c>
      <c r="D41" s="226">
        <f t="shared" si="3"/>
        <v>0</v>
      </c>
      <c r="E41" s="196">
        <v>-1417</v>
      </c>
      <c r="F41" s="144">
        <v>0</v>
      </c>
      <c r="G41" s="144">
        <v>0</v>
      </c>
    </row>
    <row r="42" spans="1:7" ht="27" customHeight="1" thickBot="1">
      <c r="A42" s="77" t="s">
        <v>41</v>
      </c>
      <c r="B42" s="109" t="s">
        <v>42</v>
      </c>
      <c r="C42" s="199">
        <v>0</v>
      </c>
      <c r="D42" s="141">
        <f>C42/12*12</f>
        <v>0</v>
      </c>
      <c r="E42" s="199">
        <v>0</v>
      </c>
      <c r="F42" s="153">
        <v>0</v>
      </c>
      <c r="G42" s="154">
        <v>0</v>
      </c>
    </row>
    <row r="43" spans="1:10" ht="18" customHeight="1" thickBot="1">
      <c r="A43" s="204" t="s">
        <v>43</v>
      </c>
      <c r="B43" s="205"/>
      <c r="C43" s="203">
        <f>C30+C11</f>
        <v>579649</v>
      </c>
      <c r="D43" s="203">
        <f>D30+D11</f>
        <v>579649</v>
      </c>
      <c r="E43" s="202">
        <f>E29+E11</f>
        <v>594385</v>
      </c>
      <c r="F43" s="155">
        <f t="shared" si="0"/>
        <v>102.54222814151323</v>
      </c>
      <c r="G43" s="156">
        <f t="shared" si="1"/>
        <v>102.54222814151323</v>
      </c>
      <c r="I43" s="81"/>
      <c r="J43" s="81"/>
    </row>
    <row r="44" ht="10.5" customHeight="1">
      <c r="A44" s="110"/>
    </row>
    <row r="45" ht="12.75" hidden="1"/>
    <row r="46" spans="1:2" ht="14.25" customHeight="1">
      <c r="A46" s="215" t="s">
        <v>117</v>
      </c>
      <c r="B46" s="215"/>
    </row>
    <row r="47" spans="1:2" ht="12.75">
      <c r="A47" s="215"/>
      <c r="B47" s="215"/>
    </row>
    <row r="48" spans="1:7" ht="14.25">
      <c r="A48" s="215"/>
      <c r="B48" s="215"/>
      <c r="E48" s="216" t="s">
        <v>128</v>
      </c>
      <c r="F48" s="216"/>
      <c r="G48" s="216"/>
    </row>
    <row r="52" ht="12.75">
      <c r="E52" s="81"/>
    </row>
  </sheetData>
  <sheetProtection/>
  <mergeCells count="14">
    <mergeCell ref="A46:B48"/>
    <mergeCell ref="E48:G48"/>
    <mergeCell ref="B8:B10"/>
    <mergeCell ref="C8:C10"/>
    <mergeCell ref="D8:D10"/>
    <mergeCell ref="E8:E10"/>
    <mergeCell ref="A43:B43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.8515625" style="114" customWidth="1"/>
    <col min="2" max="2" width="52.00390625" style="114" customWidth="1"/>
    <col min="3" max="3" width="9.421875" style="114" customWidth="1"/>
    <col min="4" max="4" width="8.421875" style="114" hidden="1" customWidth="1"/>
    <col min="5" max="5" width="8.7109375" style="114" customWidth="1"/>
    <col min="6" max="6" width="6.7109375" style="114" hidden="1" customWidth="1"/>
    <col min="7" max="7" width="8.7109375" style="114" customWidth="1"/>
    <col min="8" max="16384" width="9.140625" style="114" customWidth="1"/>
  </cols>
  <sheetData>
    <row r="1" spans="2:7" ht="11.25" customHeight="1">
      <c r="B1" s="18"/>
      <c r="C1" s="220" t="s">
        <v>125</v>
      </c>
      <c r="D1" s="220"/>
      <c r="E1" s="220"/>
      <c r="F1" s="220"/>
      <c r="G1" s="220"/>
    </row>
    <row r="2" spans="2:7" ht="11.25" customHeight="1">
      <c r="B2" s="221"/>
      <c r="C2" s="221"/>
      <c r="D2" s="221"/>
      <c r="E2" s="221"/>
      <c r="F2" s="221"/>
      <c r="G2" s="221"/>
    </row>
    <row r="3" spans="1:7" ht="12.75">
      <c r="A3" s="213" t="s">
        <v>129</v>
      </c>
      <c r="B3" s="213"/>
      <c r="C3" s="213"/>
      <c r="D3" s="213"/>
      <c r="E3" s="213"/>
      <c r="F3" s="213"/>
      <c r="G3" s="213"/>
    </row>
    <row r="4" spans="1:7" ht="12.75">
      <c r="A4" s="222" t="s">
        <v>136</v>
      </c>
      <c r="B4" s="222"/>
      <c r="C4" s="222"/>
      <c r="D4" s="222"/>
      <c r="E4" s="222"/>
      <c r="F4" s="222"/>
      <c r="G4" s="222"/>
    </row>
    <row r="5" spans="5:7" ht="12.75" customHeight="1" thickBot="1">
      <c r="E5" s="223" t="s">
        <v>44</v>
      </c>
      <c r="F5" s="223"/>
      <c r="G5" s="223"/>
    </row>
    <row r="6" spans="1:7" s="7" customFormat="1" ht="57" customHeight="1" thickBot="1">
      <c r="A6" s="3" t="s">
        <v>45</v>
      </c>
      <c r="B6" s="1" t="s">
        <v>46</v>
      </c>
      <c r="C6" s="4" t="s">
        <v>86</v>
      </c>
      <c r="D6" s="5" t="s">
        <v>47</v>
      </c>
      <c r="E6" s="4" t="s">
        <v>48</v>
      </c>
      <c r="F6" s="4" t="s">
        <v>49</v>
      </c>
      <c r="G6" s="6" t="s">
        <v>87</v>
      </c>
    </row>
    <row r="7" spans="1:7" ht="12" customHeight="1" thickBot="1">
      <c r="A7" s="8">
        <v>100</v>
      </c>
      <c r="B7" s="13" t="s">
        <v>50</v>
      </c>
      <c r="C7" s="164">
        <f>SUM(C8:C15)</f>
        <v>46742</v>
      </c>
      <c r="D7" s="183"/>
      <c r="E7" s="164">
        <f>SUM(E8:E15)</f>
        <v>45385</v>
      </c>
      <c r="F7" s="115"/>
      <c r="G7" s="116">
        <f aca="true" t="shared" si="0" ref="G7:G58">E7/C7*100</f>
        <v>97.09682940396218</v>
      </c>
    </row>
    <row r="8" spans="1:7" s="118" customFormat="1" ht="12.75" customHeight="1">
      <c r="A8" s="117">
        <v>102</v>
      </c>
      <c r="B8" s="9" t="s">
        <v>84</v>
      </c>
      <c r="C8" s="160">
        <v>1644</v>
      </c>
      <c r="D8" s="184"/>
      <c r="E8" s="161">
        <v>1614</v>
      </c>
      <c r="F8" s="157"/>
      <c r="G8" s="158">
        <f t="shared" si="0"/>
        <v>98.17518248175182</v>
      </c>
    </row>
    <row r="9" spans="1:7" ht="23.25" customHeight="1">
      <c r="A9" s="119">
        <v>103</v>
      </c>
      <c r="B9" s="59" t="s">
        <v>51</v>
      </c>
      <c r="C9" s="162">
        <v>1662</v>
      </c>
      <c r="D9" s="92"/>
      <c r="E9" s="162">
        <v>1642</v>
      </c>
      <c r="F9" s="120"/>
      <c r="G9" s="121">
        <f t="shared" si="0"/>
        <v>98.79663056558363</v>
      </c>
    </row>
    <row r="10" spans="1:7" ht="24" customHeight="1">
      <c r="A10" s="119">
        <v>104</v>
      </c>
      <c r="B10" s="59" t="s">
        <v>85</v>
      </c>
      <c r="C10" s="162">
        <v>26778</v>
      </c>
      <c r="D10" s="92"/>
      <c r="E10" s="162">
        <v>26289</v>
      </c>
      <c r="F10" s="120"/>
      <c r="G10" s="121">
        <f t="shared" si="0"/>
        <v>98.1738740757338</v>
      </c>
    </row>
    <row r="11" spans="1:7" ht="24" customHeight="1">
      <c r="A11" s="122">
        <v>105</v>
      </c>
      <c r="B11" s="60" t="s">
        <v>120</v>
      </c>
      <c r="C11" s="163">
        <v>134</v>
      </c>
      <c r="D11" s="95"/>
      <c r="E11" s="163">
        <v>134</v>
      </c>
      <c r="F11" s="123"/>
      <c r="G11" s="124">
        <f t="shared" si="0"/>
        <v>100</v>
      </c>
    </row>
    <row r="12" spans="1:7" ht="45" customHeight="1">
      <c r="A12" s="122">
        <v>106</v>
      </c>
      <c r="B12" s="61" t="s">
        <v>121</v>
      </c>
      <c r="C12" s="163">
        <v>6352</v>
      </c>
      <c r="D12" s="95"/>
      <c r="E12" s="163">
        <v>5839</v>
      </c>
      <c r="F12" s="123"/>
      <c r="G12" s="124">
        <f t="shared" si="0"/>
        <v>91.92380352644837</v>
      </c>
    </row>
    <row r="13" spans="1:7" ht="18" customHeight="1">
      <c r="A13" s="122">
        <v>107</v>
      </c>
      <c r="B13" s="62" t="s">
        <v>122</v>
      </c>
      <c r="C13" s="163"/>
      <c r="D13" s="95"/>
      <c r="E13" s="163"/>
      <c r="F13" s="123"/>
      <c r="G13" s="124"/>
    </row>
    <row r="14" spans="1:7" ht="16.5" customHeight="1">
      <c r="A14" s="125">
        <v>113</v>
      </c>
      <c r="B14" s="63" t="s">
        <v>53</v>
      </c>
      <c r="C14" s="162">
        <v>10072</v>
      </c>
      <c r="D14" s="92"/>
      <c r="E14" s="162">
        <v>9867</v>
      </c>
      <c r="F14" s="120"/>
      <c r="G14" s="121">
        <f t="shared" si="0"/>
        <v>97.96465448768863</v>
      </c>
    </row>
    <row r="15" spans="1:7" ht="14.25" customHeight="1" thickBot="1">
      <c r="A15" s="126">
        <v>111</v>
      </c>
      <c r="B15" s="64" t="s">
        <v>123</v>
      </c>
      <c r="C15" s="164">
        <v>100</v>
      </c>
      <c r="D15" s="165"/>
      <c r="E15" s="164">
        <v>0</v>
      </c>
      <c r="F15" s="127"/>
      <c r="G15" s="159">
        <f t="shared" si="0"/>
        <v>0</v>
      </c>
    </row>
    <row r="16" spans="1:7" ht="15" customHeight="1" thickBot="1">
      <c r="A16" s="128">
        <v>200</v>
      </c>
      <c r="B16" s="55" t="s">
        <v>118</v>
      </c>
      <c r="C16" s="138">
        <f>C17</f>
        <v>679</v>
      </c>
      <c r="D16" s="138">
        <f>D17</f>
        <v>0</v>
      </c>
      <c r="E16" s="138">
        <f>E17</f>
        <v>673</v>
      </c>
      <c r="F16" s="57"/>
      <c r="G16" s="116">
        <f t="shared" si="0"/>
        <v>99.11634756995582</v>
      </c>
    </row>
    <row r="17" spans="1:7" ht="15" customHeight="1" thickBot="1">
      <c r="A17" s="128">
        <v>203</v>
      </c>
      <c r="B17" s="55" t="s">
        <v>119</v>
      </c>
      <c r="C17" s="138">
        <v>679</v>
      </c>
      <c r="D17" s="166"/>
      <c r="E17" s="138">
        <v>673</v>
      </c>
      <c r="F17" s="57"/>
      <c r="G17" s="116">
        <f>E17/C17*100</f>
        <v>99.11634756995582</v>
      </c>
    </row>
    <row r="18" spans="1:7" ht="23.25" customHeight="1" thickBot="1">
      <c r="A18" s="11">
        <v>300</v>
      </c>
      <c r="B18" s="12" t="s">
        <v>54</v>
      </c>
      <c r="C18" s="138">
        <f>SUM(C19:C21)</f>
        <v>7483</v>
      </c>
      <c r="D18" s="166"/>
      <c r="E18" s="138">
        <f>SUM(E19:E21)</f>
        <v>7451</v>
      </c>
      <c r="F18" s="57"/>
      <c r="G18" s="116">
        <f t="shared" si="0"/>
        <v>99.57236402512362</v>
      </c>
    </row>
    <row r="19" spans="1:7" ht="37.5" customHeight="1">
      <c r="A19" s="129">
        <v>309</v>
      </c>
      <c r="B19" s="10" t="s">
        <v>103</v>
      </c>
      <c r="C19" s="167">
        <v>6555</v>
      </c>
      <c r="D19" s="168"/>
      <c r="E19" s="167">
        <v>6524</v>
      </c>
      <c r="F19" s="56"/>
      <c r="G19" s="130">
        <f t="shared" si="0"/>
        <v>99.52707856598016</v>
      </c>
    </row>
    <row r="20" spans="1:8" ht="20.25" customHeight="1">
      <c r="A20" s="119">
        <v>310</v>
      </c>
      <c r="B20" s="10" t="s">
        <v>55</v>
      </c>
      <c r="C20" s="162">
        <v>568</v>
      </c>
      <c r="D20" s="92"/>
      <c r="E20" s="162">
        <v>568</v>
      </c>
      <c r="F20" s="120"/>
      <c r="G20" s="121">
        <f t="shared" si="0"/>
        <v>100</v>
      </c>
      <c r="H20" s="78"/>
    </row>
    <row r="21" spans="1:8" ht="24" customHeight="1" thickBot="1">
      <c r="A21" s="126">
        <v>314</v>
      </c>
      <c r="B21" s="17" t="s">
        <v>104</v>
      </c>
      <c r="C21" s="169">
        <v>360</v>
      </c>
      <c r="D21" s="165"/>
      <c r="E21" s="169">
        <v>359</v>
      </c>
      <c r="F21" s="127"/>
      <c r="G21" s="124">
        <f t="shared" si="0"/>
        <v>99.72222222222223</v>
      </c>
      <c r="H21" s="78"/>
    </row>
    <row r="22" spans="1:8" ht="17.25" customHeight="1" thickBot="1">
      <c r="A22" s="11">
        <v>400</v>
      </c>
      <c r="B22" s="14" t="s">
        <v>56</v>
      </c>
      <c r="C22" s="138">
        <f>SUM(C23:C29)</f>
        <v>50800</v>
      </c>
      <c r="D22" s="166"/>
      <c r="E22" s="138">
        <f>SUM(E23:E29)</f>
        <v>46388</v>
      </c>
      <c r="F22" s="57"/>
      <c r="G22" s="116">
        <f t="shared" si="0"/>
        <v>91.31496062992126</v>
      </c>
      <c r="H22" s="78"/>
    </row>
    <row r="23" spans="1:8" ht="15" customHeight="1">
      <c r="A23" s="24">
        <v>405</v>
      </c>
      <c r="B23" s="45" t="s">
        <v>57</v>
      </c>
      <c r="C23" s="170">
        <v>410</v>
      </c>
      <c r="D23" s="168"/>
      <c r="E23" s="167">
        <v>0</v>
      </c>
      <c r="F23" s="56"/>
      <c r="G23" s="130">
        <f t="shared" si="0"/>
        <v>0</v>
      </c>
      <c r="H23" s="78"/>
    </row>
    <row r="24" spans="1:7" ht="13.5" customHeight="1">
      <c r="A24" s="24">
        <v>406</v>
      </c>
      <c r="B24" s="131" t="s">
        <v>58</v>
      </c>
      <c r="C24" s="167">
        <v>7804</v>
      </c>
      <c r="D24" s="168"/>
      <c r="E24" s="167">
        <v>7782</v>
      </c>
      <c r="F24" s="56"/>
      <c r="G24" s="121">
        <f t="shared" si="0"/>
        <v>99.71809328549462</v>
      </c>
    </row>
    <row r="25" spans="1:7" ht="12" customHeight="1">
      <c r="A25" s="24">
        <v>407</v>
      </c>
      <c r="B25" s="132" t="s">
        <v>59</v>
      </c>
      <c r="C25" s="167">
        <v>0</v>
      </c>
      <c r="D25" s="168"/>
      <c r="E25" s="167">
        <v>0</v>
      </c>
      <c r="F25" s="56"/>
      <c r="G25" s="121">
        <v>0</v>
      </c>
    </row>
    <row r="26" spans="1:7" ht="12.75" customHeight="1">
      <c r="A26" s="25">
        <v>408</v>
      </c>
      <c r="B26" s="46" t="s">
        <v>60</v>
      </c>
      <c r="C26" s="169">
        <v>380</v>
      </c>
      <c r="D26" s="165"/>
      <c r="E26" s="169">
        <v>354</v>
      </c>
      <c r="F26" s="127"/>
      <c r="G26" s="121">
        <f t="shared" si="0"/>
        <v>93.15789473684211</v>
      </c>
    </row>
    <row r="27" spans="1:8" ht="12" customHeight="1">
      <c r="A27" s="26">
        <v>409</v>
      </c>
      <c r="B27" s="133" t="s">
        <v>105</v>
      </c>
      <c r="C27" s="162">
        <v>40147</v>
      </c>
      <c r="D27" s="171"/>
      <c r="E27" s="172">
        <v>36201</v>
      </c>
      <c r="F27" s="134"/>
      <c r="G27" s="121">
        <f t="shared" si="0"/>
        <v>90.1711211298478</v>
      </c>
      <c r="H27" s="127"/>
    </row>
    <row r="28" spans="1:8" ht="12" customHeight="1">
      <c r="A28" s="26">
        <v>410</v>
      </c>
      <c r="B28" s="133" t="s">
        <v>106</v>
      </c>
      <c r="C28" s="162">
        <v>645</v>
      </c>
      <c r="D28" s="171"/>
      <c r="E28" s="172">
        <v>645</v>
      </c>
      <c r="F28" s="134"/>
      <c r="G28" s="121">
        <f t="shared" si="0"/>
        <v>100</v>
      </c>
      <c r="H28" s="127"/>
    </row>
    <row r="29" spans="1:7" ht="12" customHeight="1" thickBot="1">
      <c r="A29" s="25">
        <v>412</v>
      </c>
      <c r="B29" s="47" t="s">
        <v>61</v>
      </c>
      <c r="C29" s="164">
        <v>1414</v>
      </c>
      <c r="D29" s="165"/>
      <c r="E29" s="169">
        <v>1406</v>
      </c>
      <c r="F29" s="127"/>
      <c r="G29" s="124">
        <f t="shared" si="0"/>
        <v>99.43422913719944</v>
      </c>
    </row>
    <row r="30" spans="1:7" s="15" customFormat="1" ht="15.75" customHeight="1" thickBot="1">
      <c r="A30" s="27">
        <v>500</v>
      </c>
      <c r="B30" s="48" t="s">
        <v>62</v>
      </c>
      <c r="C30" s="176">
        <f>SUM(C31:C34)</f>
        <v>93081</v>
      </c>
      <c r="D30" s="166"/>
      <c r="E30" s="176">
        <f>SUM(E31:E34)</f>
        <v>42801</v>
      </c>
      <c r="F30" s="57"/>
      <c r="G30" s="116">
        <f t="shared" si="0"/>
        <v>45.98253134366842</v>
      </c>
    </row>
    <row r="31" spans="1:7" ht="12" customHeight="1">
      <c r="A31" s="28">
        <v>501</v>
      </c>
      <c r="B31" s="19" t="s">
        <v>63</v>
      </c>
      <c r="C31" s="173">
        <v>1115</v>
      </c>
      <c r="D31" s="168"/>
      <c r="E31" s="167">
        <v>1092</v>
      </c>
      <c r="F31" s="56"/>
      <c r="G31" s="130">
        <f t="shared" si="0"/>
        <v>97.9372197309417</v>
      </c>
    </row>
    <row r="32" spans="1:7" ht="12" customHeight="1">
      <c r="A32" s="29">
        <v>502</v>
      </c>
      <c r="B32" s="20" t="s">
        <v>64</v>
      </c>
      <c r="C32" s="174">
        <v>69510</v>
      </c>
      <c r="D32" s="92"/>
      <c r="E32" s="162">
        <v>19751</v>
      </c>
      <c r="F32" s="120"/>
      <c r="G32" s="121">
        <f t="shared" si="0"/>
        <v>28.41461660192778</v>
      </c>
    </row>
    <row r="33" spans="1:7" ht="12" customHeight="1">
      <c r="A33" s="30">
        <v>503</v>
      </c>
      <c r="B33" s="21" t="s">
        <v>65</v>
      </c>
      <c r="C33" s="175">
        <v>22456</v>
      </c>
      <c r="D33" s="95"/>
      <c r="E33" s="163">
        <v>21958</v>
      </c>
      <c r="F33" s="123"/>
      <c r="G33" s="121">
        <f t="shared" si="0"/>
        <v>97.78232988956181</v>
      </c>
    </row>
    <row r="34" spans="1:7" ht="12" customHeight="1" thickBot="1">
      <c r="A34" s="30">
        <v>505</v>
      </c>
      <c r="B34" s="21" t="s">
        <v>66</v>
      </c>
      <c r="C34" s="175">
        <v>0</v>
      </c>
      <c r="D34" s="95"/>
      <c r="E34" s="163">
        <v>0</v>
      </c>
      <c r="F34" s="123"/>
      <c r="G34" s="124">
        <v>0</v>
      </c>
    </row>
    <row r="35" spans="1:7" s="15" customFormat="1" ht="12" customHeight="1" thickBot="1">
      <c r="A35" s="27">
        <v>600</v>
      </c>
      <c r="B35" s="48" t="s">
        <v>67</v>
      </c>
      <c r="C35" s="176">
        <v>128</v>
      </c>
      <c r="D35" s="166"/>
      <c r="E35" s="138">
        <v>128</v>
      </c>
      <c r="F35" s="57"/>
      <c r="G35" s="116">
        <f t="shared" si="0"/>
        <v>100</v>
      </c>
    </row>
    <row r="36" spans="1:7" s="15" customFormat="1" ht="12" customHeight="1" thickBot="1">
      <c r="A36" s="31">
        <v>700</v>
      </c>
      <c r="B36" s="49" t="s">
        <v>68</v>
      </c>
      <c r="C36" s="185">
        <f>SUM(C37:C41)</f>
        <v>355814</v>
      </c>
      <c r="D36" s="183"/>
      <c r="E36" s="185">
        <f>SUM(E37:E41)</f>
        <v>337400</v>
      </c>
      <c r="F36" s="115"/>
      <c r="G36" s="116">
        <f t="shared" si="0"/>
        <v>94.82482420590533</v>
      </c>
    </row>
    <row r="37" spans="1:7" s="15" customFormat="1" ht="12" customHeight="1">
      <c r="A37" s="32">
        <v>701</v>
      </c>
      <c r="B37" s="19" t="s">
        <v>69</v>
      </c>
      <c r="C37" s="173">
        <v>114742</v>
      </c>
      <c r="D37" s="168"/>
      <c r="E37" s="167">
        <v>114601</v>
      </c>
      <c r="F37" s="56"/>
      <c r="G37" s="130">
        <f t="shared" si="0"/>
        <v>99.8771156159035</v>
      </c>
    </row>
    <row r="38" spans="1:7" s="15" customFormat="1" ht="12" customHeight="1">
      <c r="A38" s="33">
        <v>702</v>
      </c>
      <c r="B38" s="20" t="s">
        <v>70</v>
      </c>
      <c r="C38" s="174">
        <v>166270</v>
      </c>
      <c r="D38" s="92"/>
      <c r="E38" s="162">
        <v>158438</v>
      </c>
      <c r="F38" s="120"/>
      <c r="G38" s="121">
        <f t="shared" si="0"/>
        <v>95.28958922234919</v>
      </c>
    </row>
    <row r="39" spans="1:7" s="15" customFormat="1" ht="12" customHeight="1">
      <c r="A39" s="33">
        <v>703</v>
      </c>
      <c r="B39" s="20" t="s">
        <v>127</v>
      </c>
      <c r="C39" s="174">
        <v>54213</v>
      </c>
      <c r="D39" s="92"/>
      <c r="E39" s="162">
        <v>44043</v>
      </c>
      <c r="F39" s="120"/>
      <c r="G39" s="121">
        <f t="shared" si="0"/>
        <v>81.24066183387748</v>
      </c>
    </row>
    <row r="40" spans="1:7" s="15" customFormat="1" ht="12" customHeight="1">
      <c r="A40" s="33">
        <v>707</v>
      </c>
      <c r="B40" s="22" t="s">
        <v>71</v>
      </c>
      <c r="C40" s="174">
        <v>9301</v>
      </c>
      <c r="D40" s="92"/>
      <c r="E40" s="162">
        <v>9290</v>
      </c>
      <c r="F40" s="120"/>
      <c r="G40" s="121">
        <f t="shared" si="0"/>
        <v>99.88173314697345</v>
      </c>
    </row>
    <row r="41" spans="1:7" s="15" customFormat="1" ht="12" customHeight="1" thickBot="1">
      <c r="A41" s="34">
        <v>709</v>
      </c>
      <c r="B41" s="50" t="s">
        <v>72</v>
      </c>
      <c r="C41" s="175">
        <v>11288</v>
      </c>
      <c r="D41" s="95"/>
      <c r="E41" s="163">
        <v>11028</v>
      </c>
      <c r="F41" s="123"/>
      <c r="G41" s="124">
        <f t="shared" si="0"/>
        <v>97.6966690290574</v>
      </c>
    </row>
    <row r="42" spans="1:7" s="15" customFormat="1" ht="12" customHeight="1" thickBot="1">
      <c r="A42" s="35">
        <v>800</v>
      </c>
      <c r="B42" s="51" t="s">
        <v>73</v>
      </c>
      <c r="C42" s="176">
        <f>SUM(C43:C44)</f>
        <v>31902</v>
      </c>
      <c r="D42" s="166"/>
      <c r="E42" s="176">
        <f>SUM(E43:E44)</f>
        <v>31895</v>
      </c>
      <c r="F42" s="57"/>
      <c r="G42" s="116">
        <f t="shared" si="0"/>
        <v>99.97805780201868</v>
      </c>
    </row>
    <row r="43" spans="1:7" s="15" customFormat="1" ht="12" customHeight="1">
      <c r="A43" s="32">
        <v>801</v>
      </c>
      <c r="B43" s="19" t="s">
        <v>74</v>
      </c>
      <c r="C43" s="173">
        <v>29127</v>
      </c>
      <c r="D43" s="168"/>
      <c r="E43" s="167">
        <v>29121</v>
      </c>
      <c r="F43" s="56"/>
      <c r="G43" s="130">
        <f t="shared" si="0"/>
        <v>99.97940055618498</v>
      </c>
    </row>
    <row r="44" spans="1:7" s="15" customFormat="1" ht="12" customHeight="1" thickBot="1">
      <c r="A44" s="34">
        <v>804</v>
      </c>
      <c r="B44" s="21" t="s">
        <v>75</v>
      </c>
      <c r="C44" s="175">
        <v>2775</v>
      </c>
      <c r="D44" s="95"/>
      <c r="E44" s="163">
        <v>2774</v>
      </c>
      <c r="F44" s="123"/>
      <c r="G44" s="124">
        <f t="shared" si="0"/>
        <v>99.96396396396396</v>
      </c>
    </row>
    <row r="45" spans="1:7" s="15" customFormat="1" ht="12" customHeight="1" thickBot="1">
      <c r="A45" s="36">
        <v>1000</v>
      </c>
      <c r="B45" s="51" t="s">
        <v>77</v>
      </c>
      <c r="C45" s="176">
        <f>SUM(C47:C48)</f>
        <v>33418</v>
      </c>
      <c r="D45" s="166"/>
      <c r="E45" s="176">
        <f>SUM(E47:E48)</f>
        <v>30516</v>
      </c>
      <c r="F45" s="57"/>
      <c r="G45" s="116">
        <f t="shared" si="0"/>
        <v>91.31605721467473</v>
      </c>
    </row>
    <row r="46" spans="1:7" s="15" customFormat="1" ht="12" customHeight="1">
      <c r="A46" s="37">
        <v>1002</v>
      </c>
      <c r="B46" s="52" t="s">
        <v>107</v>
      </c>
      <c r="C46" s="173"/>
      <c r="D46" s="168"/>
      <c r="E46" s="167"/>
      <c r="F46" s="56"/>
      <c r="G46" s="130"/>
    </row>
    <row r="47" spans="1:7" s="16" customFormat="1" ht="12" customHeight="1">
      <c r="A47" s="38">
        <v>1003</v>
      </c>
      <c r="B47" s="22" t="s">
        <v>78</v>
      </c>
      <c r="C47" s="177">
        <v>32159</v>
      </c>
      <c r="D47" s="104"/>
      <c r="E47" s="178">
        <v>29263</v>
      </c>
      <c r="F47" s="2"/>
      <c r="G47" s="121">
        <f t="shared" si="0"/>
        <v>90.99474486146957</v>
      </c>
    </row>
    <row r="48" spans="1:7" s="15" customFormat="1" ht="12" customHeight="1" thickBot="1">
      <c r="A48" s="39">
        <v>1006</v>
      </c>
      <c r="B48" s="53" t="s">
        <v>79</v>
      </c>
      <c r="C48" s="179">
        <v>1259</v>
      </c>
      <c r="D48" s="186"/>
      <c r="E48" s="180">
        <v>1253</v>
      </c>
      <c r="F48" s="58"/>
      <c r="G48" s="121">
        <f t="shared" si="0"/>
        <v>99.52343129467832</v>
      </c>
    </row>
    <row r="49" spans="1:7" ht="13.5" customHeight="1" hidden="1">
      <c r="A49" s="40">
        <v>1101</v>
      </c>
      <c r="B49" s="54" t="s">
        <v>80</v>
      </c>
      <c r="C49" s="187"/>
      <c r="D49" s="188"/>
      <c r="E49" s="170"/>
      <c r="F49" s="135"/>
      <c r="G49" s="121" t="e">
        <f t="shared" si="0"/>
        <v>#DIV/0!</v>
      </c>
    </row>
    <row r="50" spans="1:7" ht="13.5" customHeight="1" hidden="1">
      <c r="A50" s="38">
        <v>1102</v>
      </c>
      <c r="B50" s="22" t="s">
        <v>81</v>
      </c>
      <c r="C50" s="174"/>
      <c r="D50" s="92"/>
      <c r="E50" s="162"/>
      <c r="F50" s="120"/>
      <c r="G50" s="121" t="e">
        <f t="shared" si="0"/>
        <v>#DIV/0!</v>
      </c>
    </row>
    <row r="51" spans="1:7" ht="14.25" customHeight="1" hidden="1">
      <c r="A51" s="38">
        <v>1103</v>
      </c>
      <c r="B51" s="22" t="s">
        <v>82</v>
      </c>
      <c r="C51" s="174"/>
      <c r="D51" s="92"/>
      <c r="E51" s="162"/>
      <c r="F51" s="120"/>
      <c r="G51" s="121" t="e">
        <f t="shared" si="0"/>
        <v>#DIV/0!</v>
      </c>
    </row>
    <row r="52" spans="1:7" ht="13.5" customHeight="1" hidden="1">
      <c r="A52" s="41">
        <v>1104</v>
      </c>
      <c r="B52" s="47" t="s">
        <v>83</v>
      </c>
      <c r="C52" s="189"/>
      <c r="D52" s="165"/>
      <c r="E52" s="169"/>
      <c r="F52" s="127"/>
      <c r="G52" s="124" t="e">
        <f t="shared" si="0"/>
        <v>#DIV/0!</v>
      </c>
    </row>
    <row r="53" spans="1:7" ht="13.5" customHeight="1" thickBot="1">
      <c r="A53" s="36">
        <v>1100</v>
      </c>
      <c r="B53" s="65" t="s">
        <v>76</v>
      </c>
      <c r="C53" s="138">
        <f>SUM(C54:C55)</f>
        <v>11434</v>
      </c>
      <c r="D53" s="190"/>
      <c r="E53" s="138">
        <f>SUM(E54:E55)</f>
        <v>11334</v>
      </c>
      <c r="F53" s="136"/>
      <c r="G53" s="116">
        <f t="shared" si="0"/>
        <v>99.12541542767185</v>
      </c>
    </row>
    <row r="54" spans="1:7" ht="13.5" customHeight="1">
      <c r="A54" s="42">
        <v>1102</v>
      </c>
      <c r="B54" s="66" t="s">
        <v>108</v>
      </c>
      <c r="C54" s="162">
        <v>8987</v>
      </c>
      <c r="D54" s="171"/>
      <c r="E54" s="172">
        <v>8897</v>
      </c>
      <c r="F54" s="134"/>
      <c r="G54" s="121">
        <f t="shared" si="0"/>
        <v>98.99855346611773</v>
      </c>
    </row>
    <row r="55" spans="1:7" ht="13.5" customHeight="1">
      <c r="A55" s="42">
        <v>1105</v>
      </c>
      <c r="B55" s="67" t="s">
        <v>124</v>
      </c>
      <c r="C55" s="162">
        <v>2447</v>
      </c>
      <c r="D55" s="171"/>
      <c r="E55" s="172">
        <v>2437</v>
      </c>
      <c r="F55" s="134"/>
      <c r="G55" s="121">
        <f t="shared" si="0"/>
        <v>99.59133633020024</v>
      </c>
    </row>
    <row r="56" spans="1:7" ht="13.5" customHeight="1">
      <c r="A56" s="43">
        <v>1200</v>
      </c>
      <c r="B56" s="68" t="s">
        <v>109</v>
      </c>
      <c r="C56" s="162">
        <v>2244</v>
      </c>
      <c r="D56" s="171"/>
      <c r="E56" s="172">
        <v>2244</v>
      </c>
      <c r="F56" s="134"/>
      <c r="G56" s="121">
        <f t="shared" si="0"/>
        <v>100</v>
      </c>
    </row>
    <row r="57" spans="1:7" ht="13.5" customHeight="1" thickBot="1">
      <c r="A57" s="44">
        <v>1300</v>
      </c>
      <c r="B57" s="69" t="s">
        <v>52</v>
      </c>
      <c r="C57" s="163">
        <v>183</v>
      </c>
      <c r="D57" s="181"/>
      <c r="E57" s="182">
        <v>8</v>
      </c>
      <c r="F57" s="137"/>
      <c r="G57" s="124">
        <f t="shared" si="0"/>
        <v>4.371584699453552</v>
      </c>
    </row>
    <row r="58" spans="1:7" ht="16.5" customHeight="1" thickBot="1">
      <c r="A58" s="23"/>
      <c r="B58" s="70" t="s">
        <v>110</v>
      </c>
      <c r="C58" s="138">
        <f>C57+C56+C53+C45+C42+C36+C35+C30+C22+C18+C16+C7</f>
        <v>633908</v>
      </c>
      <c r="D58" s="190"/>
      <c r="E58" s="139">
        <f>E57+E56+E53+E45+E42+E36+E35+E30+E22+E18+E16+E7</f>
        <v>556223</v>
      </c>
      <c r="F58" s="139"/>
      <c r="G58" s="116">
        <f t="shared" si="0"/>
        <v>87.74506710752979</v>
      </c>
    </row>
    <row r="59" spans="3:5" ht="9.75" customHeight="1">
      <c r="C59" s="78"/>
      <c r="D59" s="78"/>
      <c r="E59" s="78"/>
    </row>
    <row r="60" spans="1:5" ht="14.25" customHeight="1">
      <c r="A60" s="224" t="s">
        <v>117</v>
      </c>
      <c r="B60" s="224"/>
      <c r="C60" s="78"/>
      <c r="D60" s="78"/>
      <c r="E60" s="78"/>
    </row>
    <row r="61" spans="1:5" ht="12.75">
      <c r="A61" s="224"/>
      <c r="B61" s="224"/>
      <c r="C61" s="78"/>
      <c r="D61" s="78"/>
      <c r="E61" s="78"/>
    </row>
    <row r="62" spans="1:7" ht="14.25">
      <c r="A62" s="224"/>
      <c r="B62" s="224"/>
      <c r="E62" s="225" t="s">
        <v>128</v>
      </c>
      <c r="F62" s="225"/>
      <c r="G62" s="225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2019-01-21T09:53:11Z</dcterms:modified>
  <cp:category/>
  <cp:version/>
  <cp:contentType/>
  <cp:contentStatus/>
</cp:coreProperties>
</file>