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<sst xmlns="http://schemas.openxmlformats.org/spreadsheetml/2006/main" count="137" uniqueCount="135">
  <si>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</si>
  <si>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</si>
  <si>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</si>
  <si>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</si>
  <si>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</si>
  <si>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</si>
  <si>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</si>
  <si>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</si>
  <si>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</si>
  <si>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</si>
  <si>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</si>
  <si>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</si>
  <si>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</si>
  <si>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</si>
  <si>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</si>
  <si>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</si>
  <si>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</si>
  <si>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</si>
  <si>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</si>
  <si>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</si>
  <si>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</si>
  <si>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</si>
  <si>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</si>
  <si>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</si>
  <si>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</si>
  <si>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</si>
  <si>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</si>
  <si>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</si>
  <si>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</si>
  <si>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</si>
  <si>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</si>
  <si>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</si>
  <si>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</si>
  <si>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</si>
  <si>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</si>
  <si>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</si>
  <si>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</si>
  <si>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</si>
  <si>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</si>
  <si>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</si>
  <si>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</si>
  <si>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</si>
  <si>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</si>
  <si>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</si>
  <si>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</si>
  <si>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</si>
  <si>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</si>
  <si>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</si>
  <si>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</si>
  <si>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</si>
  <si>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</si>
  <si>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</si>
  <si>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</si>
  <si>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</si>
  <si>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</si>
  <si>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</si>
  <si>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</si>
  <si>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</si>
  <si>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</si>
  <si>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</si>
  <si>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</si>
  <si>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</si>
  <si>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</si>
  <si>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</si>
  <si>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</si>
  <si>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</si>
  <si>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</si>
  <si>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</si>
  <si>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</si>
  <si>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</si>
  <si>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</si>
  <si>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</si>
  <si>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</si>
  <si>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</si>
  <si>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</si>
  <si>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</si>
  <si>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</si>
  <si>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</si>
  <si>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</si>
  <si>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</si>
  <si>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</si>
  <si>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</si>
  <si>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</si>
  <si>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</si>
  <si>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</si>
  <si>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</si>
  <si>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</si>
  <si>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</si>
  <si>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</si>
  <si>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</si>
  <si>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</si>
  <si>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</si>
  <si>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</si>
  <si>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</si>
  <si>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</si>
  <si>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</si>
  <si>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</si>
  <si>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</si>
  <si>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</si>
  <si>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</si>
  <si>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</si>
  <si>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</si>
  <si>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</si>
  <si>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</si>
  <si>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</si>
  <si>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</si>
  <si>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</si>
  <si>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</si>
  <si>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</si>
  <si>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</si>
  <si>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</si>
  <si>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</si>
  <si>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</si>
  <si>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</si>
  <si>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</si>
  <si>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</si>
  <si>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</si>
  <si>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</si>
  <si>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</si>
  <si>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</si>
  <si>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</si>
  <si>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</si>
  <si>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</si>
  <si>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</si>
  <si>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</si>
  <si>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t xml:space="preserve"> 2 02 15001 </t>
  </si>
  <si>
    <t xml:space="preserve"> 2 02 15000 </t>
  </si>
  <si>
    <t xml:space="preserve"> 2 02 20000 </t>
  </si>
  <si>
    <t xml:space="preserve">2 02 30000 </t>
  </si>
  <si>
    <t>2 19 60010</t>
  </si>
  <si>
    <t>2 02 40000</t>
  </si>
  <si>
    <t>Исполнение бюджета муниципального образования __городской округ Нижняя Салда_______________</t>
  </si>
  <si>
    <t>по расходам  по состоянию на 01 августа 2017 года</t>
  </si>
  <si>
    <t>по доходам по состоянию на 01 августа  2017 года.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</si>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</sst>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5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8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" fontId="11" fillId="0" borderId="1">
      <alignment horizontal="right" wrapText="1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40" fillId="26" borderId="3" applyNumberFormat="0" applyAlignment="0" applyProtection="0"/>
    <xf numFmtId="0" fontId="41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41" xfId="53" applyNumberFormat="1" applyFont="1" applyFill="1" applyBorder="1" applyAlignment="1">
      <alignment horizontal="left" vertical="top" wrapText="1"/>
      <protection/>
    </xf>
    <xf numFmtId="0" fontId="12" fillId="0" borderId="42" xfId="53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43" xfId="53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4" xfId="53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2" fontId="13" fillId="0" borderId="4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wrapText="1"/>
    </xf>
    <xf numFmtId="0" fontId="0" fillId="0" borderId="50" xfId="0" applyFont="1" applyFill="1" applyBorder="1" applyAlignment="1">
      <alignment horizontal="left" wrapText="1"/>
    </xf>
    <xf numFmtId="2" fontId="0" fillId="0" borderId="48" xfId="0" applyNumberFormat="1" applyFont="1" applyFill="1" applyBorder="1" applyAlignment="1">
      <alignment horizontal="right" wrapText="1"/>
    </xf>
    <xf numFmtId="180" fontId="0" fillId="0" borderId="5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2" fontId="0" fillId="0" borderId="46" xfId="0" applyNumberFormat="1" applyFont="1" applyFill="1" applyBorder="1" applyAlignment="1">
      <alignment horizontal="right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4" fontId="13" fillId="0" borderId="47" xfId="0" applyNumberFormat="1" applyFont="1" applyFill="1" applyBorder="1" applyAlignment="1">
      <alignment horizontal="right" vertical="center" wrapText="1"/>
    </xf>
    <xf numFmtId="4" fontId="13" fillId="0" borderId="5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left" vertical="center" wrapText="1"/>
    </xf>
    <xf numFmtId="2" fontId="0" fillId="0" borderId="48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/>
    </xf>
    <xf numFmtId="0" fontId="15" fillId="0" borderId="12" xfId="0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 wrapText="1"/>
    </xf>
    <xf numFmtId="0" fontId="1" fillId="0" borderId="52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4" fontId="13" fillId="0" borderId="47" xfId="0" applyNumberFormat="1" applyFont="1" applyFill="1" applyBorder="1" applyAlignment="1">
      <alignment horizontal="right" wrapText="1"/>
    </xf>
    <xf numFmtId="4" fontId="13" fillId="0" borderId="53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2" fontId="0" fillId="0" borderId="46" xfId="0" applyNumberFormat="1" applyFont="1" applyFill="1" applyBorder="1" applyAlignment="1">
      <alignment/>
    </xf>
    <xf numFmtId="4" fontId="13" fillId="0" borderId="4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52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5" xfId="0" applyNumberFormat="1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0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5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2" fontId="0" fillId="0" borderId="48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/>
    </xf>
    <xf numFmtId="2" fontId="0" fillId="0" borderId="60" xfId="0" applyNumberFormat="1" applyFont="1" applyFill="1" applyBorder="1" applyAlignment="1">
      <alignment/>
    </xf>
    <xf numFmtId="4" fontId="13" fillId="0" borderId="23" xfId="0" applyNumberFormat="1" applyFont="1" applyFill="1" applyBorder="1" applyAlignment="1">
      <alignment/>
    </xf>
    <xf numFmtId="2" fontId="0" fillId="0" borderId="33" xfId="0" applyNumberFormat="1" applyFont="1" applyBorder="1" applyAlignment="1">
      <alignment wrapText="1"/>
    </xf>
    <xf numFmtId="1" fontId="1" fillId="0" borderId="61" xfId="33" applyNumberFormat="1" applyFont="1" applyBorder="1" applyProtection="1">
      <alignment horizontal="right" wrapText="1"/>
      <protection/>
    </xf>
    <xf numFmtId="1" fontId="1" fillId="0" borderId="62" xfId="33" applyNumberFormat="1" applyFont="1" applyBorder="1" applyProtection="1">
      <alignment horizontal="right" wrapText="1"/>
      <protection/>
    </xf>
    <xf numFmtId="1" fontId="1" fillId="0" borderId="63" xfId="33" applyNumberFormat="1" applyFont="1" applyBorder="1" applyProtection="1">
      <alignment horizontal="right" wrapText="1"/>
      <protection/>
    </xf>
    <xf numFmtId="1" fontId="0" fillId="0" borderId="21" xfId="0" applyNumberFormat="1" applyFont="1" applyBorder="1" applyAlignment="1">
      <alignment/>
    </xf>
    <xf numFmtId="1" fontId="0" fillId="0" borderId="64" xfId="0" applyNumberFormat="1" applyFont="1" applyBorder="1" applyAlignment="1">
      <alignment/>
    </xf>
    <xf numFmtId="1" fontId="0" fillId="0" borderId="65" xfId="0" applyNumberFormat="1" applyFont="1" applyBorder="1" applyAlignment="1">
      <alignment/>
    </xf>
    <xf numFmtId="4" fontId="18" fillId="0" borderId="63" xfId="33" applyNumberFormat="1" applyFont="1" applyBorder="1" applyProtection="1">
      <alignment horizontal="right" wrapText="1"/>
      <protection/>
    </xf>
    <xf numFmtId="3" fontId="54" fillId="0" borderId="63" xfId="33" applyNumberFormat="1" applyFont="1" applyBorder="1" applyProtection="1">
      <alignment horizontal="right" wrapText="1"/>
      <protection/>
    </xf>
    <xf numFmtId="1" fontId="0" fillId="0" borderId="15" xfId="0" applyNumberFormat="1" applyFont="1" applyBorder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9">
      <selection activeCell="I19" sqref="I1:I16384"/>
    </sheetView>
  </sheetViews>
  <sheetFormatPr defaultColWidth="9.140625" defaultRowHeight="12.75"/>
  <cols>
    <col min="1" max="1" width="11.7109375" style="83" customWidth="1"/>
    <col min="2" max="2" width="47.57421875" style="83" customWidth="1"/>
    <col min="3" max="3" width="11.00390625" style="83" customWidth="1"/>
    <col min="4" max="4" width="10.8515625" style="83" customWidth="1"/>
    <col min="5" max="5" width="10.140625" style="83" customWidth="1"/>
    <col min="6" max="7" width="8.421875" style="83" customWidth="1"/>
    <col min="8" max="8" width="9.140625" style="83" customWidth="1"/>
    <col min="9" max="9" width="11.28125" style="83" customWidth="1"/>
    <col min="10" max="10" width="9.57421875" style="83" bestFit="1" customWidth="1"/>
    <col min="11" max="16384" width="9.140625" style="83" customWidth="1"/>
  </cols>
  <sheetData>
    <row r="1" spans="2:7" ht="12.75">
      <c r="B1" s="127"/>
      <c r="C1" s="128"/>
      <c r="D1" s="128"/>
      <c r="E1" s="127" t="s">
        <v>122</v>
      </c>
      <c r="F1" s="127"/>
      <c r="G1" s="127"/>
    </row>
    <row r="2" spans="2:7" ht="12.75">
      <c r="B2" s="195"/>
      <c r="C2" s="195"/>
      <c r="D2" s="195"/>
      <c r="E2" s="195"/>
      <c r="F2" s="195"/>
      <c r="G2" s="195"/>
    </row>
    <row r="3" spans="2:7" ht="9" customHeight="1">
      <c r="B3" s="129"/>
      <c r="C3" s="129"/>
      <c r="D3" s="129"/>
      <c r="E3" s="129"/>
      <c r="F3" s="129"/>
      <c r="G3" s="129"/>
    </row>
    <row r="4" spans="1:7" ht="12.75">
      <c r="A4" s="196" t="s">
        <v>134</v>
      </c>
      <c r="B4" s="196"/>
      <c r="C4" s="196"/>
      <c r="D4" s="196"/>
      <c r="E4" s="196"/>
      <c r="F4" s="196"/>
      <c r="G4" s="196"/>
    </row>
    <row r="5" spans="1:7" ht="12.75" customHeight="1">
      <c r="A5" s="196" t="s">
        <v>133</v>
      </c>
      <c r="B5" s="196"/>
      <c r="C5" s="196"/>
      <c r="D5" s="196"/>
      <c r="E5" s="196"/>
      <c r="F5" s="196"/>
      <c r="G5" s="196"/>
    </row>
    <row r="6" ht="8.25" customHeight="1"/>
    <row r="7" spans="5:7" ht="11.25" customHeight="1" thickBot="1">
      <c r="E7" s="197" t="s">
        <v>0</v>
      </c>
      <c r="F7" s="197"/>
      <c r="G7" s="197"/>
    </row>
    <row r="8" spans="1:7" ht="12.75">
      <c r="A8" s="200" t="s">
        <v>1</v>
      </c>
      <c r="B8" s="200" t="s">
        <v>2</v>
      </c>
      <c r="C8" s="200" t="s">
        <v>86</v>
      </c>
      <c r="D8" s="200" t="s">
        <v>88</v>
      </c>
      <c r="E8" s="203" t="s">
        <v>3</v>
      </c>
      <c r="F8" s="200" t="s">
        <v>87</v>
      </c>
      <c r="G8" s="208" t="s">
        <v>89</v>
      </c>
    </row>
    <row r="9" spans="1:7" ht="12.75">
      <c r="A9" s="201"/>
      <c r="B9" s="201"/>
      <c r="C9" s="201"/>
      <c r="D9" s="201"/>
      <c r="E9" s="204"/>
      <c r="F9" s="201"/>
      <c r="G9" s="209"/>
    </row>
    <row r="10" spans="1:10" ht="30.75" customHeight="1" thickBot="1">
      <c r="A10" s="201"/>
      <c r="B10" s="202"/>
      <c r="C10" s="202"/>
      <c r="D10" s="202"/>
      <c r="E10" s="205"/>
      <c r="F10" s="202"/>
      <c r="G10" s="210"/>
      <c r="I10" s="86"/>
      <c r="J10" s="86"/>
    </row>
    <row r="11" spans="1:11" ht="16.5" customHeight="1" thickBot="1">
      <c r="A11" s="84" t="s">
        <v>4</v>
      </c>
      <c r="B11" s="85" t="s">
        <v>5</v>
      </c>
      <c r="C11" s="180">
        <f>C16+C17+C18+C19+C20+C21+C22+C23+C24+C25+C26+C27+C28+C14+C12+C15+C13</f>
        <v>174109</v>
      </c>
      <c r="D11" s="130">
        <f>D16+D17+D18+D19+D20+D21+D22+D23+D24+D25+D26+D27+D28+D14+D12+D15+D13</f>
        <v>101563.58333333334</v>
      </c>
      <c r="E11" s="130">
        <f>E16+E17+E18+E19+E20+E21+E22+E23+E24+E25+E26+E27+E28+E14+E12+E15+E13</f>
        <v>100253.73999999999</v>
      </c>
      <c r="F11" s="131">
        <f>E11/D11*100</f>
        <v>98.71032185913093</v>
      </c>
      <c r="G11" s="131">
        <f>E11/C11*100</f>
        <v>57.581021084493045</v>
      </c>
      <c r="I11" s="86"/>
      <c r="J11" s="86"/>
      <c r="K11" s="86"/>
    </row>
    <row r="12" spans="1:7" ht="13.5" customHeight="1">
      <c r="A12" s="87" t="s">
        <v>6</v>
      </c>
      <c r="B12" s="88" t="s">
        <v>7</v>
      </c>
      <c r="C12" s="113">
        <v>131167</v>
      </c>
      <c r="D12" s="113">
        <f>C12/12*7</f>
        <v>76514.08333333334</v>
      </c>
      <c r="E12" s="113">
        <f>76079.22</f>
        <v>76079.22</v>
      </c>
      <c r="F12" s="181">
        <f aca="true" t="shared" si="0" ref="F12:F41">E12/D12*100</f>
        <v>99.4316558280665</v>
      </c>
      <c r="G12" s="181">
        <f aca="true" t="shared" si="1" ref="G12:G41">E12/C12*100</f>
        <v>58.001799233038795</v>
      </c>
    </row>
    <row r="13" spans="1:7" ht="40.5" customHeight="1">
      <c r="A13" s="89" t="s">
        <v>111</v>
      </c>
      <c r="B13" s="90" t="s">
        <v>112</v>
      </c>
      <c r="C13" s="182">
        <v>5026</v>
      </c>
      <c r="D13" s="113">
        <f aca="true" t="shared" si="2" ref="D13:D28">C13/12*7</f>
        <v>2931.833333333333</v>
      </c>
      <c r="E13" s="182">
        <f>3219.84</f>
        <v>3219.84</v>
      </c>
      <c r="F13" s="95">
        <f t="shared" si="0"/>
        <v>109.82343243704169</v>
      </c>
      <c r="G13" s="95">
        <f t="shared" si="1"/>
        <v>64.06366892160764</v>
      </c>
    </row>
    <row r="14" spans="1:7" ht="29.25" customHeight="1">
      <c r="A14" s="89" t="s">
        <v>108</v>
      </c>
      <c r="B14" s="91" t="s">
        <v>107</v>
      </c>
      <c r="C14" s="113">
        <f>1030</f>
        <v>1030</v>
      </c>
      <c r="D14" s="113">
        <f t="shared" si="2"/>
        <v>600.8333333333333</v>
      </c>
      <c r="E14" s="113">
        <f>1135.82</f>
        <v>1135.82</v>
      </c>
      <c r="F14" s="92">
        <f t="shared" si="0"/>
        <v>189.04077669902915</v>
      </c>
      <c r="G14" s="92">
        <f t="shared" si="1"/>
        <v>110.27378640776699</v>
      </c>
    </row>
    <row r="15" spans="1:10" ht="39" customHeight="1">
      <c r="A15" s="93" t="s">
        <v>109</v>
      </c>
      <c r="B15" s="94" t="s">
        <v>110</v>
      </c>
      <c r="C15" s="118">
        <v>268</v>
      </c>
      <c r="D15" s="113">
        <f t="shared" si="2"/>
        <v>156.33333333333331</v>
      </c>
      <c r="E15" s="118">
        <v>278.81</v>
      </c>
      <c r="F15" s="95">
        <f t="shared" si="0"/>
        <v>178.34328358208958</v>
      </c>
      <c r="G15" s="95">
        <f t="shared" si="1"/>
        <v>104.03358208955224</v>
      </c>
      <c r="J15" s="86"/>
    </row>
    <row r="16" spans="1:7" ht="24.75" customHeight="1">
      <c r="A16" s="78" t="s">
        <v>8</v>
      </c>
      <c r="B16" s="96" t="s">
        <v>9</v>
      </c>
      <c r="C16" s="118">
        <v>4523</v>
      </c>
      <c r="D16" s="113">
        <f t="shared" si="2"/>
        <v>2638.416666666667</v>
      </c>
      <c r="E16" s="118">
        <f>2948.63</f>
        <v>2948.63</v>
      </c>
      <c r="F16" s="95">
        <f t="shared" si="0"/>
        <v>111.75755661539432</v>
      </c>
      <c r="G16" s="95">
        <f t="shared" si="1"/>
        <v>65.1919080256467</v>
      </c>
    </row>
    <row r="17" spans="1:7" ht="15" customHeight="1">
      <c r="A17" s="97" t="s">
        <v>10</v>
      </c>
      <c r="B17" s="98" t="s">
        <v>11</v>
      </c>
      <c r="C17" s="118">
        <v>9</v>
      </c>
      <c r="D17" s="113">
        <f t="shared" si="2"/>
        <v>5.25</v>
      </c>
      <c r="E17" s="118">
        <v>17.16</v>
      </c>
      <c r="F17" s="95">
        <f t="shared" si="0"/>
        <v>326.8571428571429</v>
      </c>
      <c r="G17" s="95">
        <f t="shared" si="1"/>
        <v>190.66666666666669</v>
      </c>
    </row>
    <row r="18" spans="1:7" ht="18" customHeight="1">
      <c r="A18" s="97" t="s">
        <v>12</v>
      </c>
      <c r="B18" s="98" t="s">
        <v>13</v>
      </c>
      <c r="C18" s="118">
        <v>2211</v>
      </c>
      <c r="D18" s="113">
        <f t="shared" si="2"/>
        <v>1289.75</v>
      </c>
      <c r="E18" s="118">
        <f>534.07</f>
        <v>534.07</v>
      </c>
      <c r="F18" s="99">
        <f t="shared" si="0"/>
        <v>41.40880015506882</v>
      </c>
      <c r="G18" s="99">
        <f t="shared" si="1"/>
        <v>24.155133423790144</v>
      </c>
    </row>
    <row r="19" spans="1:7" ht="15.75" customHeight="1">
      <c r="A19" s="78" t="s">
        <v>14</v>
      </c>
      <c r="B19" s="100" t="s">
        <v>15</v>
      </c>
      <c r="C19" s="118">
        <v>16097</v>
      </c>
      <c r="D19" s="113">
        <f t="shared" si="2"/>
        <v>9389.916666666668</v>
      </c>
      <c r="E19" s="118">
        <v>8611.03</v>
      </c>
      <c r="F19" s="99">
        <f t="shared" si="0"/>
        <v>91.70507370494946</v>
      </c>
      <c r="G19" s="99">
        <f t="shared" si="1"/>
        <v>53.49462632788718</v>
      </c>
    </row>
    <row r="20" spans="1:7" ht="18" customHeight="1">
      <c r="A20" s="78" t="s">
        <v>16</v>
      </c>
      <c r="B20" s="100" t="s">
        <v>17</v>
      </c>
      <c r="C20" s="118">
        <v>1710</v>
      </c>
      <c r="D20" s="113">
        <f t="shared" si="2"/>
        <v>997.5</v>
      </c>
      <c r="E20" s="118">
        <f>518.26</f>
        <v>518.26</v>
      </c>
      <c r="F20" s="99">
        <f t="shared" si="0"/>
        <v>51.95588972431078</v>
      </c>
      <c r="G20" s="99">
        <f t="shared" si="1"/>
        <v>30.30760233918129</v>
      </c>
    </row>
    <row r="21" spans="1:7" ht="25.5">
      <c r="A21" s="78" t="s">
        <v>18</v>
      </c>
      <c r="B21" s="98" t="s">
        <v>90</v>
      </c>
      <c r="C21" s="118">
        <v>0</v>
      </c>
      <c r="D21" s="113">
        <f t="shared" si="2"/>
        <v>0</v>
      </c>
      <c r="E21" s="118">
        <v>0.7</v>
      </c>
      <c r="F21" s="99">
        <v>0</v>
      </c>
      <c r="G21" s="99">
        <v>0</v>
      </c>
    </row>
    <row r="22" spans="1:7" ht="24" customHeight="1">
      <c r="A22" s="80" t="s">
        <v>19</v>
      </c>
      <c r="B22" s="96" t="s">
        <v>91</v>
      </c>
      <c r="C22" s="118">
        <v>6801</v>
      </c>
      <c r="D22" s="113">
        <f t="shared" si="2"/>
        <v>3967.25</v>
      </c>
      <c r="E22" s="118">
        <f>3825.15</f>
        <v>3825.15</v>
      </c>
      <c r="F22" s="95">
        <f t="shared" si="0"/>
        <v>96.41817379797088</v>
      </c>
      <c r="G22" s="95">
        <f t="shared" si="1"/>
        <v>56.24393471548302</v>
      </c>
    </row>
    <row r="23" spans="1:7" ht="15" customHeight="1">
      <c r="A23" s="80" t="s">
        <v>20</v>
      </c>
      <c r="B23" s="101" t="s">
        <v>21</v>
      </c>
      <c r="C23" s="118">
        <v>144</v>
      </c>
      <c r="D23" s="113">
        <f t="shared" si="2"/>
        <v>84</v>
      </c>
      <c r="E23" s="118">
        <f>179.6</f>
        <v>179.6</v>
      </c>
      <c r="F23" s="99">
        <f t="shared" si="0"/>
        <v>213.8095238095238</v>
      </c>
      <c r="G23" s="99">
        <f t="shared" si="1"/>
        <v>124.72222222222223</v>
      </c>
    </row>
    <row r="24" spans="1:7" ht="25.5">
      <c r="A24" s="78" t="s">
        <v>22</v>
      </c>
      <c r="B24" s="79" t="s">
        <v>23</v>
      </c>
      <c r="C24" s="118">
        <v>359</v>
      </c>
      <c r="D24" s="113">
        <f t="shared" si="2"/>
        <v>209.41666666666669</v>
      </c>
      <c r="E24" s="118">
        <f>94.85</f>
        <v>94.85</v>
      </c>
      <c r="F24" s="95">
        <f t="shared" si="0"/>
        <v>45.29247910863509</v>
      </c>
      <c r="G24" s="95">
        <f t="shared" si="1"/>
        <v>26.420612813370468</v>
      </c>
    </row>
    <row r="25" spans="1:7" ht="25.5">
      <c r="A25" s="78" t="s">
        <v>24</v>
      </c>
      <c r="B25" s="79" t="s">
        <v>25</v>
      </c>
      <c r="C25" s="118">
        <f>3841</f>
        <v>3841</v>
      </c>
      <c r="D25" s="113">
        <f t="shared" si="2"/>
        <v>2240.583333333333</v>
      </c>
      <c r="E25" s="118">
        <f>2411.92</f>
        <v>2411.92</v>
      </c>
      <c r="F25" s="95">
        <f t="shared" si="0"/>
        <v>107.64696693569384</v>
      </c>
      <c r="G25" s="95">
        <f t="shared" si="1"/>
        <v>62.79406404582141</v>
      </c>
    </row>
    <row r="26" spans="1:7" ht="12.75">
      <c r="A26" s="102" t="s">
        <v>26</v>
      </c>
      <c r="B26" s="79" t="s">
        <v>27</v>
      </c>
      <c r="C26" s="118">
        <v>0</v>
      </c>
      <c r="D26" s="113">
        <f t="shared" si="2"/>
        <v>0</v>
      </c>
      <c r="E26" s="118">
        <v>0</v>
      </c>
      <c r="F26" s="99">
        <v>0</v>
      </c>
      <c r="G26" s="99">
        <v>0</v>
      </c>
    </row>
    <row r="27" spans="1:7" ht="15.75" customHeight="1">
      <c r="A27" s="78" t="s">
        <v>28</v>
      </c>
      <c r="B27" s="79" t="s">
        <v>29</v>
      </c>
      <c r="C27" s="118">
        <v>923</v>
      </c>
      <c r="D27" s="113">
        <f t="shared" si="2"/>
        <v>538.4166666666667</v>
      </c>
      <c r="E27" s="118">
        <f>395.49</f>
        <v>395.49</v>
      </c>
      <c r="F27" s="99">
        <f t="shared" si="0"/>
        <v>73.45426404581333</v>
      </c>
      <c r="G27" s="99">
        <f t="shared" si="1"/>
        <v>42.848320693391116</v>
      </c>
    </row>
    <row r="28" spans="1:7" ht="13.5" thickBot="1">
      <c r="A28" s="102" t="s">
        <v>30</v>
      </c>
      <c r="B28" s="103" t="s">
        <v>31</v>
      </c>
      <c r="C28" s="132">
        <v>0</v>
      </c>
      <c r="D28" s="113">
        <f t="shared" si="2"/>
        <v>0</v>
      </c>
      <c r="E28" s="132">
        <v>3.19</v>
      </c>
      <c r="F28" s="104">
        <v>0</v>
      </c>
      <c r="G28" s="104">
        <v>0</v>
      </c>
    </row>
    <row r="29" spans="1:9" s="109" customFormat="1" ht="15" customHeight="1" thickBot="1">
      <c r="A29" s="105" t="s">
        <v>32</v>
      </c>
      <c r="B29" s="106" t="s">
        <v>33</v>
      </c>
      <c r="C29" s="133">
        <f>C30</f>
        <v>362506.8</v>
      </c>
      <c r="D29" s="133">
        <f>D30</f>
        <v>211462.3</v>
      </c>
      <c r="E29" s="133">
        <f>E30+E39</f>
        <v>135924.91999999998</v>
      </c>
      <c r="F29" s="107">
        <f t="shared" si="0"/>
        <v>64.27855934603946</v>
      </c>
      <c r="G29" s="108">
        <f t="shared" si="1"/>
        <v>37.49582628518968</v>
      </c>
      <c r="I29" s="110"/>
    </row>
    <row r="30" spans="1:9" ht="28.5" customHeight="1">
      <c r="A30" s="111" t="s">
        <v>34</v>
      </c>
      <c r="B30" s="112" t="s">
        <v>35</v>
      </c>
      <c r="C30" s="113">
        <f>C31+C33+C36+C37+C38+C39+C40</f>
        <v>362506.8</v>
      </c>
      <c r="D30" s="113">
        <f>D31+D33+D36+D37+D38+D39+D40</f>
        <v>211462.3</v>
      </c>
      <c r="E30" s="113">
        <f>E31+E33+E36+E37+E38+E40</f>
        <v>138238.81999999998</v>
      </c>
      <c r="F30" s="92">
        <f t="shared" si="0"/>
        <v>65.37279694773017</v>
      </c>
      <c r="G30" s="92">
        <f t="shared" si="1"/>
        <v>38.13413155284259</v>
      </c>
      <c r="I30" s="86"/>
    </row>
    <row r="31" spans="1:7" ht="28.5">
      <c r="A31" s="80" t="s">
        <v>126</v>
      </c>
      <c r="B31" s="114" t="s">
        <v>92</v>
      </c>
      <c r="C31" s="118">
        <f>3525</f>
        <v>3525</v>
      </c>
      <c r="D31" s="113">
        <f>C31/12*7</f>
        <v>2056.25</v>
      </c>
      <c r="E31" s="118">
        <f>E32</f>
        <v>882</v>
      </c>
      <c r="F31" s="115">
        <f>F32</f>
        <v>42.8936170212766</v>
      </c>
      <c r="G31" s="115">
        <f>G32</f>
        <v>25.02127659574468</v>
      </c>
    </row>
    <row r="32" spans="1:7" ht="12.75">
      <c r="A32" s="80" t="s">
        <v>125</v>
      </c>
      <c r="B32" s="116" t="s">
        <v>93</v>
      </c>
      <c r="C32" s="118">
        <v>3525</v>
      </c>
      <c r="D32" s="113">
        <f aca="true" t="shared" si="3" ref="D32:D40">C32/12*7</f>
        <v>2056.25</v>
      </c>
      <c r="E32" s="118">
        <v>882</v>
      </c>
      <c r="F32" s="95">
        <f t="shared" si="0"/>
        <v>42.8936170212766</v>
      </c>
      <c r="G32" s="95">
        <f t="shared" si="1"/>
        <v>25.02127659574468</v>
      </c>
    </row>
    <row r="33" spans="1:7" ht="29.25" customHeight="1">
      <c r="A33" s="80" t="s">
        <v>127</v>
      </c>
      <c r="B33" s="79" t="s">
        <v>94</v>
      </c>
      <c r="C33" s="118">
        <v>186850.6</v>
      </c>
      <c r="D33" s="113">
        <f t="shared" si="3"/>
        <v>108996.18333333333</v>
      </c>
      <c r="E33" s="118">
        <v>32255</v>
      </c>
      <c r="F33" s="95">
        <f t="shared" si="0"/>
        <v>29.592779319031205</v>
      </c>
      <c r="G33" s="95">
        <f t="shared" si="1"/>
        <v>17.2624546027682</v>
      </c>
    </row>
    <row r="34" spans="1:7" ht="33.75">
      <c r="A34" s="80" t="s">
        <v>95</v>
      </c>
      <c r="B34" s="117" t="s">
        <v>96</v>
      </c>
      <c r="C34" s="118">
        <v>0</v>
      </c>
      <c r="D34" s="113">
        <f t="shared" si="3"/>
        <v>0</v>
      </c>
      <c r="E34" s="118">
        <v>0</v>
      </c>
      <c r="F34" s="95">
        <v>0</v>
      </c>
      <c r="G34" s="95">
        <v>0</v>
      </c>
    </row>
    <row r="35" spans="1:7" ht="12.75" customHeight="1" hidden="1">
      <c r="A35" s="78"/>
      <c r="B35" s="119"/>
      <c r="C35" s="118"/>
      <c r="D35" s="113">
        <f t="shared" si="3"/>
        <v>0</v>
      </c>
      <c r="E35" s="118"/>
      <c r="F35" s="95" t="e">
        <f t="shared" si="0"/>
        <v>#DIV/0!</v>
      </c>
      <c r="G35" s="95" t="e">
        <f t="shared" si="1"/>
        <v>#DIV/0!</v>
      </c>
    </row>
    <row r="36" spans="1:7" ht="17.25" customHeight="1">
      <c r="A36" s="80" t="s">
        <v>128</v>
      </c>
      <c r="B36" s="119" t="s">
        <v>36</v>
      </c>
      <c r="C36" s="118">
        <v>170923.6</v>
      </c>
      <c r="D36" s="113">
        <f t="shared" si="3"/>
        <v>99705.43333333333</v>
      </c>
      <c r="E36" s="118">
        <v>104450.55</v>
      </c>
      <c r="F36" s="95">
        <f t="shared" si="0"/>
        <v>104.75913549345188</v>
      </c>
      <c r="G36" s="95">
        <f t="shared" si="1"/>
        <v>61.10949570451359</v>
      </c>
    </row>
    <row r="37" spans="1:7" ht="15" customHeight="1">
      <c r="A37" s="178" t="s">
        <v>130</v>
      </c>
      <c r="B37" s="120" t="s">
        <v>37</v>
      </c>
      <c r="C37" s="118">
        <v>1207.6</v>
      </c>
      <c r="D37" s="113">
        <f t="shared" si="3"/>
        <v>704.4333333333333</v>
      </c>
      <c r="E37" s="118">
        <v>651.27</v>
      </c>
      <c r="F37" s="95">
        <f>E37/D37*100</f>
        <v>92.45303553683813</v>
      </c>
      <c r="G37" s="95">
        <f>E37/C37*100</f>
        <v>53.93093739648891</v>
      </c>
    </row>
    <row r="38" spans="1:7" ht="24.75" customHeight="1">
      <c r="A38" s="81" t="s">
        <v>38</v>
      </c>
      <c r="B38" s="121" t="s">
        <v>97</v>
      </c>
      <c r="C38" s="118">
        <v>0</v>
      </c>
      <c r="D38" s="113">
        <f t="shared" si="3"/>
        <v>0</v>
      </c>
      <c r="E38" s="118">
        <v>0</v>
      </c>
      <c r="F38" s="95">
        <v>0</v>
      </c>
      <c r="G38" s="95">
        <v>0</v>
      </c>
    </row>
    <row r="39" spans="1:7" ht="53.25" customHeight="1" thickBot="1">
      <c r="A39" s="81" t="s">
        <v>129</v>
      </c>
      <c r="B39" s="122" t="s">
        <v>98</v>
      </c>
      <c r="C39" s="183">
        <v>0</v>
      </c>
      <c r="D39" s="113">
        <f t="shared" si="3"/>
        <v>0</v>
      </c>
      <c r="E39" s="132">
        <f>-2313.9</f>
        <v>-2313.9</v>
      </c>
      <c r="F39" s="95">
        <v>0</v>
      </c>
      <c r="G39" s="95">
        <v>0</v>
      </c>
    </row>
    <row r="40" spans="1:7" ht="27" customHeight="1" thickBot="1">
      <c r="A40" s="179" t="s">
        <v>39</v>
      </c>
      <c r="B40" s="123" t="s">
        <v>40</v>
      </c>
      <c r="C40" s="82">
        <v>0</v>
      </c>
      <c r="D40" s="113">
        <f t="shared" si="3"/>
        <v>0</v>
      </c>
      <c r="E40" s="82">
        <v>0</v>
      </c>
      <c r="F40" s="95">
        <v>0</v>
      </c>
      <c r="G40" s="95">
        <v>0</v>
      </c>
    </row>
    <row r="41" spans="1:10" ht="18" customHeight="1" thickBot="1">
      <c r="A41" s="206" t="s">
        <v>41</v>
      </c>
      <c r="B41" s="207"/>
      <c r="C41" s="184">
        <f>C30+C11</f>
        <v>536615.8</v>
      </c>
      <c r="D41" s="133">
        <f>D30+D11</f>
        <v>313025.8833333333</v>
      </c>
      <c r="E41" s="133">
        <f>E29+E11</f>
        <v>236178.65999999997</v>
      </c>
      <c r="F41" s="124">
        <f t="shared" si="0"/>
        <v>75.45020158876106</v>
      </c>
      <c r="G41" s="125">
        <f t="shared" si="1"/>
        <v>44.01261759344394</v>
      </c>
      <c r="I41" s="86"/>
      <c r="J41" s="86"/>
    </row>
    <row r="42" ht="10.5" customHeight="1">
      <c r="A42" s="126"/>
    </row>
    <row r="43" ht="12.75" hidden="1"/>
    <row r="44" spans="1:2" ht="14.25" customHeight="1">
      <c r="A44" s="198" t="s">
        <v>113</v>
      </c>
      <c r="B44" s="198"/>
    </row>
    <row r="45" spans="1:2" ht="12.75">
      <c r="A45" s="198"/>
      <c r="B45" s="198"/>
    </row>
    <row r="46" spans="1:7" ht="14.25">
      <c r="A46" s="198"/>
      <c r="B46" s="198"/>
      <c r="E46" s="199" t="s">
        <v>124</v>
      </c>
      <c r="F46" s="199"/>
      <c r="G46" s="199"/>
    </row>
    <row r="50" ht="12.75">
      <c r="E50" s="86"/>
    </row>
  </sheetData>
  <sheetProtection/>
  <mergeCells count="14">
    <mergeCell ref="A41:B41"/>
    <mergeCell ref="F8:F10"/>
    <mergeCell ref="G8:G10"/>
    <mergeCell ref="A8:A10"/>
    <mergeCell ref="B2:G2"/>
    <mergeCell ref="A4:G4"/>
    <mergeCell ref="A5:G5"/>
    <mergeCell ref="E7:G7"/>
    <mergeCell ref="A44:B46"/>
    <mergeCell ref="E46:G46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C58" sqref="C58"/>
    </sheetView>
  </sheetViews>
  <sheetFormatPr defaultColWidth="9.140625" defaultRowHeight="12.75"/>
  <cols>
    <col min="1" max="1" width="5.8515625" style="134" customWidth="1"/>
    <col min="2" max="2" width="52.00390625" style="134" customWidth="1"/>
    <col min="3" max="3" width="11.00390625" style="134" customWidth="1"/>
    <col min="4" max="4" width="8.421875" style="134" hidden="1" customWidth="1"/>
    <col min="5" max="5" width="12.00390625" style="134" customWidth="1"/>
    <col min="6" max="6" width="6.7109375" style="134" hidden="1" customWidth="1"/>
    <col min="7" max="7" width="8.7109375" style="134" customWidth="1"/>
    <col min="8" max="16384" width="9.140625" style="134" customWidth="1"/>
  </cols>
  <sheetData>
    <row r="1" spans="2:7" ht="11.25" customHeight="1">
      <c r="B1" s="18"/>
      <c r="C1" s="214" t="s">
        <v>121</v>
      </c>
      <c r="D1" s="214"/>
      <c r="E1" s="214"/>
      <c r="F1" s="214"/>
      <c r="G1" s="214"/>
    </row>
    <row r="2" spans="2:7" ht="11.25" customHeight="1">
      <c r="B2" s="215"/>
      <c r="C2" s="215"/>
      <c r="D2" s="215"/>
      <c r="E2" s="215"/>
      <c r="F2" s="215"/>
      <c r="G2" s="215"/>
    </row>
    <row r="3" spans="1:7" ht="12.75">
      <c r="A3" s="216" t="s">
        <v>131</v>
      </c>
      <c r="B3" s="216"/>
      <c r="C3" s="216"/>
      <c r="D3" s="216"/>
      <c r="E3" s="216"/>
      <c r="F3" s="216"/>
      <c r="G3" s="216"/>
    </row>
    <row r="4" spans="1:7" ht="12.75">
      <c r="A4" s="196" t="s">
        <v>132</v>
      </c>
      <c r="B4" s="196"/>
      <c r="C4" s="196"/>
      <c r="D4" s="196"/>
      <c r="E4" s="196"/>
      <c r="F4" s="196"/>
      <c r="G4" s="196"/>
    </row>
    <row r="5" spans="5:7" ht="12.75" customHeight="1" thickBot="1">
      <c r="E5" s="211" t="s">
        <v>42</v>
      </c>
      <c r="F5" s="211"/>
      <c r="G5" s="211"/>
    </row>
    <row r="6" spans="1:7" s="7" customFormat="1" ht="57" customHeight="1" thickBot="1">
      <c r="A6" s="3" t="s">
        <v>43</v>
      </c>
      <c r="B6" s="1" t="s">
        <v>44</v>
      </c>
      <c r="C6" s="4" t="s">
        <v>84</v>
      </c>
      <c r="D6" s="5" t="s">
        <v>45</v>
      </c>
      <c r="E6" s="4" t="s">
        <v>46</v>
      </c>
      <c r="F6" s="4" t="s">
        <v>47</v>
      </c>
      <c r="G6" s="6" t="s">
        <v>85</v>
      </c>
    </row>
    <row r="7" spans="1:7" ht="12" customHeight="1" thickBot="1">
      <c r="A7" s="8">
        <v>100</v>
      </c>
      <c r="B7" s="13" t="s">
        <v>48</v>
      </c>
      <c r="C7" s="154">
        <v>44984</v>
      </c>
      <c r="D7" s="136"/>
      <c r="E7" s="194">
        <f>E8+E9+E10+E12+E14+E15</f>
        <v>25466</v>
      </c>
      <c r="F7" s="136"/>
      <c r="G7" s="137">
        <f aca="true" t="shared" si="0" ref="G7:G18">E7/C7*100</f>
        <v>56.611239551840654</v>
      </c>
    </row>
    <row r="8" spans="1:7" s="140" customFormat="1" ht="12.75" customHeight="1">
      <c r="A8" s="138">
        <v>102</v>
      </c>
      <c r="B8" s="9" t="s">
        <v>82</v>
      </c>
      <c r="C8" s="186">
        <v>1497</v>
      </c>
      <c r="D8" s="187">
        <v>225448.3</v>
      </c>
      <c r="E8" s="193">
        <v>882</v>
      </c>
      <c r="F8" s="139"/>
      <c r="G8" s="185">
        <f t="shared" si="0"/>
        <v>58.91783567134269</v>
      </c>
    </row>
    <row r="9" spans="1:7" ht="23.25" customHeight="1">
      <c r="A9" s="141">
        <v>103</v>
      </c>
      <c r="B9" s="66" t="s">
        <v>49</v>
      </c>
      <c r="C9" s="186">
        <v>1556</v>
      </c>
      <c r="D9" s="187">
        <v>163374.36</v>
      </c>
      <c r="E9" s="189">
        <v>812</v>
      </c>
      <c r="F9" s="143"/>
      <c r="G9" s="144">
        <f t="shared" si="0"/>
        <v>52.185089974293064</v>
      </c>
    </row>
    <row r="10" spans="1:7" ht="24" customHeight="1">
      <c r="A10" s="141">
        <v>104</v>
      </c>
      <c r="B10" s="66" t="s">
        <v>83</v>
      </c>
      <c r="C10" s="186">
        <v>26400</v>
      </c>
      <c r="D10" s="187">
        <v>3455964.49</v>
      </c>
      <c r="E10" s="188">
        <v>15798</v>
      </c>
      <c r="F10" s="143"/>
      <c r="G10" s="144">
        <f t="shared" si="0"/>
        <v>59.840909090909086</v>
      </c>
    </row>
    <row r="11" spans="1:7" ht="24" customHeight="1">
      <c r="A11" s="145">
        <v>105</v>
      </c>
      <c r="B11" s="67" t="s">
        <v>116</v>
      </c>
      <c r="C11" s="190"/>
      <c r="D11" s="191"/>
      <c r="E11" s="190"/>
      <c r="F11" s="147"/>
      <c r="G11" s="148"/>
    </row>
    <row r="12" spans="1:7" ht="45" customHeight="1">
      <c r="A12" s="145">
        <v>106</v>
      </c>
      <c r="B12" s="68" t="s">
        <v>117</v>
      </c>
      <c r="C12" s="186">
        <v>6154</v>
      </c>
      <c r="D12" s="187">
        <v>751574.21</v>
      </c>
      <c r="E12" s="188">
        <v>2820</v>
      </c>
      <c r="F12" s="147"/>
      <c r="G12" s="148">
        <f t="shared" si="0"/>
        <v>45.823854403639906</v>
      </c>
    </row>
    <row r="13" spans="1:7" ht="18" customHeight="1">
      <c r="A13" s="145">
        <v>107</v>
      </c>
      <c r="B13" s="69" t="s">
        <v>118</v>
      </c>
      <c r="C13" s="190"/>
      <c r="D13" s="191"/>
      <c r="E13" s="190"/>
      <c r="F13" s="147"/>
      <c r="G13" s="148"/>
    </row>
    <row r="14" spans="1:7" ht="16.5" customHeight="1">
      <c r="A14" s="149">
        <v>113</v>
      </c>
      <c r="B14" s="70" t="s">
        <v>51</v>
      </c>
      <c r="C14" s="186">
        <v>9277</v>
      </c>
      <c r="D14" s="187">
        <v>1332552.68</v>
      </c>
      <c r="E14" s="188">
        <v>5154</v>
      </c>
      <c r="F14" s="192">
        <v>1332552.68</v>
      </c>
      <c r="G14" s="148">
        <f t="shared" si="0"/>
        <v>55.5567532607524</v>
      </c>
    </row>
    <row r="15" spans="1:7" ht="14.25" customHeight="1" thickBot="1">
      <c r="A15" s="150">
        <v>111</v>
      </c>
      <c r="B15" s="71" t="s">
        <v>119</v>
      </c>
      <c r="C15" s="135">
        <v>100</v>
      </c>
      <c r="D15" s="151"/>
      <c r="E15" s="135">
        <v>0</v>
      </c>
      <c r="F15" s="151"/>
      <c r="G15" s="152">
        <f t="shared" si="0"/>
        <v>0</v>
      </c>
    </row>
    <row r="16" spans="1:7" ht="15" customHeight="1" thickBot="1">
      <c r="A16" s="153">
        <v>200</v>
      </c>
      <c r="B16" s="55" t="s">
        <v>114</v>
      </c>
      <c r="C16" s="154">
        <f>C17</f>
        <v>788</v>
      </c>
      <c r="D16" s="60"/>
      <c r="E16" s="154">
        <v>452</v>
      </c>
      <c r="F16" s="60"/>
      <c r="G16" s="137">
        <f t="shared" si="0"/>
        <v>57.360406091370564</v>
      </c>
    </row>
    <row r="17" spans="1:7" ht="15" customHeight="1" thickBot="1">
      <c r="A17" s="153">
        <v>203</v>
      </c>
      <c r="B17" s="55" t="s">
        <v>115</v>
      </c>
      <c r="C17" s="154">
        <v>788</v>
      </c>
      <c r="D17" s="60"/>
      <c r="E17" s="154">
        <v>452</v>
      </c>
      <c r="F17" s="60"/>
      <c r="G17" s="137">
        <f>E17/C17*100</f>
        <v>57.360406091370564</v>
      </c>
    </row>
    <row r="18" spans="1:7" ht="23.25" customHeight="1" thickBot="1">
      <c r="A18" s="11">
        <v>300</v>
      </c>
      <c r="B18" s="12" t="s">
        <v>52</v>
      </c>
      <c r="C18" s="154">
        <v>6753</v>
      </c>
      <c r="D18" s="60"/>
      <c r="E18" s="154">
        <f>E19+E20+E21</f>
        <v>3714</v>
      </c>
      <c r="F18" s="60"/>
      <c r="G18" s="137">
        <f t="shared" si="0"/>
        <v>54.997778764993335</v>
      </c>
    </row>
    <row r="19" spans="1:7" ht="37.5" customHeight="1">
      <c r="A19" s="155">
        <v>309</v>
      </c>
      <c r="B19" s="10" t="s">
        <v>99</v>
      </c>
      <c r="C19" s="58">
        <v>5757</v>
      </c>
      <c r="D19" s="56"/>
      <c r="E19" s="58">
        <v>3300</v>
      </c>
      <c r="F19" s="56"/>
      <c r="G19" s="156">
        <f aca="true" t="shared" si="1" ref="G19:G58">E19/C19*100</f>
        <v>57.32152162584679</v>
      </c>
    </row>
    <row r="20" spans="1:8" ht="20.25" customHeight="1">
      <c r="A20" s="141">
        <v>310</v>
      </c>
      <c r="B20" s="10" t="s">
        <v>53</v>
      </c>
      <c r="C20" s="142">
        <v>622</v>
      </c>
      <c r="D20" s="143"/>
      <c r="E20" s="142">
        <v>122</v>
      </c>
      <c r="F20" s="143"/>
      <c r="G20" s="144">
        <f t="shared" si="1"/>
        <v>19.614147909967848</v>
      </c>
      <c r="H20" s="83"/>
    </row>
    <row r="21" spans="1:8" ht="24" customHeight="1" thickBot="1">
      <c r="A21" s="150">
        <v>314</v>
      </c>
      <c r="B21" s="17" t="s">
        <v>100</v>
      </c>
      <c r="C21" s="157">
        <v>374</v>
      </c>
      <c r="D21" s="151"/>
      <c r="E21" s="157">
        <v>292</v>
      </c>
      <c r="F21" s="151"/>
      <c r="G21" s="148">
        <f t="shared" si="1"/>
        <v>78.07486631016043</v>
      </c>
      <c r="H21" s="83"/>
    </row>
    <row r="22" spans="1:8" ht="17.25" customHeight="1" thickBot="1">
      <c r="A22" s="11">
        <v>400</v>
      </c>
      <c r="B22" s="14" t="s">
        <v>54</v>
      </c>
      <c r="C22" s="154">
        <f>SUM(C23:C29)</f>
        <v>118303</v>
      </c>
      <c r="D22" s="60"/>
      <c r="E22" s="154">
        <f>E23+E24+E25+E26+E27+E28+E29</f>
        <v>5936</v>
      </c>
      <c r="F22" s="60"/>
      <c r="G22" s="137">
        <f t="shared" si="1"/>
        <v>5.017624236071782</v>
      </c>
      <c r="H22" s="83"/>
    </row>
    <row r="23" spans="1:8" ht="15" customHeight="1">
      <c r="A23" s="24">
        <v>405</v>
      </c>
      <c r="B23" s="45" t="s">
        <v>55</v>
      </c>
      <c r="C23" s="158">
        <v>468</v>
      </c>
      <c r="D23" s="56"/>
      <c r="E23" s="58">
        <v>0</v>
      </c>
      <c r="F23" s="56"/>
      <c r="G23" s="156">
        <f t="shared" si="1"/>
        <v>0</v>
      </c>
      <c r="H23" s="83"/>
    </row>
    <row r="24" spans="1:7" ht="13.5" customHeight="1">
      <c r="A24" s="24">
        <v>406</v>
      </c>
      <c r="B24" s="159" t="s">
        <v>56</v>
      </c>
      <c r="C24" s="58">
        <v>1087</v>
      </c>
      <c r="D24" s="56"/>
      <c r="E24" s="58">
        <v>526</v>
      </c>
      <c r="F24" s="56"/>
      <c r="G24" s="144">
        <f t="shared" si="1"/>
        <v>48.390064397424105</v>
      </c>
    </row>
    <row r="25" spans="1:7" ht="12" customHeight="1">
      <c r="A25" s="24">
        <v>407</v>
      </c>
      <c r="B25" s="160" t="s">
        <v>57</v>
      </c>
      <c r="C25" s="58"/>
      <c r="D25" s="56"/>
      <c r="E25" s="58"/>
      <c r="F25" s="56"/>
      <c r="G25" s="144"/>
    </row>
    <row r="26" spans="1:7" ht="12.75" customHeight="1">
      <c r="A26" s="25">
        <v>408</v>
      </c>
      <c r="B26" s="46" t="s">
        <v>58</v>
      </c>
      <c r="C26" s="157">
        <v>400</v>
      </c>
      <c r="D26" s="151"/>
      <c r="E26" s="157">
        <v>0</v>
      </c>
      <c r="F26" s="151"/>
      <c r="G26" s="144">
        <v>0</v>
      </c>
    </row>
    <row r="27" spans="1:8" ht="12" customHeight="1">
      <c r="A27" s="26">
        <v>409</v>
      </c>
      <c r="B27" s="161" t="s">
        <v>101</v>
      </c>
      <c r="C27" s="142">
        <v>114711</v>
      </c>
      <c r="D27" s="162"/>
      <c r="E27" s="163">
        <v>5249</v>
      </c>
      <c r="F27" s="163"/>
      <c r="G27" s="144">
        <f t="shared" si="1"/>
        <v>4.575847128871686</v>
      </c>
      <c r="H27" s="151"/>
    </row>
    <row r="28" spans="1:8" ht="12" customHeight="1">
      <c r="A28" s="26">
        <v>410</v>
      </c>
      <c r="B28" s="161" t="s">
        <v>102</v>
      </c>
      <c r="C28" s="142">
        <v>120</v>
      </c>
      <c r="D28" s="162"/>
      <c r="E28" s="163">
        <v>0</v>
      </c>
      <c r="F28" s="163"/>
      <c r="G28" s="144">
        <f t="shared" si="1"/>
        <v>0</v>
      </c>
      <c r="H28" s="151"/>
    </row>
    <row r="29" spans="1:7" ht="12" customHeight="1" thickBot="1">
      <c r="A29" s="25">
        <v>412</v>
      </c>
      <c r="B29" s="47" t="s">
        <v>59</v>
      </c>
      <c r="C29" s="135">
        <v>1517</v>
      </c>
      <c r="D29" s="151"/>
      <c r="E29" s="157">
        <v>161</v>
      </c>
      <c r="F29" s="151"/>
      <c r="G29" s="148">
        <f t="shared" si="1"/>
        <v>10.61305207646671</v>
      </c>
    </row>
    <row r="30" spans="1:7" s="15" customFormat="1" ht="15.75" customHeight="1" thickBot="1">
      <c r="A30" s="27">
        <v>500</v>
      </c>
      <c r="B30" s="48" t="s">
        <v>60</v>
      </c>
      <c r="C30" s="59">
        <v>82486</v>
      </c>
      <c r="D30" s="60"/>
      <c r="E30" s="59">
        <f>E31+E32+E33+E34</f>
        <v>16582</v>
      </c>
      <c r="F30" s="60"/>
      <c r="G30" s="137">
        <f t="shared" si="1"/>
        <v>20.102805324539922</v>
      </c>
    </row>
    <row r="31" spans="1:7" ht="12" customHeight="1">
      <c r="A31" s="28">
        <v>501</v>
      </c>
      <c r="B31" s="19" t="s">
        <v>61</v>
      </c>
      <c r="C31" s="57">
        <v>1285</v>
      </c>
      <c r="D31" s="56"/>
      <c r="E31" s="58">
        <v>317</v>
      </c>
      <c r="F31" s="56"/>
      <c r="G31" s="156">
        <f t="shared" si="1"/>
        <v>24.669260700389106</v>
      </c>
    </row>
    <row r="32" spans="1:7" ht="12" customHeight="1">
      <c r="A32" s="29">
        <v>502</v>
      </c>
      <c r="B32" s="20" t="s">
        <v>62</v>
      </c>
      <c r="C32" s="164">
        <v>71462</v>
      </c>
      <c r="D32" s="143"/>
      <c r="E32" s="142">
        <v>12025</v>
      </c>
      <c r="F32" s="143"/>
      <c r="G32" s="144">
        <f t="shared" si="1"/>
        <v>16.827124905544206</v>
      </c>
    </row>
    <row r="33" spans="1:7" ht="12" customHeight="1">
      <c r="A33" s="30">
        <v>503</v>
      </c>
      <c r="B33" s="21" t="s">
        <v>63</v>
      </c>
      <c r="C33" s="165">
        <v>9618</v>
      </c>
      <c r="D33" s="147"/>
      <c r="E33" s="146">
        <v>4240</v>
      </c>
      <c r="F33" s="147"/>
      <c r="G33" s="144">
        <f t="shared" si="1"/>
        <v>44.08400914951133</v>
      </c>
    </row>
    <row r="34" spans="1:7" ht="12" customHeight="1" thickBot="1">
      <c r="A34" s="30">
        <v>505</v>
      </c>
      <c r="B34" s="21" t="s">
        <v>64</v>
      </c>
      <c r="C34" s="165">
        <v>121</v>
      </c>
      <c r="D34" s="147"/>
      <c r="E34" s="146">
        <v>0</v>
      </c>
      <c r="F34" s="147"/>
      <c r="G34" s="148">
        <f t="shared" si="1"/>
        <v>0</v>
      </c>
    </row>
    <row r="35" spans="1:7" s="15" customFormat="1" ht="12" customHeight="1" thickBot="1">
      <c r="A35" s="27">
        <v>600</v>
      </c>
      <c r="B35" s="48" t="s">
        <v>65</v>
      </c>
      <c r="C35" s="59">
        <v>156</v>
      </c>
      <c r="D35" s="60"/>
      <c r="E35" s="154">
        <v>10</v>
      </c>
      <c r="F35" s="60"/>
      <c r="G35" s="137">
        <f t="shared" si="1"/>
        <v>6.41025641025641</v>
      </c>
    </row>
    <row r="36" spans="1:7" s="15" customFormat="1" ht="12" customHeight="1" thickBot="1">
      <c r="A36" s="31">
        <v>700</v>
      </c>
      <c r="B36" s="49" t="s">
        <v>66</v>
      </c>
      <c r="C36" s="166">
        <v>279400</v>
      </c>
      <c r="D36" s="167"/>
      <c r="E36" s="166">
        <v>157259</v>
      </c>
      <c r="F36" s="136"/>
      <c r="G36" s="137">
        <f t="shared" si="1"/>
        <v>56.28453829634932</v>
      </c>
    </row>
    <row r="37" spans="1:7" s="15" customFormat="1" ht="12" customHeight="1">
      <c r="A37" s="32">
        <v>701</v>
      </c>
      <c r="B37" s="19" t="s">
        <v>67</v>
      </c>
      <c r="C37" s="57">
        <v>91961</v>
      </c>
      <c r="D37" s="56"/>
      <c r="E37" s="58">
        <v>51537</v>
      </c>
      <c r="F37" s="56"/>
      <c r="G37" s="156">
        <f t="shared" si="1"/>
        <v>56.04223529539696</v>
      </c>
    </row>
    <row r="38" spans="1:7" s="15" customFormat="1" ht="12" customHeight="1">
      <c r="A38" s="33">
        <v>702</v>
      </c>
      <c r="B38" s="20" t="s">
        <v>68</v>
      </c>
      <c r="C38" s="164">
        <v>141318</v>
      </c>
      <c r="D38" s="143"/>
      <c r="E38" s="142">
        <v>79520</v>
      </c>
      <c r="F38" s="143"/>
      <c r="G38" s="144">
        <f t="shared" si="1"/>
        <v>56.27025573529204</v>
      </c>
    </row>
    <row r="39" spans="1:7" s="15" customFormat="1" ht="12" customHeight="1">
      <c r="A39" s="33">
        <v>703</v>
      </c>
      <c r="B39" s="20" t="s">
        <v>123</v>
      </c>
      <c r="C39" s="164">
        <v>29328</v>
      </c>
      <c r="D39" s="143"/>
      <c r="E39" s="142">
        <v>16884</v>
      </c>
      <c r="F39" s="143"/>
      <c r="G39" s="144">
        <f t="shared" si="1"/>
        <v>57.56955810147299</v>
      </c>
    </row>
    <row r="40" spans="1:7" s="15" customFormat="1" ht="12" customHeight="1">
      <c r="A40" s="33">
        <v>707</v>
      </c>
      <c r="B40" s="22" t="s">
        <v>69</v>
      </c>
      <c r="C40" s="164">
        <v>8285</v>
      </c>
      <c r="D40" s="143"/>
      <c r="E40" s="142">
        <v>5618</v>
      </c>
      <c r="F40" s="143"/>
      <c r="G40" s="144">
        <f t="shared" si="1"/>
        <v>67.80929390464695</v>
      </c>
    </row>
    <row r="41" spans="1:7" s="15" customFormat="1" ht="12" customHeight="1" thickBot="1">
      <c r="A41" s="34">
        <v>709</v>
      </c>
      <c r="B41" s="50" t="s">
        <v>70</v>
      </c>
      <c r="C41" s="165">
        <v>8508</v>
      </c>
      <c r="D41" s="147"/>
      <c r="E41" s="146">
        <v>3699</v>
      </c>
      <c r="F41" s="147"/>
      <c r="G41" s="148">
        <f t="shared" si="1"/>
        <v>43.47672778561354</v>
      </c>
    </row>
    <row r="42" spans="1:7" s="15" customFormat="1" ht="12" customHeight="1" thickBot="1">
      <c r="A42" s="35">
        <v>800</v>
      </c>
      <c r="B42" s="51" t="s">
        <v>71</v>
      </c>
      <c r="C42" s="59">
        <v>30840</v>
      </c>
      <c r="D42" s="60"/>
      <c r="E42" s="59">
        <v>16496</v>
      </c>
      <c r="F42" s="60"/>
      <c r="G42" s="137">
        <f t="shared" si="1"/>
        <v>53.48897535667964</v>
      </c>
    </row>
    <row r="43" spans="1:7" s="15" customFormat="1" ht="12" customHeight="1">
      <c r="A43" s="32">
        <v>801</v>
      </c>
      <c r="B43" s="19" t="s">
        <v>72</v>
      </c>
      <c r="C43" s="57">
        <v>28379</v>
      </c>
      <c r="D43" s="56"/>
      <c r="E43" s="58">
        <v>15065</v>
      </c>
      <c r="F43" s="56"/>
      <c r="G43" s="156">
        <f t="shared" si="1"/>
        <v>53.085027661298845</v>
      </c>
    </row>
    <row r="44" spans="1:7" s="15" customFormat="1" ht="12" customHeight="1" thickBot="1">
      <c r="A44" s="34">
        <v>804</v>
      </c>
      <c r="B44" s="21" t="s">
        <v>73</v>
      </c>
      <c r="C44" s="165">
        <v>2461</v>
      </c>
      <c r="D44" s="147"/>
      <c r="E44" s="146">
        <v>1430</v>
      </c>
      <c r="F44" s="147"/>
      <c r="G44" s="148">
        <f t="shared" si="1"/>
        <v>58.10646078829744</v>
      </c>
    </row>
    <row r="45" spans="1:7" s="15" customFormat="1" ht="12" customHeight="1" thickBot="1">
      <c r="A45" s="36">
        <v>1000</v>
      </c>
      <c r="B45" s="51" t="s">
        <v>75</v>
      </c>
      <c r="C45" s="59">
        <f>SUM(C46:C48)</f>
        <v>30715</v>
      </c>
      <c r="D45" s="60"/>
      <c r="E45" s="59">
        <v>17249</v>
      </c>
      <c r="F45" s="60"/>
      <c r="G45" s="137">
        <f t="shared" si="1"/>
        <v>56.15822887839818</v>
      </c>
    </row>
    <row r="46" spans="1:7" s="15" customFormat="1" ht="12" customHeight="1">
      <c r="A46" s="37">
        <v>1002</v>
      </c>
      <c r="B46" s="52" t="s">
        <v>103</v>
      </c>
      <c r="C46" s="57"/>
      <c r="D46" s="56"/>
      <c r="E46" s="58"/>
      <c r="F46" s="56"/>
      <c r="G46" s="156"/>
    </row>
    <row r="47" spans="1:7" s="16" customFormat="1" ht="12" customHeight="1">
      <c r="A47" s="38">
        <v>1003</v>
      </c>
      <c r="B47" s="22" t="s">
        <v>76</v>
      </c>
      <c r="C47" s="61">
        <v>28896</v>
      </c>
      <c r="D47" s="2"/>
      <c r="E47" s="62">
        <v>16553</v>
      </c>
      <c r="F47" s="2"/>
      <c r="G47" s="144">
        <f t="shared" si="1"/>
        <v>57.28474529346622</v>
      </c>
    </row>
    <row r="48" spans="1:7" s="15" customFormat="1" ht="12" customHeight="1" thickBot="1">
      <c r="A48" s="39">
        <v>1006</v>
      </c>
      <c r="B48" s="53" t="s">
        <v>77</v>
      </c>
      <c r="C48" s="63">
        <v>1819</v>
      </c>
      <c r="D48" s="64"/>
      <c r="E48" s="65">
        <v>695</v>
      </c>
      <c r="F48" s="64"/>
      <c r="G48" s="144">
        <f t="shared" si="1"/>
        <v>38.207806487080816</v>
      </c>
    </row>
    <row r="49" spans="1:7" ht="13.5" customHeight="1" hidden="1">
      <c r="A49" s="40">
        <v>1101</v>
      </c>
      <c r="B49" s="54" t="s">
        <v>78</v>
      </c>
      <c r="C49" s="168"/>
      <c r="D49" s="169"/>
      <c r="E49" s="158"/>
      <c r="F49" s="169"/>
      <c r="G49" s="144" t="e">
        <f t="shared" si="1"/>
        <v>#DIV/0!</v>
      </c>
    </row>
    <row r="50" spans="1:7" ht="13.5" customHeight="1" hidden="1">
      <c r="A50" s="38">
        <v>1102</v>
      </c>
      <c r="B50" s="22" t="s">
        <v>79</v>
      </c>
      <c r="C50" s="164"/>
      <c r="D50" s="143"/>
      <c r="E50" s="142"/>
      <c r="F50" s="143"/>
      <c r="G50" s="144" t="e">
        <f t="shared" si="1"/>
        <v>#DIV/0!</v>
      </c>
    </row>
    <row r="51" spans="1:7" ht="14.25" customHeight="1" hidden="1">
      <c r="A51" s="38">
        <v>1103</v>
      </c>
      <c r="B51" s="22" t="s">
        <v>80</v>
      </c>
      <c r="C51" s="164"/>
      <c r="D51" s="143"/>
      <c r="E51" s="142"/>
      <c r="F51" s="143"/>
      <c r="G51" s="144" t="e">
        <f t="shared" si="1"/>
        <v>#DIV/0!</v>
      </c>
    </row>
    <row r="52" spans="1:7" ht="13.5" customHeight="1" hidden="1">
      <c r="A52" s="41">
        <v>1104</v>
      </c>
      <c r="B52" s="47" t="s">
        <v>81</v>
      </c>
      <c r="C52" s="170"/>
      <c r="D52" s="151"/>
      <c r="E52" s="157"/>
      <c r="F52" s="151"/>
      <c r="G52" s="148" t="e">
        <f t="shared" si="1"/>
        <v>#DIV/0!</v>
      </c>
    </row>
    <row r="53" spans="1:7" ht="13.5" customHeight="1" thickBot="1">
      <c r="A53" s="36">
        <v>1100</v>
      </c>
      <c r="B53" s="72" t="s">
        <v>74</v>
      </c>
      <c r="C53" s="154">
        <v>9228</v>
      </c>
      <c r="D53" s="171"/>
      <c r="E53" s="171">
        <f>E54+E55</f>
        <v>5414</v>
      </c>
      <c r="F53" s="172"/>
      <c r="G53" s="137">
        <f t="shared" si="1"/>
        <v>58.66926744690074</v>
      </c>
    </row>
    <row r="54" spans="1:7" ht="13.5" customHeight="1">
      <c r="A54" s="42">
        <v>1102</v>
      </c>
      <c r="B54" s="73" t="s">
        <v>104</v>
      </c>
      <c r="C54" s="142">
        <v>6853</v>
      </c>
      <c r="D54" s="162"/>
      <c r="E54" s="163">
        <v>4076</v>
      </c>
      <c r="F54" s="163"/>
      <c r="G54" s="144">
        <f t="shared" si="1"/>
        <v>59.47760105063475</v>
      </c>
    </row>
    <row r="55" spans="1:7" ht="13.5" customHeight="1">
      <c r="A55" s="42">
        <v>1105</v>
      </c>
      <c r="B55" s="74" t="s">
        <v>120</v>
      </c>
      <c r="C55" s="142">
        <v>2375</v>
      </c>
      <c r="D55" s="162"/>
      <c r="E55" s="163">
        <v>1338</v>
      </c>
      <c r="F55" s="163"/>
      <c r="G55" s="144">
        <f t="shared" si="1"/>
        <v>56.336842105263166</v>
      </c>
    </row>
    <row r="56" spans="1:7" ht="13.5" customHeight="1">
      <c r="A56" s="43">
        <v>1200</v>
      </c>
      <c r="B56" s="75" t="s">
        <v>105</v>
      </c>
      <c r="C56" s="142">
        <v>2200</v>
      </c>
      <c r="D56" s="162"/>
      <c r="E56" s="163">
        <v>1281</v>
      </c>
      <c r="F56" s="163"/>
      <c r="G56" s="144">
        <f t="shared" si="1"/>
        <v>58.22727272727273</v>
      </c>
    </row>
    <row r="57" spans="1:7" ht="13.5" customHeight="1" thickBot="1">
      <c r="A57" s="44">
        <v>1300</v>
      </c>
      <c r="B57" s="76" t="s">
        <v>50</v>
      </c>
      <c r="C57" s="146">
        <v>1800</v>
      </c>
      <c r="D57" s="173"/>
      <c r="E57" s="174">
        <v>97</v>
      </c>
      <c r="F57" s="174"/>
      <c r="G57" s="148">
        <f t="shared" si="1"/>
        <v>5.388888888888889</v>
      </c>
    </row>
    <row r="58" spans="1:7" ht="16.5" customHeight="1" thickBot="1">
      <c r="A58" s="23"/>
      <c r="B58" s="77" t="s">
        <v>106</v>
      </c>
      <c r="C58" s="175">
        <f>C57+C56+C53+C45+C42+C36+C35+C30+C22+C18+C16+C7</f>
        <v>607653</v>
      </c>
      <c r="D58" s="176"/>
      <c r="E58" s="177">
        <f>E57+E56+E53+E45+E42+E36+E35+E30+E22+E18+E16+E7</f>
        <v>249956</v>
      </c>
      <c r="F58" s="177"/>
      <c r="G58" s="137">
        <f t="shared" si="1"/>
        <v>41.134660735650115</v>
      </c>
    </row>
    <row r="59" ht="9.75" customHeight="1"/>
    <row r="60" spans="1:2" ht="14.25" customHeight="1">
      <c r="A60" s="212" t="s">
        <v>113</v>
      </c>
      <c r="B60" s="212"/>
    </row>
    <row r="61" spans="1:2" ht="12.75">
      <c r="A61" s="212"/>
      <c r="B61" s="212"/>
    </row>
    <row r="62" spans="1:7" ht="14.25">
      <c r="A62" s="212"/>
      <c r="B62" s="212"/>
      <c r="E62" s="213" t="s">
        <v>124</v>
      </c>
      <c r="F62" s="213"/>
      <c r="G62" s="213"/>
    </row>
  </sheetData>
  <sheetProtection/>
  <mergeCells count="7">
    <mergeCell ref="E5:G5"/>
    <mergeCell ref="A60:B62"/>
    <mergeCell ref="E62:G62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2016-11-14T09:06:44Z</cp:lastPrinted>
  <dcterms:created xsi:type="dcterms:W3CDTF">1996-10-08T23:32:33Z</dcterms:created>
  <dcterms:modified xsi:type="dcterms:W3CDTF">2017-11-02T09:16:56Z</dcterms:modified>
  <cp:category/>
  <cp:version/>
  <cp:contentType/>
  <cp:contentStatus/>
</cp:coreProperties>
</file>