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225" windowWidth="10410" windowHeight="7800" activeTab="2"/>
  </bookViews>
  <sheets>
    <sheet name="Цел.показатели" sheetId="1" r:id="rId1"/>
    <sheet name="Лист2" sheetId="2" r:id="rId2"/>
    <sheet name="Лист3" sheetId="3" r:id="rId3"/>
  </sheets>
  <definedNames>
    <definedName name="_xlnm.Print_Area" localSheetId="1">Лист2!$A$1:$G$31</definedName>
    <definedName name="_xlnm.Print_Area" localSheetId="2">Лист3!$A$1:$Q$89</definedName>
  </definedNames>
  <calcPr calcId="152511"/>
</workbook>
</file>

<file path=xl/calcChain.xml><?xml version="1.0" encoding="utf-8"?>
<calcChain xmlns="http://schemas.openxmlformats.org/spreadsheetml/2006/main">
  <c r="P19" i="3" l="1"/>
  <c r="P69" i="3" l="1"/>
  <c r="Q17" i="3" l="1"/>
  <c r="Q12" i="3"/>
  <c r="P12" i="3"/>
  <c r="P17" i="3" l="1"/>
  <c r="O17" i="3"/>
  <c r="N17" i="3"/>
  <c r="N12" i="3"/>
  <c r="O11" i="3"/>
  <c r="P11" i="3"/>
  <c r="P8" i="3" s="1"/>
  <c r="Q11" i="3"/>
  <c r="Q8" i="3" s="1"/>
  <c r="J88" i="3"/>
  <c r="J82" i="3"/>
  <c r="J84" i="3"/>
  <c r="J85" i="3"/>
  <c r="J86" i="3"/>
  <c r="J87" i="3"/>
  <c r="J76" i="3"/>
  <c r="J75" i="3"/>
  <c r="J74" i="3"/>
  <c r="J67" i="3"/>
  <c r="J68" i="3"/>
  <c r="J58" i="3"/>
  <c r="J59" i="3"/>
  <c r="J60" i="3"/>
  <c r="J61" i="3"/>
  <c r="J62" i="3"/>
  <c r="J64" i="3"/>
  <c r="J65" i="3"/>
  <c r="J66" i="3"/>
  <c r="J53" i="3"/>
  <c r="J54" i="3"/>
  <c r="J55" i="3"/>
  <c r="J56" i="3"/>
  <c r="J50" i="3"/>
  <c r="J52" i="3"/>
  <c r="J44" i="3"/>
  <c r="J46" i="3"/>
  <c r="J47" i="3"/>
  <c r="J48" i="3"/>
  <c r="J49" i="3"/>
  <c r="J40" i="3"/>
  <c r="J41" i="3"/>
  <c r="J42" i="3"/>
  <c r="J43" i="3"/>
  <c r="J36" i="3"/>
  <c r="J37" i="3"/>
  <c r="J38" i="3"/>
  <c r="J35" i="3"/>
  <c r="J24" i="3"/>
  <c r="M32" i="3" l="1"/>
  <c r="N25" i="3" l="1"/>
  <c r="N11" i="3" s="1"/>
  <c r="N8" i="3" s="1"/>
  <c r="M27" i="3"/>
  <c r="M12" i="3" s="1"/>
  <c r="M45" i="3"/>
  <c r="M83" i="3"/>
  <c r="J83" i="3" s="1"/>
  <c r="M81" i="3" l="1"/>
  <c r="J81" i="3" s="1"/>
  <c r="N19" i="3"/>
  <c r="M39" i="3"/>
  <c r="M69" i="3" l="1"/>
  <c r="K69" i="3"/>
  <c r="L69" i="3"/>
  <c r="N69" i="3"/>
  <c r="J69" i="3" s="1"/>
  <c r="O69" i="3"/>
  <c r="M17" i="3" l="1"/>
  <c r="O63" i="3" l="1"/>
  <c r="N63" i="3"/>
  <c r="M63" i="3"/>
  <c r="K63" i="3"/>
  <c r="J63" i="3" s="1"/>
  <c r="M25" i="3" l="1"/>
  <c r="M19" i="3" s="1"/>
  <c r="M33" i="3"/>
  <c r="M18" i="3" s="1"/>
  <c r="O57" i="3"/>
  <c r="N57" i="3"/>
  <c r="M57" i="3"/>
  <c r="O51" i="3"/>
  <c r="N51" i="3"/>
  <c r="M51" i="3"/>
  <c r="O45" i="3"/>
  <c r="N45" i="3"/>
  <c r="O39" i="3"/>
  <c r="N39" i="3"/>
  <c r="O34" i="3"/>
  <c r="N34" i="3"/>
  <c r="M34" i="3"/>
  <c r="O12" i="3"/>
  <c r="O8" i="3" s="1"/>
  <c r="M11" i="3"/>
  <c r="M8" i="3" l="1"/>
  <c r="L31" i="3" l="1"/>
  <c r="J31" i="3" s="1"/>
  <c r="L33" i="3" l="1"/>
  <c r="J33" i="3" s="1"/>
  <c r="L17" i="3"/>
  <c r="L27" i="3"/>
  <c r="L25" i="3"/>
  <c r="J25" i="3" s="1"/>
  <c r="K45" i="3"/>
  <c r="J45" i="3" s="1"/>
  <c r="L39" i="3"/>
  <c r="L29" i="3" s="1"/>
  <c r="J29" i="3" s="1"/>
  <c r="K39" i="3"/>
  <c r="J39" i="3" s="1"/>
  <c r="K51" i="3"/>
  <c r="J51" i="3" s="1"/>
  <c r="L12" i="3" l="1"/>
  <c r="J27" i="3"/>
  <c r="L19" i="3"/>
  <c r="L11" i="3"/>
  <c r="G19" i="3"/>
  <c r="H19" i="3"/>
  <c r="K17" i="3" l="1"/>
  <c r="J15" i="3" s="1"/>
  <c r="K12" i="3"/>
  <c r="K11" i="3"/>
  <c r="K9" i="3"/>
  <c r="J9" i="3" s="1"/>
  <c r="K18" i="3"/>
  <c r="J11" i="3" l="1"/>
  <c r="S11" i="3"/>
  <c r="J12" i="3"/>
  <c r="S13" i="3"/>
  <c r="K8" i="3"/>
  <c r="K57" i="3"/>
  <c r="J57" i="3" s="1"/>
  <c r="L18" i="3" l="1"/>
  <c r="L34" i="3"/>
  <c r="K34" i="3"/>
  <c r="J34" i="3" s="1"/>
  <c r="L8" i="3" l="1"/>
  <c r="J18" i="3"/>
  <c r="K19" i="3"/>
  <c r="S8" i="3" l="1"/>
  <c r="J8" i="3"/>
  <c r="J19" i="3"/>
</calcChain>
</file>

<file path=xl/sharedStrings.xml><?xml version="1.0" encoding="utf-8"?>
<sst xmlns="http://schemas.openxmlformats.org/spreadsheetml/2006/main" count="203" uniqueCount="109">
  <si>
    <t>№ п/п</t>
  </si>
  <si>
    <t>Наименование показателя (индикатора)</t>
  </si>
  <si>
    <t>Единица измерения</t>
  </si>
  <si>
    <t>Значения показателей</t>
  </si>
  <si>
    <t>год</t>
  </si>
  <si>
    <t xml:space="preserve">Количество благоустроенных дворовых территорий </t>
  </si>
  <si>
    <t>Ед.</t>
  </si>
  <si>
    <t xml:space="preserve">Доля благоустроенных дворовых территорий от общего количества дворовых территорий </t>
  </si>
  <si>
    <t>%</t>
  </si>
  <si>
    <t xml:space="preserve">Количество благоустроенных общественных территорий </t>
  </si>
  <si>
    <t xml:space="preserve">Доля благоустроенных общественных территорий от общего количества общественных территорий </t>
  </si>
  <si>
    <t xml:space="preserve">% </t>
  </si>
  <si>
    <t>Не более 1</t>
  </si>
  <si>
    <t>Чел./час</t>
  </si>
  <si>
    <t>ПЕРЕЧЕНЬ</t>
  </si>
  <si>
    <t xml:space="preserve">Номер и наименование основного мероприятия </t>
  </si>
  <si>
    <t xml:space="preserve">Ответственный исполнитель </t>
  </si>
  <si>
    <t>Срок</t>
  </si>
  <si>
    <t xml:space="preserve">Ожидаемый непосредственный результат (краткое описание) </t>
  </si>
  <si>
    <t xml:space="preserve">Основные направления реализации </t>
  </si>
  <si>
    <t xml:space="preserve">Связь с целевыми показателями Программы </t>
  </si>
  <si>
    <t xml:space="preserve">начала реализации </t>
  </si>
  <si>
    <t xml:space="preserve">окончания реализации </t>
  </si>
  <si>
    <t>Задача 1. Повышение уровня благоустройства общественных территорий (парки, скверы и т.д.)</t>
  </si>
  <si>
    <t>Отдел по городскому и жилищно-коммунальному хозяйству Администрации Североуральского городского округа</t>
  </si>
  <si>
    <t>Выполнение минимального и дополнительного перечня работ по благоустройству</t>
  </si>
  <si>
    <t>стр 3,4 приложения 1</t>
  </si>
  <si>
    <t>Задача 2. Повышение уровня благоустройства дворовых территорий</t>
  </si>
  <si>
    <t>стр 1,2 приложения 1</t>
  </si>
  <si>
    <t>стр 5,6 приложения 1</t>
  </si>
  <si>
    <t>Наименование</t>
  </si>
  <si>
    <t>Источник финансирования</t>
  </si>
  <si>
    <t>Код бюджетной классификации</t>
  </si>
  <si>
    <t>Объемы бюджетных ассигнований (тыс. руб.)</t>
  </si>
  <si>
    <t>Главный распорядитель бюджетных средств</t>
  </si>
  <si>
    <t>Раздел Подраздел</t>
  </si>
  <si>
    <t>Целевая статья расхода</t>
  </si>
  <si>
    <t>Вид расхода</t>
  </si>
  <si>
    <t>Отдел по городскому и жилищно-коммунальному хозяйству</t>
  </si>
  <si>
    <t>Всего по программе:</t>
  </si>
  <si>
    <t>федеральный бюджет</t>
  </si>
  <si>
    <t>областной бюджет</t>
  </si>
  <si>
    <t>местный бюджет</t>
  </si>
  <si>
    <t xml:space="preserve"> внебюджетные источники</t>
  </si>
  <si>
    <t>Всего, в том числе:</t>
  </si>
  <si>
    <t>Всего в том числе:</t>
  </si>
  <si>
    <t>2022 – 10000,00</t>
  </si>
  <si>
    <t>1. Отбор территории. 2. Разработка дизайн-проекта общественной территории. 3. Выполнение работ по благоустройству с применением современных технологий.</t>
  </si>
  <si>
    <t>1.Повышение экологической культуры путем привлечения населения к общественным работам (информационные кампании, субботники, «Майские прогулки» и т.д.).2. Вовлечение заинтересованных граждан, в реализацию мероприятий по благоустройству территорий(информационные кампании, субботники, конкурсы среди жителей и т.д.).</t>
  </si>
  <si>
    <t>Ответственный исполнитель, соисполнитель, (муниципальный) заказчик, участник</t>
  </si>
  <si>
    <t>2018 год</t>
  </si>
  <si>
    <t>2019 год</t>
  </si>
  <si>
    <t>2020 год</t>
  </si>
  <si>
    <t>2021 год</t>
  </si>
  <si>
    <t>2022 год</t>
  </si>
  <si>
    <t>1. Отбор территории.     2. Разработка дизайн-проекта общественной территории.                        3. Выполнение работ по благоустройству с применением современных технологий.</t>
  </si>
  <si>
    <t>ДК</t>
  </si>
  <si>
    <t>0503</t>
  </si>
  <si>
    <t>КОСГУ</t>
  </si>
  <si>
    <t>1.1. 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</si>
  <si>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3. Проектно-изыскательские работы по благоустройству общественной территории</t>
  </si>
  <si>
    <t>2. Комплексное благоустройство дворовых территорий Североуральского городского округа</t>
  </si>
  <si>
    <t>1.2. Комплексное благоустройство Молодежного сквера по ул.Ленина</t>
  </si>
  <si>
    <t>местный бюджет за рамками софинансирования</t>
  </si>
  <si>
    <t>1.Комплексное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</si>
  <si>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140F255552</t>
  </si>
  <si>
    <t>Сведения о показателях (индикаторах) муниципальной программы «Формирование современной городской среды на территории Североуральского городского округа» на 2018-2024 годы</t>
  </si>
  <si>
    <t>Не менее 5%</t>
  </si>
  <si>
    <r>
      <t xml:space="preserve">основных мероприятий муниципальной программы </t>
    </r>
    <r>
      <rPr>
        <sz val="14"/>
        <color theme="1"/>
        <rFont val="Times New Roman"/>
        <family val="1"/>
        <charset val="204"/>
      </rPr>
      <t>«Формирование современной городской среды на территории Североуральского городского округа» на 2018-2024 годы</t>
    </r>
  </si>
  <si>
    <t>на территории Североуральского городского округа» на 2018-2024 годы</t>
  </si>
  <si>
    <t>2023 год</t>
  </si>
  <si>
    <t>2024 год</t>
  </si>
  <si>
    <t xml:space="preserve">
</t>
  </si>
  <si>
    <t>Задача 3. Повышение уровня вовлеченности заинтересованных граждан, организаций в реализацию мероприятий по благоустройству территорий Североуральского городского округа</t>
  </si>
  <si>
    <t>Проектно-изыскательские работы по благоустройству общественной территории</t>
  </si>
  <si>
    <t>Благоустройство мест общего пользования Североуральского городского округа «Аллея Славы» по улице Молодежная на участке между ул. Белинского и ул.Чайковского</t>
  </si>
  <si>
    <t>Комплексное благоустройство Молодежного сквера по ул.Ленина</t>
  </si>
  <si>
    <t>Комплексное благоустройство  общественной территории</t>
  </si>
  <si>
    <t xml:space="preserve">   Благоустройство дворовых территорий Североуральского городского округа (г. Североуральск, ул. Ленина, 42,43; п. Черемухово, квартал 13) за рамками софинансирования</t>
  </si>
  <si>
    <t xml:space="preserve"> Комплексное благоустройство дворовых территорий</t>
  </si>
  <si>
    <t xml:space="preserve"> Благоустройство дворовых территорий </t>
  </si>
  <si>
    <t xml:space="preserve"> Благоустройство дворовых территорий</t>
  </si>
  <si>
    <t xml:space="preserve"> Формирование и реализация конкретных мероприятий по вовлечению населения в благоустройство территорий </t>
  </si>
  <si>
    <t>140F255551</t>
  </si>
  <si>
    <r>
      <t xml:space="preserve">План мероприятий и ресурсное обеспечение по реализации муниципальной программы </t>
    </r>
    <r>
      <rPr>
        <sz val="14"/>
        <color theme="1"/>
        <rFont val="Times New Roman"/>
        <family val="1"/>
        <charset val="204"/>
      </rPr>
      <t xml:space="preserve">«Формирование современной городской среды </t>
    </r>
  </si>
  <si>
    <t xml:space="preserve">Наличие разработанной, прошедшей ценовую экспертизу проектно-сметной документации на объекты </t>
  </si>
  <si>
    <t>шт</t>
  </si>
  <si>
    <t>Муниципальная программа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на территории Североуральского городского округа на 2018-2024 годы»</t>
  </si>
  <si>
    <t>1.5. Комплексное благоустройство Сквера "Танцевальный" (территория около бывшего ДК "Строитель")</t>
  </si>
  <si>
    <t>Комплексное благоустройство  Сквера "Танцевальный" (территория около бывшего ДК "Строитель")</t>
  </si>
  <si>
    <t>Комлексное благоустройство  "Рощи Памяти" п.Калья г.Североуральск, 1 этап</t>
  </si>
  <si>
    <t>не менее 2%</t>
  </si>
  <si>
    <t>Мероприятие 1. Комплексное благоустройство общественных территорий Североуральского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</si>
  <si>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Мероприятие 2. Комплексное благоустройство дворовых территорий Североуральского городского округа</t>
  </si>
  <si>
    <t xml:space="preserve">Доля и размер финансового участия заинтересованных лиц в выполнении  работ по благоустройству дворовых территорий от общей стоимости работ, включенных в программу </t>
  </si>
  <si>
    <t xml:space="preserve">Объем трудового участия заинтересованных лиц в выполнении  работ по благоустройству дворовых территорий </t>
  </si>
  <si>
    <t xml:space="preserve">1.3. Комлексное благоустройство  "Рощи Памяти" п.Калья г.Североуральск </t>
  </si>
  <si>
    <t>1.4. Комлексное благоустройство  Площади Мира г.Североуральска</t>
  </si>
  <si>
    <t>2.1. Комплексное благоустройство дворовой территории по адресу: ул.Молодежная 8, ул.Мира 2, 4, ул.Осипенко 28, 30, 32</t>
  </si>
  <si>
    <t>Комлексное благоустройство  Площади Мира г.Североуральск</t>
  </si>
  <si>
    <t>Комплексное благоустройство дворовой территории по адресу: ул.Молодежная 8, ул.Мира 2, 4, ул.Осипенко 28, 30, 32</t>
  </si>
  <si>
    <t>обл</t>
  </si>
  <si>
    <t>мест</t>
  </si>
  <si>
    <t>Всего</t>
  </si>
  <si>
    <t>1.6. Комплексное благоустройство Привокзального сквера г.Североуральска</t>
  </si>
  <si>
    <t>Комплексное благоустройство  Привокзального сквера г.Североуральска</t>
  </si>
  <si>
    <r>
  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Североуральского 
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/>
        <sz val="12"/>
        <color theme="1"/>
        <rFont val="Times New Roman"/>
        <family val="1"/>
        <charset val="204"/>
      </rPr>
      <t>11.03.2021</t>
    </r>
    <r>
      <rPr>
        <sz val="12"/>
        <color theme="1"/>
        <rFont val="Times New Roman"/>
        <family val="1"/>
        <charset val="204"/>
      </rPr>
      <t xml:space="preserve"> №</t>
    </r>
    <r>
      <rPr>
        <u/>
        <sz val="12"/>
        <color theme="1"/>
        <rFont val="Times New Roman"/>
        <family val="1"/>
        <charset val="204"/>
      </rPr>
      <t xml:space="preserve"> 152</t>
    </r>
    <r>
      <rPr>
        <u/>
        <sz val="12"/>
        <color theme="0"/>
        <rFont val="Times New Roman"/>
        <family val="1"/>
        <charset val="204"/>
      </rPr>
      <t>.</t>
    </r>
    <r>
      <rPr>
        <sz val="12"/>
        <color theme="0"/>
        <rFont val="Times New Roman"/>
        <family val="1"/>
        <charset val="204"/>
      </rPr>
      <t xml:space="preserve">                                               </t>
    </r>
    <r>
      <rPr>
        <sz val="12"/>
        <color theme="1"/>
        <rFont val="Times New Roman"/>
        <family val="1"/>
        <charset val="204"/>
      </rPr>
      <t xml:space="preserve">
Приложение № 1 к муниципальной программе «Формирование
современной городской среды на территории 
Североуральского городского округа» на 2018 - 2024 годы
</t>
    </r>
  </si>
  <si>
    <r>
      <t xml:space="preserve">Приложение № 2                                                       к постановлению Администрации Североуральского городского округа
от </t>
    </r>
    <r>
      <rPr>
        <u/>
        <sz val="14"/>
        <color theme="1"/>
        <rFont val="PT Astra Serif"/>
        <family val="1"/>
        <charset val="204"/>
      </rPr>
      <t>11.03.2021</t>
    </r>
    <r>
      <rPr>
        <sz val="14"/>
        <color theme="1"/>
        <rFont val="PT Astra Serif"/>
        <family val="1"/>
        <charset val="204"/>
      </rPr>
      <t xml:space="preserve"> № </t>
    </r>
    <r>
      <rPr>
        <u/>
        <sz val="14"/>
        <color theme="1"/>
        <rFont val="PT Astra Serif"/>
        <family val="1"/>
        <charset val="204"/>
      </rPr>
      <t>152</t>
    </r>
    <r>
      <rPr>
        <sz val="14"/>
        <color theme="1"/>
        <rFont val="PT Astra Serif"/>
        <family val="1"/>
        <charset val="204"/>
      </rPr>
      <t xml:space="preserve">
Приложение № 2 к муниципальной программе «Формирование
 современной городской среды на территории 
Североуральского городского округа» на 2018 - 2024 годы</t>
    </r>
  </si>
  <si>
    <r>
      <rPr>
        <sz val="14"/>
        <color theme="1"/>
        <rFont val="PT Astra Serif"/>
        <family val="1"/>
        <charset val="204"/>
      </rPr>
      <t>Приложение № 3                                                                                                                                      к постановлению Администрации Североуральского 
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</t>
    </r>
    <r>
      <rPr>
        <u/>
        <sz val="14"/>
        <color theme="1"/>
        <rFont val="PT Astra Serif"/>
        <family val="1"/>
        <charset val="204"/>
      </rPr>
      <t xml:space="preserve"> 11.03.2021</t>
    </r>
    <r>
      <rPr>
        <sz val="14"/>
        <color theme="1"/>
        <rFont val="PT Astra Serif"/>
        <family val="1"/>
        <charset val="204"/>
      </rPr>
      <t xml:space="preserve"> № </t>
    </r>
    <r>
      <rPr>
        <u/>
        <sz val="14"/>
        <color theme="1"/>
        <rFont val="PT Astra Serif"/>
        <family val="1"/>
        <charset val="204"/>
      </rPr>
      <t>152</t>
    </r>
    <r>
      <rPr>
        <u/>
        <sz val="14"/>
        <color theme="0"/>
        <rFont val="PT Astra Serif"/>
        <family val="1"/>
        <charset val="204"/>
      </rPr>
      <t xml:space="preserve">. </t>
    </r>
    <r>
      <rPr>
        <sz val="14"/>
        <color theme="0"/>
        <rFont val="PT Astra Serif"/>
        <family val="1"/>
        <charset val="204"/>
      </rPr>
      <t xml:space="preserve">                                              </t>
    </r>
    <r>
      <rPr>
        <sz val="14"/>
        <color theme="1"/>
        <rFont val="PT Astra Serif"/>
        <family val="1"/>
        <charset val="204"/>
      </rPr>
      <t xml:space="preserve">
Приложение № 3 к муниципальной программе «Формирование
современной городской среды на территории 
Североуральского городского округа» на 2018-2024 годы</t>
    </r>
    <r>
      <rPr>
        <sz val="14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</si>
</sst>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PT Astra Serif"/>
      <family val="1"/>
      <charset val="204"/>
    </font>
    <font>
      <u/>
      <sz val="12"/>
      <color theme="1"/>
      <name val="Times New Roman"/>
      <family val="1"/>
      <charset val="204"/>
    </font>
    <font>
      <u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1"/>
      <name val="PT Astra Serif"/>
      <family val="1"/>
      <charset val="204"/>
    </font>
    <font>
      <u/>
      <sz val="14"/>
      <color theme="1"/>
      <name val="PT Astra Serif"/>
      <family val="1"/>
      <charset val="204"/>
    </font>
    <font>
      <u/>
      <sz val="14"/>
      <color theme="0"/>
      <name val="PT Astra Serif"/>
      <family val="1"/>
      <charset val="204"/>
    </font>
    <font>
      <sz val="14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64" fontId="0" fillId="0" borderId="0" xfId="0" applyNumberFormat="1"/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="60" zoomScaleNormal="100" workbookViewId="0">
      <selection activeCell="F10" sqref="F10:F11"/>
    </sheetView>
  </sheetViews>
  <sheetFormatPr defaultRowHeight="15" x14ac:dyDescent="0.25"/>
  <cols>
    <col min="1" max="1" width="7" customWidth="1"/>
    <col min="2" max="2" width="38.140625" customWidth="1"/>
    <col min="3" max="3" width="11.85546875" customWidth="1"/>
    <col min="4" max="4" width="13.42578125" customWidth="1"/>
    <col min="5" max="5" width="11.7109375" customWidth="1"/>
    <col min="6" max="7" width="10.85546875" customWidth="1"/>
    <col min="8" max="8" width="10" customWidth="1"/>
    <col min="10" max="10" width="14.7109375" customWidth="1"/>
  </cols>
  <sheetData>
    <row r="1" spans="1:10" ht="117.75" customHeight="1" x14ac:dyDescent="0.25">
      <c r="E1" s="73" t="s">
        <v>106</v>
      </c>
      <c r="F1" s="73"/>
      <c r="G1" s="73"/>
      <c r="H1" s="73"/>
      <c r="I1" s="73"/>
      <c r="J1" s="73"/>
    </row>
    <row r="2" spans="1:10" ht="17.649999999999999" customHeight="1" x14ac:dyDescent="0.25">
      <c r="A2" s="74" t="s">
        <v>66</v>
      </c>
      <c r="B2" s="74"/>
      <c r="C2" s="74"/>
      <c r="D2" s="74"/>
      <c r="E2" s="74"/>
      <c r="F2" s="74"/>
      <c r="G2" s="74"/>
      <c r="H2" s="74"/>
      <c r="I2" s="9"/>
    </row>
    <row r="3" spans="1:10" ht="18.399999999999999" customHeight="1" x14ac:dyDescent="0.25">
      <c r="A3" s="75"/>
      <c r="B3" s="75"/>
      <c r="C3" s="75"/>
      <c r="D3" s="75"/>
      <c r="E3" s="75"/>
      <c r="F3" s="75"/>
      <c r="G3" s="75"/>
      <c r="H3" s="75"/>
      <c r="I3" s="9"/>
    </row>
    <row r="4" spans="1:10" ht="33.950000000000003" customHeight="1" x14ac:dyDescent="0.25">
      <c r="A4" s="76" t="s">
        <v>0</v>
      </c>
      <c r="B4" s="77" t="s">
        <v>1</v>
      </c>
      <c r="C4" s="77" t="s">
        <v>2</v>
      </c>
      <c r="D4" s="77" t="s">
        <v>3</v>
      </c>
      <c r="E4" s="77"/>
      <c r="F4" s="77"/>
      <c r="G4" s="77"/>
      <c r="H4" s="77"/>
      <c r="I4" s="77"/>
      <c r="J4" s="77"/>
    </row>
    <row r="5" spans="1:10" ht="14.45" hidden="1" customHeight="1" x14ac:dyDescent="0.25">
      <c r="A5" s="76"/>
      <c r="B5" s="77"/>
      <c r="C5" s="77"/>
      <c r="D5" s="77"/>
      <c r="E5" s="77"/>
      <c r="F5" s="77"/>
      <c r="G5" s="77"/>
      <c r="H5" s="77"/>
      <c r="I5" s="77"/>
      <c r="J5" s="77"/>
    </row>
    <row r="6" spans="1:10" ht="15" customHeight="1" x14ac:dyDescent="0.25">
      <c r="A6" s="76"/>
      <c r="B6" s="77"/>
      <c r="C6" s="77"/>
      <c r="D6" s="34">
        <v>2018</v>
      </c>
      <c r="E6" s="34">
        <v>2019</v>
      </c>
      <c r="F6" s="34">
        <v>2020</v>
      </c>
      <c r="G6" s="34">
        <v>2021</v>
      </c>
      <c r="H6" s="33">
        <v>2022</v>
      </c>
      <c r="I6" s="39">
        <v>2023</v>
      </c>
      <c r="J6" s="39">
        <v>2024</v>
      </c>
    </row>
    <row r="7" spans="1:10" ht="15.75" x14ac:dyDescent="0.25">
      <c r="A7" s="76"/>
      <c r="B7" s="77"/>
      <c r="C7" s="77"/>
      <c r="D7" s="34" t="s">
        <v>4</v>
      </c>
      <c r="E7" s="34" t="s">
        <v>4</v>
      </c>
      <c r="F7" s="34" t="s">
        <v>4</v>
      </c>
      <c r="G7" s="34" t="s">
        <v>4</v>
      </c>
      <c r="H7" s="33" t="s">
        <v>4</v>
      </c>
      <c r="I7" s="33" t="s">
        <v>4</v>
      </c>
      <c r="J7" s="33" t="s">
        <v>4</v>
      </c>
    </row>
    <row r="8" spans="1:10" ht="41.45" customHeight="1" x14ac:dyDescent="0.25">
      <c r="A8" s="76">
        <v>1</v>
      </c>
      <c r="B8" s="78" t="s">
        <v>9</v>
      </c>
      <c r="C8" s="76" t="s">
        <v>6</v>
      </c>
      <c r="D8" s="76">
        <v>1</v>
      </c>
      <c r="E8" s="76">
        <v>1</v>
      </c>
      <c r="F8" s="76">
        <v>1</v>
      </c>
      <c r="G8" s="76">
        <v>1</v>
      </c>
      <c r="H8" s="76">
        <v>1</v>
      </c>
      <c r="I8" s="40">
        <v>1</v>
      </c>
      <c r="J8" s="40">
        <v>0</v>
      </c>
    </row>
    <row r="9" spans="1:10" hidden="1" x14ac:dyDescent="0.25">
      <c r="A9" s="76"/>
      <c r="B9" s="78"/>
      <c r="C9" s="76"/>
      <c r="D9" s="76"/>
      <c r="E9" s="76"/>
      <c r="F9" s="76"/>
      <c r="G9" s="76"/>
      <c r="H9" s="76"/>
      <c r="I9" s="40"/>
      <c r="J9" s="40"/>
    </row>
    <row r="10" spans="1:10" ht="46.15" customHeight="1" x14ac:dyDescent="0.25">
      <c r="A10" s="76">
        <v>2</v>
      </c>
      <c r="B10" s="79" t="s">
        <v>10</v>
      </c>
      <c r="C10" s="77" t="s">
        <v>11</v>
      </c>
      <c r="D10" s="76">
        <v>4</v>
      </c>
      <c r="E10" s="76">
        <v>8</v>
      </c>
      <c r="F10" s="76">
        <v>12</v>
      </c>
      <c r="G10" s="76">
        <v>16</v>
      </c>
      <c r="H10" s="76">
        <v>20</v>
      </c>
      <c r="I10" s="40">
        <v>24</v>
      </c>
      <c r="J10" s="40">
        <v>0</v>
      </c>
    </row>
    <row r="11" spans="1:10" hidden="1" x14ac:dyDescent="0.25">
      <c r="A11" s="76"/>
      <c r="B11" s="79"/>
      <c r="C11" s="77"/>
      <c r="D11" s="76"/>
      <c r="E11" s="76"/>
      <c r="F11" s="76"/>
      <c r="G11" s="76"/>
      <c r="H11" s="76"/>
      <c r="I11" s="40"/>
      <c r="J11" s="40"/>
    </row>
    <row r="12" spans="1:10" ht="51.6" customHeight="1" x14ac:dyDescent="0.25">
      <c r="A12" s="15">
        <v>3</v>
      </c>
      <c r="B12" s="16" t="s">
        <v>5</v>
      </c>
      <c r="C12" s="17" t="s">
        <v>6</v>
      </c>
      <c r="D12" s="33">
        <v>3</v>
      </c>
      <c r="E12" s="33">
        <v>0</v>
      </c>
      <c r="F12" s="33">
        <v>1</v>
      </c>
      <c r="G12" s="33">
        <v>1</v>
      </c>
      <c r="H12" s="33">
        <v>0</v>
      </c>
      <c r="I12" s="40">
        <v>1</v>
      </c>
      <c r="J12" s="40">
        <v>0</v>
      </c>
    </row>
    <row r="13" spans="1:10" ht="51.6" customHeight="1" x14ac:dyDescent="0.25">
      <c r="A13" s="15">
        <v>4</v>
      </c>
      <c r="B13" s="16" t="s">
        <v>7</v>
      </c>
      <c r="C13" s="17" t="s">
        <v>8</v>
      </c>
      <c r="D13" s="33">
        <v>3</v>
      </c>
      <c r="E13" s="33">
        <v>0</v>
      </c>
      <c r="F13" s="33">
        <v>4</v>
      </c>
      <c r="G13" s="33">
        <v>5</v>
      </c>
      <c r="H13" s="33">
        <v>0</v>
      </c>
      <c r="I13" s="40">
        <v>6</v>
      </c>
      <c r="J13" s="40">
        <v>0</v>
      </c>
    </row>
    <row r="14" spans="1:10" ht="51.6" customHeight="1" x14ac:dyDescent="0.25">
      <c r="A14" s="45">
        <v>5</v>
      </c>
      <c r="B14" s="46" t="s">
        <v>85</v>
      </c>
      <c r="C14" s="44" t="s">
        <v>86</v>
      </c>
      <c r="D14" s="45">
        <v>0</v>
      </c>
      <c r="E14" s="45">
        <v>2</v>
      </c>
      <c r="F14" s="45">
        <v>0</v>
      </c>
      <c r="G14" s="45">
        <v>1</v>
      </c>
      <c r="H14" s="45">
        <v>0</v>
      </c>
      <c r="I14" s="40">
        <v>0</v>
      </c>
      <c r="J14" s="40">
        <v>0</v>
      </c>
    </row>
    <row r="15" spans="1:10" ht="105.6" customHeight="1" x14ac:dyDescent="0.25">
      <c r="A15" s="15">
        <v>6</v>
      </c>
      <c r="B15" s="16" t="s">
        <v>94</v>
      </c>
      <c r="C15" s="15" t="s">
        <v>8</v>
      </c>
      <c r="D15" s="33" t="s">
        <v>12</v>
      </c>
      <c r="E15" s="33" t="s">
        <v>67</v>
      </c>
      <c r="F15" s="33" t="s">
        <v>91</v>
      </c>
      <c r="G15" s="54" t="s">
        <v>91</v>
      </c>
      <c r="H15" s="54" t="s">
        <v>91</v>
      </c>
      <c r="I15" s="54" t="s">
        <v>91</v>
      </c>
      <c r="J15" s="54" t="s">
        <v>91</v>
      </c>
    </row>
    <row r="16" spans="1:10" ht="81.2" customHeight="1" x14ac:dyDescent="0.25">
      <c r="A16" s="15">
        <v>7</v>
      </c>
      <c r="B16" s="16" t="s">
        <v>95</v>
      </c>
      <c r="C16" s="15" t="s">
        <v>13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40">
        <v>0</v>
      </c>
      <c r="J16" s="40">
        <v>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</row>
    <row r="19" spans="1:9" x14ac:dyDescent="0.25">
      <c r="A19" s="6"/>
    </row>
    <row r="20" spans="1:9" x14ac:dyDescent="0.25">
      <c r="A20" s="6"/>
    </row>
    <row r="24" spans="1:9" ht="64.5" customHeight="1" x14ac:dyDescent="0.25">
      <c r="H24" s="13"/>
      <c r="I24" s="13"/>
    </row>
    <row r="25" spans="1:9" ht="121.9" customHeight="1" x14ac:dyDescent="0.25"/>
    <row r="26" spans="1:9" ht="45.75" customHeight="1" x14ac:dyDescent="0.25"/>
    <row r="28" spans="1:9" ht="35.65" customHeight="1" x14ac:dyDescent="0.25"/>
    <row r="29" spans="1:9" ht="70.349999999999994" customHeight="1" x14ac:dyDescent="0.25"/>
    <row r="30" spans="1:9" ht="74.650000000000006" customHeight="1" x14ac:dyDescent="0.25"/>
    <row r="31" spans="1:9" ht="53.65" customHeight="1" x14ac:dyDescent="0.25"/>
    <row r="32" spans="1:9" ht="52.7" customHeight="1" x14ac:dyDescent="0.25"/>
    <row r="33" hidden="1" x14ac:dyDescent="0.25"/>
    <row r="35" ht="35.65" customHeight="1" x14ac:dyDescent="0.25"/>
    <row r="36" ht="48.95" customHeight="1" x14ac:dyDescent="0.25"/>
    <row r="37" ht="78" customHeight="1" x14ac:dyDescent="0.25"/>
    <row r="38" ht="43.5" customHeight="1" x14ac:dyDescent="0.25"/>
    <row r="39" ht="57.4" customHeight="1" x14ac:dyDescent="0.25"/>
    <row r="40" hidden="1" x14ac:dyDescent="0.25"/>
    <row r="42" ht="59.1" customHeight="1" x14ac:dyDescent="0.25"/>
    <row r="43" ht="111.75" customHeight="1" x14ac:dyDescent="0.25"/>
    <row r="44" ht="80.099999999999994" customHeight="1" x14ac:dyDescent="0.25"/>
    <row r="45" hidden="1" x14ac:dyDescent="0.25"/>
    <row r="46" hidden="1" x14ac:dyDescent="0.25"/>
    <row r="48" ht="34.35" customHeight="1" x14ac:dyDescent="0.25"/>
    <row r="49" spans="1:1" ht="42.4" customHeight="1" x14ac:dyDescent="0.25"/>
    <row r="50" spans="1:1" ht="38.65" customHeight="1" x14ac:dyDescent="0.25"/>
    <row r="51" spans="1:1" ht="18.75" x14ac:dyDescent="0.25">
      <c r="A51" s="10"/>
    </row>
    <row r="52" spans="1:1" ht="18.75" x14ac:dyDescent="0.25">
      <c r="A52" s="1"/>
    </row>
    <row r="53" spans="1:1" ht="18.75" x14ac:dyDescent="0.25">
      <c r="A53" s="1"/>
    </row>
    <row r="54" spans="1:1" ht="18.75" x14ac:dyDescent="0.25">
      <c r="A54" s="1"/>
    </row>
    <row r="60" spans="1:1" ht="46.9" customHeight="1" x14ac:dyDescent="0.25"/>
    <row r="61" spans="1:1" ht="73.150000000000006" customHeight="1" x14ac:dyDescent="0.25"/>
    <row r="62" spans="1:1" ht="75.75" customHeight="1" x14ac:dyDescent="0.25"/>
    <row r="63" spans="1:1" ht="30.6" customHeight="1" x14ac:dyDescent="0.25"/>
    <row r="64" spans="1:1" ht="16.149999999999999" customHeight="1" x14ac:dyDescent="0.25"/>
    <row r="66" ht="22.7" customHeight="1" x14ac:dyDescent="0.25"/>
    <row r="67" ht="28.5" customHeight="1" x14ac:dyDescent="0.25"/>
    <row r="68" ht="21.4" hidden="1" customHeight="1" x14ac:dyDescent="0.25"/>
    <row r="69" hidden="1" x14ac:dyDescent="0.25"/>
    <row r="70" hidden="1" x14ac:dyDescent="0.25"/>
    <row r="71" ht="57.4" customHeight="1" x14ac:dyDescent="0.25"/>
    <row r="73" ht="17.649999999999999" customHeight="1" x14ac:dyDescent="0.25"/>
    <row r="74" hidden="1" x14ac:dyDescent="0.25"/>
    <row r="75" hidden="1" x14ac:dyDescent="0.25"/>
    <row r="77" ht="24.75" customHeight="1" x14ac:dyDescent="0.25"/>
    <row r="80" ht="14.65" customHeight="1" x14ac:dyDescent="0.25"/>
    <row r="81" hidden="1" x14ac:dyDescent="0.25"/>
    <row r="82" hidden="1" x14ac:dyDescent="0.25"/>
    <row r="83" hidden="1" x14ac:dyDescent="0.25"/>
    <row r="85" ht="35.65" customHeight="1" x14ac:dyDescent="0.25"/>
    <row r="86" hidden="1" x14ac:dyDescent="0.25"/>
    <row r="88" ht="23.1" customHeight="1" x14ac:dyDescent="0.25"/>
    <row r="89" ht="45.2" hidden="1" customHeight="1" x14ac:dyDescent="0.25"/>
    <row r="90" ht="45.2" hidden="1" customHeight="1" x14ac:dyDescent="0.25"/>
    <row r="91" ht="45.75" hidden="1" customHeight="1" thickBot="1" x14ac:dyDescent="0.3"/>
    <row r="94" ht="29.1" customHeight="1" x14ac:dyDescent="0.25"/>
    <row r="95" ht="21" customHeight="1" x14ac:dyDescent="0.25"/>
    <row r="96" hidden="1" x14ac:dyDescent="0.25"/>
    <row r="97" hidden="1" x14ac:dyDescent="0.25"/>
    <row r="98" hidden="1" x14ac:dyDescent="0.25"/>
  </sheetData>
  <mergeCells count="22">
    <mergeCell ref="F10:F11"/>
    <mergeCell ref="G10:G11"/>
    <mergeCell ref="H10:H11"/>
    <mergeCell ref="A8:A9"/>
    <mergeCell ref="B8:B9"/>
    <mergeCell ref="C8:C9"/>
    <mergeCell ref="A10:A11"/>
    <mergeCell ref="B10:B11"/>
    <mergeCell ref="C10:C11"/>
    <mergeCell ref="D10:D11"/>
    <mergeCell ref="E10:E11"/>
    <mergeCell ref="E1:J1"/>
    <mergeCell ref="A2:H3"/>
    <mergeCell ref="H8:H9"/>
    <mergeCell ref="A4:A7"/>
    <mergeCell ref="B4:B7"/>
    <mergeCell ref="D4:J5"/>
    <mergeCell ref="C4:C7"/>
    <mergeCell ref="D8:D9"/>
    <mergeCell ref="E8:E9"/>
    <mergeCell ref="F8:F9"/>
    <mergeCell ref="G8:G9"/>
  </mergeCells>
  <pageMargins left="0.70866141732283472" right="0.70866141732283472" top="0.74803149606299213" bottom="0.74803149606299213" header="0.31496062992125984" footer="0.31496062992125984"/>
  <pageSetup paperSize="9" scale="63" firstPageNumber="3" orientation="portrait" useFirstPageNumber="1" r:id="rId1"/>
  <headerFooter>
    <oddHeader>&amp;C&amp;"PT Astra Serif,обычный"&amp;P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="60" zoomScaleNormal="100" workbookViewId="0">
      <selection activeCell="F4" sqref="F4:F6"/>
    </sheetView>
  </sheetViews>
  <sheetFormatPr defaultRowHeight="15" x14ac:dyDescent="0.25"/>
  <cols>
    <col min="1" max="1" width="34.7109375" customWidth="1"/>
    <col min="2" max="2" width="13.85546875" customWidth="1"/>
    <col min="5" max="5" width="17.28515625" customWidth="1"/>
    <col min="6" max="6" width="24.28515625" customWidth="1"/>
    <col min="7" max="7" width="12.5703125" customWidth="1"/>
  </cols>
  <sheetData>
    <row r="1" spans="1:8" ht="188.25" customHeight="1" x14ac:dyDescent="0.25">
      <c r="A1" s="9"/>
      <c r="B1" s="9"/>
      <c r="C1" s="9"/>
      <c r="D1" s="9"/>
      <c r="E1" s="80" t="s">
        <v>107</v>
      </c>
      <c r="F1" s="81"/>
      <c r="G1" s="81"/>
      <c r="H1" s="2"/>
    </row>
    <row r="2" spans="1:8" ht="18.75" x14ac:dyDescent="0.25">
      <c r="A2" s="86" t="s">
        <v>14</v>
      </c>
      <c r="B2" s="86"/>
      <c r="C2" s="86"/>
      <c r="D2" s="86"/>
      <c r="E2" s="86"/>
      <c r="F2" s="86"/>
      <c r="G2" s="86"/>
      <c r="H2" s="86"/>
    </row>
    <row r="3" spans="1:8" ht="48.95" customHeight="1" thickBot="1" x14ac:dyDescent="0.3">
      <c r="A3" s="85" t="s">
        <v>68</v>
      </c>
      <c r="B3" s="85"/>
      <c r="C3" s="85"/>
      <c r="D3" s="85"/>
      <c r="E3" s="85"/>
      <c r="F3" s="85"/>
      <c r="G3" s="85"/>
      <c r="H3" s="13"/>
    </row>
    <row r="4" spans="1:8" ht="16.5" thickBot="1" x14ac:dyDescent="0.3">
      <c r="A4" s="96" t="s">
        <v>15</v>
      </c>
      <c r="B4" s="96" t="s">
        <v>16</v>
      </c>
      <c r="C4" s="99" t="s">
        <v>17</v>
      </c>
      <c r="D4" s="100"/>
      <c r="E4" s="101" t="s">
        <v>18</v>
      </c>
      <c r="F4" s="96" t="s">
        <v>19</v>
      </c>
      <c r="G4" s="96" t="s">
        <v>20</v>
      </c>
      <c r="H4" s="5"/>
    </row>
    <row r="5" spans="1:8" x14ac:dyDescent="0.25">
      <c r="A5" s="97"/>
      <c r="B5" s="97"/>
      <c r="C5" s="96" t="s">
        <v>21</v>
      </c>
      <c r="D5" s="96" t="s">
        <v>22</v>
      </c>
      <c r="E5" s="102"/>
      <c r="F5" s="97"/>
      <c r="G5" s="97"/>
      <c r="H5" s="89"/>
    </row>
    <row r="6" spans="1:8" ht="15.75" thickBot="1" x14ac:dyDescent="0.3">
      <c r="A6" s="98"/>
      <c r="B6" s="98"/>
      <c r="C6" s="98"/>
      <c r="D6" s="98"/>
      <c r="E6" s="103"/>
      <c r="F6" s="98"/>
      <c r="G6" s="98"/>
      <c r="H6" s="89"/>
    </row>
    <row r="7" spans="1:8" ht="19.5" thickBot="1" x14ac:dyDescent="0.3">
      <c r="A7" s="82" t="s">
        <v>23</v>
      </c>
      <c r="B7" s="83"/>
      <c r="C7" s="83"/>
      <c r="D7" s="83"/>
      <c r="E7" s="83"/>
      <c r="F7" s="83"/>
      <c r="G7" s="84"/>
      <c r="H7" s="5"/>
    </row>
    <row r="8" spans="1:8" ht="63.6" customHeight="1" thickBot="1" x14ac:dyDescent="0.3">
      <c r="A8" s="82" t="s">
        <v>92</v>
      </c>
      <c r="B8" s="83"/>
      <c r="C8" s="83"/>
      <c r="D8" s="83"/>
      <c r="E8" s="83"/>
      <c r="F8" s="83"/>
      <c r="G8" s="84"/>
      <c r="H8" s="5"/>
    </row>
    <row r="9" spans="1:8" ht="118.15" customHeight="1" thickBot="1" x14ac:dyDescent="0.3">
      <c r="A9" s="7" t="s">
        <v>75</v>
      </c>
      <c r="B9" s="90" t="s">
        <v>24</v>
      </c>
      <c r="C9" s="4">
        <v>2018</v>
      </c>
      <c r="D9" s="4">
        <v>2018</v>
      </c>
      <c r="E9" s="93" t="s">
        <v>25</v>
      </c>
      <c r="F9" s="87" t="s">
        <v>47</v>
      </c>
      <c r="G9" s="90" t="s">
        <v>28</v>
      </c>
      <c r="H9" s="5"/>
    </row>
    <row r="10" spans="1:8" ht="51" customHeight="1" thickBot="1" x14ac:dyDescent="0.3">
      <c r="A10" s="7" t="s">
        <v>76</v>
      </c>
      <c r="B10" s="91"/>
      <c r="C10" s="4">
        <v>2019</v>
      </c>
      <c r="D10" s="4">
        <v>2019</v>
      </c>
      <c r="E10" s="94"/>
      <c r="F10" s="88"/>
      <c r="G10" s="91"/>
      <c r="H10" s="5"/>
    </row>
    <row r="11" spans="1:8" ht="63" customHeight="1" x14ac:dyDescent="0.25">
      <c r="A11" s="8" t="s">
        <v>90</v>
      </c>
      <c r="B11" s="91"/>
      <c r="C11" s="3">
        <v>2020</v>
      </c>
      <c r="D11" s="3">
        <v>2020</v>
      </c>
      <c r="E11" s="94"/>
      <c r="F11" s="88"/>
      <c r="G11" s="91"/>
      <c r="H11" s="5"/>
    </row>
    <row r="12" spans="1:8" ht="15.6" customHeight="1" x14ac:dyDescent="0.25">
      <c r="A12" s="78" t="s">
        <v>99</v>
      </c>
      <c r="B12" s="92"/>
      <c r="C12" s="76">
        <v>2021</v>
      </c>
      <c r="D12" s="76">
        <v>2021</v>
      </c>
      <c r="E12" s="95"/>
      <c r="F12" s="88"/>
      <c r="G12" s="91"/>
      <c r="H12" s="5"/>
    </row>
    <row r="13" spans="1:8" ht="52.9" customHeight="1" x14ac:dyDescent="0.25">
      <c r="A13" s="78"/>
      <c r="B13" s="92"/>
      <c r="C13" s="76"/>
      <c r="D13" s="76"/>
      <c r="E13" s="95"/>
      <c r="F13" s="88"/>
      <c r="G13" s="91"/>
      <c r="H13" s="5"/>
    </row>
    <row r="14" spans="1:8" ht="66" customHeight="1" x14ac:dyDescent="0.25">
      <c r="A14" s="37" t="s">
        <v>89</v>
      </c>
      <c r="B14" s="92"/>
      <c r="C14" s="36">
        <v>2022</v>
      </c>
      <c r="D14" s="36">
        <v>2022</v>
      </c>
      <c r="E14" s="95"/>
      <c r="F14" s="88"/>
      <c r="G14" s="91"/>
      <c r="H14" s="5"/>
    </row>
    <row r="15" spans="1:8" ht="78.599999999999994" customHeight="1" x14ac:dyDescent="0.25">
      <c r="A15" s="37" t="s">
        <v>105</v>
      </c>
      <c r="B15" s="92"/>
      <c r="C15" s="36">
        <v>2023</v>
      </c>
      <c r="D15" s="36">
        <v>2023</v>
      </c>
      <c r="E15" s="95"/>
      <c r="F15" s="88"/>
      <c r="G15" s="91"/>
      <c r="H15" s="5"/>
    </row>
    <row r="16" spans="1:8" ht="65.45" customHeight="1" x14ac:dyDescent="0.25">
      <c r="A16" s="43" t="s">
        <v>77</v>
      </c>
      <c r="B16" s="92"/>
      <c r="C16" s="41">
        <v>2024</v>
      </c>
      <c r="D16" s="41">
        <v>2024</v>
      </c>
      <c r="E16" s="95"/>
      <c r="F16" s="88"/>
      <c r="G16" s="91"/>
      <c r="H16" s="5"/>
    </row>
    <row r="17" spans="1:8" ht="27.6" customHeight="1" x14ac:dyDescent="0.25">
      <c r="A17" s="115" t="s">
        <v>74</v>
      </c>
      <c r="B17" s="116"/>
      <c r="C17" s="116"/>
      <c r="D17" s="116"/>
      <c r="E17" s="116"/>
      <c r="F17" s="116"/>
      <c r="G17" s="117"/>
      <c r="H17" s="5"/>
    </row>
    <row r="18" spans="1:8" ht="18.399999999999999" customHeight="1" thickBot="1" x14ac:dyDescent="0.3">
      <c r="A18" s="118" t="s">
        <v>27</v>
      </c>
      <c r="B18" s="119"/>
      <c r="C18" s="119"/>
      <c r="D18" s="119"/>
      <c r="E18" s="119"/>
      <c r="F18" s="119"/>
      <c r="G18" s="120"/>
      <c r="H18" s="5"/>
    </row>
    <row r="19" spans="1:8" ht="18.399999999999999" customHeight="1" thickBot="1" x14ac:dyDescent="0.3">
      <c r="A19" s="82" t="s">
        <v>93</v>
      </c>
      <c r="B19" s="83"/>
      <c r="C19" s="83"/>
      <c r="D19" s="83"/>
      <c r="E19" s="83"/>
      <c r="F19" s="83"/>
      <c r="G19" s="84"/>
      <c r="H19" s="5"/>
    </row>
    <row r="20" spans="1:8" ht="95.25" thickBot="1" x14ac:dyDescent="0.3">
      <c r="A20" s="7" t="s">
        <v>78</v>
      </c>
      <c r="B20" s="90" t="s">
        <v>24</v>
      </c>
      <c r="C20" s="4">
        <v>2018</v>
      </c>
      <c r="D20" s="4">
        <v>2018</v>
      </c>
      <c r="E20" s="106" t="s">
        <v>25</v>
      </c>
      <c r="F20" s="109" t="s">
        <v>55</v>
      </c>
      <c r="G20" s="90" t="s">
        <v>26</v>
      </c>
      <c r="H20" s="5"/>
    </row>
    <row r="21" spans="1:8" ht="32.25" thickBot="1" x14ac:dyDescent="0.3">
      <c r="A21" s="7" t="s">
        <v>79</v>
      </c>
      <c r="B21" s="91"/>
      <c r="C21" s="4">
        <v>2019</v>
      </c>
      <c r="D21" s="4">
        <v>2019</v>
      </c>
      <c r="E21" s="95"/>
      <c r="F21" s="110"/>
      <c r="G21" s="91"/>
      <c r="H21" s="5"/>
    </row>
    <row r="22" spans="1:8" ht="63" x14ac:dyDescent="0.25">
      <c r="A22" s="8" t="s">
        <v>100</v>
      </c>
      <c r="B22" s="91"/>
      <c r="C22" s="3">
        <v>2020</v>
      </c>
      <c r="D22" s="3">
        <v>2020</v>
      </c>
      <c r="E22" s="95"/>
      <c r="F22" s="110"/>
      <c r="G22" s="91"/>
      <c r="H22" s="5"/>
    </row>
    <row r="23" spans="1:8" x14ac:dyDescent="0.25">
      <c r="A23" s="78" t="s">
        <v>80</v>
      </c>
      <c r="B23" s="92"/>
      <c r="C23" s="76">
        <v>2021</v>
      </c>
      <c r="D23" s="76">
        <v>2021</v>
      </c>
      <c r="E23" s="95"/>
      <c r="F23" s="110"/>
      <c r="G23" s="91"/>
      <c r="H23" s="89"/>
    </row>
    <row r="24" spans="1:8" x14ac:dyDescent="0.25">
      <c r="A24" s="78"/>
      <c r="B24" s="92"/>
      <c r="C24" s="76"/>
      <c r="D24" s="76"/>
      <c r="E24" s="95"/>
      <c r="F24" s="110"/>
      <c r="G24" s="91"/>
      <c r="H24" s="89"/>
    </row>
    <row r="25" spans="1:8" ht="31.5" x14ac:dyDescent="0.25">
      <c r="A25" s="37" t="s">
        <v>80</v>
      </c>
      <c r="B25" s="92"/>
      <c r="C25" s="36">
        <v>2022</v>
      </c>
      <c r="D25" s="36">
        <v>2022</v>
      </c>
      <c r="E25" s="95"/>
      <c r="F25" s="110"/>
      <c r="G25" s="91"/>
      <c r="H25" s="38"/>
    </row>
    <row r="26" spans="1:8" ht="31.5" x14ac:dyDescent="0.25">
      <c r="A26" s="37" t="s">
        <v>80</v>
      </c>
      <c r="B26" s="92"/>
      <c r="C26" s="36">
        <v>2023</v>
      </c>
      <c r="D26" s="36">
        <v>2023</v>
      </c>
      <c r="E26" s="95"/>
      <c r="F26" s="110"/>
      <c r="G26" s="91"/>
      <c r="H26" s="38"/>
    </row>
    <row r="27" spans="1:8" ht="32.25" thickBot="1" x14ac:dyDescent="0.3">
      <c r="A27" s="11" t="s">
        <v>81</v>
      </c>
      <c r="B27" s="105"/>
      <c r="C27" s="12">
        <v>2024</v>
      </c>
      <c r="D27" s="12">
        <v>2024</v>
      </c>
      <c r="E27" s="107"/>
      <c r="F27" s="111"/>
      <c r="G27" s="108"/>
      <c r="H27" s="5"/>
    </row>
    <row r="28" spans="1:8" ht="38.450000000000003" customHeight="1" x14ac:dyDescent="0.25">
      <c r="A28" s="112" t="s">
        <v>73</v>
      </c>
      <c r="B28" s="113"/>
      <c r="C28" s="113"/>
      <c r="D28" s="113"/>
      <c r="E28" s="113"/>
      <c r="F28" s="113"/>
      <c r="G28" s="114"/>
      <c r="H28" s="5"/>
    </row>
    <row r="29" spans="1:8" ht="123" customHeight="1" x14ac:dyDescent="0.25">
      <c r="A29" s="121" t="s">
        <v>82</v>
      </c>
      <c r="B29" s="78" t="s">
        <v>24</v>
      </c>
      <c r="C29" s="76">
        <v>2018</v>
      </c>
      <c r="D29" s="76">
        <v>2024</v>
      </c>
      <c r="E29" s="78" t="s">
        <v>25</v>
      </c>
      <c r="F29" s="76" t="s">
        <v>48</v>
      </c>
      <c r="G29" s="78" t="s">
        <v>29</v>
      </c>
      <c r="H29" s="104"/>
    </row>
    <row r="30" spans="1:8" ht="67.7" customHeight="1" x14ac:dyDescent="0.25">
      <c r="A30" s="121"/>
      <c r="B30" s="78"/>
      <c r="C30" s="76"/>
      <c r="D30" s="76"/>
      <c r="E30" s="78"/>
      <c r="F30" s="76"/>
      <c r="G30" s="78"/>
      <c r="H30" s="104"/>
    </row>
    <row r="31" spans="1:8" ht="116.25" customHeight="1" x14ac:dyDescent="0.25">
      <c r="A31" s="121"/>
      <c r="B31" s="78"/>
      <c r="C31" s="76"/>
      <c r="D31" s="76"/>
      <c r="E31" s="78"/>
      <c r="F31" s="76"/>
      <c r="G31" s="78"/>
      <c r="H31" s="104"/>
    </row>
    <row r="32" spans="1:8" ht="15.75" hidden="1" x14ac:dyDescent="0.25">
      <c r="A32" s="121"/>
      <c r="B32" s="78"/>
      <c r="C32" s="76"/>
      <c r="D32" s="76"/>
      <c r="E32" s="78"/>
      <c r="F32" s="18"/>
      <c r="G32" s="78"/>
      <c r="H32" s="104"/>
    </row>
  </sheetData>
  <mergeCells count="41">
    <mergeCell ref="A17:G17"/>
    <mergeCell ref="A19:G19"/>
    <mergeCell ref="A18:G18"/>
    <mergeCell ref="A29:A32"/>
    <mergeCell ref="B29:B32"/>
    <mergeCell ref="G29:G32"/>
    <mergeCell ref="H29:H32"/>
    <mergeCell ref="B20:B27"/>
    <mergeCell ref="E20:E27"/>
    <mergeCell ref="G20:G27"/>
    <mergeCell ref="A23:A24"/>
    <mergeCell ref="F20:F27"/>
    <mergeCell ref="F29:F31"/>
    <mergeCell ref="C23:C24"/>
    <mergeCell ref="D23:D24"/>
    <mergeCell ref="C29:C32"/>
    <mergeCell ref="D29:D32"/>
    <mergeCell ref="E29:E32"/>
    <mergeCell ref="H23:H24"/>
    <mergeCell ref="A28:G28"/>
    <mergeCell ref="E4:E6"/>
    <mergeCell ref="F4:F6"/>
    <mergeCell ref="G4:G6"/>
    <mergeCell ref="C5:C6"/>
    <mergeCell ref="D5:D6"/>
    <mergeCell ref="E1:G1"/>
    <mergeCell ref="A8:G8"/>
    <mergeCell ref="A3:G3"/>
    <mergeCell ref="A2:H2"/>
    <mergeCell ref="C12:C13"/>
    <mergeCell ref="D12:D13"/>
    <mergeCell ref="F9:F16"/>
    <mergeCell ref="H5:H6"/>
    <mergeCell ref="A7:G7"/>
    <mergeCell ref="B9:B16"/>
    <mergeCell ref="E9:E16"/>
    <mergeCell ref="G9:G16"/>
    <mergeCell ref="A12:A13"/>
    <mergeCell ref="A4:A6"/>
    <mergeCell ref="B4:B6"/>
    <mergeCell ref="C4:D4"/>
  </mergeCells>
  <pageMargins left="0.70866141732283472" right="0.70866141732283472" top="0.74803149606299213" bottom="0.74803149606299213" header="0.31496062992125984" footer="0.31496062992125984"/>
  <pageSetup paperSize="9" scale="46" firstPageNumber="4" orientation="portrait" useFirstPageNumber="1" r:id="rId1"/>
  <headerFooter>
    <oddHeader>&amp;C&amp;"PT Astra Serif,обычный"&amp;P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view="pageBreakPreview" zoomScale="60" zoomScaleNormal="85" workbookViewId="0">
      <selection activeCell="A3" sqref="A3:Q3"/>
    </sheetView>
  </sheetViews>
  <sheetFormatPr defaultRowHeight="15" x14ac:dyDescent="0.25"/>
  <cols>
    <col min="1" max="1" width="34.7109375" customWidth="1"/>
    <col min="2" max="2" width="24.42578125" customWidth="1"/>
    <col min="3" max="3" width="23.42578125" customWidth="1"/>
    <col min="4" max="4" width="14.5703125" customWidth="1"/>
    <col min="5" max="5" width="8.28515625" customWidth="1"/>
    <col min="6" max="6" width="12.7109375" customWidth="1"/>
    <col min="7" max="7" width="7.85546875" customWidth="1"/>
    <col min="8" max="8" width="8.7109375" customWidth="1"/>
    <col min="9" max="9" width="7" customWidth="1"/>
    <col min="10" max="10" width="22.7109375" customWidth="1"/>
    <col min="11" max="11" width="14.7109375" customWidth="1"/>
    <col min="12" max="12" width="16.5703125" customWidth="1"/>
    <col min="13" max="13" width="16.85546875" customWidth="1"/>
    <col min="14" max="14" width="14.28515625" customWidth="1"/>
    <col min="15" max="15" width="19.85546875" customWidth="1"/>
    <col min="16" max="16" width="16.5703125" customWidth="1"/>
    <col min="17" max="17" width="12.5703125" customWidth="1"/>
    <col min="19" max="19" width="19.140625" customWidth="1"/>
  </cols>
  <sheetData>
    <row r="1" spans="1:20" ht="14.45" customHeight="1" x14ac:dyDescent="0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20" ht="153.75" customHeight="1" x14ac:dyDescent="0.25">
      <c r="A2" s="27"/>
      <c r="B2" s="28"/>
      <c r="C2" s="28"/>
      <c r="D2" s="28"/>
      <c r="E2" s="28"/>
      <c r="F2" s="28"/>
      <c r="G2" s="28"/>
      <c r="H2" s="27" t="s">
        <v>72</v>
      </c>
      <c r="I2" s="27"/>
      <c r="J2" s="27"/>
      <c r="K2" s="27"/>
      <c r="L2" s="27"/>
      <c r="M2" s="138" t="s">
        <v>108</v>
      </c>
      <c r="N2" s="138"/>
      <c r="O2" s="138"/>
      <c r="P2" s="138"/>
      <c r="Q2" s="138"/>
    </row>
    <row r="3" spans="1:20" ht="32.25" customHeight="1" x14ac:dyDescent="0.25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</row>
    <row r="4" spans="1:20" ht="28.5" customHeight="1" thickBot="1" x14ac:dyDescent="0.3">
      <c r="A4" s="74" t="s">
        <v>69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20" ht="46.15" customHeight="1" x14ac:dyDescent="0.25">
      <c r="A5" s="96" t="s">
        <v>30</v>
      </c>
      <c r="B5" s="96" t="s">
        <v>49</v>
      </c>
      <c r="C5" s="153" t="s">
        <v>31</v>
      </c>
      <c r="D5" s="77" t="s">
        <v>32</v>
      </c>
      <c r="E5" s="77"/>
      <c r="F5" s="77"/>
      <c r="G5" s="77"/>
      <c r="H5" s="77"/>
      <c r="I5" s="77"/>
      <c r="J5" s="122" t="s">
        <v>33</v>
      </c>
      <c r="K5" s="123"/>
      <c r="L5" s="123"/>
      <c r="M5" s="123"/>
      <c r="N5" s="123"/>
      <c r="O5" s="123"/>
      <c r="P5" s="123"/>
      <c r="Q5" s="124"/>
    </row>
    <row r="6" spans="1:20" ht="60.75" customHeight="1" x14ac:dyDescent="0.25">
      <c r="A6" s="97"/>
      <c r="B6" s="97"/>
      <c r="C6" s="154"/>
      <c r="D6" s="77" t="s">
        <v>34</v>
      </c>
      <c r="E6" s="77" t="s">
        <v>35</v>
      </c>
      <c r="F6" s="76" t="s">
        <v>36</v>
      </c>
      <c r="G6" s="76" t="s">
        <v>37</v>
      </c>
      <c r="H6" s="76" t="s">
        <v>58</v>
      </c>
      <c r="I6" s="76" t="s">
        <v>56</v>
      </c>
      <c r="J6" s="125"/>
      <c r="K6" s="126"/>
      <c r="L6" s="126"/>
      <c r="M6" s="126"/>
      <c r="N6" s="126"/>
      <c r="O6" s="126"/>
      <c r="P6" s="126"/>
      <c r="Q6" s="127"/>
    </row>
    <row r="7" spans="1:20" ht="16.5" thickBot="1" x14ac:dyDescent="0.3">
      <c r="A7" s="98"/>
      <c r="B7" s="98"/>
      <c r="C7" s="155"/>
      <c r="D7" s="77"/>
      <c r="E7" s="77"/>
      <c r="F7" s="76"/>
      <c r="G7" s="76"/>
      <c r="H7" s="76"/>
      <c r="I7" s="76"/>
      <c r="J7" s="64" t="s">
        <v>103</v>
      </c>
      <c r="K7" s="35" t="s">
        <v>50</v>
      </c>
      <c r="L7" s="42" t="s">
        <v>51</v>
      </c>
      <c r="M7" s="42" t="s">
        <v>52</v>
      </c>
      <c r="N7" s="42" t="s">
        <v>53</v>
      </c>
      <c r="O7" s="42" t="s">
        <v>54</v>
      </c>
      <c r="P7" s="42" t="s">
        <v>70</v>
      </c>
      <c r="Q7" s="42" t="s">
        <v>71</v>
      </c>
    </row>
    <row r="8" spans="1:20" ht="74.099999999999994" customHeight="1" x14ac:dyDescent="0.25">
      <c r="A8" s="21" t="s">
        <v>87</v>
      </c>
      <c r="B8" s="22" t="s">
        <v>38</v>
      </c>
      <c r="C8" s="14"/>
      <c r="D8" s="19">
        <v>901</v>
      </c>
      <c r="E8" s="20" t="s">
        <v>57</v>
      </c>
      <c r="F8" s="19">
        <v>1400000000</v>
      </c>
      <c r="G8" s="19"/>
      <c r="H8" s="19"/>
      <c r="I8" s="19"/>
      <c r="J8" s="69">
        <f>K8+L8+M8+N8+O8+P8+Q8</f>
        <v>120068.46557</v>
      </c>
      <c r="K8" s="32">
        <f>K9+K11+K12+K18+K17</f>
        <v>11446.8</v>
      </c>
      <c r="L8" s="32">
        <f>L9+L11+L12+L18+L17</f>
        <v>28594.69599</v>
      </c>
      <c r="M8" s="32">
        <f>M9+M11+M12+M18+M17</f>
        <v>36526.969579999997</v>
      </c>
      <c r="N8" s="32">
        <f>N9+N11+N12+N18+N17</f>
        <v>33500</v>
      </c>
      <c r="O8" s="63">
        <f>O9+O11+O12+O18+O17</f>
        <v>2000</v>
      </c>
      <c r="P8" s="72">
        <f t="shared" ref="P8:Q8" si="0">P9+P11+P12+P18+P17</f>
        <v>8000</v>
      </c>
      <c r="Q8" s="72">
        <f t="shared" si="0"/>
        <v>0</v>
      </c>
      <c r="S8" s="47">
        <f>O8+N8+M8+L8+K8+P8+Q8</f>
        <v>120068.46557000001</v>
      </c>
    </row>
    <row r="9" spans="1:20" ht="13.9" customHeight="1" x14ac:dyDescent="0.25">
      <c r="A9" s="78" t="s">
        <v>39</v>
      </c>
      <c r="B9" s="78"/>
      <c r="C9" s="76" t="s">
        <v>40</v>
      </c>
      <c r="D9" s="140"/>
      <c r="E9" s="142"/>
      <c r="F9" s="140"/>
      <c r="G9" s="140"/>
      <c r="H9" s="140"/>
      <c r="I9" s="140"/>
      <c r="J9" s="128">
        <f>SUM(K9:Q10)</f>
        <v>0</v>
      </c>
      <c r="K9" s="132">
        <f>K24+K74</f>
        <v>0</v>
      </c>
      <c r="L9" s="133">
        <v>0</v>
      </c>
      <c r="M9" s="133">
        <v>0</v>
      </c>
      <c r="N9" s="133">
        <v>0</v>
      </c>
      <c r="O9" s="133">
        <v>0</v>
      </c>
      <c r="P9" s="134">
        <v>0</v>
      </c>
      <c r="Q9" s="134">
        <v>0</v>
      </c>
    </row>
    <row r="10" spans="1:20" ht="14.65" customHeight="1" x14ac:dyDescent="0.25">
      <c r="A10" s="78"/>
      <c r="B10" s="78"/>
      <c r="C10" s="76"/>
      <c r="D10" s="140"/>
      <c r="E10" s="142"/>
      <c r="F10" s="140"/>
      <c r="G10" s="140"/>
      <c r="H10" s="140"/>
      <c r="I10" s="140"/>
      <c r="J10" s="129"/>
      <c r="K10" s="132"/>
      <c r="L10" s="133"/>
      <c r="M10" s="133"/>
      <c r="N10" s="133"/>
      <c r="O10" s="133"/>
      <c r="P10" s="136"/>
      <c r="Q10" s="136"/>
    </row>
    <row r="11" spans="1:20" ht="15.75" x14ac:dyDescent="0.25">
      <c r="A11" s="78"/>
      <c r="B11" s="78"/>
      <c r="C11" s="23" t="s">
        <v>41</v>
      </c>
      <c r="D11" s="25">
        <v>901</v>
      </c>
      <c r="E11" s="24" t="s">
        <v>57</v>
      </c>
      <c r="F11" s="25"/>
      <c r="G11" s="25"/>
      <c r="H11" s="25"/>
      <c r="I11" s="25"/>
      <c r="J11" s="68">
        <f>SUM(K11:Q11)</f>
        <v>86725.4</v>
      </c>
      <c r="K11" s="32">
        <f>K25+K75</f>
        <v>8584.7999999999993</v>
      </c>
      <c r="L11" s="48">
        <f>L25+L75</f>
        <v>26224.5</v>
      </c>
      <c r="M11" s="48">
        <f>M25+M75</f>
        <v>26916.1</v>
      </c>
      <c r="N11" s="62">
        <f>N25+N75</f>
        <v>25000</v>
      </c>
      <c r="O11" s="65">
        <f t="shared" ref="O11:Q11" si="1">O25+O75</f>
        <v>0</v>
      </c>
      <c r="P11" s="65">
        <f t="shared" si="1"/>
        <v>0</v>
      </c>
      <c r="Q11" s="65">
        <f t="shared" si="1"/>
        <v>0</v>
      </c>
      <c r="S11" s="47">
        <f>K11+L11+M11+N11+O11+P11+Q11</f>
        <v>86725.4</v>
      </c>
      <c r="T11" t="s">
        <v>101</v>
      </c>
    </row>
    <row r="12" spans="1:20" ht="15" customHeight="1" x14ac:dyDescent="0.25">
      <c r="A12" s="78"/>
      <c r="B12" s="78"/>
      <c r="C12" s="76" t="s">
        <v>42</v>
      </c>
      <c r="D12" s="140">
        <v>901</v>
      </c>
      <c r="E12" s="142" t="s">
        <v>57</v>
      </c>
      <c r="F12" s="140"/>
      <c r="G12" s="140"/>
      <c r="H12" s="140"/>
      <c r="I12" s="140"/>
      <c r="J12" s="128">
        <f>SUM(K12:Q16)</f>
        <v>9802.4936600000001</v>
      </c>
      <c r="K12" s="132">
        <f>K27+K76</f>
        <v>909</v>
      </c>
      <c r="L12" s="133">
        <f>L27+L76+L88</f>
        <v>935.37552000000005</v>
      </c>
      <c r="M12" s="133">
        <f>M27+M76+M88</f>
        <v>1458.11814</v>
      </c>
      <c r="N12" s="133">
        <f>N27+N76+N88</f>
        <v>2500</v>
      </c>
      <c r="O12" s="133">
        <f>O27+O76+O88</f>
        <v>2000</v>
      </c>
      <c r="P12" s="134">
        <f>P88+P76+P27</f>
        <v>2000</v>
      </c>
      <c r="Q12" s="134">
        <f>Q88+Q76+Q27</f>
        <v>0</v>
      </c>
    </row>
    <row r="13" spans="1:20" ht="15" customHeight="1" x14ac:dyDescent="0.25">
      <c r="A13" s="78"/>
      <c r="B13" s="78"/>
      <c r="C13" s="76"/>
      <c r="D13" s="140"/>
      <c r="E13" s="142"/>
      <c r="F13" s="140"/>
      <c r="G13" s="140"/>
      <c r="H13" s="140"/>
      <c r="I13" s="140"/>
      <c r="J13" s="130"/>
      <c r="K13" s="132"/>
      <c r="L13" s="133"/>
      <c r="M13" s="133"/>
      <c r="N13" s="133"/>
      <c r="O13" s="133"/>
      <c r="P13" s="135"/>
      <c r="Q13" s="135"/>
      <c r="S13" s="47">
        <f>K12+L12+M12+N12+O12+P12+Q12+K17+L17+M17+N17+O17+P17+Q17</f>
        <v>33343.065569999999</v>
      </c>
      <c r="T13" t="s">
        <v>102</v>
      </c>
    </row>
    <row r="14" spans="1:20" ht="7.5" customHeight="1" x14ac:dyDescent="0.25">
      <c r="A14" s="78"/>
      <c r="B14" s="78"/>
      <c r="C14" s="76"/>
      <c r="D14" s="140"/>
      <c r="E14" s="142"/>
      <c r="F14" s="140"/>
      <c r="G14" s="140"/>
      <c r="H14" s="140"/>
      <c r="I14" s="140"/>
      <c r="J14" s="129"/>
      <c r="K14" s="132"/>
      <c r="L14" s="133"/>
      <c r="M14" s="133"/>
      <c r="N14" s="133"/>
      <c r="O14" s="133"/>
      <c r="P14" s="136"/>
      <c r="Q14" s="136"/>
    </row>
    <row r="15" spans="1:20" ht="15" hidden="1" customHeight="1" x14ac:dyDescent="0.25">
      <c r="A15" s="78"/>
      <c r="B15" s="78"/>
      <c r="C15" s="76"/>
      <c r="D15" s="140"/>
      <c r="E15" s="142"/>
      <c r="F15" s="140"/>
      <c r="G15" s="140"/>
      <c r="H15" s="25"/>
      <c r="I15" s="25"/>
      <c r="J15" s="128">
        <f>SUM(K15:Q17)</f>
        <v>23540.571909999999</v>
      </c>
      <c r="K15" s="132"/>
      <c r="L15" s="133"/>
      <c r="M15" s="133"/>
      <c r="N15" s="133"/>
      <c r="O15" s="133"/>
      <c r="P15" s="48"/>
      <c r="Q15" s="48"/>
    </row>
    <row r="16" spans="1:20" ht="15.6" hidden="1" customHeight="1" thickBot="1" x14ac:dyDescent="0.3">
      <c r="A16" s="78"/>
      <c r="B16" s="78"/>
      <c r="C16" s="76"/>
      <c r="D16" s="140"/>
      <c r="E16" s="142"/>
      <c r="F16" s="140"/>
      <c r="G16" s="140"/>
      <c r="H16" s="25"/>
      <c r="I16" s="25"/>
      <c r="J16" s="130"/>
      <c r="K16" s="132"/>
      <c r="L16" s="133"/>
      <c r="M16" s="133"/>
      <c r="N16" s="133"/>
      <c r="O16" s="133"/>
      <c r="P16" s="48"/>
      <c r="Q16" s="48"/>
    </row>
    <row r="17" spans="1:17" ht="49.5" customHeight="1" x14ac:dyDescent="0.25">
      <c r="A17" s="78"/>
      <c r="B17" s="78"/>
      <c r="C17" s="23" t="s">
        <v>63</v>
      </c>
      <c r="D17" s="25"/>
      <c r="E17" s="24"/>
      <c r="F17" s="25"/>
      <c r="G17" s="25"/>
      <c r="H17" s="25"/>
      <c r="I17" s="25"/>
      <c r="J17" s="129"/>
      <c r="K17" s="32">
        <f>K32+K81</f>
        <v>1953</v>
      </c>
      <c r="L17" s="48">
        <f>L31+L81</f>
        <v>1434.8204699999999</v>
      </c>
      <c r="M17" s="48">
        <f>M32+M81</f>
        <v>8152.75144</v>
      </c>
      <c r="N17" s="48">
        <f>N32+N43+N49+N61+N67+N81</f>
        <v>6000</v>
      </c>
      <c r="O17" s="65">
        <f>O32+O43+O49+O61+O67+O81</f>
        <v>0</v>
      </c>
      <c r="P17" s="65">
        <f t="shared" ref="P17:Q17" si="2">P32+P43+P49+P61+P67+P81</f>
        <v>6000</v>
      </c>
      <c r="Q17" s="71">
        <f t="shared" si="2"/>
        <v>0</v>
      </c>
    </row>
    <row r="18" spans="1:17" ht="31.5" x14ac:dyDescent="0.25">
      <c r="A18" s="78"/>
      <c r="B18" s="78"/>
      <c r="C18" s="23" t="s">
        <v>43</v>
      </c>
      <c r="D18" s="25"/>
      <c r="E18" s="24"/>
      <c r="F18" s="25"/>
      <c r="G18" s="25"/>
      <c r="H18" s="25"/>
      <c r="I18" s="25"/>
      <c r="J18" s="68">
        <f>SUM(K18:Q18)</f>
        <v>0</v>
      </c>
      <c r="K18" s="32">
        <f>K33+K82</f>
        <v>0</v>
      </c>
      <c r="L18" s="48">
        <f>L33+L82</f>
        <v>0</v>
      </c>
      <c r="M18" s="48">
        <f>M33+M82</f>
        <v>0</v>
      </c>
      <c r="N18" s="48">
        <v>0</v>
      </c>
      <c r="O18" s="48">
        <v>0</v>
      </c>
      <c r="P18" s="48">
        <v>0</v>
      </c>
      <c r="Q18" s="48">
        <v>0</v>
      </c>
    </row>
    <row r="19" spans="1:17" ht="21" customHeight="1" x14ac:dyDescent="0.25">
      <c r="A19" s="145" t="s">
        <v>64</v>
      </c>
      <c r="B19" s="76" t="s">
        <v>38</v>
      </c>
      <c r="C19" s="76" t="s">
        <v>44</v>
      </c>
      <c r="D19" s="140">
        <v>901</v>
      </c>
      <c r="E19" s="142" t="s">
        <v>57</v>
      </c>
      <c r="F19" s="146"/>
      <c r="G19" s="146">
        <f t="shared" ref="G19:H19" si="3">G25</f>
        <v>244</v>
      </c>
      <c r="H19" s="146">
        <f t="shared" si="3"/>
        <v>226</v>
      </c>
      <c r="I19" s="146"/>
      <c r="J19" s="132">
        <f t="shared" ref="J19" si="4">SUM(K19:Q19)</f>
        <v>100353.83458999998</v>
      </c>
      <c r="K19" s="132">
        <f>K24+K25+K27+K33</f>
        <v>9493.7999999999993</v>
      </c>
      <c r="L19" s="133">
        <f>L24+L25+L27+L33+L31</f>
        <v>28194.69599</v>
      </c>
      <c r="M19" s="133">
        <f>M24+M25+M27+M32+M33</f>
        <v>31665.338599999995</v>
      </c>
      <c r="N19" s="133">
        <f>N25+N27+N24+N32+N33</f>
        <v>27000</v>
      </c>
      <c r="O19" s="133">
        <v>2000</v>
      </c>
      <c r="P19" s="133">
        <f>P24+P25+P27+P32+P33</f>
        <v>2000</v>
      </c>
      <c r="Q19" s="134">
        <v>0</v>
      </c>
    </row>
    <row r="20" spans="1:17" ht="15" customHeight="1" x14ac:dyDescent="0.25">
      <c r="A20" s="145"/>
      <c r="B20" s="76"/>
      <c r="C20" s="76"/>
      <c r="D20" s="140"/>
      <c r="E20" s="142"/>
      <c r="F20" s="147"/>
      <c r="G20" s="147"/>
      <c r="H20" s="147"/>
      <c r="I20" s="147"/>
      <c r="J20" s="132"/>
      <c r="K20" s="132"/>
      <c r="L20" s="133"/>
      <c r="M20" s="133"/>
      <c r="N20" s="133"/>
      <c r="O20" s="133"/>
      <c r="P20" s="133"/>
      <c r="Q20" s="135"/>
    </row>
    <row r="21" spans="1:17" ht="12.6" customHeight="1" x14ac:dyDescent="0.25">
      <c r="A21" s="145"/>
      <c r="B21" s="76"/>
      <c r="C21" s="76"/>
      <c r="D21" s="140"/>
      <c r="E21" s="142"/>
      <c r="F21" s="147"/>
      <c r="G21" s="147"/>
      <c r="H21" s="147"/>
      <c r="I21" s="147"/>
      <c r="J21" s="132"/>
      <c r="K21" s="132"/>
      <c r="L21" s="133"/>
      <c r="M21" s="133"/>
      <c r="N21" s="133"/>
      <c r="O21" s="133"/>
      <c r="P21" s="133"/>
      <c r="Q21" s="135"/>
    </row>
    <row r="22" spans="1:17" ht="13.15" customHeight="1" x14ac:dyDescent="0.25">
      <c r="A22" s="145"/>
      <c r="B22" s="76"/>
      <c r="C22" s="76"/>
      <c r="D22" s="140"/>
      <c r="E22" s="142"/>
      <c r="F22" s="147"/>
      <c r="G22" s="147"/>
      <c r="H22" s="147"/>
      <c r="I22" s="147"/>
      <c r="J22" s="132"/>
      <c r="K22" s="132"/>
      <c r="L22" s="133"/>
      <c r="M22" s="133"/>
      <c r="N22" s="133"/>
      <c r="O22" s="133"/>
      <c r="P22" s="133"/>
      <c r="Q22" s="135"/>
    </row>
    <row r="23" spans="1:17" ht="15.6" customHeight="1" x14ac:dyDescent="0.25">
      <c r="A23" s="145"/>
      <c r="B23" s="76"/>
      <c r="C23" s="76"/>
      <c r="D23" s="140"/>
      <c r="E23" s="142"/>
      <c r="F23" s="148"/>
      <c r="G23" s="148"/>
      <c r="H23" s="148"/>
      <c r="I23" s="148"/>
      <c r="J23" s="132"/>
      <c r="K23" s="132"/>
      <c r="L23" s="133"/>
      <c r="M23" s="133"/>
      <c r="N23" s="133"/>
      <c r="O23" s="133"/>
      <c r="P23" s="133"/>
      <c r="Q23" s="136"/>
    </row>
    <row r="24" spans="1:17" ht="30.2" customHeight="1" x14ac:dyDescent="0.25">
      <c r="A24" s="145"/>
      <c r="B24" s="76"/>
      <c r="C24" s="23" t="s">
        <v>40</v>
      </c>
      <c r="D24" s="25"/>
      <c r="E24" s="24"/>
      <c r="F24" s="25"/>
      <c r="G24" s="25"/>
      <c r="H24" s="25"/>
      <c r="I24" s="25"/>
      <c r="J24" s="70">
        <f>SUM(K24:Q24)</f>
        <v>0</v>
      </c>
      <c r="K24" s="32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</row>
    <row r="25" spans="1:17" ht="21" customHeight="1" x14ac:dyDescent="0.25">
      <c r="A25" s="145"/>
      <c r="B25" s="76"/>
      <c r="C25" s="76" t="s">
        <v>41</v>
      </c>
      <c r="D25" s="144">
        <v>901</v>
      </c>
      <c r="E25" s="142" t="s">
        <v>57</v>
      </c>
      <c r="F25" s="144"/>
      <c r="G25" s="144">
        <v>244</v>
      </c>
      <c r="H25" s="144">
        <v>226</v>
      </c>
      <c r="I25" s="144"/>
      <c r="J25" s="128">
        <f>SUM(K25:Q26)</f>
        <v>86725.4</v>
      </c>
      <c r="K25" s="132">
        <v>8584.7999999999993</v>
      </c>
      <c r="L25" s="133">
        <f>L36+L41+L47+L53+L59</f>
        <v>26224.5</v>
      </c>
      <c r="M25" s="133">
        <f>M36+M41+M47+M53+M59</f>
        <v>26916.1</v>
      </c>
      <c r="N25" s="133">
        <f>N36+N41+N47+N53+N59+N65</f>
        <v>25000</v>
      </c>
      <c r="O25" s="133">
        <v>0</v>
      </c>
      <c r="P25" s="134">
        <v>0</v>
      </c>
      <c r="Q25" s="134">
        <v>0</v>
      </c>
    </row>
    <row r="26" spans="1:17" ht="16.149999999999999" customHeight="1" x14ac:dyDescent="0.25">
      <c r="A26" s="145"/>
      <c r="B26" s="76"/>
      <c r="C26" s="76"/>
      <c r="D26" s="144"/>
      <c r="E26" s="142"/>
      <c r="F26" s="144"/>
      <c r="G26" s="144"/>
      <c r="H26" s="144"/>
      <c r="I26" s="144"/>
      <c r="J26" s="131"/>
      <c r="K26" s="132"/>
      <c r="L26" s="133"/>
      <c r="M26" s="133"/>
      <c r="N26" s="133"/>
      <c r="O26" s="133"/>
      <c r="P26" s="136"/>
      <c r="Q26" s="136"/>
    </row>
    <row r="27" spans="1:17" ht="23.65" customHeight="1" x14ac:dyDescent="0.25">
      <c r="A27" s="145"/>
      <c r="B27" s="76"/>
      <c r="C27" s="76" t="s">
        <v>42</v>
      </c>
      <c r="D27" s="140">
        <v>901</v>
      </c>
      <c r="E27" s="142" t="s">
        <v>57</v>
      </c>
      <c r="F27" s="140"/>
      <c r="G27" s="140">
        <v>244</v>
      </c>
      <c r="H27" s="140">
        <v>226</v>
      </c>
      <c r="I27" s="140"/>
      <c r="J27" s="128">
        <f>SUM(K27:Q28)</f>
        <v>7993.6936599999999</v>
      </c>
      <c r="K27" s="132">
        <v>909</v>
      </c>
      <c r="L27" s="133">
        <f>L37+L42+L48+L54+L60</f>
        <v>535.37552000000005</v>
      </c>
      <c r="M27" s="133">
        <f>M42+M48+M54+M60</f>
        <v>549.31813999999997</v>
      </c>
      <c r="N27" s="133">
        <v>2000</v>
      </c>
      <c r="O27" s="133">
        <v>2000</v>
      </c>
      <c r="P27" s="134">
        <v>2000</v>
      </c>
      <c r="Q27" s="134">
        <v>0</v>
      </c>
    </row>
    <row r="28" spans="1:17" ht="15" customHeight="1" x14ac:dyDescent="0.25">
      <c r="A28" s="145"/>
      <c r="B28" s="76"/>
      <c r="C28" s="76"/>
      <c r="D28" s="140"/>
      <c r="E28" s="142"/>
      <c r="F28" s="140"/>
      <c r="G28" s="140"/>
      <c r="H28" s="140"/>
      <c r="I28" s="140"/>
      <c r="J28" s="131"/>
      <c r="K28" s="132"/>
      <c r="L28" s="133"/>
      <c r="M28" s="133"/>
      <c r="N28" s="133"/>
      <c r="O28" s="133"/>
      <c r="P28" s="136"/>
      <c r="Q28" s="136"/>
    </row>
    <row r="29" spans="1:17" ht="1.7" hidden="1" customHeight="1" x14ac:dyDescent="0.25">
      <c r="A29" s="145"/>
      <c r="B29" s="76"/>
      <c r="C29" s="76"/>
      <c r="D29" s="140"/>
      <c r="E29" s="142"/>
      <c r="F29" s="140"/>
      <c r="G29" s="140"/>
      <c r="H29" s="25"/>
      <c r="I29" s="25"/>
      <c r="J29" s="128">
        <f t="shared" ref="J29" si="5">SUM(K29:Q30)</f>
        <v>28194.69599</v>
      </c>
      <c r="K29" s="132"/>
      <c r="L29" s="133">
        <f t="shared" ref="L29" si="6">L39+L44+L50+L56+L62</f>
        <v>28194.69599</v>
      </c>
      <c r="M29" s="133"/>
      <c r="N29" s="133"/>
      <c r="O29" s="133"/>
      <c r="P29" s="48"/>
      <c r="Q29" s="48"/>
    </row>
    <row r="30" spans="1:17" ht="17.25" hidden="1" customHeight="1" x14ac:dyDescent="0.25">
      <c r="A30" s="145"/>
      <c r="B30" s="76"/>
      <c r="C30" s="76"/>
      <c r="D30" s="140"/>
      <c r="E30" s="142"/>
      <c r="F30" s="140"/>
      <c r="G30" s="140"/>
      <c r="H30" s="25"/>
      <c r="I30" s="25"/>
      <c r="J30" s="131"/>
      <c r="K30" s="132"/>
      <c r="L30" s="133"/>
      <c r="M30" s="133"/>
      <c r="N30" s="133"/>
      <c r="O30" s="133"/>
      <c r="P30" s="48"/>
      <c r="Q30" s="48"/>
    </row>
    <row r="31" spans="1:17" ht="18.75" hidden="1" customHeight="1" thickBot="1" x14ac:dyDescent="0.3">
      <c r="A31" s="145"/>
      <c r="B31" s="76"/>
      <c r="C31" s="76"/>
      <c r="D31" s="140"/>
      <c r="E31" s="142"/>
      <c r="F31" s="140"/>
      <c r="G31" s="140"/>
      <c r="H31" s="25"/>
      <c r="I31" s="25"/>
      <c r="J31" s="128">
        <f t="shared" ref="J31" si="7">SUM(K31:Q32)</f>
        <v>5634.740929999999</v>
      </c>
      <c r="K31" s="132"/>
      <c r="L31" s="133">
        <f>L43+L49+L55+L61</f>
        <v>1434.8204699999999</v>
      </c>
      <c r="M31" s="133"/>
      <c r="N31" s="133"/>
      <c r="O31" s="133"/>
      <c r="P31" s="48"/>
      <c r="Q31" s="48"/>
    </row>
    <row r="32" spans="1:17" ht="47.25" customHeight="1" x14ac:dyDescent="0.25">
      <c r="A32" s="145"/>
      <c r="B32" s="76"/>
      <c r="C32" s="23" t="s">
        <v>63</v>
      </c>
      <c r="D32" s="25">
        <v>901</v>
      </c>
      <c r="E32" s="24" t="s">
        <v>57</v>
      </c>
      <c r="F32" s="25">
        <v>1400120000</v>
      </c>
      <c r="G32" s="25">
        <v>853</v>
      </c>
      <c r="H32" s="25">
        <v>290</v>
      </c>
      <c r="I32" s="25"/>
      <c r="J32" s="131"/>
      <c r="K32" s="32">
        <v>0</v>
      </c>
      <c r="L32" s="133"/>
      <c r="M32" s="48">
        <f>M37+M43+M49</f>
        <v>4199.9204599999994</v>
      </c>
      <c r="N32" s="48">
        <v>0</v>
      </c>
      <c r="O32" s="48">
        <v>0</v>
      </c>
      <c r="P32" s="48">
        <v>0</v>
      </c>
      <c r="Q32" s="48">
        <v>0</v>
      </c>
    </row>
    <row r="33" spans="1:17" ht="34.9" customHeight="1" x14ac:dyDescent="0.25">
      <c r="A33" s="145"/>
      <c r="B33" s="76"/>
      <c r="C33" s="23" t="s">
        <v>43</v>
      </c>
      <c r="D33" s="25"/>
      <c r="E33" s="24"/>
      <c r="F33" s="25"/>
      <c r="G33" s="25"/>
      <c r="H33" s="25"/>
      <c r="I33" s="25"/>
      <c r="J33" s="68">
        <f>SUM(K33:Q33)</f>
        <v>0</v>
      </c>
      <c r="K33" s="32">
        <v>0</v>
      </c>
      <c r="L33" s="48">
        <f>L38+L50+L56+L62</f>
        <v>0</v>
      </c>
      <c r="M33" s="48">
        <f>M44+M50+M56+M62+M82</f>
        <v>0</v>
      </c>
      <c r="N33" s="48">
        <v>0</v>
      </c>
      <c r="O33" s="48">
        <v>0</v>
      </c>
      <c r="P33" s="48">
        <v>0</v>
      </c>
      <c r="Q33" s="48">
        <v>0</v>
      </c>
    </row>
    <row r="34" spans="1:17" ht="34.9" customHeight="1" x14ac:dyDescent="0.25">
      <c r="A34" s="76" t="s">
        <v>59</v>
      </c>
      <c r="B34" s="76" t="s">
        <v>38</v>
      </c>
      <c r="C34" s="23" t="s">
        <v>45</v>
      </c>
      <c r="D34" s="25"/>
      <c r="E34" s="24"/>
      <c r="F34" s="25"/>
      <c r="G34" s="25"/>
      <c r="H34" s="25"/>
      <c r="I34" s="25"/>
      <c r="J34" s="68">
        <f t="shared" ref="J34:J68" si="8">SUM(K34:Q34)</f>
        <v>9581.7794999999987</v>
      </c>
      <c r="K34" s="32">
        <f>K35+K36+K37+K38</f>
        <v>9493.7999999999993</v>
      </c>
      <c r="L34" s="32">
        <f t="shared" ref="L34:O34" si="9">L35+L36+L37+L38</f>
        <v>0</v>
      </c>
      <c r="M34" s="32">
        <f t="shared" si="9"/>
        <v>87.979500000000002</v>
      </c>
      <c r="N34" s="32">
        <f t="shared" si="9"/>
        <v>0</v>
      </c>
      <c r="O34" s="32">
        <f t="shared" si="9"/>
        <v>0</v>
      </c>
      <c r="P34" s="48">
        <v>0</v>
      </c>
      <c r="Q34" s="48">
        <v>0</v>
      </c>
    </row>
    <row r="35" spans="1:17" ht="34.9" customHeight="1" x14ac:dyDescent="0.25">
      <c r="A35" s="76"/>
      <c r="B35" s="76"/>
      <c r="C35" s="23" t="s">
        <v>40</v>
      </c>
      <c r="D35" s="25"/>
      <c r="E35" s="24"/>
      <c r="F35" s="25"/>
      <c r="G35" s="25"/>
      <c r="H35" s="25"/>
      <c r="I35" s="25"/>
      <c r="J35" s="68">
        <f t="shared" si="8"/>
        <v>0</v>
      </c>
      <c r="K35" s="32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</row>
    <row r="36" spans="1:17" ht="34.9" customHeight="1" x14ac:dyDescent="0.25">
      <c r="A36" s="76"/>
      <c r="B36" s="76"/>
      <c r="C36" s="23" t="s">
        <v>41</v>
      </c>
      <c r="D36" s="25">
        <v>901</v>
      </c>
      <c r="E36" s="24" t="s">
        <v>57</v>
      </c>
      <c r="F36" s="25"/>
      <c r="G36" s="25"/>
      <c r="H36" s="25"/>
      <c r="I36" s="25"/>
      <c r="J36" s="68">
        <f t="shared" si="8"/>
        <v>8584.7999999999993</v>
      </c>
      <c r="K36" s="32">
        <v>8584.7999999999993</v>
      </c>
      <c r="L36" s="48">
        <v>0</v>
      </c>
      <c r="M36" s="48">
        <v>0</v>
      </c>
      <c r="N36" s="48">
        <v>0</v>
      </c>
      <c r="O36" s="48">
        <v>0</v>
      </c>
      <c r="P36" s="48">
        <v>0</v>
      </c>
      <c r="Q36" s="48">
        <v>0</v>
      </c>
    </row>
    <row r="37" spans="1:17" ht="34.9" customHeight="1" x14ac:dyDescent="0.25">
      <c r="A37" s="76"/>
      <c r="B37" s="76"/>
      <c r="C37" s="23" t="s">
        <v>42</v>
      </c>
      <c r="D37" s="60">
        <v>901</v>
      </c>
      <c r="E37" s="61" t="s">
        <v>57</v>
      </c>
      <c r="F37" s="60">
        <v>1400120000</v>
      </c>
      <c r="G37" s="60">
        <v>853</v>
      </c>
      <c r="H37" s="60">
        <v>290</v>
      </c>
      <c r="I37" s="25"/>
      <c r="J37" s="68">
        <f t="shared" si="8"/>
        <v>996.97950000000003</v>
      </c>
      <c r="K37" s="32">
        <v>909</v>
      </c>
      <c r="L37" s="48">
        <v>0</v>
      </c>
      <c r="M37" s="48">
        <v>87.979500000000002</v>
      </c>
      <c r="N37" s="48">
        <v>0</v>
      </c>
      <c r="O37" s="48">
        <v>0</v>
      </c>
      <c r="P37" s="48">
        <v>0</v>
      </c>
      <c r="Q37" s="48">
        <v>0</v>
      </c>
    </row>
    <row r="38" spans="1:17" ht="34.9" customHeight="1" x14ac:dyDescent="0.25">
      <c r="A38" s="76"/>
      <c r="B38" s="76"/>
      <c r="C38" s="23" t="s">
        <v>43</v>
      </c>
      <c r="D38" s="25"/>
      <c r="E38" s="24"/>
      <c r="F38" s="25"/>
      <c r="G38" s="25"/>
      <c r="H38" s="25"/>
      <c r="I38" s="25"/>
      <c r="J38" s="68">
        <f t="shared" si="8"/>
        <v>0</v>
      </c>
      <c r="K38" s="32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</row>
    <row r="39" spans="1:17" ht="26.45" customHeight="1" x14ac:dyDescent="0.25">
      <c r="A39" s="76" t="s">
        <v>62</v>
      </c>
      <c r="B39" s="76" t="s">
        <v>38</v>
      </c>
      <c r="C39" s="29" t="s">
        <v>45</v>
      </c>
      <c r="D39" s="30"/>
      <c r="E39" s="31"/>
      <c r="F39" s="30"/>
      <c r="G39" s="30"/>
      <c r="H39" s="30"/>
      <c r="I39" s="30"/>
      <c r="J39" s="68">
        <f t="shared" si="8"/>
        <v>28917.586070000001</v>
      </c>
      <c r="K39" s="32">
        <f>K40+K41+K42+K44+K43</f>
        <v>0</v>
      </c>
      <c r="L39" s="32">
        <f>L40+L41+L42+L44+L43</f>
        <v>28194.69599</v>
      </c>
      <c r="M39" s="32">
        <f>M40+M41+M42+M44+M43</f>
        <v>722.89008000000001</v>
      </c>
      <c r="N39" s="32">
        <f>N40+N41+N42+N44</f>
        <v>0</v>
      </c>
      <c r="O39" s="32">
        <f>O40+O41+O42+O44</f>
        <v>0</v>
      </c>
      <c r="P39" s="48">
        <v>0</v>
      </c>
      <c r="Q39" s="48">
        <v>0</v>
      </c>
    </row>
    <row r="40" spans="1:17" ht="38.65" customHeight="1" x14ac:dyDescent="0.25">
      <c r="A40" s="76"/>
      <c r="B40" s="76"/>
      <c r="C40" s="29" t="s">
        <v>40</v>
      </c>
      <c r="D40" s="30"/>
      <c r="E40" s="31"/>
      <c r="F40" s="30"/>
      <c r="G40" s="30"/>
      <c r="H40" s="30"/>
      <c r="I40" s="30"/>
      <c r="J40" s="68">
        <f t="shared" si="8"/>
        <v>0</v>
      </c>
      <c r="K40" s="32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</row>
    <row r="41" spans="1:17" ht="34.35" customHeight="1" x14ac:dyDescent="0.25">
      <c r="A41" s="76"/>
      <c r="B41" s="76"/>
      <c r="C41" s="29" t="s">
        <v>41</v>
      </c>
      <c r="D41" s="30">
        <v>901</v>
      </c>
      <c r="E41" s="31" t="s">
        <v>57</v>
      </c>
      <c r="F41" s="30" t="s">
        <v>83</v>
      </c>
      <c r="G41" s="30">
        <v>244</v>
      </c>
      <c r="H41" s="30">
        <v>226</v>
      </c>
      <c r="I41" s="30"/>
      <c r="J41" s="68">
        <f t="shared" si="8"/>
        <v>26224.5</v>
      </c>
      <c r="K41" s="32">
        <v>0</v>
      </c>
      <c r="L41" s="48">
        <v>26224.5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</row>
    <row r="42" spans="1:17" ht="29.65" customHeight="1" x14ac:dyDescent="0.25">
      <c r="A42" s="76"/>
      <c r="B42" s="76"/>
      <c r="C42" s="29" t="s">
        <v>42</v>
      </c>
      <c r="D42" s="30">
        <v>901</v>
      </c>
      <c r="E42" s="31" t="s">
        <v>57</v>
      </c>
      <c r="F42" s="30" t="s">
        <v>83</v>
      </c>
      <c r="G42" s="30">
        <v>244</v>
      </c>
      <c r="H42" s="30">
        <v>226</v>
      </c>
      <c r="I42" s="30"/>
      <c r="J42" s="68">
        <f t="shared" si="8"/>
        <v>535.37552000000005</v>
      </c>
      <c r="K42" s="32">
        <v>0</v>
      </c>
      <c r="L42" s="48">
        <v>535.37552000000005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</row>
    <row r="43" spans="1:17" ht="58.15" customHeight="1" x14ac:dyDescent="0.25">
      <c r="A43" s="76"/>
      <c r="B43" s="76"/>
      <c r="C43" s="29" t="s">
        <v>63</v>
      </c>
      <c r="D43" s="30">
        <v>901</v>
      </c>
      <c r="E43" s="31" t="s">
        <v>57</v>
      </c>
      <c r="F43" s="30">
        <v>1400120000</v>
      </c>
      <c r="G43" s="30">
        <v>853</v>
      </c>
      <c r="H43" s="30">
        <v>290</v>
      </c>
      <c r="I43" s="30"/>
      <c r="J43" s="68">
        <f t="shared" si="8"/>
        <v>2157.7105499999998</v>
      </c>
      <c r="K43" s="32">
        <v>0</v>
      </c>
      <c r="L43" s="48">
        <v>1434.8204699999999</v>
      </c>
      <c r="M43" s="48">
        <v>722.89008000000001</v>
      </c>
      <c r="N43" s="48">
        <v>0</v>
      </c>
      <c r="O43" s="48">
        <v>0</v>
      </c>
      <c r="P43" s="48">
        <v>0</v>
      </c>
      <c r="Q43" s="48">
        <v>0</v>
      </c>
    </row>
    <row r="44" spans="1:17" ht="29.1" customHeight="1" x14ac:dyDescent="0.25">
      <c r="A44" s="76"/>
      <c r="B44" s="76"/>
      <c r="C44" s="29" t="s">
        <v>43</v>
      </c>
      <c r="D44" s="30"/>
      <c r="E44" s="31"/>
      <c r="F44" s="30"/>
      <c r="G44" s="30"/>
      <c r="H44" s="30"/>
      <c r="I44" s="30"/>
      <c r="J44" s="68">
        <f t="shared" si="8"/>
        <v>0</v>
      </c>
      <c r="K44" s="32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</row>
    <row r="45" spans="1:17" ht="34.9" customHeight="1" x14ac:dyDescent="0.25">
      <c r="A45" s="141" t="s">
        <v>96</v>
      </c>
      <c r="B45" s="76" t="s">
        <v>38</v>
      </c>
      <c r="C45" s="29" t="s">
        <v>45</v>
      </c>
      <c r="D45" s="30"/>
      <c r="E45" s="31"/>
      <c r="F45" s="30"/>
      <c r="G45" s="30"/>
      <c r="H45" s="30"/>
      <c r="I45" s="30"/>
      <c r="J45" s="68">
        <f t="shared" si="8"/>
        <v>30854.469019999997</v>
      </c>
      <c r="K45" s="32">
        <f>K46+K47+K48+K50+K49</f>
        <v>0</v>
      </c>
      <c r="L45" s="32">
        <v>0</v>
      </c>
      <c r="M45" s="32">
        <f>M46+M47+M48+M50+M49</f>
        <v>30854.469019999997</v>
      </c>
      <c r="N45" s="32">
        <f>N46+N47+N48+N50</f>
        <v>0</v>
      </c>
      <c r="O45" s="32">
        <f>O46+O47+O48+O50</f>
        <v>0</v>
      </c>
      <c r="P45" s="48">
        <v>0</v>
      </c>
      <c r="Q45" s="48">
        <v>0</v>
      </c>
    </row>
    <row r="46" spans="1:17" ht="34.9" customHeight="1" x14ac:dyDescent="0.25">
      <c r="A46" s="130"/>
      <c r="B46" s="76"/>
      <c r="C46" s="29" t="s">
        <v>40</v>
      </c>
      <c r="D46" s="30"/>
      <c r="E46" s="31"/>
      <c r="F46" s="30"/>
      <c r="G46" s="30"/>
      <c r="H46" s="30"/>
      <c r="I46" s="30"/>
      <c r="J46" s="68">
        <f t="shared" si="8"/>
        <v>0</v>
      </c>
      <c r="K46" s="32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</row>
    <row r="47" spans="1:17" ht="34.9" customHeight="1" x14ac:dyDescent="0.25">
      <c r="A47" s="130"/>
      <c r="B47" s="76"/>
      <c r="C47" s="29" t="s">
        <v>41</v>
      </c>
      <c r="D47" s="30"/>
      <c r="E47" s="31"/>
      <c r="F47" s="30"/>
      <c r="G47" s="30"/>
      <c r="H47" s="30"/>
      <c r="I47" s="30"/>
      <c r="J47" s="68">
        <f t="shared" si="8"/>
        <v>26916.1</v>
      </c>
      <c r="K47" s="32">
        <v>0</v>
      </c>
      <c r="L47" s="48">
        <v>0</v>
      </c>
      <c r="M47" s="48">
        <v>26916.1</v>
      </c>
      <c r="N47" s="48">
        <v>0</v>
      </c>
      <c r="O47" s="48">
        <v>0</v>
      </c>
      <c r="P47" s="48">
        <v>0</v>
      </c>
      <c r="Q47" s="48">
        <v>0</v>
      </c>
    </row>
    <row r="48" spans="1:17" ht="34.9" customHeight="1" x14ac:dyDescent="0.25">
      <c r="A48" s="130"/>
      <c r="B48" s="76"/>
      <c r="C48" s="29" t="s">
        <v>42</v>
      </c>
      <c r="D48" s="30"/>
      <c r="E48" s="31"/>
      <c r="F48" s="30"/>
      <c r="G48" s="30"/>
      <c r="H48" s="30"/>
      <c r="I48" s="30"/>
      <c r="J48" s="68">
        <f t="shared" si="8"/>
        <v>549.31813999999997</v>
      </c>
      <c r="K48" s="32">
        <v>0</v>
      </c>
      <c r="L48" s="48">
        <v>0</v>
      </c>
      <c r="M48" s="48">
        <v>549.31813999999997</v>
      </c>
      <c r="N48" s="48">
        <v>0</v>
      </c>
      <c r="O48" s="48">
        <v>0</v>
      </c>
      <c r="P48" s="48">
        <v>0</v>
      </c>
      <c r="Q48" s="48">
        <v>0</v>
      </c>
    </row>
    <row r="49" spans="1:17" ht="54.6" customHeight="1" x14ac:dyDescent="0.25">
      <c r="A49" s="130"/>
      <c r="B49" s="76"/>
      <c r="C49" s="29" t="s">
        <v>63</v>
      </c>
      <c r="D49" s="30"/>
      <c r="E49" s="31"/>
      <c r="F49" s="30"/>
      <c r="G49" s="30"/>
      <c r="H49" s="30"/>
      <c r="I49" s="30"/>
      <c r="J49" s="68">
        <f t="shared" si="8"/>
        <v>3389.0508799999998</v>
      </c>
      <c r="K49" s="32">
        <v>0</v>
      </c>
      <c r="L49" s="48">
        <v>0</v>
      </c>
      <c r="M49" s="48">
        <v>3389.0508799999998</v>
      </c>
      <c r="N49" s="48">
        <v>0</v>
      </c>
      <c r="O49" s="48">
        <v>0</v>
      </c>
      <c r="P49" s="48">
        <v>0</v>
      </c>
      <c r="Q49" s="48">
        <v>0</v>
      </c>
    </row>
    <row r="50" spans="1:17" ht="34.9" customHeight="1" x14ac:dyDescent="0.25">
      <c r="A50" s="129"/>
      <c r="B50" s="76"/>
      <c r="C50" s="29" t="s">
        <v>43</v>
      </c>
      <c r="D50" s="30"/>
      <c r="E50" s="31"/>
      <c r="F50" s="30"/>
      <c r="G50" s="30"/>
      <c r="H50" s="30"/>
      <c r="I50" s="30"/>
      <c r="J50" s="68">
        <f t="shared" si="8"/>
        <v>0</v>
      </c>
      <c r="K50" s="32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</row>
    <row r="51" spans="1:17" ht="26.45" customHeight="1" x14ac:dyDescent="0.25">
      <c r="A51" s="76" t="s">
        <v>97</v>
      </c>
      <c r="B51" s="76" t="s">
        <v>38</v>
      </c>
      <c r="C51" s="29" t="s">
        <v>45</v>
      </c>
      <c r="D51" s="30"/>
      <c r="E51" s="31"/>
      <c r="F51" s="30"/>
      <c r="G51" s="30"/>
      <c r="H51" s="30"/>
      <c r="I51" s="30"/>
      <c r="J51" s="68">
        <f t="shared" si="8"/>
        <v>27000</v>
      </c>
      <c r="K51" s="32">
        <f>K52+K53+K54+K56+K55</f>
        <v>0</v>
      </c>
      <c r="L51" s="32">
        <v>0</v>
      </c>
      <c r="M51" s="32">
        <f>M52+M53+M54+M56</f>
        <v>0</v>
      </c>
      <c r="N51" s="32">
        <f>N52+N53+N54+N56</f>
        <v>27000</v>
      </c>
      <c r="O51" s="32">
        <f>O52+O53+O54+O56</f>
        <v>0</v>
      </c>
      <c r="P51" s="48">
        <v>0</v>
      </c>
      <c r="Q51" s="48">
        <v>0</v>
      </c>
    </row>
    <row r="52" spans="1:17" ht="38.65" customHeight="1" x14ac:dyDescent="0.25">
      <c r="A52" s="76"/>
      <c r="B52" s="76"/>
      <c r="C52" s="29" t="s">
        <v>40</v>
      </c>
      <c r="D52" s="30"/>
      <c r="E52" s="31"/>
      <c r="F52" s="30"/>
      <c r="G52" s="30"/>
      <c r="H52" s="30"/>
      <c r="I52" s="30"/>
      <c r="J52" s="68">
        <f t="shared" si="8"/>
        <v>0</v>
      </c>
      <c r="K52" s="32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</row>
    <row r="53" spans="1:17" ht="34.35" customHeight="1" x14ac:dyDescent="0.25">
      <c r="A53" s="76"/>
      <c r="B53" s="76"/>
      <c r="C53" s="29" t="s">
        <v>41</v>
      </c>
      <c r="D53" s="30"/>
      <c r="E53" s="31"/>
      <c r="F53" s="30"/>
      <c r="G53" s="30"/>
      <c r="H53" s="30"/>
      <c r="I53" s="30"/>
      <c r="J53" s="68">
        <f t="shared" si="8"/>
        <v>25000</v>
      </c>
      <c r="K53" s="32">
        <v>0</v>
      </c>
      <c r="L53" s="48">
        <v>0</v>
      </c>
      <c r="M53" s="48">
        <v>0</v>
      </c>
      <c r="N53" s="48">
        <v>25000</v>
      </c>
      <c r="O53" s="48">
        <v>0</v>
      </c>
      <c r="P53" s="48">
        <v>0</v>
      </c>
      <c r="Q53" s="48">
        <v>0</v>
      </c>
    </row>
    <row r="54" spans="1:17" ht="29.65" customHeight="1" x14ac:dyDescent="0.25">
      <c r="A54" s="76"/>
      <c r="B54" s="76"/>
      <c r="C54" s="29" t="s">
        <v>42</v>
      </c>
      <c r="D54" s="30"/>
      <c r="E54" s="31"/>
      <c r="F54" s="30"/>
      <c r="G54" s="30"/>
      <c r="H54" s="30"/>
      <c r="I54" s="30"/>
      <c r="J54" s="68">
        <f t="shared" si="8"/>
        <v>2000</v>
      </c>
      <c r="K54" s="32">
        <v>0</v>
      </c>
      <c r="L54" s="48">
        <v>0</v>
      </c>
      <c r="M54" s="48">
        <v>0</v>
      </c>
      <c r="N54" s="48">
        <v>2000</v>
      </c>
      <c r="O54" s="48">
        <v>0</v>
      </c>
      <c r="P54" s="48">
        <v>0</v>
      </c>
      <c r="Q54" s="48">
        <v>0</v>
      </c>
    </row>
    <row r="55" spans="1:17" ht="58.15" customHeight="1" x14ac:dyDescent="0.25">
      <c r="A55" s="76"/>
      <c r="B55" s="76"/>
      <c r="C55" s="29" t="s">
        <v>63</v>
      </c>
      <c r="D55" s="30"/>
      <c r="E55" s="31"/>
      <c r="F55" s="30"/>
      <c r="G55" s="30"/>
      <c r="H55" s="30"/>
      <c r="I55" s="30"/>
      <c r="J55" s="68">
        <f t="shared" si="8"/>
        <v>0</v>
      </c>
      <c r="K55" s="32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</row>
    <row r="56" spans="1:17" ht="29.1" customHeight="1" x14ac:dyDescent="0.25">
      <c r="A56" s="76"/>
      <c r="B56" s="76"/>
      <c r="C56" s="29" t="s">
        <v>43</v>
      </c>
      <c r="D56" s="30"/>
      <c r="E56" s="31"/>
      <c r="F56" s="30"/>
      <c r="G56" s="30"/>
      <c r="H56" s="30"/>
      <c r="I56" s="30"/>
      <c r="J56" s="68">
        <f t="shared" si="8"/>
        <v>0</v>
      </c>
      <c r="K56" s="32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</row>
    <row r="57" spans="1:17" ht="26.45" customHeight="1" x14ac:dyDescent="0.25">
      <c r="A57" s="76" t="s">
        <v>88</v>
      </c>
      <c r="B57" s="76" t="s">
        <v>38</v>
      </c>
      <c r="C57" s="23" t="s">
        <v>45</v>
      </c>
      <c r="D57" s="25"/>
      <c r="E57" s="24"/>
      <c r="F57" s="25"/>
      <c r="G57" s="25"/>
      <c r="H57" s="25"/>
      <c r="I57" s="25"/>
      <c r="J57" s="68">
        <f t="shared" si="8"/>
        <v>2000</v>
      </c>
      <c r="K57" s="32">
        <f>K58+K59+K60+K62+K61</f>
        <v>0</v>
      </c>
      <c r="L57" s="32">
        <v>0</v>
      </c>
      <c r="M57" s="32">
        <f>M58+M59+M60+M62</f>
        <v>0</v>
      </c>
      <c r="N57" s="32">
        <f>N58+N59+N60+N62</f>
        <v>0</v>
      </c>
      <c r="O57" s="32">
        <f>O58+O59+O60+O62</f>
        <v>2000</v>
      </c>
      <c r="P57" s="48">
        <v>0</v>
      </c>
      <c r="Q57" s="48">
        <v>0</v>
      </c>
    </row>
    <row r="58" spans="1:17" ht="38.65" customHeight="1" x14ac:dyDescent="0.25">
      <c r="A58" s="76"/>
      <c r="B58" s="76"/>
      <c r="C58" s="23" t="s">
        <v>40</v>
      </c>
      <c r="D58" s="25"/>
      <c r="E58" s="24"/>
      <c r="F58" s="25"/>
      <c r="G58" s="25"/>
      <c r="H58" s="25"/>
      <c r="I58" s="25"/>
      <c r="J58" s="68">
        <f t="shared" si="8"/>
        <v>0</v>
      </c>
      <c r="K58" s="32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</row>
    <row r="59" spans="1:17" ht="34.35" customHeight="1" x14ac:dyDescent="0.25">
      <c r="A59" s="76"/>
      <c r="B59" s="76"/>
      <c r="C59" s="23" t="s">
        <v>41</v>
      </c>
      <c r="D59" s="25"/>
      <c r="E59" s="24"/>
      <c r="F59" s="25"/>
      <c r="G59" s="25"/>
      <c r="H59" s="25"/>
      <c r="I59" s="25"/>
      <c r="J59" s="68">
        <f t="shared" si="8"/>
        <v>0</v>
      </c>
      <c r="K59" s="32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</row>
    <row r="60" spans="1:17" ht="29.65" customHeight="1" x14ac:dyDescent="0.25">
      <c r="A60" s="76"/>
      <c r="B60" s="76"/>
      <c r="C60" s="23" t="s">
        <v>42</v>
      </c>
      <c r="D60" s="25"/>
      <c r="E60" s="24"/>
      <c r="F60" s="25"/>
      <c r="G60" s="26"/>
      <c r="H60" s="26"/>
      <c r="I60" s="25"/>
      <c r="J60" s="68">
        <f t="shared" si="8"/>
        <v>2000</v>
      </c>
      <c r="K60" s="32">
        <v>0</v>
      </c>
      <c r="L60" s="48">
        <v>0</v>
      </c>
      <c r="M60" s="48">
        <v>0</v>
      </c>
      <c r="N60" s="48">
        <v>0</v>
      </c>
      <c r="O60" s="48">
        <v>2000</v>
      </c>
      <c r="P60" s="48">
        <v>0</v>
      </c>
      <c r="Q60" s="48">
        <v>0</v>
      </c>
    </row>
    <row r="61" spans="1:17" ht="58.15" customHeight="1" x14ac:dyDescent="0.25">
      <c r="A61" s="76"/>
      <c r="B61" s="76"/>
      <c r="C61" s="23" t="s">
        <v>63</v>
      </c>
      <c r="D61" s="25"/>
      <c r="E61" s="24"/>
      <c r="F61" s="25"/>
      <c r="G61" s="25"/>
      <c r="H61" s="25"/>
      <c r="I61" s="25"/>
      <c r="J61" s="68">
        <f t="shared" si="8"/>
        <v>0</v>
      </c>
      <c r="K61" s="32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</row>
    <row r="62" spans="1:17" ht="29.1" customHeight="1" x14ac:dyDescent="0.25">
      <c r="A62" s="76"/>
      <c r="B62" s="76"/>
      <c r="C62" s="23" t="s">
        <v>43</v>
      </c>
      <c r="D62" s="25"/>
      <c r="E62" s="24"/>
      <c r="F62" s="25"/>
      <c r="G62" s="25"/>
      <c r="H62" s="25"/>
      <c r="I62" s="25"/>
      <c r="J62" s="68">
        <f t="shared" si="8"/>
        <v>0</v>
      </c>
      <c r="K62" s="32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</row>
    <row r="63" spans="1:17" ht="26.45" customHeight="1" x14ac:dyDescent="0.25">
      <c r="A63" s="76" t="s">
        <v>104</v>
      </c>
      <c r="B63" s="76" t="s">
        <v>38</v>
      </c>
      <c r="C63" s="49" t="s">
        <v>45</v>
      </c>
      <c r="D63" s="51"/>
      <c r="E63" s="53"/>
      <c r="F63" s="51"/>
      <c r="G63" s="51"/>
      <c r="H63" s="51"/>
      <c r="I63" s="51"/>
      <c r="J63" s="68">
        <f t="shared" si="8"/>
        <v>0</v>
      </c>
      <c r="K63" s="52">
        <f>K64+K65+K66+K68+K67</f>
        <v>0</v>
      </c>
      <c r="L63" s="52">
        <v>0</v>
      </c>
      <c r="M63" s="52">
        <f>M64+M65+M66+M68</f>
        <v>0</v>
      </c>
      <c r="N63" s="52">
        <f>N64+N65+N66+N68</f>
        <v>0</v>
      </c>
      <c r="O63" s="52">
        <f>O64+O65+O66+O68</f>
        <v>0</v>
      </c>
      <c r="P63" s="50">
        <v>0</v>
      </c>
      <c r="Q63" s="50">
        <v>0</v>
      </c>
    </row>
    <row r="64" spans="1:17" ht="38.65" customHeight="1" x14ac:dyDescent="0.25">
      <c r="A64" s="76"/>
      <c r="B64" s="76"/>
      <c r="C64" s="49" t="s">
        <v>40</v>
      </c>
      <c r="D64" s="51"/>
      <c r="E64" s="53"/>
      <c r="F64" s="51"/>
      <c r="G64" s="51"/>
      <c r="H64" s="51"/>
      <c r="I64" s="51"/>
      <c r="J64" s="68">
        <f t="shared" si="8"/>
        <v>0</v>
      </c>
      <c r="K64" s="52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</row>
    <row r="65" spans="1:17" ht="34.35" customHeight="1" x14ac:dyDescent="0.25">
      <c r="A65" s="76"/>
      <c r="B65" s="76"/>
      <c r="C65" s="49" t="s">
        <v>41</v>
      </c>
      <c r="D65" s="51"/>
      <c r="E65" s="53"/>
      <c r="F65" s="51"/>
      <c r="G65" s="51"/>
      <c r="H65" s="51"/>
      <c r="I65" s="51"/>
      <c r="J65" s="68">
        <f t="shared" si="8"/>
        <v>0</v>
      </c>
      <c r="K65" s="52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</row>
    <row r="66" spans="1:17" ht="29.65" customHeight="1" x14ac:dyDescent="0.25">
      <c r="A66" s="76"/>
      <c r="B66" s="76"/>
      <c r="C66" s="49" t="s">
        <v>42</v>
      </c>
      <c r="D66" s="51"/>
      <c r="E66" s="53"/>
      <c r="F66" s="51"/>
      <c r="G66" s="51"/>
      <c r="H66" s="51"/>
      <c r="I66" s="51"/>
      <c r="J66" s="68">
        <f t="shared" si="8"/>
        <v>2000</v>
      </c>
      <c r="K66" s="52">
        <v>0</v>
      </c>
      <c r="L66" s="50">
        <v>0</v>
      </c>
      <c r="M66" s="50">
        <v>0</v>
      </c>
      <c r="N66" s="50">
        <v>0</v>
      </c>
      <c r="O66" s="50">
        <v>0</v>
      </c>
      <c r="P66" s="50">
        <v>2000</v>
      </c>
      <c r="Q66" s="50">
        <v>0</v>
      </c>
    </row>
    <row r="67" spans="1:17" ht="58.15" customHeight="1" x14ac:dyDescent="0.25">
      <c r="A67" s="76"/>
      <c r="B67" s="76"/>
      <c r="C67" s="49" t="s">
        <v>63</v>
      </c>
      <c r="D67" s="51"/>
      <c r="E67" s="53"/>
      <c r="F67" s="51"/>
      <c r="G67" s="51"/>
      <c r="H67" s="51"/>
      <c r="I67" s="51"/>
      <c r="J67" s="68">
        <f t="shared" si="8"/>
        <v>0</v>
      </c>
      <c r="K67" s="52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50">
        <v>0</v>
      </c>
    </row>
    <row r="68" spans="1:17" ht="29.1" customHeight="1" x14ac:dyDescent="0.25">
      <c r="A68" s="76"/>
      <c r="B68" s="76"/>
      <c r="C68" s="49" t="s">
        <v>43</v>
      </c>
      <c r="D68" s="51"/>
      <c r="E68" s="53"/>
      <c r="F68" s="51"/>
      <c r="G68" s="51"/>
      <c r="H68" s="51"/>
      <c r="I68" s="51"/>
      <c r="J68" s="68">
        <f t="shared" si="8"/>
        <v>0</v>
      </c>
      <c r="K68" s="52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0</v>
      </c>
    </row>
    <row r="69" spans="1:17" ht="24.2" customHeight="1" x14ac:dyDescent="0.25">
      <c r="A69" s="143" t="s">
        <v>61</v>
      </c>
      <c r="B69" s="152" t="s">
        <v>38</v>
      </c>
      <c r="C69" s="141" t="s">
        <v>45</v>
      </c>
      <c r="D69" s="146">
        <v>901</v>
      </c>
      <c r="E69" s="149" t="s">
        <v>57</v>
      </c>
      <c r="F69" s="146">
        <v>1400220000</v>
      </c>
      <c r="G69" s="146">
        <v>813</v>
      </c>
      <c r="H69" s="146"/>
      <c r="I69" s="146"/>
      <c r="J69" s="128">
        <f>SUM(K69:Q72)</f>
        <v>17905.830979999999</v>
      </c>
      <c r="K69" s="128">
        <f>K74+K75+K76+K82+K81</f>
        <v>1953</v>
      </c>
      <c r="L69" s="134">
        <f>L74+L75+L76+L81+L82</f>
        <v>0</v>
      </c>
      <c r="M69" s="134">
        <f>M74+M75+M76+M82+M81</f>
        <v>3952.8309800000002</v>
      </c>
      <c r="N69" s="134">
        <f>N74+N75+N76+N82+N81</f>
        <v>6000</v>
      </c>
      <c r="O69" s="134">
        <f>O74+O75+O76+O82+O81</f>
        <v>0</v>
      </c>
      <c r="P69" s="134">
        <f>P74+P75+P76+P81+P82</f>
        <v>6000</v>
      </c>
      <c r="Q69" s="134">
        <v>0</v>
      </c>
    </row>
    <row r="70" spans="1:17" ht="15.6" customHeight="1" x14ac:dyDescent="0.25">
      <c r="A70" s="143"/>
      <c r="B70" s="152"/>
      <c r="C70" s="130"/>
      <c r="D70" s="147"/>
      <c r="E70" s="150"/>
      <c r="F70" s="147"/>
      <c r="G70" s="147"/>
      <c r="H70" s="148"/>
      <c r="I70" s="148"/>
      <c r="J70" s="130"/>
      <c r="K70" s="156"/>
      <c r="L70" s="135"/>
      <c r="M70" s="135"/>
      <c r="N70" s="135"/>
      <c r="O70" s="135"/>
      <c r="P70" s="136"/>
      <c r="Q70" s="136"/>
    </row>
    <row r="71" spans="1:17" ht="23.65" hidden="1" customHeight="1" x14ac:dyDescent="0.25">
      <c r="A71" s="143"/>
      <c r="B71" s="152"/>
      <c r="C71" s="130"/>
      <c r="D71" s="147"/>
      <c r="E71" s="150"/>
      <c r="F71" s="147"/>
      <c r="G71" s="147"/>
      <c r="H71" s="56"/>
      <c r="I71" s="56"/>
      <c r="J71" s="66"/>
      <c r="K71" s="156"/>
      <c r="L71" s="135"/>
      <c r="M71" s="135"/>
      <c r="N71" s="135"/>
      <c r="O71" s="135"/>
      <c r="P71" s="58"/>
      <c r="Q71" s="58"/>
    </row>
    <row r="72" spans="1:17" ht="18.399999999999999" hidden="1" customHeight="1" x14ac:dyDescent="0.25">
      <c r="A72" s="143"/>
      <c r="B72" s="152"/>
      <c r="C72" s="130"/>
      <c r="D72" s="147"/>
      <c r="E72" s="150"/>
      <c r="F72" s="147"/>
      <c r="G72" s="147"/>
      <c r="H72" s="56"/>
      <c r="I72" s="56"/>
      <c r="J72" s="67"/>
      <c r="K72" s="157"/>
      <c r="L72" s="136"/>
      <c r="M72" s="136"/>
      <c r="N72" s="136"/>
      <c r="O72" s="136"/>
      <c r="P72" s="58"/>
      <c r="Q72" s="58"/>
    </row>
    <row r="73" spans="1:17" ht="30.2" hidden="1" customHeight="1" x14ac:dyDescent="0.25">
      <c r="A73" s="143"/>
      <c r="B73" s="152"/>
      <c r="C73" s="129"/>
      <c r="D73" s="148"/>
      <c r="E73" s="151"/>
      <c r="F73" s="148"/>
      <c r="G73" s="148"/>
      <c r="H73" s="56"/>
      <c r="I73" s="56"/>
      <c r="J73" s="64"/>
      <c r="K73" s="59" t="s">
        <v>46</v>
      </c>
      <c r="L73" s="58"/>
      <c r="M73" s="58"/>
      <c r="N73" s="58"/>
      <c r="O73" s="58"/>
      <c r="P73" s="58"/>
      <c r="Q73" s="58"/>
    </row>
    <row r="74" spans="1:17" ht="27.6" customHeight="1" x14ac:dyDescent="0.25">
      <c r="A74" s="143"/>
      <c r="B74" s="152"/>
      <c r="C74" s="55" t="s">
        <v>40</v>
      </c>
      <c r="D74" s="56"/>
      <c r="E74" s="57"/>
      <c r="F74" s="56"/>
      <c r="G74" s="56"/>
      <c r="H74" s="56"/>
      <c r="I74" s="56"/>
      <c r="J74" s="68">
        <f>SUM(K74:Q74)</f>
        <v>0</v>
      </c>
      <c r="K74" s="59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</row>
    <row r="75" spans="1:17" ht="32.85" customHeight="1" x14ac:dyDescent="0.25">
      <c r="A75" s="143"/>
      <c r="B75" s="152"/>
      <c r="C75" s="23" t="s">
        <v>41</v>
      </c>
      <c r="D75" s="25"/>
      <c r="E75" s="24"/>
      <c r="F75" s="25"/>
      <c r="G75" s="25"/>
      <c r="H75" s="25"/>
      <c r="I75" s="25"/>
      <c r="J75" s="68">
        <f>SUM(K75:Q75)</f>
        <v>0</v>
      </c>
      <c r="K75" s="32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</row>
    <row r="76" spans="1:17" ht="25.9" customHeight="1" x14ac:dyDescent="0.25">
      <c r="A76" s="143"/>
      <c r="B76" s="152"/>
      <c r="C76" s="76" t="s">
        <v>42</v>
      </c>
      <c r="D76" s="140">
        <v>901</v>
      </c>
      <c r="E76" s="142" t="s">
        <v>57</v>
      </c>
      <c r="F76" s="140" t="s">
        <v>65</v>
      </c>
      <c r="G76" s="140">
        <v>244</v>
      </c>
      <c r="H76" s="140">
        <v>226</v>
      </c>
      <c r="I76" s="140"/>
      <c r="J76" s="128">
        <f>SUM(K76:Q80)</f>
        <v>0</v>
      </c>
      <c r="K76" s="132">
        <v>0</v>
      </c>
      <c r="L76" s="133">
        <v>0</v>
      </c>
      <c r="M76" s="133">
        <v>0</v>
      </c>
      <c r="N76" s="133">
        <v>0</v>
      </c>
      <c r="O76" s="133">
        <v>0</v>
      </c>
      <c r="P76" s="134">
        <v>0</v>
      </c>
      <c r="Q76" s="134">
        <v>0</v>
      </c>
    </row>
    <row r="77" spans="1:17" ht="13.9" customHeight="1" x14ac:dyDescent="0.25">
      <c r="A77" s="143"/>
      <c r="B77" s="152"/>
      <c r="C77" s="76"/>
      <c r="D77" s="140"/>
      <c r="E77" s="142"/>
      <c r="F77" s="140"/>
      <c r="G77" s="140"/>
      <c r="H77" s="140"/>
      <c r="I77" s="140"/>
      <c r="J77" s="129"/>
      <c r="K77" s="132"/>
      <c r="L77" s="133"/>
      <c r="M77" s="133"/>
      <c r="N77" s="133"/>
      <c r="O77" s="133"/>
      <c r="P77" s="136"/>
      <c r="Q77" s="136"/>
    </row>
    <row r="78" spans="1:17" ht="30.6" hidden="1" customHeight="1" x14ac:dyDescent="0.25">
      <c r="A78" s="143"/>
      <c r="B78" s="152"/>
      <c r="C78" s="76"/>
      <c r="D78" s="140"/>
      <c r="E78" s="142"/>
      <c r="F78" s="140"/>
      <c r="G78" s="140"/>
      <c r="H78" s="25"/>
      <c r="I78" s="25"/>
      <c r="J78" s="64"/>
      <c r="K78" s="132"/>
      <c r="L78" s="133"/>
      <c r="M78" s="133"/>
      <c r="N78" s="133"/>
      <c r="O78" s="133"/>
      <c r="P78" s="48"/>
      <c r="Q78" s="48"/>
    </row>
    <row r="79" spans="1:17" ht="32.85" hidden="1" customHeight="1" x14ac:dyDescent="0.25">
      <c r="A79" s="143"/>
      <c r="B79" s="152"/>
      <c r="C79" s="76"/>
      <c r="D79" s="140"/>
      <c r="E79" s="142"/>
      <c r="F79" s="140"/>
      <c r="G79" s="140"/>
      <c r="H79" s="25"/>
      <c r="I79" s="25"/>
      <c r="J79" s="64"/>
      <c r="K79" s="132"/>
      <c r="L79" s="133"/>
      <c r="M79" s="133"/>
      <c r="N79" s="133"/>
      <c r="O79" s="133"/>
      <c r="P79" s="48"/>
      <c r="Q79" s="48"/>
    </row>
    <row r="80" spans="1:17" ht="25.15" hidden="1" customHeight="1" x14ac:dyDescent="0.25">
      <c r="A80" s="143"/>
      <c r="B80" s="152"/>
      <c r="C80" s="76"/>
      <c r="D80" s="140"/>
      <c r="E80" s="142"/>
      <c r="F80" s="140"/>
      <c r="G80" s="140"/>
      <c r="H80" s="25"/>
      <c r="I80" s="25"/>
      <c r="J80" s="64"/>
      <c r="K80" s="132"/>
      <c r="L80" s="133"/>
      <c r="M80" s="133"/>
      <c r="N80" s="133"/>
      <c r="O80" s="133"/>
      <c r="P80" s="48"/>
      <c r="Q80" s="48"/>
    </row>
    <row r="81" spans="1:17" ht="49.5" customHeight="1" x14ac:dyDescent="0.25">
      <c r="A81" s="143"/>
      <c r="B81" s="152"/>
      <c r="C81" s="23" t="s">
        <v>63</v>
      </c>
      <c r="D81" s="25">
        <v>901</v>
      </c>
      <c r="E81" s="24" t="s">
        <v>57</v>
      </c>
      <c r="F81" s="25">
        <v>1400220000</v>
      </c>
      <c r="G81" s="25">
        <v>813</v>
      </c>
      <c r="H81" s="25"/>
      <c r="I81" s="25"/>
      <c r="J81" s="68">
        <f>SUM(K81:Q81)</f>
        <v>17905.830979999999</v>
      </c>
      <c r="K81" s="32">
        <v>1953</v>
      </c>
      <c r="L81" s="48">
        <v>0</v>
      </c>
      <c r="M81" s="48">
        <f>M83</f>
        <v>3952.8309800000002</v>
      </c>
      <c r="N81" s="48">
        <v>6000</v>
      </c>
      <c r="O81" s="48">
        <v>0</v>
      </c>
      <c r="P81" s="48">
        <v>6000</v>
      </c>
      <c r="Q81" s="48">
        <v>0</v>
      </c>
    </row>
    <row r="82" spans="1:17" ht="33" customHeight="1" x14ac:dyDescent="0.25">
      <c r="A82" s="143"/>
      <c r="B82" s="152"/>
      <c r="C82" s="23" t="s">
        <v>43</v>
      </c>
      <c r="D82" s="25"/>
      <c r="E82" s="24"/>
      <c r="F82" s="25"/>
      <c r="G82" s="25"/>
      <c r="H82" s="25"/>
      <c r="I82" s="25"/>
      <c r="J82" s="68">
        <f t="shared" ref="J82:J87" si="10">SUM(K82:Q82)</f>
        <v>0</v>
      </c>
      <c r="K82" s="32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</row>
    <row r="83" spans="1:17" ht="33" customHeight="1" x14ac:dyDescent="0.25">
      <c r="A83" s="158" t="s">
        <v>98</v>
      </c>
      <c r="B83" s="141" t="s">
        <v>38</v>
      </c>
      <c r="C83" s="55" t="s">
        <v>45</v>
      </c>
      <c r="D83" s="56"/>
      <c r="E83" s="57"/>
      <c r="F83" s="56"/>
      <c r="G83" s="56"/>
      <c r="H83" s="56"/>
      <c r="I83" s="56"/>
      <c r="J83" s="68">
        <f t="shared" si="10"/>
        <v>3952.8309800000002</v>
      </c>
      <c r="K83" s="59">
        <v>0</v>
      </c>
      <c r="L83" s="58">
        <v>0</v>
      </c>
      <c r="M83" s="58">
        <f>M84+M85+M86+M87</f>
        <v>3952.8309800000002</v>
      </c>
      <c r="N83" s="58">
        <v>0</v>
      </c>
      <c r="O83" s="58">
        <v>0</v>
      </c>
      <c r="P83" s="58">
        <v>0</v>
      </c>
      <c r="Q83" s="58">
        <v>0</v>
      </c>
    </row>
    <row r="84" spans="1:17" ht="33" customHeight="1" x14ac:dyDescent="0.25">
      <c r="A84" s="159"/>
      <c r="B84" s="130"/>
      <c r="C84" s="55" t="s">
        <v>40</v>
      </c>
      <c r="D84" s="56"/>
      <c r="E84" s="57"/>
      <c r="F84" s="56"/>
      <c r="G84" s="56"/>
      <c r="H84" s="56"/>
      <c r="I84" s="56"/>
      <c r="J84" s="68">
        <f t="shared" si="10"/>
        <v>0</v>
      </c>
      <c r="K84" s="59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8">
        <v>0</v>
      </c>
    </row>
    <row r="85" spans="1:17" ht="33" customHeight="1" x14ac:dyDescent="0.25">
      <c r="A85" s="159"/>
      <c r="B85" s="130"/>
      <c r="C85" s="55" t="s">
        <v>41</v>
      </c>
      <c r="D85" s="56"/>
      <c r="E85" s="57"/>
      <c r="F85" s="56"/>
      <c r="G85" s="56"/>
      <c r="H85" s="56"/>
      <c r="I85" s="56"/>
      <c r="J85" s="68">
        <f t="shared" si="10"/>
        <v>0</v>
      </c>
      <c r="K85" s="59">
        <v>0</v>
      </c>
      <c r="L85" s="58">
        <v>0</v>
      </c>
      <c r="M85" s="58">
        <v>0</v>
      </c>
      <c r="N85" s="58">
        <v>0</v>
      </c>
      <c r="O85" s="58">
        <v>0</v>
      </c>
      <c r="P85" s="58">
        <v>0</v>
      </c>
      <c r="Q85" s="58">
        <v>0</v>
      </c>
    </row>
    <row r="86" spans="1:17" ht="33" customHeight="1" x14ac:dyDescent="0.25">
      <c r="A86" s="159"/>
      <c r="B86" s="130"/>
      <c r="C86" s="55" t="s">
        <v>42</v>
      </c>
      <c r="D86" s="56"/>
      <c r="E86" s="57"/>
      <c r="F86" s="56"/>
      <c r="G86" s="56"/>
      <c r="H86" s="56"/>
      <c r="I86" s="56"/>
      <c r="J86" s="68">
        <f t="shared" si="10"/>
        <v>3952.8309800000002</v>
      </c>
      <c r="K86" s="59">
        <v>0</v>
      </c>
      <c r="L86" s="58">
        <v>0</v>
      </c>
      <c r="M86" s="58">
        <v>3952.8309800000002</v>
      </c>
      <c r="N86" s="58">
        <v>0</v>
      </c>
      <c r="O86" s="58">
        <v>0</v>
      </c>
      <c r="P86" s="58">
        <v>0</v>
      </c>
      <c r="Q86" s="58">
        <v>0</v>
      </c>
    </row>
    <row r="87" spans="1:17" ht="33" customHeight="1" x14ac:dyDescent="0.25">
      <c r="A87" s="160"/>
      <c r="B87" s="129"/>
      <c r="C87" s="55" t="s">
        <v>43</v>
      </c>
      <c r="D87" s="56"/>
      <c r="E87" s="57"/>
      <c r="F87" s="56"/>
      <c r="G87" s="56"/>
      <c r="H87" s="56"/>
      <c r="I87" s="56"/>
      <c r="J87" s="68">
        <f t="shared" si="10"/>
        <v>0</v>
      </c>
      <c r="K87" s="59">
        <v>0</v>
      </c>
      <c r="L87" s="58">
        <v>0</v>
      </c>
      <c r="M87" s="58">
        <v>0</v>
      </c>
      <c r="N87" s="58">
        <v>0</v>
      </c>
      <c r="O87" s="58">
        <v>0</v>
      </c>
      <c r="P87" s="58">
        <v>0</v>
      </c>
      <c r="Q87" s="58">
        <v>0</v>
      </c>
    </row>
    <row r="88" spans="1:17" ht="13.9" customHeight="1" x14ac:dyDescent="0.25">
      <c r="A88" s="143" t="s">
        <v>60</v>
      </c>
      <c r="B88" s="76"/>
      <c r="C88" s="76" t="s">
        <v>42</v>
      </c>
      <c r="D88" s="140">
        <v>901</v>
      </c>
      <c r="E88" s="142" t="s">
        <v>57</v>
      </c>
      <c r="F88" s="140">
        <v>1400320000</v>
      </c>
      <c r="G88" s="140">
        <v>244</v>
      </c>
      <c r="H88" s="140">
        <v>226</v>
      </c>
      <c r="I88" s="140"/>
      <c r="J88" s="128">
        <f>SUM(K88:Q89)</f>
        <v>1808.8</v>
      </c>
      <c r="K88" s="132">
        <v>0</v>
      </c>
      <c r="L88" s="133">
        <v>400</v>
      </c>
      <c r="M88" s="133">
        <v>908.8</v>
      </c>
      <c r="N88" s="133">
        <v>500</v>
      </c>
      <c r="O88" s="133">
        <v>0</v>
      </c>
      <c r="P88" s="134">
        <v>0</v>
      </c>
      <c r="Q88" s="134">
        <v>0</v>
      </c>
    </row>
    <row r="89" spans="1:17" ht="37.15" customHeight="1" x14ac:dyDescent="0.25">
      <c r="A89" s="143"/>
      <c r="B89" s="76"/>
      <c r="C89" s="76"/>
      <c r="D89" s="140"/>
      <c r="E89" s="142"/>
      <c r="F89" s="140"/>
      <c r="G89" s="140"/>
      <c r="H89" s="140"/>
      <c r="I89" s="140"/>
      <c r="J89" s="129"/>
      <c r="K89" s="132"/>
      <c r="L89" s="133"/>
      <c r="M89" s="133"/>
      <c r="N89" s="133"/>
      <c r="O89" s="133"/>
      <c r="P89" s="136"/>
      <c r="Q89" s="136"/>
    </row>
  </sheetData>
  <mergeCells count="162">
    <mergeCell ref="H25:H26"/>
    <mergeCell ref="H27:H28"/>
    <mergeCell ref="E27:E31"/>
    <mergeCell ref="C19:C23"/>
    <mergeCell ref="D19:D23"/>
    <mergeCell ref="E19:E23"/>
    <mergeCell ref="L25:L26"/>
    <mergeCell ref="G19:G23"/>
    <mergeCell ref="F27:F31"/>
    <mergeCell ref="G27:G31"/>
    <mergeCell ref="F19:F23"/>
    <mergeCell ref="F25:F26"/>
    <mergeCell ref="G25:G26"/>
    <mergeCell ref="I25:I26"/>
    <mergeCell ref="I27:I28"/>
    <mergeCell ref="K19:K23"/>
    <mergeCell ref="L19:L23"/>
    <mergeCell ref="H19:H23"/>
    <mergeCell ref="I19:I23"/>
    <mergeCell ref="K27:K31"/>
    <mergeCell ref="L29:L30"/>
    <mergeCell ref="L31:L32"/>
    <mergeCell ref="H88:H89"/>
    <mergeCell ref="H69:H70"/>
    <mergeCell ref="I69:I70"/>
    <mergeCell ref="H76:H77"/>
    <mergeCell ref="I76:I77"/>
    <mergeCell ref="F88:F89"/>
    <mergeCell ref="G88:G89"/>
    <mergeCell ref="I88:I89"/>
    <mergeCell ref="A63:A68"/>
    <mergeCell ref="B63:B68"/>
    <mergeCell ref="A83:A87"/>
    <mergeCell ref="B83:B87"/>
    <mergeCell ref="F69:F73"/>
    <mergeCell ref="G69:G73"/>
    <mergeCell ref="F76:F80"/>
    <mergeCell ref="G76:G80"/>
    <mergeCell ref="L88:L89"/>
    <mergeCell ref="M88:M89"/>
    <mergeCell ref="N88:N89"/>
    <mergeCell ref="O88:O89"/>
    <mergeCell ref="L69:L72"/>
    <mergeCell ref="M69:M72"/>
    <mergeCell ref="N69:N72"/>
    <mergeCell ref="K88:K89"/>
    <mergeCell ref="K69:K72"/>
    <mergeCell ref="O69:O72"/>
    <mergeCell ref="K76:K80"/>
    <mergeCell ref="L76:L80"/>
    <mergeCell ref="M76:M80"/>
    <mergeCell ref="N76:N80"/>
    <mergeCell ref="O76:O80"/>
    <mergeCell ref="B5:B7"/>
    <mergeCell ref="C5:C7"/>
    <mergeCell ref="D6:D7"/>
    <mergeCell ref="E6:E7"/>
    <mergeCell ref="F6:F7"/>
    <mergeCell ref="G6:G7"/>
    <mergeCell ref="I6:I7"/>
    <mergeCell ref="D5:I5"/>
    <mergeCell ref="G9:G10"/>
    <mergeCell ref="H6:H7"/>
    <mergeCell ref="I9:I10"/>
    <mergeCell ref="A5:A7"/>
    <mergeCell ref="G12:G16"/>
    <mergeCell ref="A88:A89"/>
    <mergeCell ref="C88:C89"/>
    <mergeCell ref="C25:C26"/>
    <mergeCell ref="D25:D26"/>
    <mergeCell ref="E25:E26"/>
    <mergeCell ref="A57:A62"/>
    <mergeCell ref="B57:B62"/>
    <mergeCell ref="A19:A33"/>
    <mergeCell ref="B19:B33"/>
    <mergeCell ref="A34:A38"/>
    <mergeCell ref="B34:B38"/>
    <mergeCell ref="A69:A82"/>
    <mergeCell ref="C69:C73"/>
    <mergeCell ref="D69:D73"/>
    <mergeCell ref="E69:E73"/>
    <mergeCell ref="C76:C80"/>
    <mergeCell ref="D76:D80"/>
    <mergeCell ref="E76:E80"/>
    <mergeCell ref="B69:B82"/>
    <mergeCell ref="B88:B89"/>
    <mergeCell ref="D88:D89"/>
    <mergeCell ref="E88:E89"/>
    <mergeCell ref="O25:O26"/>
    <mergeCell ref="N9:N10"/>
    <mergeCell ref="M9:M10"/>
    <mergeCell ref="L9:L10"/>
    <mergeCell ref="K12:K16"/>
    <mergeCell ref="L12:L16"/>
    <mergeCell ref="M12:M16"/>
    <mergeCell ref="N12:N16"/>
    <mergeCell ref="O12:O16"/>
    <mergeCell ref="K9:K10"/>
    <mergeCell ref="O9:O10"/>
    <mergeCell ref="A51:A56"/>
    <mergeCell ref="B51:B56"/>
    <mergeCell ref="A9:A18"/>
    <mergeCell ref="B9:B18"/>
    <mergeCell ref="C9:C10"/>
    <mergeCell ref="D9:D10"/>
    <mergeCell ref="E9:E10"/>
    <mergeCell ref="F9:F10"/>
    <mergeCell ref="C12:C16"/>
    <mergeCell ref="D12:D16"/>
    <mergeCell ref="E12:E16"/>
    <mergeCell ref="F12:F16"/>
    <mergeCell ref="C27:C31"/>
    <mergeCell ref="D27:D31"/>
    <mergeCell ref="B45:B50"/>
    <mergeCell ref="A1:Q1"/>
    <mergeCell ref="P88:P89"/>
    <mergeCell ref="Q88:Q89"/>
    <mergeCell ref="M2:Q2"/>
    <mergeCell ref="A3:Q3"/>
    <mergeCell ref="A4:Q4"/>
    <mergeCell ref="P9:P10"/>
    <mergeCell ref="Q9:Q10"/>
    <mergeCell ref="P12:P14"/>
    <mergeCell ref="Q12:Q14"/>
    <mergeCell ref="P25:P26"/>
    <mergeCell ref="Q25:Q26"/>
    <mergeCell ref="L27:L28"/>
    <mergeCell ref="M27:M31"/>
    <mergeCell ref="N27:N31"/>
    <mergeCell ref="O27:O31"/>
    <mergeCell ref="I12:I14"/>
    <mergeCell ref="H9:H10"/>
    <mergeCell ref="H12:H14"/>
    <mergeCell ref="A39:A44"/>
    <mergeCell ref="B39:B44"/>
    <mergeCell ref="A45:A50"/>
    <mergeCell ref="P27:P28"/>
    <mergeCell ref="Q27:Q28"/>
    <mergeCell ref="J5:Q6"/>
    <mergeCell ref="J9:J10"/>
    <mergeCell ref="J12:J14"/>
    <mergeCell ref="J25:J26"/>
    <mergeCell ref="J27:J28"/>
    <mergeCell ref="J69:J70"/>
    <mergeCell ref="J76:J77"/>
    <mergeCell ref="J88:J89"/>
    <mergeCell ref="J15:J17"/>
    <mergeCell ref="J19:J23"/>
    <mergeCell ref="P19:P23"/>
    <mergeCell ref="Q19:Q23"/>
    <mergeCell ref="J29:J30"/>
    <mergeCell ref="J31:J32"/>
    <mergeCell ref="P69:P70"/>
    <mergeCell ref="Q69:Q70"/>
    <mergeCell ref="P76:P77"/>
    <mergeCell ref="Q76:Q77"/>
    <mergeCell ref="M19:M23"/>
    <mergeCell ref="N19:N23"/>
    <mergeCell ref="O19:O23"/>
    <mergeCell ref="K25:K26"/>
    <mergeCell ref="M25:M26"/>
    <mergeCell ref="N25:N26"/>
  </mergeCells>
  <pageMargins left="0.70866141732283472" right="0.70866141732283472" top="0.59055118110236227" bottom="0.74803149606299213" header="0.31496062992125984" footer="0.31496062992125984"/>
  <pageSetup paperSize="9" scale="47" firstPageNumber="5" orientation="landscape" useFirstPageNumber="1" r:id="rId1"/>
  <headerFooter>
    <oddHeader>&amp;C&amp;P</oddHeader>
  </headerFooter>
  <rowBreaks count="2" manualBreakCount="2">
    <brk id="33" max="15" man="1"/>
    <brk id="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Цел.показатели</vt:lpstr>
      <vt:lpstr>Лист2</vt:lpstr>
      <vt:lpstr>Лист3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2021-03-12T06:05:08Z</dcterms:modified>
</cp:coreProperties>
</file>