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C22" i="1" l="1"/>
  <c r="C9" i="1" s="1"/>
  <c r="D10" i="1" l="1"/>
  <c r="D22" i="1"/>
  <c r="D9" i="1" s="1"/>
  <c r="C25" i="1"/>
  <c r="D15" i="1"/>
  <c r="D27" i="1"/>
  <c r="C29" i="1"/>
  <c r="D11" i="1"/>
  <c r="D37" i="1"/>
  <c r="C39" i="1"/>
  <c r="D12" i="1" l="1"/>
  <c r="C111" i="1"/>
  <c r="D110" i="1"/>
  <c r="E110" i="1"/>
  <c r="F110" i="1"/>
  <c r="G111" i="1"/>
  <c r="G110" i="1" s="1"/>
  <c r="H111" i="1"/>
  <c r="I111" i="1" s="1"/>
  <c r="C112" i="1"/>
  <c r="H112" i="1"/>
  <c r="I112" i="1" s="1"/>
  <c r="J112" i="1" s="1"/>
  <c r="C81" i="1"/>
  <c r="C89" i="1"/>
  <c r="C88" i="1"/>
  <c r="C79" i="1" s="1"/>
  <c r="C84" i="1"/>
  <c r="C86" i="1"/>
  <c r="C85" i="1"/>
  <c r="D84" i="1"/>
  <c r="J111" i="1" l="1"/>
  <c r="J110" i="1" s="1"/>
  <c r="I110" i="1"/>
  <c r="H110" i="1"/>
  <c r="C110" i="1" s="1"/>
  <c r="H284" i="1"/>
  <c r="I284" i="1" s="1"/>
  <c r="G283" i="1"/>
  <c r="F283" i="1"/>
  <c r="E283" i="1"/>
  <c r="D283" i="1"/>
  <c r="F54" i="1"/>
  <c r="E54" i="1"/>
  <c r="E56" i="1"/>
  <c r="F56" i="1"/>
  <c r="D155" i="1"/>
  <c r="D156" i="1"/>
  <c r="D157" i="1"/>
  <c r="D154" i="1"/>
  <c r="C154" i="1" s="1"/>
  <c r="E155" i="1"/>
  <c r="E156" i="1"/>
  <c r="E157" i="1"/>
  <c r="E154" i="1"/>
  <c r="F155" i="1"/>
  <c r="F156" i="1"/>
  <c r="F157" i="1"/>
  <c r="F154" i="1"/>
  <c r="G155" i="1"/>
  <c r="G156" i="1"/>
  <c r="G157" i="1"/>
  <c r="G154" i="1"/>
  <c r="H155" i="1"/>
  <c r="H156" i="1"/>
  <c r="H157" i="1"/>
  <c r="H154" i="1"/>
  <c r="I155" i="1"/>
  <c r="I156" i="1"/>
  <c r="I157" i="1"/>
  <c r="I154" i="1"/>
  <c r="J155" i="1"/>
  <c r="J156" i="1"/>
  <c r="J157" i="1"/>
  <c r="J154" i="1"/>
  <c r="C155" i="1"/>
  <c r="C156" i="1"/>
  <c r="C157" i="1"/>
  <c r="D28" i="1"/>
  <c r="D24" i="1" s="1"/>
  <c r="D54" i="1"/>
  <c r="D42" i="1" s="1"/>
  <c r="D35" i="1"/>
  <c r="D34" i="1" s="1"/>
  <c r="E35" i="1"/>
  <c r="F35" i="1"/>
  <c r="F34" i="1" s="1"/>
  <c r="G38" i="1"/>
  <c r="D159" i="1"/>
  <c r="E159" i="1"/>
  <c r="G159" i="1"/>
  <c r="H159" i="1"/>
  <c r="I159" i="1"/>
  <c r="J159" i="1"/>
  <c r="C159" i="1"/>
  <c r="C160" i="1"/>
  <c r="C161" i="1"/>
  <c r="D103" i="1"/>
  <c r="D99" i="1"/>
  <c r="D136" i="1"/>
  <c r="D133" i="1"/>
  <c r="D219" i="1"/>
  <c r="D234" i="1"/>
  <c r="D252" i="1"/>
  <c r="D184" i="1"/>
  <c r="E42" i="1"/>
  <c r="E103" i="1"/>
  <c r="E99" i="1" s="1"/>
  <c r="E136" i="1"/>
  <c r="E133" i="1" s="1"/>
  <c r="E121" i="1" s="1"/>
  <c r="E219" i="1"/>
  <c r="E234" i="1"/>
  <c r="E216" i="1"/>
  <c r="E252" i="1"/>
  <c r="E184" i="1"/>
  <c r="F42" i="1"/>
  <c r="F103" i="1"/>
  <c r="F99" i="1"/>
  <c r="F136" i="1"/>
  <c r="F133" i="1"/>
  <c r="F219" i="1"/>
  <c r="F216" i="1" s="1"/>
  <c r="F234" i="1"/>
  <c r="F252" i="1"/>
  <c r="F184" i="1"/>
  <c r="G45" i="1"/>
  <c r="G48" i="1"/>
  <c r="G51" i="1"/>
  <c r="G54" i="1"/>
  <c r="G108" i="1"/>
  <c r="G115" i="1"/>
  <c r="G118" i="1"/>
  <c r="G139" i="1"/>
  <c r="G136" i="1" s="1"/>
  <c r="G133" i="1" s="1"/>
  <c r="G121" i="1" s="1"/>
  <c r="G120" i="1" s="1"/>
  <c r="G222" i="1"/>
  <c r="G225" i="1"/>
  <c r="G228" i="1"/>
  <c r="G219" i="1"/>
  <c r="G216" i="1" s="1"/>
  <c r="G234" i="1"/>
  <c r="G255" i="1"/>
  <c r="G252" i="1"/>
  <c r="G275" i="1"/>
  <c r="G187" i="1"/>
  <c r="G190" i="1"/>
  <c r="G193" i="1"/>
  <c r="G196" i="1"/>
  <c r="H196" i="1" s="1"/>
  <c r="I196" i="1" s="1"/>
  <c r="J196" i="1" s="1"/>
  <c r="H45" i="1"/>
  <c r="H51" i="1"/>
  <c r="H57" i="1"/>
  <c r="H60" i="1"/>
  <c r="H63" i="1"/>
  <c r="I63" i="1" s="1"/>
  <c r="J63" i="1" s="1"/>
  <c r="H66" i="1"/>
  <c r="H69" i="1"/>
  <c r="H72" i="1"/>
  <c r="I72" i="1" s="1"/>
  <c r="H115" i="1"/>
  <c r="H139" i="1"/>
  <c r="I139" i="1" s="1"/>
  <c r="J139" i="1" s="1"/>
  <c r="J136" i="1" s="1"/>
  <c r="J133" i="1" s="1"/>
  <c r="H136" i="1"/>
  <c r="H133" i="1" s="1"/>
  <c r="H222" i="1"/>
  <c r="I222" i="1" s="1"/>
  <c r="H225" i="1"/>
  <c r="I225" i="1" s="1"/>
  <c r="J225" i="1" s="1"/>
  <c r="H228" i="1"/>
  <c r="H231" i="1"/>
  <c r="H219" i="1"/>
  <c r="H216" i="1" s="1"/>
  <c r="H237" i="1"/>
  <c r="I237" i="1" s="1"/>
  <c r="J237" i="1" s="1"/>
  <c r="J234" i="1" s="1"/>
  <c r="H234" i="1"/>
  <c r="H255" i="1"/>
  <c r="H275" i="1"/>
  <c r="H281" i="1"/>
  <c r="H187" i="1"/>
  <c r="I187" i="1" s="1"/>
  <c r="H190" i="1"/>
  <c r="I190" i="1" s="1"/>
  <c r="I51" i="1"/>
  <c r="J51" i="1" s="1"/>
  <c r="I57" i="1"/>
  <c r="I66" i="1"/>
  <c r="J66" i="1" s="1"/>
  <c r="J65" i="1" s="1"/>
  <c r="I69" i="1"/>
  <c r="J69" i="1" s="1"/>
  <c r="I115" i="1"/>
  <c r="J115" i="1" s="1"/>
  <c r="I136" i="1"/>
  <c r="I228" i="1"/>
  <c r="J228" i="1" s="1"/>
  <c r="I231" i="1"/>
  <c r="J231" i="1" s="1"/>
  <c r="I275" i="1"/>
  <c r="I281" i="1"/>
  <c r="J281" i="1" s="1"/>
  <c r="J72" i="1"/>
  <c r="J222" i="1"/>
  <c r="J187" i="1"/>
  <c r="D271" i="1"/>
  <c r="D19" i="1"/>
  <c r="E271" i="1"/>
  <c r="E19" i="1"/>
  <c r="F271" i="1"/>
  <c r="F19" i="1"/>
  <c r="G271" i="1"/>
  <c r="G19" i="1"/>
  <c r="H271" i="1"/>
  <c r="H19" i="1"/>
  <c r="I271" i="1"/>
  <c r="I19" i="1"/>
  <c r="J271" i="1"/>
  <c r="J19" i="1"/>
  <c r="E28" i="1"/>
  <c r="E24" i="1" s="1"/>
  <c r="F28" i="1"/>
  <c r="D75" i="1"/>
  <c r="D91" i="1"/>
  <c r="D82" i="1" s="1"/>
  <c r="D104" i="1"/>
  <c r="E89" i="1"/>
  <c r="E80" i="1"/>
  <c r="E90" i="1"/>
  <c r="E81" i="1" s="1"/>
  <c r="E91" i="1"/>
  <c r="E82" i="1"/>
  <c r="E104" i="1"/>
  <c r="E100" i="1" s="1"/>
  <c r="F89" i="1"/>
  <c r="F80" i="1" s="1"/>
  <c r="F95" i="1"/>
  <c r="F90" i="1"/>
  <c r="F81" i="1" s="1"/>
  <c r="F76" i="1" s="1"/>
  <c r="F11" i="1" s="1"/>
  <c r="F91" i="1"/>
  <c r="F82" i="1"/>
  <c r="F104" i="1"/>
  <c r="F100" i="1" s="1"/>
  <c r="F77" i="1" s="1"/>
  <c r="F12" i="1" s="1"/>
  <c r="G94" i="1"/>
  <c r="H94" i="1" s="1"/>
  <c r="G95" i="1"/>
  <c r="G90" i="1" s="1"/>
  <c r="G81" i="1" s="1"/>
  <c r="G76" i="1" s="1"/>
  <c r="G96" i="1"/>
  <c r="G91" i="1" s="1"/>
  <c r="G82" i="1"/>
  <c r="G77" i="1" s="1"/>
  <c r="G105" i="1"/>
  <c r="G104" i="1"/>
  <c r="G100" i="1" s="1"/>
  <c r="H95" i="1"/>
  <c r="H90" i="1"/>
  <c r="H81" i="1" s="1"/>
  <c r="H76" i="1" s="1"/>
  <c r="H96" i="1"/>
  <c r="H91" i="1"/>
  <c r="H82" i="1" s="1"/>
  <c r="H105" i="1"/>
  <c r="H104" i="1" s="1"/>
  <c r="H100" i="1" s="1"/>
  <c r="H20" i="1" s="1"/>
  <c r="I95" i="1"/>
  <c r="I90" i="1"/>
  <c r="I81" i="1" s="1"/>
  <c r="I76" i="1"/>
  <c r="I96" i="1"/>
  <c r="I91" i="1"/>
  <c r="I82" i="1" s="1"/>
  <c r="J95" i="1"/>
  <c r="J90" i="1"/>
  <c r="J81" i="1" s="1"/>
  <c r="J96" i="1"/>
  <c r="J91" i="1"/>
  <c r="J82" i="1" s="1"/>
  <c r="D121" i="1"/>
  <c r="F121" i="1"/>
  <c r="J121" i="1"/>
  <c r="D147" i="1"/>
  <c r="D142" i="1"/>
  <c r="E147" i="1"/>
  <c r="E142" i="1"/>
  <c r="F142" i="1"/>
  <c r="G147" i="1"/>
  <c r="G142" i="1" s="1"/>
  <c r="H147" i="1"/>
  <c r="I147" i="1"/>
  <c r="I142" i="1" s="1"/>
  <c r="J147" i="1"/>
  <c r="J142" i="1" s="1"/>
  <c r="D148" i="1"/>
  <c r="D143" i="1" s="1"/>
  <c r="E148" i="1"/>
  <c r="E143" i="1"/>
  <c r="F148" i="1"/>
  <c r="F143" i="1" s="1"/>
  <c r="F141" i="1" s="1"/>
  <c r="G148" i="1"/>
  <c r="G143" i="1"/>
  <c r="H148" i="1"/>
  <c r="H143" i="1" s="1"/>
  <c r="I148" i="1"/>
  <c r="I143" i="1"/>
  <c r="I141" i="1" s="1"/>
  <c r="J148" i="1"/>
  <c r="J143" i="1" s="1"/>
  <c r="D149" i="1"/>
  <c r="D144" i="1"/>
  <c r="E149" i="1"/>
  <c r="E144" i="1" s="1"/>
  <c r="F149" i="1"/>
  <c r="F144" i="1" s="1"/>
  <c r="G149" i="1"/>
  <c r="H149" i="1"/>
  <c r="H144" i="1" s="1"/>
  <c r="I149" i="1"/>
  <c r="I144" i="1" s="1"/>
  <c r="J149" i="1"/>
  <c r="D182" i="1"/>
  <c r="D168" i="1"/>
  <c r="E182" i="1"/>
  <c r="E168" i="1" s="1"/>
  <c r="F182" i="1"/>
  <c r="F168" i="1" s="1"/>
  <c r="F167" i="1" s="1"/>
  <c r="G200" i="1"/>
  <c r="D183" i="1"/>
  <c r="D169" i="1"/>
  <c r="E183" i="1"/>
  <c r="F183" i="1"/>
  <c r="F169" i="1"/>
  <c r="G183" i="1"/>
  <c r="G169" i="1" s="1"/>
  <c r="H183" i="1"/>
  <c r="H169" i="1"/>
  <c r="I183" i="1"/>
  <c r="I169" i="1" s="1"/>
  <c r="J183" i="1"/>
  <c r="J169" i="1"/>
  <c r="D170" i="1"/>
  <c r="E170" i="1"/>
  <c r="F170" i="1"/>
  <c r="E204" i="1"/>
  <c r="E203" i="1" s="1"/>
  <c r="F204" i="1"/>
  <c r="G204" i="1"/>
  <c r="H204" i="1"/>
  <c r="H203" i="1" s="1"/>
  <c r="D258" i="1"/>
  <c r="E258" i="1"/>
  <c r="F258" i="1"/>
  <c r="G258" i="1"/>
  <c r="H258" i="1"/>
  <c r="I258" i="1"/>
  <c r="J258" i="1"/>
  <c r="E22" i="1"/>
  <c r="E120" i="1"/>
  <c r="E141" i="1"/>
  <c r="E251" i="1"/>
  <c r="E239" i="1"/>
  <c r="F120" i="1"/>
  <c r="F203" i="1"/>
  <c r="F251" i="1"/>
  <c r="F239" i="1" s="1"/>
  <c r="G203" i="1"/>
  <c r="G251" i="1"/>
  <c r="G239" i="1" s="1"/>
  <c r="J120" i="1"/>
  <c r="D120" i="1"/>
  <c r="D251" i="1"/>
  <c r="D239" i="1" s="1"/>
  <c r="E240" i="1"/>
  <c r="F240" i="1"/>
  <c r="G240" i="1"/>
  <c r="D240" i="1"/>
  <c r="E27" i="1"/>
  <c r="F27" i="1"/>
  <c r="F79" i="1"/>
  <c r="C148" i="1"/>
  <c r="C149" i="1"/>
  <c r="C172" i="1"/>
  <c r="E146" i="1"/>
  <c r="E172" i="1"/>
  <c r="F146" i="1"/>
  <c r="F172" i="1"/>
  <c r="G172" i="1"/>
  <c r="H172" i="1"/>
  <c r="I146" i="1"/>
  <c r="I172" i="1"/>
  <c r="J172" i="1"/>
  <c r="D146" i="1"/>
  <c r="D172" i="1"/>
  <c r="E14" i="1"/>
  <c r="F14" i="1"/>
  <c r="D14" i="1"/>
  <c r="F15" i="1"/>
  <c r="G15" i="1"/>
  <c r="H15" i="1"/>
  <c r="I15" i="1"/>
  <c r="D41" i="1"/>
  <c r="E41" i="1"/>
  <c r="C271" i="1"/>
  <c r="D132" i="1"/>
  <c r="D270" i="1"/>
  <c r="F215" i="1"/>
  <c r="G132" i="1"/>
  <c r="G215" i="1"/>
  <c r="H215" i="1"/>
  <c r="J132" i="1"/>
  <c r="E132" i="1"/>
  <c r="E215" i="1"/>
  <c r="C287" i="1"/>
  <c r="C286" i="1"/>
  <c r="F286" i="1"/>
  <c r="G286" i="1"/>
  <c r="H286" i="1"/>
  <c r="I286" i="1"/>
  <c r="J286" i="1"/>
  <c r="D286" i="1"/>
  <c r="E286" i="1"/>
  <c r="G56" i="1"/>
  <c r="D59" i="1"/>
  <c r="G186" i="1"/>
  <c r="C201" i="1"/>
  <c r="C199" i="1"/>
  <c r="E198" i="1"/>
  <c r="F198" i="1"/>
  <c r="D198" i="1"/>
  <c r="F195" i="1"/>
  <c r="E195" i="1"/>
  <c r="D195" i="1"/>
  <c r="D107" i="1"/>
  <c r="F107" i="1"/>
  <c r="E107" i="1"/>
  <c r="G280" i="1"/>
  <c r="G278" i="1" s="1"/>
  <c r="F280" i="1"/>
  <c r="F278" i="1" s="1"/>
  <c r="F272" i="1" s="1"/>
  <c r="F259" i="1" s="1"/>
  <c r="F257" i="1" s="1"/>
  <c r="E280" i="1"/>
  <c r="E278" i="1" s="1"/>
  <c r="E272" i="1" s="1"/>
  <c r="D280" i="1"/>
  <c r="D278" i="1" s="1"/>
  <c r="D272" i="1" s="1"/>
  <c r="D259" i="1" s="1"/>
  <c r="F138" i="1"/>
  <c r="E138" i="1"/>
  <c r="D138" i="1"/>
  <c r="E37" i="1"/>
  <c r="G59" i="1"/>
  <c r="D68" i="1"/>
  <c r="E68" i="1"/>
  <c r="F68" i="1"/>
  <c r="F71" i="1"/>
  <c r="E71" i="1"/>
  <c r="D71" i="1"/>
  <c r="F65" i="1"/>
  <c r="E65" i="1"/>
  <c r="D65" i="1"/>
  <c r="F62" i="1"/>
  <c r="E62" i="1"/>
  <c r="D62" i="1"/>
  <c r="F59" i="1"/>
  <c r="E59" i="1"/>
  <c r="D56" i="1"/>
  <c r="G233" i="1"/>
  <c r="H233" i="1"/>
  <c r="G236" i="1"/>
  <c r="F236" i="1"/>
  <c r="E236" i="1"/>
  <c r="D236" i="1"/>
  <c r="D218" i="1"/>
  <c r="E218" i="1"/>
  <c r="G221" i="1"/>
  <c r="I224" i="1"/>
  <c r="E230" i="1"/>
  <c r="G230" i="1"/>
  <c r="F230" i="1"/>
  <c r="D230" i="1"/>
  <c r="F227" i="1"/>
  <c r="E227" i="1"/>
  <c r="D227" i="1"/>
  <c r="G224" i="1"/>
  <c r="F224" i="1"/>
  <c r="E224" i="1"/>
  <c r="D224" i="1"/>
  <c r="F221" i="1"/>
  <c r="E221" i="1"/>
  <c r="D221" i="1"/>
  <c r="F114" i="1"/>
  <c r="F117" i="1"/>
  <c r="E117" i="1"/>
  <c r="D117" i="1"/>
  <c r="G254" i="1"/>
  <c r="F37" i="1"/>
  <c r="G37" i="1"/>
  <c r="F254" i="1"/>
  <c r="E254" i="1"/>
  <c r="D254" i="1"/>
  <c r="C246" i="1"/>
  <c r="J245" i="1"/>
  <c r="I245" i="1"/>
  <c r="H245" i="1"/>
  <c r="G245" i="1"/>
  <c r="F245" i="1"/>
  <c r="E245" i="1"/>
  <c r="D245" i="1"/>
  <c r="C245" i="1"/>
  <c r="E277" i="1"/>
  <c r="C265" i="1"/>
  <c r="D264" i="1"/>
  <c r="E264" i="1"/>
  <c r="F264" i="1"/>
  <c r="G264" i="1"/>
  <c r="H264" i="1"/>
  <c r="I264" i="1"/>
  <c r="J264" i="1"/>
  <c r="C264" i="1"/>
  <c r="F233" i="1"/>
  <c r="F218" i="1"/>
  <c r="D209" i="1"/>
  <c r="E209" i="1"/>
  <c r="F209" i="1"/>
  <c r="G209" i="1"/>
  <c r="H209" i="1"/>
  <c r="I209" i="1"/>
  <c r="J209" i="1"/>
  <c r="C209" i="1"/>
  <c r="D192" i="1"/>
  <c r="E192" i="1"/>
  <c r="F192" i="1"/>
  <c r="D189" i="1"/>
  <c r="E189" i="1"/>
  <c r="F189" i="1"/>
  <c r="E186" i="1"/>
  <c r="F186" i="1"/>
  <c r="D186" i="1"/>
  <c r="C179" i="1"/>
  <c r="C176" i="1"/>
  <c r="D178" i="1" s="1"/>
  <c r="D175" i="1"/>
  <c r="E175" i="1"/>
  <c r="F175" i="1"/>
  <c r="G175" i="1"/>
  <c r="H175" i="1"/>
  <c r="I175" i="1"/>
  <c r="J175" i="1"/>
  <c r="C175" i="1"/>
  <c r="C162" i="1"/>
  <c r="C129" i="1"/>
  <c r="D126" i="1"/>
  <c r="E126" i="1"/>
  <c r="F126" i="1"/>
  <c r="G126" i="1"/>
  <c r="H126" i="1"/>
  <c r="I126" i="1"/>
  <c r="J126" i="1"/>
  <c r="C126" i="1"/>
  <c r="D151" i="1"/>
  <c r="E151" i="1"/>
  <c r="F151" i="1"/>
  <c r="G151" i="1"/>
  <c r="H151" i="1"/>
  <c r="I151" i="1"/>
  <c r="J151" i="1"/>
  <c r="C151" i="1"/>
  <c r="D135" i="1"/>
  <c r="F135" i="1"/>
  <c r="D114" i="1"/>
  <c r="E114" i="1"/>
  <c r="E102" i="1"/>
  <c r="F53" i="1"/>
  <c r="E93" i="1"/>
  <c r="F93" i="1"/>
  <c r="D93" i="1"/>
  <c r="D53" i="1"/>
  <c r="D50" i="1"/>
  <c r="D47" i="1"/>
  <c r="D44" i="1"/>
  <c r="E53" i="1"/>
  <c r="E50" i="1"/>
  <c r="F50" i="1"/>
  <c r="E47" i="1"/>
  <c r="F47" i="1"/>
  <c r="G47" i="1"/>
  <c r="E44" i="1"/>
  <c r="F44" i="1"/>
  <c r="G44" i="1"/>
  <c r="E274" i="1"/>
  <c r="D274" i="1"/>
  <c r="F274" i="1"/>
  <c r="G274" i="1"/>
  <c r="H186" i="1"/>
  <c r="H189" i="1"/>
  <c r="G189" i="1"/>
  <c r="H224" i="1"/>
  <c r="H280" i="1"/>
  <c r="G195" i="1"/>
  <c r="H236" i="1"/>
  <c r="H138" i="1"/>
  <c r="I236" i="1"/>
  <c r="D102" i="1"/>
  <c r="H44" i="1"/>
  <c r="H50" i="1"/>
  <c r="I50" i="1"/>
  <c r="I138" i="1"/>
  <c r="C237" i="1"/>
  <c r="C236" i="1"/>
  <c r="J236" i="1"/>
  <c r="G93" i="1"/>
  <c r="H274" i="1"/>
  <c r="E135" i="1"/>
  <c r="G50" i="1"/>
  <c r="H221" i="1"/>
  <c r="I221" i="1"/>
  <c r="G138" i="1"/>
  <c r="G107" i="1"/>
  <c r="H230" i="1"/>
  <c r="F16" i="1"/>
  <c r="C51" i="1"/>
  <c r="E233" i="1"/>
  <c r="G192" i="1"/>
  <c r="G62" i="1"/>
  <c r="D181" i="1"/>
  <c r="I71" i="1"/>
  <c r="G71" i="1"/>
  <c r="G277" i="1"/>
  <c r="F181" i="1"/>
  <c r="G114" i="1"/>
  <c r="C114" i="1" s="1"/>
  <c r="H195" i="1"/>
  <c r="C187" i="1"/>
  <c r="C186" i="1"/>
  <c r="J186" i="1"/>
  <c r="I186" i="1"/>
  <c r="I230" i="1"/>
  <c r="C231" i="1"/>
  <c r="C230" i="1" s="1"/>
  <c r="J230" i="1"/>
  <c r="H59" i="1"/>
  <c r="J233" i="1"/>
  <c r="G135" i="1"/>
  <c r="C135" i="1" s="1"/>
  <c r="H62" i="1"/>
  <c r="I135" i="1"/>
  <c r="C139" i="1"/>
  <c r="C138" i="1"/>
  <c r="J195" i="1"/>
  <c r="I195" i="1"/>
  <c r="J71" i="1"/>
  <c r="I62" i="1"/>
  <c r="C96" i="1"/>
  <c r="J62" i="1"/>
  <c r="C72" i="1"/>
  <c r="C71" i="1"/>
  <c r="C63" i="1"/>
  <c r="C62" i="1" s="1"/>
  <c r="C91" i="1"/>
  <c r="I16" i="1"/>
  <c r="H16" i="1"/>
  <c r="J135" i="1"/>
  <c r="J224" i="1"/>
  <c r="C225" i="1"/>
  <c r="C224" i="1"/>
  <c r="J138" i="1"/>
  <c r="H71" i="1"/>
  <c r="H56" i="1"/>
  <c r="C196" i="1"/>
  <c r="C195" i="1"/>
  <c r="J50" i="1"/>
  <c r="F88" i="1"/>
  <c r="E88" i="1"/>
  <c r="C222" i="1"/>
  <c r="C221" i="1" s="1"/>
  <c r="H114" i="1"/>
  <c r="G68" i="1"/>
  <c r="D20" i="1"/>
  <c r="G227" i="1"/>
  <c r="G65" i="1"/>
  <c r="F102" i="1"/>
  <c r="E16" i="1"/>
  <c r="H135" i="1"/>
  <c r="H93" i="1"/>
  <c r="H65" i="1"/>
  <c r="I56" i="1"/>
  <c r="G218" i="1"/>
  <c r="I114" i="1"/>
  <c r="J114" i="1"/>
  <c r="G53" i="1"/>
  <c r="H227" i="1"/>
  <c r="I280" i="1"/>
  <c r="C281" i="1"/>
  <c r="C280" i="1"/>
  <c r="H68" i="1"/>
  <c r="I227" i="1"/>
  <c r="J227" i="1"/>
  <c r="G20" i="1"/>
  <c r="J68" i="1"/>
  <c r="I68" i="1"/>
  <c r="J280" i="1"/>
  <c r="C115" i="1"/>
  <c r="H218" i="1"/>
  <c r="I65" i="1"/>
  <c r="C228" i="1"/>
  <c r="C227" i="1"/>
  <c r="C69" i="1"/>
  <c r="C68" i="1"/>
  <c r="C95" i="1"/>
  <c r="F98" i="1" l="1"/>
  <c r="F20" i="1"/>
  <c r="E18" i="1"/>
  <c r="E17" i="1" s="1"/>
  <c r="H12" i="1"/>
  <c r="F75" i="1"/>
  <c r="H77" i="1"/>
  <c r="C15" i="1"/>
  <c r="D88" i="1"/>
  <c r="C90" i="1"/>
  <c r="C258" i="1"/>
  <c r="D257" i="1"/>
  <c r="C66" i="1"/>
  <c r="C65" i="1" s="1"/>
  <c r="G16" i="1"/>
  <c r="C50" i="1"/>
  <c r="F13" i="1"/>
  <c r="G182" i="1"/>
  <c r="H200" i="1"/>
  <c r="G198" i="1"/>
  <c r="G144" i="1"/>
  <c r="G12" i="1" s="1"/>
  <c r="G146" i="1"/>
  <c r="J76" i="1"/>
  <c r="J15" i="1"/>
  <c r="F74" i="1"/>
  <c r="E76" i="1"/>
  <c r="E15" i="1"/>
  <c r="E79" i="1"/>
  <c r="E13" i="1" s="1"/>
  <c r="C82" i="1"/>
  <c r="C16" i="1" s="1"/>
  <c r="D79" i="1"/>
  <c r="D16" i="1"/>
  <c r="J219" i="1"/>
  <c r="J221" i="1"/>
  <c r="J275" i="1"/>
  <c r="I274" i="1"/>
  <c r="C143" i="1"/>
  <c r="D141" i="1"/>
  <c r="H142" i="1"/>
  <c r="H146" i="1"/>
  <c r="C147" i="1"/>
  <c r="C146" i="1" s="1"/>
  <c r="H118" i="1"/>
  <c r="G117" i="1"/>
  <c r="C133" i="1"/>
  <c r="C132" i="1" s="1"/>
  <c r="F132" i="1"/>
  <c r="F18" i="1"/>
  <c r="F17" i="1" s="1"/>
  <c r="F41" i="1"/>
  <c r="E169" i="1"/>
  <c r="E181" i="1"/>
  <c r="C183" i="1"/>
  <c r="D167" i="1"/>
  <c r="I133" i="1"/>
  <c r="C136" i="1"/>
  <c r="E34" i="1"/>
  <c r="E259" i="1"/>
  <c r="E257" i="1" s="1"/>
  <c r="E270" i="1"/>
  <c r="J144" i="1"/>
  <c r="C144" i="1" s="1"/>
  <c r="J16" i="1"/>
  <c r="J146" i="1"/>
  <c r="G141" i="1"/>
  <c r="E77" i="1"/>
  <c r="E12" i="1" s="1"/>
  <c r="E20" i="1"/>
  <c r="E98" i="1"/>
  <c r="J190" i="1"/>
  <c r="I189" i="1"/>
  <c r="H252" i="1"/>
  <c r="I255" i="1"/>
  <c r="H254" i="1"/>
  <c r="H121" i="1"/>
  <c r="H120" i="1" s="1"/>
  <c r="H132" i="1"/>
  <c r="D216" i="1"/>
  <c r="D233" i="1"/>
  <c r="D98" i="1"/>
  <c r="D18" i="1"/>
  <c r="F270" i="1"/>
  <c r="I105" i="1"/>
  <c r="I94" i="1"/>
  <c r="H89" i="1"/>
  <c r="E75" i="1"/>
  <c r="I234" i="1"/>
  <c r="I233" i="1" s="1"/>
  <c r="I54" i="1"/>
  <c r="I53" i="1" s="1"/>
  <c r="I45" i="1"/>
  <c r="F24" i="1"/>
  <c r="C19" i="1"/>
  <c r="H54" i="1"/>
  <c r="I60" i="1"/>
  <c r="G272" i="1"/>
  <c r="H48" i="1"/>
  <c r="G42" i="1"/>
  <c r="G35" i="1"/>
  <c r="G34" i="1" s="1"/>
  <c r="G28" i="1"/>
  <c r="H38" i="1"/>
  <c r="D277" i="1"/>
  <c r="F277" i="1"/>
  <c r="I219" i="1"/>
  <c r="G184" i="1"/>
  <c r="H193" i="1"/>
  <c r="G103" i="1"/>
  <c r="H108" i="1"/>
  <c r="I283" i="1"/>
  <c r="I278" i="1" s="1"/>
  <c r="J284" i="1"/>
  <c r="J283" i="1" s="1"/>
  <c r="J278" i="1" s="1"/>
  <c r="J277" i="1" s="1"/>
  <c r="G89" i="1"/>
  <c r="J57" i="1"/>
  <c r="H283" i="1"/>
  <c r="H278" i="1" s="1"/>
  <c r="H277" i="1" l="1"/>
  <c r="C278" i="1"/>
  <c r="C277" i="1" s="1"/>
  <c r="H272" i="1"/>
  <c r="I277" i="1"/>
  <c r="I272" i="1"/>
  <c r="H184" i="1"/>
  <c r="H170" i="1" s="1"/>
  <c r="I193" i="1"/>
  <c r="H192" i="1"/>
  <c r="I38" i="1"/>
  <c r="H35" i="1"/>
  <c r="H28" i="1"/>
  <c r="H37" i="1"/>
  <c r="I48" i="1"/>
  <c r="I42" i="1" s="1"/>
  <c r="H47" i="1"/>
  <c r="J94" i="1"/>
  <c r="I89" i="1"/>
  <c r="I93" i="1"/>
  <c r="J141" i="1"/>
  <c r="C76" i="1"/>
  <c r="E11" i="1"/>
  <c r="H182" i="1"/>
  <c r="H198" i="1"/>
  <c r="I200" i="1"/>
  <c r="G170" i="1"/>
  <c r="G24" i="1"/>
  <c r="G27" i="1"/>
  <c r="G259" i="1"/>
  <c r="G270" i="1"/>
  <c r="F22" i="1"/>
  <c r="F9" i="1" s="1"/>
  <c r="F10" i="1"/>
  <c r="J45" i="1"/>
  <c r="I44" i="1"/>
  <c r="I104" i="1"/>
  <c r="J105" i="1"/>
  <c r="J104" i="1" s="1"/>
  <c r="J100" i="1" s="1"/>
  <c r="C105" i="1"/>
  <c r="D17" i="1"/>
  <c r="C234" i="1"/>
  <c r="C233" i="1" s="1"/>
  <c r="J189" i="1"/>
  <c r="C189" i="1" s="1"/>
  <c r="C190" i="1"/>
  <c r="I118" i="1"/>
  <c r="H117" i="1"/>
  <c r="J216" i="1"/>
  <c r="J218" i="1"/>
  <c r="G99" i="1"/>
  <c r="G18" i="1" s="1"/>
  <c r="G17" i="1" s="1"/>
  <c r="G102" i="1"/>
  <c r="H53" i="1"/>
  <c r="J56" i="1"/>
  <c r="C57" i="1"/>
  <c r="C56" i="1" s="1"/>
  <c r="D74" i="1"/>
  <c r="H141" i="1"/>
  <c r="C142" i="1"/>
  <c r="C141" i="1" s="1"/>
  <c r="G80" i="1"/>
  <c r="G14" i="1" s="1"/>
  <c r="G88" i="1"/>
  <c r="C284" i="1"/>
  <c r="C283" i="1" s="1"/>
  <c r="I108" i="1"/>
  <c r="H103" i="1"/>
  <c r="H107" i="1"/>
  <c r="I216" i="1"/>
  <c r="C216" i="1" s="1"/>
  <c r="C215" i="1" s="1"/>
  <c r="I218" i="1"/>
  <c r="C219" i="1"/>
  <c r="C218" i="1" s="1"/>
  <c r="I59" i="1"/>
  <c r="C60" i="1"/>
  <c r="C59" i="1" s="1"/>
  <c r="J60" i="1"/>
  <c r="J59" i="1" s="1"/>
  <c r="H42" i="1"/>
  <c r="E74" i="1"/>
  <c r="E9" i="1" s="1"/>
  <c r="E10" i="1"/>
  <c r="D204" i="1"/>
  <c r="D215" i="1"/>
  <c r="I252" i="1"/>
  <c r="I254" i="1"/>
  <c r="J255" i="1"/>
  <c r="C255" i="1"/>
  <c r="C254" i="1" s="1"/>
  <c r="I121" i="1"/>
  <c r="I132" i="1"/>
  <c r="J272" i="1"/>
  <c r="J274" i="1"/>
  <c r="C275" i="1"/>
  <c r="C274" i="1" s="1"/>
  <c r="G168" i="1"/>
  <c r="G181" i="1"/>
  <c r="G41" i="1"/>
  <c r="H80" i="1"/>
  <c r="H88" i="1"/>
  <c r="H251" i="1"/>
  <c r="H239" i="1" s="1"/>
  <c r="H240" i="1"/>
  <c r="E167" i="1"/>
  <c r="C169" i="1"/>
  <c r="D13" i="1"/>
  <c r="I41" i="1" l="1"/>
  <c r="C38" i="1"/>
  <c r="I103" i="1"/>
  <c r="J108" i="1"/>
  <c r="C108" i="1" s="1"/>
  <c r="C107" i="1" s="1"/>
  <c r="I107" i="1"/>
  <c r="J204" i="1"/>
  <c r="J203" i="1" s="1"/>
  <c r="J215" i="1"/>
  <c r="H79" i="1"/>
  <c r="I120" i="1"/>
  <c r="C121" i="1"/>
  <c r="C120" i="1" s="1"/>
  <c r="G75" i="1"/>
  <c r="G10" i="1" s="1"/>
  <c r="G79" i="1"/>
  <c r="C44" i="1"/>
  <c r="J89" i="1"/>
  <c r="J93" i="1"/>
  <c r="J38" i="1"/>
  <c r="I28" i="1"/>
  <c r="I35" i="1"/>
  <c r="I34" i="1" s="1"/>
  <c r="I37" i="1"/>
  <c r="J44" i="1"/>
  <c r="H259" i="1"/>
  <c r="H257" i="1" s="1"/>
  <c r="H270" i="1"/>
  <c r="C272" i="1"/>
  <c r="C270" i="1" s="1"/>
  <c r="J259" i="1"/>
  <c r="J257" i="1" s="1"/>
  <c r="J270" i="1"/>
  <c r="J252" i="1"/>
  <c r="C252" i="1" s="1"/>
  <c r="J254" i="1"/>
  <c r="H41" i="1"/>
  <c r="J54" i="1"/>
  <c r="J118" i="1"/>
  <c r="J117" i="1" s="1"/>
  <c r="I117" i="1"/>
  <c r="C117" i="1" s="1"/>
  <c r="C118" i="1"/>
  <c r="J20" i="1"/>
  <c r="J77" i="1"/>
  <c r="J12" i="1" s="1"/>
  <c r="G13" i="1"/>
  <c r="J200" i="1"/>
  <c r="I182" i="1"/>
  <c r="I198" i="1"/>
  <c r="C94" i="1"/>
  <c r="C93" i="1" s="1"/>
  <c r="H24" i="1"/>
  <c r="H27" i="1"/>
  <c r="H14" i="1"/>
  <c r="I240" i="1"/>
  <c r="I251" i="1"/>
  <c r="I239" i="1" s="1"/>
  <c r="I204" i="1"/>
  <c r="I203" i="1" s="1"/>
  <c r="I215" i="1"/>
  <c r="H168" i="1"/>
  <c r="H181" i="1"/>
  <c r="G167" i="1"/>
  <c r="G11" i="1"/>
  <c r="C204" i="1"/>
  <c r="C203" i="1" s="1"/>
  <c r="D203" i="1"/>
  <c r="H99" i="1"/>
  <c r="H98" i="1" s="1"/>
  <c r="H102" i="1"/>
  <c r="G98" i="1"/>
  <c r="I100" i="1"/>
  <c r="C100" i="1" s="1"/>
  <c r="C104" i="1"/>
  <c r="C45" i="1"/>
  <c r="G257" i="1"/>
  <c r="G22" i="1"/>
  <c r="I80" i="1"/>
  <c r="I88" i="1"/>
  <c r="J48" i="1"/>
  <c r="I47" i="1"/>
  <c r="H34" i="1"/>
  <c r="J193" i="1"/>
  <c r="I192" i="1"/>
  <c r="I184" i="1"/>
  <c r="I259" i="1"/>
  <c r="I257" i="1" s="1"/>
  <c r="I270" i="1"/>
  <c r="C47" i="1" l="1"/>
  <c r="C251" i="1"/>
  <c r="C239" i="1" s="1"/>
  <c r="C240" i="1"/>
  <c r="C192" i="1"/>
  <c r="J182" i="1"/>
  <c r="J198" i="1"/>
  <c r="C200" i="1"/>
  <c r="C198" i="1" s="1"/>
  <c r="I170" i="1"/>
  <c r="C170" i="1" s="1"/>
  <c r="I79" i="1"/>
  <c r="C259" i="1"/>
  <c r="C257" i="1" s="1"/>
  <c r="I20" i="1"/>
  <c r="C20" i="1"/>
  <c r="I77" i="1"/>
  <c r="H13" i="1"/>
  <c r="J35" i="1"/>
  <c r="J37" i="1"/>
  <c r="C37" i="1" s="1"/>
  <c r="J28" i="1"/>
  <c r="H22" i="1"/>
  <c r="H18" i="1"/>
  <c r="I99" i="1"/>
  <c r="I75" i="1" s="1"/>
  <c r="I102" i="1"/>
  <c r="H167" i="1"/>
  <c r="H11" i="1"/>
  <c r="J103" i="1"/>
  <c r="J107" i="1"/>
  <c r="J192" i="1"/>
  <c r="J184" i="1"/>
  <c r="J170" i="1" s="1"/>
  <c r="C193" i="1"/>
  <c r="J47" i="1"/>
  <c r="C48" i="1"/>
  <c r="I168" i="1"/>
  <c r="I181" i="1"/>
  <c r="J80" i="1"/>
  <c r="J88" i="1"/>
  <c r="G74" i="1"/>
  <c r="H75" i="1"/>
  <c r="H74" i="1" s="1"/>
  <c r="J53" i="1"/>
  <c r="C53" i="1" s="1"/>
  <c r="C54" i="1"/>
  <c r="J240" i="1"/>
  <c r="J251" i="1"/>
  <c r="J239" i="1" s="1"/>
  <c r="J42" i="1"/>
  <c r="I24" i="1"/>
  <c r="I14" i="1"/>
  <c r="I27" i="1"/>
  <c r="H10" i="1" l="1"/>
  <c r="I22" i="1"/>
  <c r="I10" i="1"/>
  <c r="J99" i="1"/>
  <c r="J75" i="1" s="1"/>
  <c r="J102" i="1"/>
  <c r="C102" i="1" s="1"/>
  <c r="J41" i="1"/>
  <c r="C41" i="1" s="1"/>
  <c r="C42" i="1"/>
  <c r="G9" i="1"/>
  <c r="H17" i="1"/>
  <c r="I12" i="1"/>
  <c r="C77" i="1"/>
  <c r="C12" i="1" s="1"/>
  <c r="I13" i="1"/>
  <c r="C103" i="1"/>
  <c r="I167" i="1"/>
  <c r="I11" i="1"/>
  <c r="J34" i="1"/>
  <c r="C34" i="1" s="1"/>
  <c r="C35" i="1"/>
  <c r="I74" i="1"/>
  <c r="I98" i="1"/>
  <c r="I18" i="1"/>
  <c r="I17" i="1" s="1"/>
  <c r="H9" i="1"/>
  <c r="C184" i="1"/>
  <c r="J181" i="1"/>
  <c r="J168" i="1"/>
  <c r="C168" i="1" s="1"/>
  <c r="C182" i="1"/>
  <c r="J79" i="1"/>
  <c r="J24" i="1"/>
  <c r="C24" i="1" s="1"/>
  <c r="J14" i="1"/>
  <c r="C14" i="1" s="1"/>
  <c r="J27" i="1"/>
  <c r="C28" i="1"/>
  <c r="C80" i="1"/>
  <c r="C167" i="1" l="1"/>
  <c r="I9" i="1"/>
  <c r="J13" i="1"/>
  <c r="C181" i="1"/>
  <c r="C27" i="1"/>
  <c r="C13" i="1" s="1"/>
  <c r="J74" i="1"/>
  <c r="C74" i="1" s="1"/>
  <c r="C75" i="1"/>
  <c r="C10" i="1" s="1"/>
  <c r="J98" i="1"/>
  <c r="C98" i="1" s="1"/>
  <c r="C99" i="1"/>
  <c r="J22" i="1"/>
  <c r="J10" i="1"/>
  <c r="J167" i="1"/>
  <c r="J11" i="1"/>
  <c r="J18" i="1"/>
  <c r="J17" i="1" s="1"/>
  <c r="C18" i="1" l="1"/>
  <c r="C17" i="1" s="1"/>
  <c r="J9" i="1"/>
</calcChain>
</file>

<file path=xl/sharedStrings.xml><?xml version="1.0" encoding="utf-8"?>
<sst xmlns="http://schemas.openxmlformats.org/spreadsheetml/2006/main" count="301" uniqueCount="104">
  <si>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</si>
  <si>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</si>
  <si>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</si>
  <si>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</si>
  <si>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</si>
  <si>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</si>
  <si>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</si>
  <si>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</si>
  <si>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</si>
  <si>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</si>
  <si>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</si>
  <si>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</si>
  <si>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</si>
  <si>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</si>
  <si>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</si>
  <si>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</si>
  <si>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</si>
  <si>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</si>
  <si>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</si>
  <si>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</si>
  <si>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</si>
  <si>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</si>
  <si>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</si>
  <si>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</si>
  <si>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</si>
  <si>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</si>
  <si>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</si>
  <si>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</si>
  <si>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</si>
  <si>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</si>
  <si>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</si>
  <si>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</si>
  <si>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</si>
  <si>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</si>
  <si>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</si>
  <si>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</si>
  <si>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</si>
  <si>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</si>
  <si>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</si>
  <si>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</si>
  <si>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</si>
  <si>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</si>
  <si>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</si>
  <si>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</si>
  <si>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</si>
  <si>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</si>
  <si>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</si>
  <si>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</si>
  <si>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</si>
  <si>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</si>
  <si>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</si>
  <si>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</si>
  <si>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</si>
  <si>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</si>
  <si>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 xml:space="preserve"> Мероприятие 6-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тепловых сетей с использованием энергетически эффективных технологий по тепловой изоляции, восстановление тепловой изоляции с применением эффективных технологий      </t>
  </si>
  <si>
    <t>Мероприятие 10 - Разработка схемы водоснабжения Североуральского городского округа</t>
  </si>
  <si>
    <t>Мероприятие 11 -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</si>
  <si>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12 -  Развитие лесного хозяйства на территории Североуральского городского округа</t>
  </si>
  <si>
    <t>Мероприятие 13 -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</si>
  <si>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16 - Компенсация выпадающих доходов организациям, предоставляющим населению жилищные услуги по тарифам, не обеспечивающим возмещение издержек, по содержанию муниципального жилищного фонда поселка Покровск-Уральский</t>
  </si>
  <si>
    <t>Мероприятие 17-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</si>
  <si>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</si>
  <si>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</si>
  <si>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 xml:space="preserve"> Мероприятие 14 -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</si>
  <si>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15 - Компенсация выпадающих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</si>
  <si>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</si>
  <si>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</si>
  <si>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</si>
  <si>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</si>
  <si>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</si>
  <si>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</si>
  <si>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</si>
  <si>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</si>
  <si>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Обустройство новогодних городков</t>
  </si>
  <si>
    <t xml:space="preserve"> - Регулирование численности безнадзорных животных</t>
  </si>
  <si>
    <t xml:space="preserve"> - Изготовление и установка информационных стендов, щитов, табличек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</si>
  <si>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</si>
  <si>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 xml:space="preserve">Мероприятие 7 -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</si>
  <si>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всего, в том числе:</t>
  </si>
  <si>
    <t xml:space="preserve"> - Оснащение жилых домов (субсидии)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</si>
  <si>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</si>
  <si>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</si>
  <si>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Подпрограмма 8 :    Развитие транспортного обслуживания населения</t>
  </si>
  <si>
    <t>областной  бюджет</t>
  </si>
  <si>
    <t>Мероприятие 25 -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</si>
  <si>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Мероприятие 24 -  Прочие мероприятия в сфере жилищно-коммунального хозяйства</t>
  </si>
  <si>
    <t>Мероприятие 20 -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</si>
  <si>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19 -  Мероприятия , направленные на экологическую  безопасность территории Североуральского городского округа</t>
  </si>
  <si>
    <t xml:space="preserve">Мероприятие 18- Проведение капитального ремонта общего имущества многоквартирных домов Североуральского городского округа 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</si>
  <si>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</si>
  <si>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</si>
  <si>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</si>
  <si>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 Мероприятие 23 -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</si>
  <si>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</si>
  <si>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федеральный бюджет </t>
  </si>
  <si>
    <t>федеральный бюджет</t>
  </si>
  <si>
    <t>5,11,12,13,15</t>
  </si>
  <si>
    <t>19,21,22,23,24</t>
  </si>
  <si>
    <t>37, 39, 40</t>
  </si>
  <si>
    <t>50,51,52,54</t>
  </si>
  <si>
    <t>63,64,65</t>
  </si>
  <si>
    <t xml:space="preserve"> - Межевание городских лесов, постановка на кадастровый учет</t>
  </si>
  <si>
    <t xml:space="preserve"> Мероприятие 22 - Мероприятия в области автомобильного транспорта</t>
  </si>
  <si>
    <t xml:space="preserve"> - Разработка проектно-сметной документации для строительства нового городского кладбища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</si>
</sst>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97"/>
  <sheetViews>
    <sheetView tabSelected="1" view="pageLayout" topLeftCell="A7" zoomScale="120" zoomScaleNormal="120" zoomScaleSheetLayoutView="30" zoomScalePageLayoutView="120" workbookViewId="0">
      <selection activeCell="C12" sqref="C12"/>
    </sheetView>
  </sheetViews>
  <sheetFormatPr defaultRowHeight="15" x14ac:dyDescent="0.25"/>
  <cols>
    <col min="1" max="1" width="4.5703125" customWidth="1"/>
    <col min="2" max="2" width="26.85546875" customWidth="1"/>
    <col min="3" max="3" width="12" customWidth="1"/>
    <col min="4" max="4" width="11.5703125" customWidth="1"/>
    <col min="5" max="5" width="13.5703125" customWidth="1"/>
    <col min="6" max="6" width="10.85546875" customWidth="1"/>
    <col min="7" max="7" width="12.85546875" customWidth="1"/>
    <col min="8" max="8" width="11.5703125" customWidth="1"/>
    <col min="9" max="10" width="10.7109375" customWidth="1"/>
    <col min="11" max="11" width="15.42578125" customWidth="1"/>
    <col min="12" max="16" width="11.5703125" bestFit="1" customWidth="1"/>
  </cols>
  <sheetData>
    <row r="1" spans="1:16" ht="88.5" customHeight="1" x14ac:dyDescent="0.25">
      <c r="A1" s="158" t="s">
        <v>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47"/>
      <c r="M1" s="47"/>
    </row>
    <row r="2" spans="1:16" ht="28.5" customHeight="1" x14ac:dyDescent="0.25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6" ht="15.75" x14ac:dyDescent="0.25">
      <c r="A3" s="164" t="s">
        <v>61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6" ht="15.75" x14ac:dyDescent="0.25">
      <c r="A4" s="164" t="s">
        <v>49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6" ht="15.75" x14ac:dyDescent="0.25">
      <c r="A5" s="166" t="s">
        <v>76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6" ht="15.75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48"/>
    </row>
    <row r="7" spans="1:16" ht="60" customHeight="1" x14ac:dyDescent="0.25">
      <c r="A7" s="162" t="s">
        <v>1</v>
      </c>
      <c r="B7" s="162" t="s">
        <v>18</v>
      </c>
      <c r="C7" s="162" t="s">
        <v>17</v>
      </c>
      <c r="D7" s="162"/>
      <c r="E7" s="162"/>
      <c r="F7" s="162"/>
      <c r="G7" s="162"/>
      <c r="H7" s="162"/>
      <c r="I7" s="162"/>
      <c r="J7" s="162"/>
      <c r="K7" s="160" t="s">
        <v>16</v>
      </c>
    </row>
    <row r="8" spans="1:16" ht="30" customHeight="1" x14ac:dyDescent="0.25">
      <c r="A8" s="163"/>
      <c r="B8" s="163"/>
      <c r="C8" s="101" t="s">
        <v>2</v>
      </c>
      <c r="D8" s="102" t="s">
        <v>27</v>
      </c>
      <c r="E8" s="101" t="s">
        <v>28</v>
      </c>
      <c r="F8" s="101" t="s">
        <v>29</v>
      </c>
      <c r="G8" s="101" t="s">
        <v>30</v>
      </c>
      <c r="H8" s="101" t="s">
        <v>31</v>
      </c>
      <c r="I8" s="101" t="s">
        <v>32</v>
      </c>
      <c r="J8" s="101" t="s">
        <v>33</v>
      </c>
      <c r="K8" s="161"/>
      <c r="L8" s="2"/>
      <c r="M8" s="2"/>
      <c r="N8" s="69"/>
      <c r="P8" s="2"/>
    </row>
    <row r="9" spans="1:16" ht="28.5" customHeight="1" x14ac:dyDescent="0.25">
      <c r="A9" s="11" t="s">
        <v>26</v>
      </c>
      <c r="B9" s="73" t="s">
        <v>3</v>
      </c>
      <c r="C9" s="90">
        <f>C22+C74+C120+C141+C167+C203+C239+C257</f>
        <v>618467.25</v>
      </c>
      <c r="D9" s="90">
        <f t="shared" ref="D9:J9" si="0">D22+D74+D120+D141+D167+D203+D239+D257</f>
        <v>143828.29999999999</v>
      </c>
      <c r="E9" s="90">
        <f t="shared" si="0"/>
        <v>86985.450000000012</v>
      </c>
      <c r="F9" s="90">
        <f t="shared" si="0"/>
        <v>56041.499999999993</v>
      </c>
      <c r="G9" s="90">
        <f t="shared" si="0"/>
        <v>82903</v>
      </c>
      <c r="H9" s="90">
        <f t="shared" si="0"/>
        <v>82903</v>
      </c>
      <c r="I9" s="90">
        <f t="shared" si="0"/>
        <v>82903</v>
      </c>
      <c r="J9" s="90">
        <f t="shared" si="0"/>
        <v>82903</v>
      </c>
      <c r="K9" s="93"/>
      <c r="L9" s="2"/>
      <c r="M9" s="2"/>
      <c r="N9" s="2"/>
      <c r="O9" s="2"/>
      <c r="P9" s="2"/>
    </row>
    <row r="10" spans="1:16" x14ac:dyDescent="0.25">
      <c r="A10" s="11"/>
      <c r="B10" s="70" t="s">
        <v>4</v>
      </c>
      <c r="C10" s="71">
        <f>C24+C75+C121+C142+C170+C204+C240+C259</f>
        <v>573363.54999999993</v>
      </c>
      <c r="D10" s="71">
        <f>D24+D75+D121+D142+D170+D204+D240+D259</f>
        <v>99126.6</v>
      </c>
      <c r="E10" s="71">
        <f t="shared" ref="E10:J10" si="1">E24+E75+E121+E142+E170+E204+E240+E259</f>
        <v>86918.450000000012</v>
      </c>
      <c r="F10" s="71">
        <f t="shared" si="1"/>
        <v>55974.499999999993</v>
      </c>
      <c r="G10" s="71">
        <f t="shared" si="1"/>
        <v>82836</v>
      </c>
      <c r="H10" s="71">
        <f t="shared" si="1"/>
        <v>82836</v>
      </c>
      <c r="I10" s="71">
        <f t="shared" si="1"/>
        <v>82836</v>
      </c>
      <c r="J10" s="71">
        <f t="shared" si="1"/>
        <v>82836</v>
      </c>
      <c r="K10" s="93"/>
      <c r="L10" s="2"/>
      <c r="M10" s="2"/>
      <c r="N10" s="2"/>
      <c r="O10" s="2"/>
      <c r="P10" s="2"/>
    </row>
    <row r="11" spans="1:16" x14ac:dyDescent="0.25">
      <c r="A11" s="11"/>
      <c r="B11" s="70" t="s">
        <v>5</v>
      </c>
      <c r="C11" s="71">
        <f>C76+C143+C168+C258+C25</f>
        <v>19430.400000000001</v>
      </c>
      <c r="D11" s="71">
        <f>D76+D143+D168+D258+D39</f>
        <v>19028.400000000001</v>
      </c>
      <c r="E11" s="71">
        <f t="shared" ref="C11:J11" si="2">E76+E143+E168+E258</f>
        <v>67</v>
      </c>
      <c r="F11" s="71">
        <f t="shared" si="2"/>
        <v>67</v>
      </c>
      <c r="G11" s="71">
        <f t="shared" si="2"/>
        <v>67</v>
      </c>
      <c r="H11" s="71">
        <f t="shared" si="2"/>
        <v>67</v>
      </c>
      <c r="I11" s="71">
        <f t="shared" si="2"/>
        <v>67</v>
      </c>
      <c r="J11" s="71">
        <f t="shared" si="2"/>
        <v>67</v>
      </c>
      <c r="K11" s="93"/>
      <c r="L11" s="2"/>
      <c r="M11" s="2"/>
      <c r="N11" s="2"/>
      <c r="O11" s="2"/>
      <c r="P11" s="2"/>
    </row>
    <row r="12" spans="1:16" x14ac:dyDescent="0.25">
      <c r="A12" s="11"/>
      <c r="B12" s="70" t="s">
        <v>94</v>
      </c>
      <c r="C12" s="71">
        <f t="shared" ref="C12:J12" si="3">C77+C144+C169</f>
        <v>25673.3</v>
      </c>
      <c r="D12" s="71">
        <f>D77+D144+D169</f>
        <v>25673.3</v>
      </c>
      <c r="E12" s="71">
        <f t="shared" si="3"/>
        <v>0</v>
      </c>
      <c r="F12" s="71">
        <f t="shared" si="3"/>
        <v>0</v>
      </c>
      <c r="G12" s="71">
        <f t="shared" si="3"/>
        <v>0</v>
      </c>
      <c r="H12" s="71">
        <f t="shared" si="3"/>
        <v>0</v>
      </c>
      <c r="I12" s="71">
        <f t="shared" si="3"/>
        <v>0</v>
      </c>
      <c r="J12" s="71">
        <f t="shared" si="3"/>
        <v>0</v>
      </c>
      <c r="K12" s="75"/>
      <c r="L12" s="2"/>
      <c r="M12" s="2"/>
      <c r="N12" s="2"/>
      <c r="O12" s="2"/>
      <c r="P12" s="2"/>
    </row>
    <row r="13" spans="1:16" ht="16.5" customHeight="1" x14ac:dyDescent="0.25">
      <c r="A13" s="11"/>
      <c r="B13" s="73" t="s">
        <v>6</v>
      </c>
      <c r="C13" s="90">
        <f t="shared" ref="C13:J13" si="4">C27+C79+C123+C146+C172+C206+C242+C261</f>
        <v>284613.75</v>
      </c>
      <c r="D13" s="90">
        <f t="shared" si="4"/>
        <v>95089.9</v>
      </c>
      <c r="E13" s="90">
        <f t="shared" si="4"/>
        <v>39950.35</v>
      </c>
      <c r="F13" s="90">
        <f t="shared" si="4"/>
        <v>8425.5</v>
      </c>
      <c r="G13" s="90">
        <f t="shared" si="4"/>
        <v>35287</v>
      </c>
      <c r="H13" s="90">
        <f t="shared" si="4"/>
        <v>35287</v>
      </c>
      <c r="I13" s="90">
        <f t="shared" si="4"/>
        <v>35287</v>
      </c>
      <c r="J13" s="90">
        <f t="shared" si="4"/>
        <v>35287</v>
      </c>
      <c r="K13" s="93"/>
    </row>
    <row r="14" spans="1:16" x14ac:dyDescent="0.25">
      <c r="A14" s="11"/>
      <c r="B14" s="70" t="s">
        <v>4</v>
      </c>
      <c r="C14" s="72">
        <f>D14+E14+F14+G14+H14+I14+J14</f>
        <v>240729.85</v>
      </c>
      <c r="D14" s="72">
        <f t="shared" ref="D14:J14" si="5">D28+D80+D124+D147+D173+D207+D243+D262</f>
        <v>51206</v>
      </c>
      <c r="E14" s="72">
        <f t="shared" si="5"/>
        <v>39950.35</v>
      </c>
      <c r="F14" s="72">
        <f t="shared" si="5"/>
        <v>8425.5</v>
      </c>
      <c r="G14" s="72">
        <f t="shared" si="5"/>
        <v>35287</v>
      </c>
      <c r="H14" s="72">
        <f t="shared" si="5"/>
        <v>35287</v>
      </c>
      <c r="I14" s="72">
        <f t="shared" si="5"/>
        <v>35287</v>
      </c>
      <c r="J14" s="72">
        <f t="shared" si="5"/>
        <v>35287</v>
      </c>
      <c r="K14" s="93"/>
      <c r="L14" s="69"/>
    </row>
    <row r="15" spans="1:16" x14ac:dyDescent="0.25">
      <c r="A15" s="11"/>
      <c r="B15" s="70" t="s">
        <v>5</v>
      </c>
      <c r="C15" s="72">
        <f>C81+C148</f>
        <v>16700.600000000002</v>
      </c>
      <c r="D15" s="72">
        <f>D81+D148+D29</f>
        <v>18210.600000000002</v>
      </c>
      <c r="E15" s="72">
        <f t="shared" ref="E15:J16" si="6">E81+E148</f>
        <v>0</v>
      </c>
      <c r="F15" s="72">
        <f t="shared" si="6"/>
        <v>0</v>
      </c>
      <c r="G15" s="72">
        <f t="shared" si="6"/>
        <v>0</v>
      </c>
      <c r="H15" s="72">
        <f t="shared" si="6"/>
        <v>0</v>
      </c>
      <c r="I15" s="72">
        <f t="shared" si="6"/>
        <v>0</v>
      </c>
      <c r="J15" s="72">
        <f t="shared" si="6"/>
        <v>0</v>
      </c>
      <c r="K15" s="93"/>
    </row>
    <row r="16" spans="1:16" x14ac:dyDescent="0.25">
      <c r="A16" s="11"/>
      <c r="B16" s="70" t="s">
        <v>94</v>
      </c>
      <c r="C16" s="72">
        <f>C82+C149</f>
        <v>25673.3</v>
      </c>
      <c r="D16" s="72">
        <f>D82+D149</f>
        <v>25673.3</v>
      </c>
      <c r="E16" s="72">
        <f t="shared" si="6"/>
        <v>0</v>
      </c>
      <c r="F16" s="72">
        <f t="shared" si="6"/>
        <v>0</v>
      </c>
      <c r="G16" s="72">
        <f t="shared" si="6"/>
        <v>0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93"/>
    </row>
    <row r="17" spans="1:15" x14ac:dyDescent="0.25">
      <c r="A17" s="74"/>
      <c r="B17" s="73" t="s">
        <v>7</v>
      </c>
      <c r="C17" s="90">
        <f>SUM(C18:C19)</f>
        <v>333265.5</v>
      </c>
      <c r="D17" s="90">
        <f>SUM(D18:D19)</f>
        <v>48150.400000000001</v>
      </c>
      <c r="E17" s="90">
        <f t="shared" ref="E17:J17" si="7">SUM(E18:E19)</f>
        <v>47035.1</v>
      </c>
      <c r="F17" s="90">
        <f t="shared" si="7"/>
        <v>47616</v>
      </c>
      <c r="G17" s="90">
        <f t="shared" si="7"/>
        <v>47616</v>
      </c>
      <c r="H17" s="90">
        <f t="shared" si="7"/>
        <v>47616</v>
      </c>
      <c r="I17" s="90">
        <f t="shared" si="7"/>
        <v>47616</v>
      </c>
      <c r="J17" s="90">
        <f t="shared" si="7"/>
        <v>47616</v>
      </c>
      <c r="K17" s="93"/>
      <c r="L17" s="69"/>
    </row>
    <row r="18" spans="1:15" x14ac:dyDescent="0.25">
      <c r="A18" s="74"/>
      <c r="B18" s="70" t="s">
        <v>4</v>
      </c>
      <c r="C18" s="71">
        <f>SUM(D18:J18)</f>
        <v>332633.7</v>
      </c>
      <c r="D18" s="71">
        <f t="shared" ref="D18:J18" si="8">D42+D99+D133+D165+D216+D252+D272+D184</f>
        <v>47920.6</v>
      </c>
      <c r="E18" s="71">
        <f t="shared" si="8"/>
        <v>46968.1</v>
      </c>
      <c r="F18" s="71">
        <f t="shared" si="8"/>
        <v>47549</v>
      </c>
      <c r="G18" s="71">
        <f t="shared" si="8"/>
        <v>47549</v>
      </c>
      <c r="H18" s="71">
        <f t="shared" si="8"/>
        <v>47549</v>
      </c>
      <c r="I18" s="71">
        <f t="shared" si="8"/>
        <v>47549</v>
      </c>
      <c r="J18" s="71">
        <f t="shared" si="8"/>
        <v>47549</v>
      </c>
      <c r="K18" s="93"/>
    </row>
    <row r="19" spans="1:15" x14ac:dyDescent="0.25">
      <c r="A19" s="74"/>
      <c r="B19" s="95" t="s">
        <v>5</v>
      </c>
      <c r="C19" s="71">
        <f>SUM(D19:J19)</f>
        <v>631.79999999999995</v>
      </c>
      <c r="D19" s="71">
        <f>D271</f>
        <v>229.8</v>
      </c>
      <c r="E19" s="71">
        <f t="shared" ref="E19:J19" si="9">E271</f>
        <v>67</v>
      </c>
      <c r="F19" s="71">
        <f t="shared" si="9"/>
        <v>67</v>
      </c>
      <c r="G19" s="71">
        <f t="shared" si="9"/>
        <v>67</v>
      </c>
      <c r="H19" s="71">
        <f t="shared" si="9"/>
        <v>67</v>
      </c>
      <c r="I19" s="71">
        <f t="shared" si="9"/>
        <v>67</v>
      </c>
      <c r="J19" s="71">
        <f t="shared" si="9"/>
        <v>67</v>
      </c>
      <c r="K19" s="93"/>
    </row>
    <row r="20" spans="1:15" ht="12" customHeight="1" x14ac:dyDescent="0.25">
      <c r="A20" s="74"/>
      <c r="B20" s="70" t="s">
        <v>94</v>
      </c>
      <c r="C20" s="72">
        <f t="shared" ref="C20:J20" si="10">C100</f>
        <v>588</v>
      </c>
      <c r="D20" s="72">
        <f t="shared" si="10"/>
        <v>588</v>
      </c>
      <c r="E20" s="72">
        <f t="shared" si="10"/>
        <v>0</v>
      </c>
      <c r="F20" s="72">
        <f t="shared" si="10"/>
        <v>0</v>
      </c>
      <c r="G20" s="72">
        <f t="shared" si="10"/>
        <v>0</v>
      </c>
      <c r="H20" s="72">
        <f t="shared" si="10"/>
        <v>0</v>
      </c>
      <c r="I20" s="72">
        <f t="shared" si="10"/>
        <v>0</v>
      </c>
      <c r="J20" s="72">
        <f t="shared" si="10"/>
        <v>0</v>
      </c>
      <c r="K20" s="93"/>
      <c r="O20" s="2"/>
    </row>
    <row r="21" spans="1:15" ht="15.75" customHeight="1" x14ac:dyDescent="0.25">
      <c r="A21" s="165" t="s">
        <v>20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5" x14ac:dyDescent="0.25">
      <c r="A22" s="167"/>
      <c r="B22" s="73" t="s">
        <v>8</v>
      </c>
      <c r="C22" s="154">
        <f>SUM(C24+C25)</f>
        <v>179969.7</v>
      </c>
      <c r="D22" s="154">
        <f>SUM(D24+D25)</f>
        <v>23721</v>
      </c>
      <c r="E22" s="154">
        <f t="shared" ref="E22:J22" si="11">SUM(E24)</f>
        <v>22806.2</v>
      </c>
      <c r="F22" s="154">
        <f t="shared" si="11"/>
        <v>26688.5</v>
      </c>
      <c r="G22" s="154">
        <f t="shared" si="11"/>
        <v>26688.5</v>
      </c>
      <c r="H22" s="154">
        <f t="shared" si="11"/>
        <v>26688.5</v>
      </c>
      <c r="I22" s="154">
        <f t="shared" si="11"/>
        <v>26688.5</v>
      </c>
      <c r="J22" s="154">
        <f t="shared" si="11"/>
        <v>26688.5</v>
      </c>
      <c r="K22" s="168"/>
    </row>
    <row r="23" spans="1:15" x14ac:dyDescent="0.25">
      <c r="A23" s="167"/>
      <c r="B23" s="73" t="s">
        <v>9</v>
      </c>
      <c r="C23" s="154"/>
      <c r="D23" s="154"/>
      <c r="E23" s="154"/>
      <c r="F23" s="154"/>
      <c r="G23" s="154"/>
      <c r="H23" s="154"/>
      <c r="I23" s="154"/>
      <c r="J23" s="154"/>
      <c r="K23" s="169"/>
      <c r="L23" s="7"/>
    </row>
    <row r="24" spans="1:15" x14ac:dyDescent="0.25">
      <c r="A24" s="74"/>
      <c r="B24" s="70" t="s">
        <v>4</v>
      </c>
      <c r="C24" s="71">
        <f>SUM(D24:J24)</f>
        <v>178459.7</v>
      </c>
      <c r="D24" s="71">
        <f>SUM(D28+D42)</f>
        <v>22211</v>
      </c>
      <c r="E24" s="71">
        <f t="shared" ref="E24:J24" si="12">SUM(E28+E42)</f>
        <v>22806.2</v>
      </c>
      <c r="F24" s="71">
        <f t="shared" si="12"/>
        <v>26688.5</v>
      </c>
      <c r="G24" s="71">
        <f t="shared" si="12"/>
        <v>26688.5</v>
      </c>
      <c r="H24" s="71">
        <f t="shared" si="12"/>
        <v>26688.5</v>
      </c>
      <c r="I24" s="71">
        <f t="shared" si="12"/>
        <v>26688.5</v>
      </c>
      <c r="J24" s="71">
        <f t="shared" si="12"/>
        <v>26688.5</v>
      </c>
      <c r="K24" s="75"/>
      <c r="M24" s="2"/>
      <c r="N24" s="2"/>
    </row>
    <row r="25" spans="1:15" x14ac:dyDescent="0.25">
      <c r="A25" s="114"/>
      <c r="B25" s="95" t="s">
        <v>5</v>
      </c>
      <c r="C25" s="71">
        <f>D25+E25+F25+G25+H25+I25+J25</f>
        <v>1510</v>
      </c>
      <c r="D25" s="71">
        <v>1510</v>
      </c>
      <c r="E25" s="71"/>
      <c r="F25" s="71"/>
      <c r="G25" s="71"/>
      <c r="H25" s="71"/>
      <c r="I25" s="71"/>
      <c r="J25" s="71"/>
      <c r="K25" s="75"/>
      <c r="M25" s="2"/>
      <c r="N25" s="2"/>
    </row>
    <row r="26" spans="1:15" ht="15.75" customHeight="1" x14ac:dyDescent="0.25">
      <c r="A26" s="134" t="s">
        <v>10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6"/>
    </row>
    <row r="27" spans="1:15" ht="40.5" x14ac:dyDescent="0.25">
      <c r="A27" s="74"/>
      <c r="B27" s="73" t="s">
        <v>34</v>
      </c>
      <c r="C27" s="76">
        <f>SUM(D27:J27)</f>
        <v>37957.699999999997</v>
      </c>
      <c r="D27" s="76">
        <f>SUM(D28+D29)</f>
        <v>3710</v>
      </c>
      <c r="E27" s="76">
        <f t="shared" ref="E27:J27" si="13">SUM(E28)</f>
        <v>2120.1999999999998</v>
      </c>
      <c r="F27" s="76">
        <f t="shared" si="13"/>
        <v>6425.5</v>
      </c>
      <c r="G27" s="76">
        <f t="shared" si="13"/>
        <v>6425.5</v>
      </c>
      <c r="H27" s="76">
        <f t="shared" si="13"/>
        <v>6425.5</v>
      </c>
      <c r="I27" s="76">
        <f t="shared" si="13"/>
        <v>6425.5</v>
      </c>
      <c r="J27" s="76">
        <f t="shared" si="13"/>
        <v>6425.5</v>
      </c>
      <c r="K27" s="77"/>
    </row>
    <row r="28" spans="1:15" x14ac:dyDescent="0.25">
      <c r="A28" s="74"/>
      <c r="B28" s="70" t="s">
        <v>4</v>
      </c>
      <c r="C28" s="71">
        <f>SUM(D28:J28)</f>
        <v>36447.699999999997</v>
      </c>
      <c r="D28" s="78">
        <f>SUM(D38)</f>
        <v>2200</v>
      </c>
      <c r="E28" s="78">
        <f t="shared" ref="E28:J28" si="14">SUM(E38)</f>
        <v>2120.1999999999998</v>
      </c>
      <c r="F28" s="78">
        <f t="shared" si="14"/>
        <v>6425.5</v>
      </c>
      <c r="G28" s="78">
        <f t="shared" si="14"/>
        <v>6425.5</v>
      </c>
      <c r="H28" s="78">
        <f t="shared" si="14"/>
        <v>6425.5</v>
      </c>
      <c r="I28" s="78">
        <f t="shared" si="14"/>
        <v>6425.5</v>
      </c>
      <c r="J28" s="78">
        <f t="shared" si="14"/>
        <v>6425.5</v>
      </c>
      <c r="K28" s="75"/>
    </row>
    <row r="29" spans="1:15" x14ac:dyDescent="0.25">
      <c r="A29" s="114"/>
      <c r="B29" s="95"/>
      <c r="C29" s="71">
        <f>D29+E29+F29+G29+H29+I29+J29</f>
        <v>1510</v>
      </c>
      <c r="D29" s="78">
        <v>1510</v>
      </c>
      <c r="E29" s="78"/>
      <c r="F29" s="78"/>
      <c r="G29" s="78"/>
      <c r="H29" s="78"/>
      <c r="I29" s="78"/>
      <c r="J29" s="78"/>
      <c r="K29" s="75"/>
    </row>
    <row r="30" spans="1:15" ht="15" customHeight="1" x14ac:dyDescent="0.25">
      <c r="A30" s="137" t="s">
        <v>11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9"/>
    </row>
    <row r="31" spans="1:15" ht="54" x14ac:dyDescent="0.25">
      <c r="A31" s="5"/>
      <c r="B31" s="17" t="s">
        <v>24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18"/>
    </row>
    <row r="32" spans="1:15" x14ac:dyDescent="0.25">
      <c r="A32" s="11"/>
      <c r="B32" s="16" t="s">
        <v>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6"/>
    </row>
    <row r="33" spans="1:14" ht="15" customHeight="1" x14ac:dyDescent="0.25">
      <c r="A33" s="137" t="s">
        <v>12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9"/>
    </row>
    <row r="34" spans="1:14" ht="18.75" customHeight="1" x14ac:dyDescent="0.25">
      <c r="A34" s="110"/>
      <c r="B34" s="111" t="s">
        <v>2</v>
      </c>
      <c r="C34" s="112">
        <f>SUM(D34:J34)</f>
        <v>36447.699999999997</v>
      </c>
      <c r="D34" s="112">
        <f>SUM(D35)</f>
        <v>2200</v>
      </c>
      <c r="E34" s="112">
        <f t="shared" ref="E34:J34" si="15">SUM(E35)</f>
        <v>2120.1999999999998</v>
      </c>
      <c r="F34" s="112">
        <f t="shared" si="15"/>
        <v>6425.5</v>
      </c>
      <c r="G34" s="112">
        <f t="shared" si="15"/>
        <v>6425.5</v>
      </c>
      <c r="H34" s="112">
        <f t="shared" si="15"/>
        <v>6425.5</v>
      </c>
      <c r="I34" s="112">
        <f t="shared" si="15"/>
        <v>6425.5</v>
      </c>
      <c r="J34" s="112">
        <f t="shared" si="15"/>
        <v>6425.5</v>
      </c>
      <c r="K34" s="1"/>
    </row>
    <row r="35" spans="1:14" ht="11.25" customHeight="1" x14ac:dyDescent="0.25">
      <c r="A35" s="11"/>
      <c r="B35" s="16" t="s">
        <v>4</v>
      </c>
      <c r="C35" s="109">
        <f>SUM(D35:J35)</f>
        <v>36447.699999999997</v>
      </c>
      <c r="D35" s="109">
        <f>SUM(D38)</f>
        <v>2200</v>
      </c>
      <c r="E35" s="109">
        <f t="shared" ref="E35:J35" si="16">SUM(E38)</f>
        <v>2120.1999999999998</v>
      </c>
      <c r="F35" s="109">
        <f t="shared" si="16"/>
        <v>6425.5</v>
      </c>
      <c r="G35" s="109">
        <f t="shared" si="16"/>
        <v>6425.5</v>
      </c>
      <c r="H35" s="109">
        <f t="shared" si="16"/>
        <v>6425.5</v>
      </c>
      <c r="I35" s="109">
        <f t="shared" si="16"/>
        <v>6425.5</v>
      </c>
      <c r="J35" s="109">
        <f t="shared" si="16"/>
        <v>6425.5</v>
      </c>
      <c r="K35" s="1"/>
    </row>
    <row r="36" spans="1:14" ht="15" customHeight="1" x14ac:dyDescent="0.25">
      <c r="A36" s="149" t="s">
        <v>35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30"/>
    </row>
    <row r="37" spans="1:14" ht="15" customHeight="1" x14ac:dyDescent="0.25">
      <c r="A37" s="13"/>
      <c r="B37" s="15" t="s">
        <v>19</v>
      </c>
      <c r="C37" s="33">
        <f>SUM(D37:J37)</f>
        <v>37957.699999999997</v>
      </c>
      <c r="D37" s="33">
        <f>D38+D39</f>
        <v>3710</v>
      </c>
      <c r="E37" s="33">
        <f t="shared" ref="E37:J37" si="17">SUM(E38)</f>
        <v>2120.1999999999998</v>
      </c>
      <c r="F37" s="33">
        <f t="shared" si="17"/>
        <v>6425.5</v>
      </c>
      <c r="G37" s="33">
        <f t="shared" si="17"/>
        <v>6425.5</v>
      </c>
      <c r="H37" s="33">
        <f t="shared" si="17"/>
        <v>6425.5</v>
      </c>
      <c r="I37" s="33">
        <f t="shared" si="17"/>
        <v>6425.5</v>
      </c>
      <c r="J37" s="33">
        <f t="shared" si="17"/>
        <v>6425.5</v>
      </c>
      <c r="K37" s="125">
        <v>4</v>
      </c>
    </row>
    <row r="38" spans="1:14" x14ac:dyDescent="0.25">
      <c r="A38" s="49"/>
      <c r="B38" s="54" t="s">
        <v>4</v>
      </c>
      <c r="C38" s="60">
        <f>SUM(D38:J38)</f>
        <v>36447.699999999997</v>
      </c>
      <c r="D38" s="60">
        <v>2200</v>
      </c>
      <c r="E38" s="121">
        <v>2120.1999999999998</v>
      </c>
      <c r="F38" s="121">
        <v>6425.5</v>
      </c>
      <c r="G38" s="121">
        <f>SUM(F38)</f>
        <v>6425.5</v>
      </c>
      <c r="H38" s="121">
        <f>SUM(G38)</f>
        <v>6425.5</v>
      </c>
      <c r="I38" s="121">
        <f>SUM(H38)</f>
        <v>6425.5</v>
      </c>
      <c r="J38" s="121">
        <f>SUM(I38)</f>
        <v>6425.5</v>
      </c>
      <c r="K38" s="133"/>
    </row>
    <row r="39" spans="1:14" x14ac:dyDescent="0.25">
      <c r="A39" s="11"/>
      <c r="B39" s="36" t="s">
        <v>5</v>
      </c>
      <c r="C39" s="32">
        <f>D39+E39+F39+G39+H39+I39+J39</f>
        <v>1510</v>
      </c>
      <c r="D39" s="32">
        <v>1510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115"/>
    </row>
    <row r="40" spans="1:14" x14ac:dyDescent="0.25">
      <c r="A40" s="137" t="s">
        <v>13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9"/>
    </row>
    <row r="41" spans="1:14" ht="40.5" x14ac:dyDescent="0.25">
      <c r="A41" s="74"/>
      <c r="B41" s="73" t="s">
        <v>14</v>
      </c>
      <c r="C41" s="76">
        <f>SUM(D41:J41)</f>
        <v>142012</v>
      </c>
      <c r="D41" s="76">
        <f>SUM(D42)</f>
        <v>20011</v>
      </c>
      <c r="E41" s="76">
        <f t="shared" ref="E41:J41" si="18">SUM(E42)</f>
        <v>20686</v>
      </c>
      <c r="F41" s="76">
        <f t="shared" si="18"/>
        <v>20263</v>
      </c>
      <c r="G41" s="76">
        <f t="shared" si="18"/>
        <v>20263</v>
      </c>
      <c r="H41" s="76">
        <f t="shared" si="18"/>
        <v>20263</v>
      </c>
      <c r="I41" s="76">
        <f t="shared" si="18"/>
        <v>20263</v>
      </c>
      <c r="J41" s="76">
        <f t="shared" si="18"/>
        <v>20263</v>
      </c>
      <c r="K41" s="67"/>
    </row>
    <row r="42" spans="1:14" x14ac:dyDescent="0.25">
      <c r="A42" s="74"/>
      <c r="B42" s="70" t="s">
        <v>4</v>
      </c>
      <c r="C42" s="78">
        <f>SUM(D42:J42)</f>
        <v>142012</v>
      </c>
      <c r="D42" s="78">
        <f t="shared" ref="D42:J42" si="19">SUM(D45+D48+D51+D54)</f>
        <v>20011</v>
      </c>
      <c r="E42" s="78">
        <f t="shared" si="19"/>
        <v>20686</v>
      </c>
      <c r="F42" s="78">
        <f t="shared" si="19"/>
        <v>20263</v>
      </c>
      <c r="G42" s="78">
        <f t="shared" si="19"/>
        <v>20263</v>
      </c>
      <c r="H42" s="78">
        <f t="shared" si="19"/>
        <v>20263</v>
      </c>
      <c r="I42" s="78">
        <f t="shared" si="19"/>
        <v>20263</v>
      </c>
      <c r="J42" s="78">
        <f t="shared" si="19"/>
        <v>20263</v>
      </c>
      <c r="K42" s="1"/>
      <c r="M42" s="104"/>
      <c r="N42" s="104"/>
    </row>
    <row r="43" spans="1:14" ht="15" customHeight="1" x14ac:dyDescent="0.25">
      <c r="A43" s="149" t="s">
        <v>50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30"/>
      <c r="M43" s="3"/>
      <c r="N43" s="3"/>
    </row>
    <row r="44" spans="1:14" x14ac:dyDescent="0.25">
      <c r="A44" s="13"/>
      <c r="B44" s="15" t="s">
        <v>19</v>
      </c>
      <c r="C44" s="33">
        <f>SUM(D44:J44)</f>
        <v>90499.000000000015</v>
      </c>
      <c r="D44" s="33">
        <f t="shared" ref="D44:J44" si="20">SUM(D45)</f>
        <v>11900</v>
      </c>
      <c r="E44" s="33">
        <f t="shared" si="20"/>
        <v>13000</v>
      </c>
      <c r="F44" s="33">
        <f t="shared" si="20"/>
        <v>13119.8</v>
      </c>
      <c r="G44" s="33">
        <f t="shared" si="20"/>
        <v>13119.8</v>
      </c>
      <c r="H44" s="33">
        <f t="shared" si="20"/>
        <v>13119.8</v>
      </c>
      <c r="I44" s="33">
        <f t="shared" si="20"/>
        <v>13119.8</v>
      </c>
      <c r="J44" s="33">
        <f t="shared" si="20"/>
        <v>13119.8</v>
      </c>
      <c r="K44" s="125">
        <v>7</v>
      </c>
      <c r="M44" s="3"/>
      <c r="N44" s="3"/>
    </row>
    <row r="45" spans="1:14" x14ac:dyDescent="0.25">
      <c r="A45" s="11"/>
      <c r="B45" s="16" t="s">
        <v>4</v>
      </c>
      <c r="C45" s="40">
        <f>SUM(D45:J45)</f>
        <v>90499.000000000015</v>
      </c>
      <c r="D45" s="40">
        <v>11900</v>
      </c>
      <c r="E45" s="40">
        <v>13000</v>
      </c>
      <c r="F45" s="40">
        <v>13119.8</v>
      </c>
      <c r="G45" s="40">
        <f>SUM(F45)</f>
        <v>13119.8</v>
      </c>
      <c r="H45" s="40">
        <f>SUM(G45)</f>
        <v>13119.8</v>
      </c>
      <c r="I45" s="40">
        <f>SUM(H45)</f>
        <v>13119.8</v>
      </c>
      <c r="J45" s="40">
        <f>SUM(I45)</f>
        <v>13119.8</v>
      </c>
      <c r="K45" s="133"/>
      <c r="M45" s="3"/>
      <c r="N45" s="3"/>
    </row>
    <row r="46" spans="1:14" x14ac:dyDescent="0.25">
      <c r="A46" s="149" t="s">
        <v>51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30"/>
      <c r="M46" s="3"/>
      <c r="N46" s="3"/>
    </row>
    <row r="47" spans="1:14" x14ac:dyDescent="0.25">
      <c r="A47" s="13"/>
      <c r="B47" s="15" t="s">
        <v>19</v>
      </c>
      <c r="C47" s="33">
        <f>SUM(D47:J47)</f>
        <v>15548.600000000002</v>
      </c>
      <c r="D47" s="33">
        <f t="shared" ref="D47:J47" si="21">SUM(D48)</f>
        <v>2696.2</v>
      </c>
      <c r="E47" s="33">
        <f t="shared" si="21"/>
        <v>2056.4</v>
      </c>
      <c r="F47" s="33">
        <f t="shared" si="21"/>
        <v>2159.1999999999998</v>
      </c>
      <c r="G47" s="33">
        <f t="shared" si="21"/>
        <v>2159.1999999999998</v>
      </c>
      <c r="H47" s="33">
        <f t="shared" si="21"/>
        <v>2159.1999999999998</v>
      </c>
      <c r="I47" s="33">
        <f t="shared" si="21"/>
        <v>2159.1999999999998</v>
      </c>
      <c r="J47" s="33">
        <f t="shared" si="21"/>
        <v>2159.1999999999998</v>
      </c>
      <c r="K47" s="125">
        <v>9</v>
      </c>
      <c r="M47" s="3"/>
      <c r="N47" s="3"/>
    </row>
    <row r="48" spans="1:14" x14ac:dyDescent="0.25">
      <c r="A48" s="11"/>
      <c r="B48" s="16" t="s">
        <v>4</v>
      </c>
      <c r="C48" s="40">
        <f>SUM(D48:J48)</f>
        <v>15548.600000000002</v>
      </c>
      <c r="D48" s="40">
        <v>2696.2</v>
      </c>
      <c r="E48" s="40">
        <v>2056.4</v>
      </c>
      <c r="F48" s="40">
        <v>2159.1999999999998</v>
      </c>
      <c r="G48" s="40">
        <f>SUM(F48)</f>
        <v>2159.1999999999998</v>
      </c>
      <c r="H48" s="40">
        <f>SUM(G48)</f>
        <v>2159.1999999999998</v>
      </c>
      <c r="I48" s="40">
        <f>SUM(H48)</f>
        <v>2159.1999999999998</v>
      </c>
      <c r="J48" s="40">
        <f>SUM(I48)</f>
        <v>2159.1999999999998</v>
      </c>
      <c r="K48" s="133"/>
      <c r="M48" s="3"/>
      <c r="N48" s="3"/>
    </row>
    <row r="49" spans="1:14" x14ac:dyDescent="0.25">
      <c r="A49" s="149" t="s">
        <v>52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30"/>
      <c r="M49" s="3"/>
      <c r="N49" s="3"/>
    </row>
    <row r="50" spans="1:14" x14ac:dyDescent="0.25">
      <c r="A50" s="13"/>
      <c r="B50" s="15" t="s">
        <v>19</v>
      </c>
      <c r="C50" s="33">
        <f>SUM(D50:J50)</f>
        <v>15587.3</v>
      </c>
      <c r="D50" s="33">
        <f t="shared" ref="D50:J50" si="22">SUM(D51)</f>
        <v>1995</v>
      </c>
      <c r="E50" s="33">
        <f t="shared" si="22"/>
        <v>2594.8000000000002</v>
      </c>
      <c r="F50" s="33">
        <f t="shared" si="22"/>
        <v>2199.5</v>
      </c>
      <c r="G50" s="33">
        <f t="shared" si="22"/>
        <v>2199.5</v>
      </c>
      <c r="H50" s="33">
        <f t="shared" si="22"/>
        <v>2199.5</v>
      </c>
      <c r="I50" s="33">
        <f t="shared" si="22"/>
        <v>2199.5</v>
      </c>
      <c r="J50" s="33">
        <f t="shared" si="22"/>
        <v>2199.5</v>
      </c>
      <c r="K50" s="125">
        <v>14</v>
      </c>
      <c r="M50" s="3"/>
      <c r="N50" s="3"/>
    </row>
    <row r="51" spans="1:14" x14ac:dyDescent="0.25">
      <c r="A51" s="11"/>
      <c r="B51" s="16" t="s">
        <v>4</v>
      </c>
      <c r="C51" s="40">
        <f>SUM(D51:J51)</f>
        <v>15587.3</v>
      </c>
      <c r="D51" s="40">
        <v>1995</v>
      </c>
      <c r="E51" s="40">
        <v>2594.8000000000002</v>
      </c>
      <c r="F51" s="40">
        <v>2199.5</v>
      </c>
      <c r="G51" s="40">
        <f>SUM(F51)</f>
        <v>2199.5</v>
      </c>
      <c r="H51" s="40">
        <f>SUM(G51)</f>
        <v>2199.5</v>
      </c>
      <c r="I51" s="40">
        <f>SUM(H51)</f>
        <v>2199.5</v>
      </c>
      <c r="J51" s="40">
        <f>SUM(I51)</f>
        <v>2199.5</v>
      </c>
      <c r="K51" s="133"/>
      <c r="M51" s="3"/>
      <c r="N51" s="3"/>
    </row>
    <row r="52" spans="1:14" x14ac:dyDescent="0.25">
      <c r="A52" s="149" t="s">
        <v>53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30"/>
    </row>
    <row r="53" spans="1:14" x14ac:dyDescent="0.25">
      <c r="A53" s="13"/>
      <c r="B53" s="15" t="s">
        <v>40</v>
      </c>
      <c r="C53" s="33">
        <f>SUM(D53:J53)</f>
        <v>20377.099999999999</v>
      </c>
      <c r="D53" s="33">
        <f t="shared" ref="D53:J53" si="23">SUM(D54)</f>
        <v>3419.7999999999997</v>
      </c>
      <c r="E53" s="33">
        <f t="shared" si="23"/>
        <v>3034.8</v>
      </c>
      <c r="F53" s="33">
        <f>SUM(F54)</f>
        <v>2784.5</v>
      </c>
      <c r="G53" s="33">
        <f t="shared" si="23"/>
        <v>2784.5</v>
      </c>
      <c r="H53" s="33">
        <f t="shared" si="23"/>
        <v>2784.5</v>
      </c>
      <c r="I53" s="33">
        <f t="shared" si="23"/>
        <v>2784.5</v>
      </c>
      <c r="J53" s="33">
        <f t="shared" si="23"/>
        <v>2784.5</v>
      </c>
      <c r="K53" s="125" t="s">
        <v>96</v>
      </c>
    </row>
    <row r="54" spans="1:14" x14ac:dyDescent="0.25">
      <c r="A54" s="11"/>
      <c r="B54" s="16" t="s">
        <v>4</v>
      </c>
      <c r="C54" s="40">
        <f>SUM(D54:J54)</f>
        <v>20377.099999999999</v>
      </c>
      <c r="D54" s="40">
        <f t="shared" ref="D54:J54" si="24">SUM(D57+D60+D63+D66+D69+D72)</f>
        <v>3419.7999999999997</v>
      </c>
      <c r="E54" s="40">
        <f t="shared" si="24"/>
        <v>3034.8</v>
      </c>
      <c r="F54" s="40">
        <f t="shared" si="24"/>
        <v>2784.5</v>
      </c>
      <c r="G54" s="40">
        <f>SUM(G57+G60+G63+G66+G69+G72)</f>
        <v>2784.5</v>
      </c>
      <c r="H54" s="40">
        <f t="shared" si="24"/>
        <v>2784.5</v>
      </c>
      <c r="I54" s="40">
        <f t="shared" si="24"/>
        <v>2784.5</v>
      </c>
      <c r="J54" s="40">
        <f t="shared" si="24"/>
        <v>2784.5</v>
      </c>
      <c r="K54" s="133"/>
    </row>
    <row r="55" spans="1:14" x14ac:dyDescent="0.25">
      <c r="A55" s="143" t="s">
        <v>71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5"/>
    </row>
    <row r="56" spans="1:14" x14ac:dyDescent="0.25">
      <c r="A56" s="5"/>
      <c r="B56" s="51" t="s">
        <v>66</v>
      </c>
      <c r="C56" s="52">
        <f t="shared" ref="C56:J56" si="25">SUM(C57)</f>
        <v>1522.5</v>
      </c>
      <c r="D56" s="53">
        <f t="shared" si="25"/>
        <v>200</v>
      </c>
      <c r="E56" s="53">
        <f t="shared" si="25"/>
        <v>220</v>
      </c>
      <c r="F56" s="53">
        <f t="shared" si="25"/>
        <v>220.5</v>
      </c>
      <c r="G56" s="59">
        <f t="shared" si="25"/>
        <v>220.5</v>
      </c>
      <c r="H56" s="52">
        <f t="shared" si="25"/>
        <v>220.5</v>
      </c>
      <c r="I56" s="52">
        <f t="shared" si="25"/>
        <v>220.5</v>
      </c>
      <c r="J56" s="52">
        <f t="shared" si="25"/>
        <v>220.5</v>
      </c>
      <c r="K56" s="125">
        <v>15</v>
      </c>
    </row>
    <row r="57" spans="1:14" x14ac:dyDescent="0.25">
      <c r="A57" s="5"/>
      <c r="B57" s="16" t="s">
        <v>4</v>
      </c>
      <c r="C57" s="30">
        <f>SUM(D57:J57)</f>
        <v>1522.5</v>
      </c>
      <c r="D57" s="29">
        <v>200</v>
      </c>
      <c r="E57" s="32">
        <v>220</v>
      </c>
      <c r="F57" s="32">
        <v>220.5</v>
      </c>
      <c r="G57" s="32">
        <v>220.5</v>
      </c>
      <c r="H57" s="32">
        <f>SUM(G57)</f>
        <v>220.5</v>
      </c>
      <c r="I57" s="32">
        <f>SUM(H57)</f>
        <v>220.5</v>
      </c>
      <c r="J57" s="32">
        <f>SUM(I57)</f>
        <v>220.5</v>
      </c>
      <c r="K57" s="126"/>
    </row>
    <row r="58" spans="1:14" x14ac:dyDescent="0.25">
      <c r="A58" s="143" t="s">
        <v>90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5"/>
    </row>
    <row r="59" spans="1:14" x14ac:dyDescent="0.25">
      <c r="A59" s="5"/>
      <c r="B59" s="51" t="s">
        <v>66</v>
      </c>
      <c r="C59" s="52">
        <f>SUM(C60)</f>
        <v>871.30000000000007</v>
      </c>
      <c r="D59" s="52">
        <f>SUM(D60)</f>
        <v>674.3</v>
      </c>
      <c r="E59" s="52">
        <f t="shared" ref="E59:J59" si="26">SUM(E60)</f>
        <v>31.5</v>
      </c>
      <c r="F59" s="52">
        <f t="shared" si="26"/>
        <v>33.1</v>
      </c>
      <c r="G59" s="52">
        <f t="shared" si="26"/>
        <v>33.1</v>
      </c>
      <c r="H59" s="52">
        <f t="shared" si="26"/>
        <v>33.1</v>
      </c>
      <c r="I59" s="52">
        <f t="shared" si="26"/>
        <v>33.1</v>
      </c>
      <c r="J59" s="52">
        <f t="shared" si="26"/>
        <v>33.1</v>
      </c>
      <c r="K59" s="125">
        <v>5</v>
      </c>
    </row>
    <row r="60" spans="1:14" x14ac:dyDescent="0.25">
      <c r="A60" s="5"/>
      <c r="B60" s="16" t="s">
        <v>4</v>
      </c>
      <c r="C60" s="30">
        <f>SUM(D60:J60)</f>
        <v>871.30000000000007</v>
      </c>
      <c r="D60" s="30">
        <v>674.3</v>
      </c>
      <c r="E60" s="32">
        <v>31.5</v>
      </c>
      <c r="F60" s="32">
        <v>33.1</v>
      </c>
      <c r="G60" s="32">
        <v>33.1</v>
      </c>
      <c r="H60" s="32">
        <f>SUM(G60)</f>
        <v>33.1</v>
      </c>
      <c r="I60" s="32">
        <f>SUM(H60)</f>
        <v>33.1</v>
      </c>
      <c r="J60" s="32">
        <f>SUM(I60)</f>
        <v>33.1</v>
      </c>
      <c r="K60" s="126"/>
    </row>
    <row r="61" spans="1:14" x14ac:dyDescent="0.25">
      <c r="A61" s="143" t="s">
        <v>74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5"/>
    </row>
    <row r="62" spans="1:14" x14ac:dyDescent="0.25">
      <c r="A62" s="5"/>
      <c r="B62" s="51" t="s">
        <v>66</v>
      </c>
      <c r="C62" s="52">
        <f>SUM(C63)</f>
        <v>3781.5</v>
      </c>
      <c r="D62" s="53">
        <f>SUM(D63)</f>
        <v>500</v>
      </c>
      <c r="E62" s="53">
        <f t="shared" ref="E62:J62" si="27">SUM(E63)</f>
        <v>525</v>
      </c>
      <c r="F62" s="52">
        <f t="shared" si="27"/>
        <v>551.29999999999995</v>
      </c>
      <c r="G62" s="52">
        <f t="shared" si="27"/>
        <v>551.29999999999995</v>
      </c>
      <c r="H62" s="52">
        <f t="shared" si="27"/>
        <v>551.29999999999995</v>
      </c>
      <c r="I62" s="52">
        <f t="shared" si="27"/>
        <v>551.29999999999995</v>
      </c>
      <c r="J62" s="52">
        <f t="shared" si="27"/>
        <v>551.29999999999995</v>
      </c>
      <c r="K62" s="125">
        <v>11</v>
      </c>
    </row>
    <row r="63" spans="1:14" x14ac:dyDescent="0.25">
      <c r="A63" s="5"/>
      <c r="B63" s="16" t="s">
        <v>4</v>
      </c>
      <c r="C63" s="30">
        <f>SUM(D63:J63)</f>
        <v>3781.5</v>
      </c>
      <c r="D63" s="29">
        <v>500</v>
      </c>
      <c r="E63" s="32">
        <v>525</v>
      </c>
      <c r="F63" s="32">
        <v>551.29999999999995</v>
      </c>
      <c r="G63" s="32">
        <v>551.29999999999995</v>
      </c>
      <c r="H63" s="32">
        <f>SUM(G63)</f>
        <v>551.29999999999995</v>
      </c>
      <c r="I63" s="32">
        <f>SUM(H63)</f>
        <v>551.29999999999995</v>
      </c>
      <c r="J63" s="32">
        <f>SUM(I63)</f>
        <v>551.29999999999995</v>
      </c>
      <c r="K63" s="126"/>
    </row>
    <row r="64" spans="1:14" x14ac:dyDescent="0.25">
      <c r="A64" s="143" t="s">
        <v>72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5"/>
    </row>
    <row r="65" spans="1:12" x14ac:dyDescent="0.25">
      <c r="A65" s="5"/>
      <c r="B65" s="51" t="s">
        <v>66</v>
      </c>
      <c r="C65" s="59">
        <f>SUM(C66)</f>
        <v>589.90000000000009</v>
      </c>
      <c r="D65" s="59">
        <f>SUM(D66)</f>
        <v>130.4</v>
      </c>
      <c r="E65" s="59">
        <f t="shared" ref="E65:J65" si="28">SUM(E66)</f>
        <v>73.5</v>
      </c>
      <c r="F65" s="59">
        <f t="shared" si="28"/>
        <v>77.2</v>
      </c>
      <c r="G65" s="59">
        <f t="shared" si="28"/>
        <v>77.2</v>
      </c>
      <c r="H65" s="59">
        <f t="shared" si="28"/>
        <v>77.2</v>
      </c>
      <c r="I65" s="59">
        <f t="shared" si="28"/>
        <v>77.2</v>
      </c>
      <c r="J65" s="59">
        <f t="shared" si="28"/>
        <v>77.2</v>
      </c>
      <c r="K65" s="125">
        <v>13</v>
      </c>
    </row>
    <row r="66" spans="1:12" x14ac:dyDescent="0.25">
      <c r="A66" s="5"/>
      <c r="B66" s="16" t="s">
        <v>4</v>
      </c>
      <c r="C66" s="32">
        <f>SUM(D66:J66)</f>
        <v>589.90000000000009</v>
      </c>
      <c r="D66" s="32">
        <v>130.4</v>
      </c>
      <c r="E66" s="32">
        <v>73.5</v>
      </c>
      <c r="F66" s="32">
        <v>77.2</v>
      </c>
      <c r="G66" s="32">
        <v>77.2</v>
      </c>
      <c r="H66" s="32">
        <f>SUM(G66)</f>
        <v>77.2</v>
      </c>
      <c r="I66" s="32">
        <f>SUM(H66)</f>
        <v>77.2</v>
      </c>
      <c r="J66" s="32">
        <f>SUM(I66)</f>
        <v>77.2</v>
      </c>
      <c r="K66" s="126"/>
    </row>
    <row r="67" spans="1:12" x14ac:dyDescent="0.25">
      <c r="A67" s="143" t="s">
        <v>73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5"/>
    </row>
    <row r="68" spans="1:12" x14ac:dyDescent="0.25">
      <c r="A68" s="5"/>
      <c r="B68" s="51" t="s">
        <v>66</v>
      </c>
      <c r="C68" s="59">
        <f>SUM(C69)</f>
        <v>13111.8</v>
      </c>
      <c r="D68" s="59">
        <f>SUM(D69)</f>
        <v>1685.5</v>
      </c>
      <c r="E68" s="59">
        <f t="shared" ref="E68:J68" si="29">SUM(E69)</f>
        <v>2134.8000000000002</v>
      </c>
      <c r="F68" s="59">
        <f t="shared" si="29"/>
        <v>1858.3</v>
      </c>
      <c r="G68" s="59">
        <f t="shared" si="29"/>
        <v>1858.3</v>
      </c>
      <c r="H68" s="59">
        <f t="shared" si="29"/>
        <v>1858.3</v>
      </c>
      <c r="I68" s="59">
        <f t="shared" si="29"/>
        <v>1858.3</v>
      </c>
      <c r="J68" s="59">
        <f t="shared" si="29"/>
        <v>1858.3</v>
      </c>
      <c r="K68" s="125">
        <v>5</v>
      </c>
    </row>
    <row r="69" spans="1:12" x14ac:dyDescent="0.25">
      <c r="A69" s="5"/>
      <c r="B69" s="16" t="s">
        <v>4</v>
      </c>
      <c r="C69" s="32">
        <f>SUM(D69:J69)</f>
        <v>13111.8</v>
      </c>
      <c r="D69" s="32">
        <v>1685.5</v>
      </c>
      <c r="E69" s="32">
        <v>2134.8000000000002</v>
      </c>
      <c r="F69" s="32">
        <v>1858.3</v>
      </c>
      <c r="G69" s="32">
        <v>1858.3</v>
      </c>
      <c r="H69" s="32">
        <f>SUM(G69)</f>
        <v>1858.3</v>
      </c>
      <c r="I69" s="32">
        <f>SUM(H69)</f>
        <v>1858.3</v>
      </c>
      <c r="J69" s="32">
        <f>SUM(I69)</f>
        <v>1858.3</v>
      </c>
      <c r="K69" s="126"/>
    </row>
    <row r="70" spans="1:12" x14ac:dyDescent="0.25">
      <c r="A70" s="143" t="s">
        <v>89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5"/>
    </row>
    <row r="71" spans="1:12" x14ac:dyDescent="0.25">
      <c r="A71" s="5"/>
      <c r="B71" s="51" t="s">
        <v>66</v>
      </c>
      <c r="C71" s="52">
        <f>SUM(C72)</f>
        <v>500.10000000000014</v>
      </c>
      <c r="D71" s="53">
        <f>SUM(D72)</f>
        <v>229.6</v>
      </c>
      <c r="E71" s="53">
        <f t="shared" ref="E71:J71" si="30">SUM(E72)</f>
        <v>50</v>
      </c>
      <c r="F71" s="52">
        <f t="shared" si="30"/>
        <v>44.1</v>
      </c>
      <c r="G71" s="52">
        <f t="shared" si="30"/>
        <v>44.1</v>
      </c>
      <c r="H71" s="52">
        <f t="shared" si="30"/>
        <v>44.1</v>
      </c>
      <c r="I71" s="52">
        <f t="shared" si="30"/>
        <v>44.1</v>
      </c>
      <c r="J71" s="52">
        <f t="shared" si="30"/>
        <v>44.1</v>
      </c>
      <c r="K71" s="125">
        <v>12</v>
      </c>
    </row>
    <row r="72" spans="1:12" x14ac:dyDescent="0.25">
      <c r="A72" s="5"/>
      <c r="B72" s="16" t="s">
        <v>4</v>
      </c>
      <c r="C72" s="30">
        <f>SUM(D72:J72)</f>
        <v>500.10000000000014</v>
      </c>
      <c r="D72" s="29">
        <v>229.6</v>
      </c>
      <c r="E72" s="32">
        <v>50</v>
      </c>
      <c r="F72" s="32">
        <v>44.1</v>
      </c>
      <c r="G72" s="32">
        <v>44.1</v>
      </c>
      <c r="H72" s="32">
        <f>SUM(G72)</f>
        <v>44.1</v>
      </c>
      <c r="I72" s="32">
        <f>SUM(H72)</f>
        <v>44.1</v>
      </c>
      <c r="J72" s="32">
        <f>SUM(I72)</f>
        <v>44.1</v>
      </c>
      <c r="K72" s="126"/>
    </row>
    <row r="73" spans="1:12" ht="30.75" customHeight="1" x14ac:dyDescent="0.25">
      <c r="A73" s="140" t="s">
        <v>25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2"/>
    </row>
    <row r="74" spans="1:12" ht="27" x14ac:dyDescent="0.25">
      <c r="A74" s="74"/>
      <c r="B74" s="73" t="s">
        <v>36</v>
      </c>
      <c r="C74" s="79">
        <f>SUM(D74:J74)</f>
        <v>36693.9</v>
      </c>
      <c r="D74" s="79">
        <f>SUM(D75:D77)</f>
        <v>7547.4</v>
      </c>
      <c r="E74" s="79">
        <f t="shared" ref="E74:J74" si="31">SUM(E75:E77)</f>
        <v>6467.5</v>
      </c>
      <c r="F74" s="79">
        <f t="shared" si="31"/>
        <v>4535.8</v>
      </c>
      <c r="G74" s="79">
        <f t="shared" si="31"/>
        <v>4535.8</v>
      </c>
      <c r="H74" s="79">
        <f t="shared" si="31"/>
        <v>4535.8</v>
      </c>
      <c r="I74" s="79">
        <f t="shared" si="31"/>
        <v>4535.8</v>
      </c>
      <c r="J74" s="79">
        <f t="shared" si="31"/>
        <v>4535.8</v>
      </c>
      <c r="K74" s="80"/>
      <c r="L74" s="68"/>
    </row>
    <row r="75" spans="1:12" x14ac:dyDescent="0.25">
      <c r="A75" s="74"/>
      <c r="B75" s="70" t="s">
        <v>4</v>
      </c>
      <c r="C75" s="81">
        <f>SUM(D75:J75)</f>
        <v>33349.5</v>
      </c>
      <c r="D75" s="82">
        <f>SUM(D80+D99)</f>
        <v>4203</v>
      </c>
      <c r="E75" s="82">
        <f>SUM(E80+E99)</f>
        <v>6467.5</v>
      </c>
      <c r="F75" s="82">
        <f>F80+F99</f>
        <v>4535.8</v>
      </c>
      <c r="G75" s="82">
        <f>SUM(G80+G99)</f>
        <v>4535.8</v>
      </c>
      <c r="H75" s="82">
        <f>SUM(H80+H99)</f>
        <v>4535.8</v>
      </c>
      <c r="I75" s="82">
        <f>SUM(I80+I99)</f>
        <v>4535.8</v>
      </c>
      <c r="J75" s="82">
        <f>SUM(J80+J99)</f>
        <v>4535.8</v>
      </c>
      <c r="K75" s="83"/>
    </row>
    <row r="76" spans="1:12" x14ac:dyDescent="0.25">
      <c r="A76" s="74"/>
      <c r="B76" s="70" t="s">
        <v>5</v>
      </c>
      <c r="C76" s="81">
        <f>SUM(D76:J76)</f>
        <v>3344.4</v>
      </c>
      <c r="D76" s="82">
        <v>3344.4</v>
      </c>
      <c r="E76" s="82">
        <f t="shared" ref="E76:J76" si="32">SUM(E81)</f>
        <v>0</v>
      </c>
      <c r="F76" s="82">
        <f t="shared" si="32"/>
        <v>0</v>
      </c>
      <c r="G76" s="82">
        <f t="shared" si="32"/>
        <v>0</v>
      </c>
      <c r="H76" s="82">
        <f t="shared" si="32"/>
        <v>0</v>
      </c>
      <c r="I76" s="82">
        <f t="shared" si="32"/>
        <v>0</v>
      </c>
      <c r="J76" s="82">
        <f t="shared" si="32"/>
        <v>0</v>
      </c>
      <c r="K76" s="83"/>
    </row>
    <row r="77" spans="1:12" x14ac:dyDescent="0.25">
      <c r="A77" s="74"/>
      <c r="B77" s="70" t="s">
        <v>95</v>
      </c>
      <c r="C77" s="81">
        <f>SUM(D77:J77)</f>
        <v>0</v>
      </c>
      <c r="D77" s="82">
        <v>0</v>
      </c>
      <c r="E77" s="82">
        <f t="shared" ref="E77:J77" si="33">SUM(E82+E100)</f>
        <v>0</v>
      </c>
      <c r="F77" s="82">
        <f t="shared" si="33"/>
        <v>0</v>
      </c>
      <c r="G77" s="82">
        <f t="shared" si="33"/>
        <v>0</v>
      </c>
      <c r="H77" s="82">
        <f t="shared" si="33"/>
        <v>0</v>
      </c>
      <c r="I77" s="82">
        <f t="shared" si="33"/>
        <v>0</v>
      </c>
      <c r="J77" s="82">
        <f t="shared" si="33"/>
        <v>0</v>
      </c>
      <c r="K77" s="83"/>
    </row>
    <row r="78" spans="1:12" ht="15" customHeight="1" x14ac:dyDescent="0.25">
      <c r="A78" s="134" t="s">
        <v>10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6"/>
    </row>
    <row r="79" spans="1:12" ht="40.5" x14ac:dyDescent="0.25">
      <c r="A79" s="74"/>
      <c r="B79" s="73" t="s">
        <v>37</v>
      </c>
      <c r="C79" s="76">
        <f>C84+C88</f>
        <v>17187.400000000001</v>
      </c>
      <c r="D79" s="76">
        <f>SUM(D80:D82)</f>
        <v>3187.4</v>
      </c>
      <c r="E79" s="76">
        <f t="shared" ref="E79:J79" si="34">SUM(E80:E82)</f>
        <v>4000</v>
      </c>
      <c r="F79" s="76">
        <f t="shared" si="34"/>
        <v>2000</v>
      </c>
      <c r="G79" s="76">
        <f t="shared" si="34"/>
        <v>2000</v>
      </c>
      <c r="H79" s="76">
        <f t="shared" si="34"/>
        <v>2000</v>
      </c>
      <c r="I79" s="76">
        <f t="shared" si="34"/>
        <v>2000</v>
      </c>
      <c r="J79" s="76">
        <f t="shared" si="34"/>
        <v>2000</v>
      </c>
      <c r="K79" s="77"/>
    </row>
    <row r="80" spans="1:12" x14ac:dyDescent="0.25">
      <c r="A80" s="74"/>
      <c r="B80" s="70" t="s">
        <v>4</v>
      </c>
      <c r="C80" s="78">
        <f>SUM(D80:J80)</f>
        <v>14431</v>
      </c>
      <c r="D80" s="78">
        <v>431</v>
      </c>
      <c r="E80" s="78">
        <f t="shared" ref="E80:J80" si="35">SUM(E89)</f>
        <v>4000</v>
      </c>
      <c r="F80" s="78">
        <f t="shared" si="35"/>
        <v>2000</v>
      </c>
      <c r="G80" s="78">
        <f t="shared" si="35"/>
        <v>2000</v>
      </c>
      <c r="H80" s="78">
        <f t="shared" si="35"/>
        <v>2000</v>
      </c>
      <c r="I80" s="78">
        <f t="shared" si="35"/>
        <v>2000</v>
      </c>
      <c r="J80" s="78">
        <f t="shared" si="35"/>
        <v>2000</v>
      </c>
      <c r="K80" s="75"/>
    </row>
    <row r="81" spans="1:11" x14ac:dyDescent="0.25">
      <c r="A81" s="74"/>
      <c r="B81" s="70" t="s">
        <v>5</v>
      </c>
      <c r="C81" s="78">
        <f>C86+C90</f>
        <v>2756.4</v>
      </c>
      <c r="D81" s="78">
        <v>2756.4</v>
      </c>
      <c r="E81" s="78">
        <f t="shared" ref="E81:J81" si="36">SUM(E90)</f>
        <v>0</v>
      </c>
      <c r="F81" s="78">
        <f t="shared" si="36"/>
        <v>0</v>
      </c>
      <c r="G81" s="78">
        <f t="shared" si="36"/>
        <v>0</v>
      </c>
      <c r="H81" s="78">
        <f t="shared" si="36"/>
        <v>0</v>
      </c>
      <c r="I81" s="78">
        <f t="shared" si="36"/>
        <v>0</v>
      </c>
      <c r="J81" s="78">
        <f t="shared" si="36"/>
        <v>0</v>
      </c>
      <c r="K81" s="75"/>
    </row>
    <row r="82" spans="1:11" x14ac:dyDescent="0.25">
      <c r="A82" s="74"/>
      <c r="B82" s="70" t="s">
        <v>95</v>
      </c>
      <c r="C82" s="78">
        <f>SUM(D82:J82)</f>
        <v>0</v>
      </c>
      <c r="D82" s="78">
        <f>SUM(D91)</f>
        <v>0</v>
      </c>
      <c r="E82" s="78">
        <f t="shared" ref="E82:J82" si="37">SUM(E91)</f>
        <v>0</v>
      </c>
      <c r="F82" s="78">
        <f t="shared" si="37"/>
        <v>0</v>
      </c>
      <c r="G82" s="78">
        <f t="shared" si="37"/>
        <v>0</v>
      </c>
      <c r="H82" s="78">
        <f t="shared" si="37"/>
        <v>0</v>
      </c>
      <c r="I82" s="78">
        <f t="shared" si="37"/>
        <v>0</v>
      </c>
      <c r="J82" s="78">
        <f t="shared" si="37"/>
        <v>0</v>
      </c>
      <c r="K82" s="75"/>
    </row>
    <row r="83" spans="1:11" ht="18.75" customHeight="1" x14ac:dyDescent="0.25">
      <c r="A83" s="137" t="s">
        <v>11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9"/>
    </row>
    <row r="84" spans="1:11" ht="39" customHeight="1" x14ac:dyDescent="0.25">
      <c r="A84" s="11"/>
      <c r="B84" s="35" t="s">
        <v>24</v>
      </c>
      <c r="C84" s="118">
        <f>D84+E84+F84+G84+H84+I84+J84</f>
        <v>3187.4</v>
      </c>
      <c r="D84" s="120">
        <f>D85+D86</f>
        <v>3187.4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"/>
    </row>
    <row r="85" spans="1:11" ht="24" customHeight="1" x14ac:dyDescent="0.25">
      <c r="A85" s="11"/>
      <c r="B85" s="16" t="s">
        <v>4</v>
      </c>
      <c r="C85" s="119">
        <f>D85+E85+F85+G85+H85+I85+J85</f>
        <v>431</v>
      </c>
      <c r="D85" s="117">
        <v>431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"/>
    </row>
    <row r="86" spans="1:11" ht="26.25" customHeight="1" x14ac:dyDescent="0.25">
      <c r="A86" s="11"/>
      <c r="B86" s="36" t="s">
        <v>5</v>
      </c>
      <c r="C86" s="119">
        <f>D86+E86+F86+G86+H86+I86+J86</f>
        <v>2756.4</v>
      </c>
      <c r="D86" s="117">
        <v>2756.4</v>
      </c>
      <c r="E86" s="116"/>
      <c r="F86" s="116"/>
      <c r="G86" s="116"/>
      <c r="H86" s="116"/>
      <c r="I86" s="116"/>
      <c r="J86" s="116"/>
      <c r="K86" s="1"/>
    </row>
    <row r="87" spans="1:11" ht="15" customHeight="1" x14ac:dyDescent="0.25">
      <c r="A87" s="137" t="s">
        <v>12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9"/>
    </row>
    <row r="88" spans="1:11" x14ac:dyDescent="0.25">
      <c r="A88" s="11"/>
      <c r="B88" s="15" t="s">
        <v>38</v>
      </c>
      <c r="C88" s="41">
        <f>SUM(C89:C91)</f>
        <v>14000</v>
      </c>
      <c r="D88" s="41">
        <f>SUM(D89:D91)</f>
        <v>0</v>
      </c>
      <c r="E88" s="41">
        <f t="shared" ref="E88:J88" si="38">SUM(E89:E91)</f>
        <v>4000</v>
      </c>
      <c r="F88" s="41">
        <f t="shared" si="38"/>
        <v>2000</v>
      </c>
      <c r="G88" s="41">
        <f t="shared" si="38"/>
        <v>2000</v>
      </c>
      <c r="H88" s="41">
        <f t="shared" si="38"/>
        <v>2000</v>
      </c>
      <c r="I88" s="41">
        <f t="shared" si="38"/>
        <v>2000</v>
      </c>
      <c r="J88" s="41">
        <f t="shared" si="38"/>
        <v>2000</v>
      </c>
      <c r="K88" s="1"/>
    </row>
    <row r="89" spans="1:11" x14ac:dyDescent="0.25">
      <c r="A89" s="11"/>
      <c r="B89" s="16" t="s">
        <v>4</v>
      </c>
      <c r="C89" s="42">
        <f>SUM(D89:J89)</f>
        <v>14000</v>
      </c>
      <c r="D89" s="42">
        <v>0</v>
      </c>
      <c r="E89" s="42">
        <f t="shared" ref="E89:J89" si="39">SUM(E94)</f>
        <v>4000</v>
      </c>
      <c r="F89" s="42">
        <f t="shared" si="39"/>
        <v>2000</v>
      </c>
      <c r="G89" s="42">
        <f t="shared" si="39"/>
        <v>2000</v>
      </c>
      <c r="H89" s="42">
        <f t="shared" si="39"/>
        <v>2000</v>
      </c>
      <c r="I89" s="42">
        <f t="shared" si="39"/>
        <v>2000</v>
      </c>
      <c r="J89" s="42">
        <f t="shared" si="39"/>
        <v>2000</v>
      </c>
      <c r="K89" s="1"/>
    </row>
    <row r="90" spans="1:11" x14ac:dyDescent="0.25">
      <c r="A90" s="11"/>
      <c r="B90" s="36" t="s">
        <v>5</v>
      </c>
      <c r="C90" s="42">
        <f>SUM(D90:J90)</f>
        <v>0</v>
      </c>
      <c r="D90" s="42">
        <v>0</v>
      </c>
      <c r="E90" s="42">
        <f t="shared" ref="E90:J90" si="40">SUM(E95)</f>
        <v>0</v>
      </c>
      <c r="F90" s="42">
        <f t="shared" si="40"/>
        <v>0</v>
      </c>
      <c r="G90" s="42">
        <f t="shared" si="40"/>
        <v>0</v>
      </c>
      <c r="H90" s="42">
        <f t="shared" si="40"/>
        <v>0</v>
      </c>
      <c r="I90" s="42">
        <f t="shared" si="40"/>
        <v>0</v>
      </c>
      <c r="J90" s="42">
        <f t="shared" si="40"/>
        <v>0</v>
      </c>
      <c r="K90" s="1"/>
    </row>
    <row r="91" spans="1:11" x14ac:dyDescent="0.25">
      <c r="A91" s="11"/>
      <c r="B91" s="70" t="s">
        <v>95</v>
      </c>
      <c r="C91" s="42">
        <f>SUM(D91:J91)</f>
        <v>0</v>
      </c>
      <c r="D91" s="42">
        <f>SUM(D96)</f>
        <v>0</v>
      </c>
      <c r="E91" s="42">
        <f t="shared" ref="E91:J91" si="41">SUM(E96)</f>
        <v>0</v>
      </c>
      <c r="F91" s="42">
        <f t="shared" si="41"/>
        <v>0</v>
      </c>
      <c r="G91" s="42">
        <f t="shared" si="41"/>
        <v>0</v>
      </c>
      <c r="H91" s="42">
        <f t="shared" si="41"/>
        <v>0</v>
      </c>
      <c r="I91" s="42">
        <f t="shared" si="41"/>
        <v>0</v>
      </c>
      <c r="J91" s="42">
        <f t="shared" si="41"/>
        <v>0</v>
      </c>
      <c r="K91" s="14"/>
    </row>
    <row r="92" spans="1:11" ht="40.5" customHeight="1" x14ac:dyDescent="0.25">
      <c r="A92" s="149" t="s">
        <v>54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30"/>
    </row>
    <row r="93" spans="1:11" x14ac:dyDescent="0.25">
      <c r="A93" s="13"/>
      <c r="B93" s="15" t="s">
        <v>19</v>
      </c>
      <c r="C93" s="38">
        <f>SUM(C94:C96)</f>
        <v>17187.400000000001</v>
      </c>
      <c r="D93" s="38">
        <f>SUM(D94:D96)</f>
        <v>3187.4</v>
      </c>
      <c r="E93" s="38">
        <f t="shared" ref="E93:J93" si="42">SUM(E94:E96)</f>
        <v>4000</v>
      </c>
      <c r="F93" s="38">
        <f t="shared" si="42"/>
        <v>2000</v>
      </c>
      <c r="G93" s="38">
        <f t="shared" si="42"/>
        <v>2000</v>
      </c>
      <c r="H93" s="38">
        <f t="shared" si="42"/>
        <v>2000</v>
      </c>
      <c r="I93" s="38">
        <f t="shared" si="42"/>
        <v>2000</v>
      </c>
      <c r="J93" s="38">
        <f t="shared" si="42"/>
        <v>2000</v>
      </c>
      <c r="K93" s="125">
        <v>27</v>
      </c>
    </row>
    <row r="94" spans="1:11" x14ac:dyDescent="0.25">
      <c r="A94" s="11"/>
      <c r="B94" s="16" t="s">
        <v>4</v>
      </c>
      <c r="C94" s="46">
        <f>SUM(D94:J94)</f>
        <v>14431</v>
      </c>
      <c r="D94" s="46">
        <v>431</v>
      </c>
      <c r="E94" s="46">
        <v>4000</v>
      </c>
      <c r="F94" s="40">
        <v>2000</v>
      </c>
      <c r="G94" s="40">
        <f t="shared" ref="G94:J95" si="43">SUM(F94)</f>
        <v>2000</v>
      </c>
      <c r="H94" s="40">
        <f t="shared" si="43"/>
        <v>2000</v>
      </c>
      <c r="I94" s="40">
        <f t="shared" si="43"/>
        <v>2000</v>
      </c>
      <c r="J94" s="40">
        <f t="shared" si="43"/>
        <v>2000</v>
      </c>
      <c r="K94" s="133"/>
    </row>
    <row r="95" spans="1:11" x14ac:dyDescent="0.25">
      <c r="A95" s="11"/>
      <c r="B95" s="16" t="s">
        <v>5</v>
      </c>
      <c r="C95" s="46">
        <f>SUM(D95:J95)</f>
        <v>2756.4</v>
      </c>
      <c r="D95" s="46">
        <v>2756.4</v>
      </c>
      <c r="E95" s="46">
        <v>0</v>
      </c>
      <c r="F95" s="40">
        <f>SUM(E95*1.05)</f>
        <v>0</v>
      </c>
      <c r="G95" s="40">
        <f t="shared" si="43"/>
        <v>0</v>
      </c>
      <c r="H95" s="40">
        <f t="shared" si="43"/>
        <v>0</v>
      </c>
      <c r="I95" s="40">
        <f t="shared" si="43"/>
        <v>0</v>
      </c>
      <c r="J95" s="40">
        <f t="shared" si="43"/>
        <v>0</v>
      </c>
      <c r="K95" s="133"/>
    </row>
    <row r="96" spans="1:11" x14ac:dyDescent="0.25">
      <c r="A96" s="11"/>
      <c r="B96" s="70" t="s">
        <v>95</v>
      </c>
      <c r="C96" s="46">
        <f>SUM(D96:J96)</f>
        <v>0</v>
      </c>
      <c r="D96" s="46">
        <v>0</v>
      </c>
      <c r="E96" s="46">
        <v>0</v>
      </c>
      <c r="F96" s="40">
        <v>0</v>
      </c>
      <c r="G96" s="40">
        <f>SUM(F96)</f>
        <v>0</v>
      </c>
      <c r="H96" s="40">
        <f>SUM(G96)</f>
        <v>0</v>
      </c>
      <c r="I96" s="40">
        <f>SUM(H96)</f>
        <v>0</v>
      </c>
      <c r="J96" s="40">
        <f>SUM(I96)</f>
        <v>0</v>
      </c>
      <c r="K96" s="126"/>
    </row>
    <row r="97" spans="1:11" ht="17.25" customHeight="1" x14ac:dyDescent="0.25">
      <c r="A97" s="134" t="s">
        <v>13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6"/>
    </row>
    <row r="98" spans="1:11" ht="37.5" customHeight="1" x14ac:dyDescent="0.25">
      <c r="A98" s="74"/>
      <c r="B98" s="73" t="s">
        <v>14</v>
      </c>
      <c r="C98" s="84">
        <f>SUM(D98:J98)</f>
        <v>19506.499999999996</v>
      </c>
      <c r="D98" s="84">
        <f>SUM(D99:D100)</f>
        <v>4360</v>
      </c>
      <c r="E98" s="84">
        <f t="shared" ref="E98:J98" si="44">SUM(E99:E100)</f>
        <v>2467.5</v>
      </c>
      <c r="F98" s="84">
        <f t="shared" si="44"/>
        <v>2535.8000000000002</v>
      </c>
      <c r="G98" s="84">
        <f t="shared" si="44"/>
        <v>2535.8000000000002</v>
      </c>
      <c r="H98" s="84">
        <f t="shared" si="44"/>
        <v>2535.8000000000002</v>
      </c>
      <c r="I98" s="84">
        <f t="shared" si="44"/>
        <v>2535.8000000000002</v>
      </c>
      <c r="J98" s="84">
        <f t="shared" si="44"/>
        <v>2535.8000000000002</v>
      </c>
      <c r="K98" s="83"/>
    </row>
    <row r="99" spans="1:11" x14ac:dyDescent="0.25">
      <c r="A99" s="74"/>
      <c r="B99" s="70" t="s">
        <v>4</v>
      </c>
      <c r="C99" s="82">
        <f>SUM(D99:J99)</f>
        <v>18918.499999999996</v>
      </c>
      <c r="D99" s="82">
        <f t="shared" ref="D99:J99" si="45">SUM(D103+D111+D115+D118)</f>
        <v>3772</v>
      </c>
      <c r="E99" s="82">
        <f t="shared" si="45"/>
        <v>2467.5</v>
      </c>
      <c r="F99" s="82">
        <f t="shared" si="45"/>
        <v>2535.8000000000002</v>
      </c>
      <c r="G99" s="82">
        <f t="shared" si="45"/>
        <v>2535.8000000000002</v>
      </c>
      <c r="H99" s="82">
        <f t="shared" si="45"/>
        <v>2535.8000000000002</v>
      </c>
      <c r="I99" s="82">
        <f t="shared" si="45"/>
        <v>2535.8000000000002</v>
      </c>
      <c r="J99" s="82">
        <f t="shared" si="45"/>
        <v>2535.8000000000002</v>
      </c>
      <c r="K99" s="83"/>
    </row>
    <row r="100" spans="1:11" x14ac:dyDescent="0.25">
      <c r="A100" s="74"/>
      <c r="B100" s="95" t="s">
        <v>5</v>
      </c>
      <c r="C100" s="82">
        <f>SUM(D100:J100)</f>
        <v>588</v>
      </c>
      <c r="D100" s="82">
        <v>588</v>
      </c>
      <c r="E100" s="82">
        <f t="shared" ref="E100:J100" si="46">SUM(E104+E112)</f>
        <v>0</v>
      </c>
      <c r="F100" s="82">
        <f t="shared" si="46"/>
        <v>0</v>
      </c>
      <c r="G100" s="82">
        <f t="shared" si="46"/>
        <v>0</v>
      </c>
      <c r="H100" s="82">
        <f t="shared" si="46"/>
        <v>0</v>
      </c>
      <c r="I100" s="82">
        <f t="shared" si="46"/>
        <v>0</v>
      </c>
      <c r="J100" s="82">
        <f t="shared" si="46"/>
        <v>0</v>
      </c>
      <c r="K100" s="83"/>
    </row>
    <row r="101" spans="1:11" ht="31.5" customHeight="1" x14ac:dyDescent="0.25">
      <c r="A101" s="149" t="s">
        <v>77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30"/>
    </row>
    <row r="102" spans="1:11" x14ac:dyDescent="0.25">
      <c r="A102" s="11"/>
      <c r="B102" s="15" t="s">
        <v>78</v>
      </c>
      <c r="C102" s="33">
        <f>SUM(D102:J102)</f>
        <v>3794.0000000000009</v>
      </c>
      <c r="D102" s="38">
        <f t="shared" ref="D102:J102" si="47">SUM(D103:D104)</f>
        <v>1200</v>
      </c>
      <c r="E102" s="38">
        <f t="shared" si="47"/>
        <v>415</v>
      </c>
      <c r="F102" s="38">
        <f t="shared" si="47"/>
        <v>435.8</v>
      </c>
      <c r="G102" s="38">
        <f t="shared" si="47"/>
        <v>435.8</v>
      </c>
      <c r="H102" s="38">
        <f t="shared" si="47"/>
        <v>435.8</v>
      </c>
      <c r="I102" s="38">
        <f t="shared" si="47"/>
        <v>435.8</v>
      </c>
      <c r="J102" s="38">
        <f t="shared" si="47"/>
        <v>435.8</v>
      </c>
      <c r="K102" s="155" t="s">
        <v>97</v>
      </c>
    </row>
    <row r="103" spans="1:11" x14ac:dyDescent="0.25">
      <c r="A103" s="11"/>
      <c r="B103" s="16" t="s">
        <v>4</v>
      </c>
      <c r="C103" s="32">
        <f>SUM(D103:J103)</f>
        <v>3794.0000000000009</v>
      </c>
      <c r="D103" s="39">
        <f>SUM(D108)</f>
        <v>1200</v>
      </c>
      <c r="E103" s="39">
        <f t="shared" ref="E103:J103" si="48">SUM(E108)</f>
        <v>415</v>
      </c>
      <c r="F103" s="39">
        <f t="shared" si="48"/>
        <v>435.8</v>
      </c>
      <c r="G103" s="39">
        <f t="shared" si="48"/>
        <v>435.8</v>
      </c>
      <c r="H103" s="39">
        <f t="shared" si="48"/>
        <v>435.8</v>
      </c>
      <c r="I103" s="39">
        <f t="shared" si="48"/>
        <v>435.8</v>
      </c>
      <c r="J103" s="39">
        <f t="shared" si="48"/>
        <v>435.8</v>
      </c>
      <c r="K103" s="156"/>
    </row>
    <row r="104" spans="1:11" x14ac:dyDescent="0.25">
      <c r="A104" s="11"/>
      <c r="B104" s="16" t="s">
        <v>5</v>
      </c>
      <c r="C104" s="32">
        <f>SUM(D104:J104)</f>
        <v>0</v>
      </c>
      <c r="D104" s="39">
        <f>SUM(D105)</f>
        <v>0</v>
      </c>
      <c r="E104" s="39">
        <f t="shared" ref="E104:J104" si="49">SUM(E105)</f>
        <v>0</v>
      </c>
      <c r="F104" s="39">
        <f t="shared" si="49"/>
        <v>0</v>
      </c>
      <c r="G104" s="39">
        <f t="shared" si="49"/>
        <v>0</v>
      </c>
      <c r="H104" s="39">
        <f t="shared" si="49"/>
        <v>0</v>
      </c>
      <c r="I104" s="39">
        <f t="shared" si="49"/>
        <v>0</v>
      </c>
      <c r="J104" s="39">
        <f t="shared" si="49"/>
        <v>0</v>
      </c>
      <c r="K104" s="157"/>
    </row>
    <row r="105" spans="1:11" x14ac:dyDescent="0.25">
      <c r="A105" s="5"/>
      <c r="B105" s="70" t="s">
        <v>95</v>
      </c>
      <c r="C105" s="32">
        <f>SUM(D105:J105)</f>
        <v>0</v>
      </c>
      <c r="D105" s="58">
        <v>0</v>
      </c>
      <c r="E105" s="32">
        <v>0</v>
      </c>
      <c r="F105" s="32">
        <v>0</v>
      </c>
      <c r="G105" s="40">
        <f>SUM(F105)</f>
        <v>0</v>
      </c>
      <c r="H105" s="40">
        <f>SUM(G105)</f>
        <v>0</v>
      </c>
      <c r="I105" s="40">
        <f>SUM(H105)</f>
        <v>0</v>
      </c>
      <c r="J105" s="40">
        <f>SUM(I105)</f>
        <v>0</v>
      </c>
      <c r="K105" s="64"/>
    </row>
    <row r="106" spans="1:11" x14ac:dyDescent="0.25">
      <c r="A106" s="143" t="s">
        <v>79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5"/>
    </row>
    <row r="107" spans="1:11" x14ac:dyDescent="0.25">
      <c r="A107" s="5"/>
      <c r="B107" s="51" t="s">
        <v>66</v>
      </c>
      <c r="C107" s="59">
        <f t="shared" ref="C107:J107" si="50">SUM(C108)</f>
        <v>3794.0000000000009</v>
      </c>
      <c r="D107" s="59">
        <f t="shared" si="50"/>
        <v>1200</v>
      </c>
      <c r="E107" s="59">
        <f t="shared" si="50"/>
        <v>415</v>
      </c>
      <c r="F107" s="59">
        <f t="shared" si="50"/>
        <v>435.8</v>
      </c>
      <c r="G107" s="59">
        <f t="shared" si="50"/>
        <v>435.8</v>
      </c>
      <c r="H107" s="59">
        <f t="shared" si="50"/>
        <v>435.8</v>
      </c>
      <c r="I107" s="59">
        <f t="shared" si="50"/>
        <v>435.8</v>
      </c>
      <c r="J107" s="59">
        <f t="shared" si="50"/>
        <v>435.8</v>
      </c>
      <c r="K107" s="125"/>
    </row>
    <row r="108" spans="1:11" x14ac:dyDescent="0.25">
      <c r="A108" s="5"/>
      <c r="B108" s="16" t="s">
        <v>4</v>
      </c>
      <c r="C108" s="32">
        <f>SUM(D108:J108)</f>
        <v>3794.0000000000009</v>
      </c>
      <c r="D108" s="32">
        <v>1200</v>
      </c>
      <c r="E108" s="32">
        <v>415</v>
      </c>
      <c r="F108" s="32">
        <v>435.8</v>
      </c>
      <c r="G108" s="32">
        <f>SUM(F108)</f>
        <v>435.8</v>
      </c>
      <c r="H108" s="32">
        <f>SUM(G108)</f>
        <v>435.8</v>
      </c>
      <c r="I108" s="32">
        <f>SUM(H108)</f>
        <v>435.8</v>
      </c>
      <c r="J108" s="32">
        <f>SUM(I108)</f>
        <v>435.8</v>
      </c>
      <c r="K108" s="126"/>
    </row>
    <row r="109" spans="1:11" ht="28.5" customHeight="1" x14ac:dyDescent="0.25">
      <c r="A109" s="149" t="s">
        <v>65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30"/>
    </row>
    <row r="110" spans="1:11" x14ac:dyDescent="0.25">
      <c r="A110" s="11"/>
      <c r="B110" s="15" t="s">
        <v>15</v>
      </c>
      <c r="C110" s="38">
        <f>D110+E110+F110+G110+H110+I110+J110</f>
        <v>15230</v>
      </c>
      <c r="D110" s="38">
        <f>SUM(D111:D112)</f>
        <v>2730</v>
      </c>
      <c r="E110" s="38">
        <f t="shared" ref="E110:J110" si="51">SUM(E111:E112)</f>
        <v>2000</v>
      </c>
      <c r="F110" s="38">
        <f t="shared" si="51"/>
        <v>2100</v>
      </c>
      <c r="G110" s="38">
        <f t="shared" si="51"/>
        <v>2100</v>
      </c>
      <c r="H110" s="38">
        <f t="shared" si="51"/>
        <v>2100</v>
      </c>
      <c r="I110" s="38">
        <f t="shared" si="51"/>
        <v>2100</v>
      </c>
      <c r="J110" s="38">
        <f t="shared" si="51"/>
        <v>2100</v>
      </c>
      <c r="K110" s="155">
        <v>26</v>
      </c>
    </row>
    <row r="111" spans="1:11" x14ac:dyDescent="0.25">
      <c r="A111" s="11"/>
      <c r="B111" s="16" t="s">
        <v>4</v>
      </c>
      <c r="C111" s="39">
        <f>D111+E111+2100*5</f>
        <v>14642</v>
      </c>
      <c r="D111" s="39">
        <v>2142</v>
      </c>
      <c r="E111" s="39">
        <v>2000</v>
      </c>
      <c r="F111" s="32">
        <v>2100</v>
      </c>
      <c r="G111" s="40">
        <f t="shared" ref="G111:J112" si="52">SUM(F111)</f>
        <v>2100</v>
      </c>
      <c r="H111" s="40">
        <f t="shared" si="52"/>
        <v>2100</v>
      </c>
      <c r="I111" s="40">
        <f t="shared" si="52"/>
        <v>2100</v>
      </c>
      <c r="J111" s="40">
        <f t="shared" si="52"/>
        <v>2100</v>
      </c>
      <c r="K111" s="156"/>
    </row>
    <row r="112" spans="1:11" x14ac:dyDescent="0.25">
      <c r="A112" s="11"/>
      <c r="B112" s="16" t="s">
        <v>5</v>
      </c>
      <c r="C112" s="39">
        <f>D112+E112</f>
        <v>588</v>
      </c>
      <c r="D112" s="39">
        <v>588</v>
      </c>
      <c r="E112" s="39">
        <v>0</v>
      </c>
      <c r="F112" s="32">
        <v>0</v>
      </c>
      <c r="G112" s="40">
        <v>0</v>
      </c>
      <c r="H112" s="40">
        <f t="shared" si="52"/>
        <v>0</v>
      </c>
      <c r="I112" s="40">
        <f t="shared" si="52"/>
        <v>0</v>
      </c>
      <c r="J112" s="40">
        <f t="shared" si="52"/>
        <v>0</v>
      </c>
      <c r="K112" s="157"/>
    </row>
    <row r="113" spans="1:11" x14ac:dyDescent="0.25">
      <c r="A113" s="149" t="s">
        <v>55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30"/>
    </row>
    <row r="114" spans="1:11" x14ac:dyDescent="0.25">
      <c r="A114" s="11"/>
      <c r="B114" s="15" t="s">
        <v>15</v>
      </c>
      <c r="C114" s="43">
        <f>SUM(D114:J114)</f>
        <v>380</v>
      </c>
      <c r="D114" s="41">
        <f>SUM(D115)</f>
        <v>380</v>
      </c>
      <c r="E114" s="41">
        <f t="shared" ref="E114:J114" si="53">SUM(E115)</f>
        <v>0</v>
      </c>
      <c r="F114" s="41">
        <f t="shared" si="53"/>
        <v>0</v>
      </c>
      <c r="G114" s="41">
        <f t="shared" si="53"/>
        <v>0</v>
      </c>
      <c r="H114" s="41">
        <f t="shared" si="53"/>
        <v>0</v>
      </c>
      <c r="I114" s="41">
        <f t="shared" si="53"/>
        <v>0</v>
      </c>
      <c r="J114" s="41">
        <f t="shared" si="53"/>
        <v>0</v>
      </c>
      <c r="K114" s="155">
        <v>28</v>
      </c>
    </row>
    <row r="115" spans="1:11" x14ac:dyDescent="0.25">
      <c r="A115" s="11"/>
      <c r="B115" s="16" t="s">
        <v>4</v>
      </c>
      <c r="C115" s="44">
        <f>SUM(D115:J115)</f>
        <v>380</v>
      </c>
      <c r="D115" s="42">
        <v>380</v>
      </c>
      <c r="E115" s="42">
        <v>0</v>
      </c>
      <c r="F115" s="40">
        <v>0</v>
      </c>
      <c r="G115" s="40">
        <f>SUM(F115)</f>
        <v>0</v>
      </c>
      <c r="H115" s="40">
        <f>SUM(G115)</f>
        <v>0</v>
      </c>
      <c r="I115" s="40">
        <f>SUM(H115)</f>
        <v>0</v>
      </c>
      <c r="J115" s="40">
        <f>SUM(I115)</f>
        <v>0</v>
      </c>
      <c r="K115" s="156"/>
    </row>
    <row r="116" spans="1:11" x14ac:dyDescent="0.25">
      <c r="A116" s="149" t="s">
        <v>56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30"/>
    </row>
    <row r="117" spans="1:11" x14ac:dyDescent="0.25">
      <c r="A117" s="11"/>
      <c r="B117" s="15" t="s">
        <v>15</v>
      </c>
      <c r="C117" s="43">
        <f>SUM(D117:J117)</f>
        <v>102.5</v>
      </c>
      <c r="D117" s="41">
        <f>SUM(D118)</f>
        <v>50</v>
      </c>
      <c r="E117" s="41">
        <f t="shared" ref="E117:J117" si="54">SUM(E118)</f>
        <v>52.5</v>
      </c>
      <c r="F117" s="41">
        <f t="shared" si="54"/>
        <v>0</v>
      </c>
      <c r="G117" s="41">
        <f t="shared" si="54"/>
        <v>0</v>
      </c>
      <c r="H117" s="41">
        <f t="shared" si="54"/>
        <v>0</v>
      </c>
      <c r="I117" s="41">
        <f t="shared" si="54"/>
        <v>0</v>
      </c>
      <c r="J117" s="41">
        <f t="shared" si="54"/>
        <v>0</v>
      </c>
      <c r="K117" s="155">
        <v>29</v>
      </c>
    </row>
    <row r="118" spans="1:11" x14ac:dyDescent="0.25">
      <c r="A118" s="11"/>
      <c r="B118" s="16" t="s">
        <v>4</v>
      </c>
      <c r="C118" s="44">
        <f>SUM(D118:J118)</f>
        <v>102.5</v>
      </c>
      <c r="D118" s="42">
        <v>50</v>
      </c>
      <c r="E118" s="42">
        <v>52.5</v>
      </c>
      <c r="F118" s="40">
        <v>0</v>
      </c>
      <c r="G118" s="40">
        <f>SUM(F118)</f>
        <v>0</v>
      </c>
      <c r="H118" s="40">
        <f>SUM(G118)</f>
        <v>0</v>
      </c>
      <c r="I118" s="40">
        <f>SUM(H118)</f>
        <v>0</v>
      </c>
      <c r="J118" s="40">
        <f>SUM(I118)</f>
        <v>0</v>
      </c>
      <c r="K118" s="156"/>
    </row>
    <row r="119" spans="1:11" ht="14.25" customHeight="1" x14ac:dyDescent="0.25">
      <c r="A119" s="140" t="s">
        <v>21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2"/>
    </row>
    <row r="120" spans="1:11" ht="27" x14ac:dyDescent="0.25">
      <c r="A120" s="74"/>
      <c r="B120" s="73" t="s">
        <v>41</v>
      </c>
      <c r="C120" s="76">
        <f>SUM(C121:C121)</f>
        <v>2706.9999999999995</v>
      </c>
      <c r="D120" s="76">
        <f>SUM(D121)</f>
        <v>1513</v>
      </c>
      <c r="E120" s="76">
        <f t="shared" ref="E120:J120" si="55">SUM(E121)</f>
        <v>191</v>
      </c>
      <c r="F120" s="76">
        <f t="shared" si="55"/>
        <v>200.6</v>
      </c>
      <c r="G120" s="76">
        <f t="shared" si="55"/>
        <v>200.6</v>
      </c>
      <c r="H120" s="76">
        <f t="shared" si="55"/>
        <v>200.6</v>
      </c>
      <c r="I120" s="76">
        <f t="shared" si="55"/>
        <v>200.6</v>
      </c>
      <c r="J120" s="76">
        <f t="shared" si="55"/>
        <v>200.6</v>
      </c>
      <c r="K120" s="93"/>
    </row>
    <row r="121" spans="1:11" x14ac:dyDescent="0.25">
      <c r="A121" s="74"/>
      <c r="B121" s="70" t="s">
        <v>4</v>
      </c>
      <c r="C121" s="71">
        <f>SUM(D121:J121)</f>
        <v>2706.9999999999995</v>
      </c>
      <c r="D121" s="71">
        <f>SUM(D133)</f>
        <v>1513</v>
      </c>
      <c r="E121" s="71">
        <f t="shared" ref="E121:J121" si="56">SUM(E133)</f>
        <v>191</v>
      </c>
      <c r="F121" s="71">
        <f t="shared" si="56"/>
        <v>200.6</v>
      </c>
      <c r="G121" s="71">
        <f t="shared" si="56"/>
        <v>200.6</v>
      </c>
      <c r="H121" s="71">
        <f t="shared" si="56"/>
        <v>200.6</v>
      </c>
      <c r="I121" s="71">
        <f t="shared" si="56"/>
        <v>200.6</v>
      </c>
      <c r="J121" s="71">
        <f t="shared" si="56"/>
        <v>200.6</v>
      </c>
      <c r="K121" s="75"/>
    </row>
    <row r="122" spans="1:11" ht="15" customHeight="1" x14ac:dyDescent="0.25">
      <c r="A122" s="134" t="s">
        <v>10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6"/>
    </row>
    <row r="123" spans="1:11" ht="40.5" x14ac:dyDescent="0.25">
      <c r="A123" s="74"/>
      <c r="B123" s="73" t="s">
        <v>37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6">
        <v>0</v>
      </c>
      <c r="J123" s="86">
        <v>0</v>
      </c>
      <c r="K123" s="87"/>
    </row>
    <row r="124" spans="1:11" x14ac:dyDescent="0.25">
      <c r="A124" s="74"/>
      <c r="B124" s="70" t="s">
        <v>4</v>
      </c>
      <c r="C124" s="88">
        <v>0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  <c r="I124" s="88">
        <v>0</v>
      </c>
      <c r="J124" s="88">
        <v>0</v>
      </c>
      <c r="K124" s="75"/>
    </row>
    <row r="125" spans="1:11" ht="15" customHeight="1" x14ac:dyDescent="0.25">
      <c r="A125" s="137" t="s">
        <v>11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9"/>
    </row>
    <row r="126" spans="1:11" ht="51" customHeight="1" x14ac:dyDescent="0.25">
      <c r="A126" s="11"/>
      <c r="B126" s="15" t="s">
        <v>39</v>
      </c>
      <c r="C126" s="26">
        <f>SUM(C127)</f>
        <v>0</v>
      </c>
      <c r="D126" s="26">
        <f t="shared" ref="D126:J126" si="57">SUM(D127)</f>
        <v>0</v>
      </c>
      <c r="E126" s="26">
        <f t="shared" si="57"/>
        <v>0</v>
      </c>
      <c r="F126" s="26">
        <f t="shared" si="57"/>
        <v>0</v>
      </c>
      <c r="G126" s="26">
        <f t="shared" si="57"/>
        <v>0</v>
      </c>
      <c r="H126" s="26">
        <f t="shared" si="57"/>
        <v>0</v>
      </c>
      <c r="I126" s="26">
        <f t="shared" si="57"/>
        <v>0</v>
      </c>
      <c r="J126" s="26">
        <f t="shared" si="57"/>
        <v>0</v>
      </c>
      <c r="K126" s="12"/>
    </row>
    <row r="127" spans="1:11" x14ac:dyDescent="0.25">
      <c r="A127" s="11"/>
      <c r="B127" s="22" t="s">
        <v>4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6"/>
    </row>
    <row r="128" spans="1:11" ht="12" customHeight="1" x14ac:dyDescent="0.25">
      <c r="A128" s="137" t="s">
        <v>12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9"/>
    </row>
    <row r="129" spans="1:11" x14ac:dyDescent="0.25">
      <c r="A129" s="13"/>
      <c r="B129" s="15" t="s">
        <v>40</v>
      </c>
      <c r="C129" s="27">
        <f>SUM(A131)</f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13"/>
    </row>
    <row r="130" spans="1:11" x14ac:dyDescent="0.25">
      <c r="A130" s="11"/>
      <c r="B130" s="22" t="s">
        <v>4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1"/>
    </row>
    <row r="131" spans="1:11" ht="12" customHeight="1" x14ac:dyDescent="0.25">
      <c r="A131" s="137" t="s">
        <v>13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9"/>
    </row>
    <row r="132" spans="1:11" x14ac:dyDescent="0.25">
      <c r="A132" s="89"/>
      <c r="B132" s="73" t="s">
        <v>19</v>
      </c>
      <c r="C132" s="76">
        <f t="shared" ref="C132:J132" si="58">SUM(C133:C133)</f>
        <v>2706.9999999999995</v>
      </c>
      <c r="D132" s="76">
        <f t="shared" si="58"/>
        <v>1513</v>
      </c>
      <c r="E132" s="76">
        <f t="shared" si="58"/>
        <v>191</v>
      </c>
      <c r="F132" s="76">
        <f t="shared" si="58"/>
        <v>200.6</v>
      </c>
      <c r="G132" s="76">
        <f t="shared" si="58"/>
        <v>200.6</v>
      </c>
      <c r="H132" s="76">
        <f t="shared" si="58"/>
        <v>200.6</v>
      </c>
      <c r="I132" s="76">
        <f t="shared" si="58"/>
        <v>200.6</v>
      </c>
      <c r="J132" s="76">
        <f t="shared" si="58"/>
        <v>200.6</v>
      </c>
      <c r="K132" s="89"/>
    </row>
    <row r="133" spans="1:11" x14ac:dyDescent="0.25">
      <c r="A133" s="74"/>
      <c r="B133" s="70" t="s">
        <v>4</v>
      </c>
      <c r="C133" s="71">
        <f>SUM(D133:J133)</f>
        <v>2706.9999999999995</v>
      </c>
      <c r="D133" s="71">
        <f>SUM(D136)</f>
        <v>1513</v>
      </c>
      <c r="E133" s="71">
        <f t="shared" ref="E133:J133" si="59">SUM(E136)</f>
        <v>191</v>
      </c>
      <c r="F133" s="71">
        <f t="shared" si="59"/>
        <v>200.6</v>
      </c>
      <c r="G133" s="71">
        <f t="shared" si="59"/>
        <v>200.6</v>
      </c>
      <c r="H133" s="71">
        <f t="shared" si="59"/>
        <v>200.6</v>
      </c>
      <c r="I133" s="71">
        <f t="shared" si="59"/>
        <v>200.6</v>
      </c>
      <c r="J133" s="71">
        <f t="shared" si="59"/>
        <v>200.6</v>
      </c>
      <c r="K133" s="75"/>
    </row>
    <row r="134" spans="1:11" ht="12.75" customHeight="1" x14ac:dyDescent="0.25">
      <c r="A134" s="149" t="s">
        <v>57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30"/>
    </row>
    <row r="135" spans="1:11" x14ac:dyDescent="0.25">
      <c r="A135" s="13"/>
      <c r="B135" s="15" t="s">
        <v>40</v>
      </c>
      <c r="C135" s="33">
        <f>SUM(D135:J135)</f>
        <v>2706.9999999999995</v>
      </c>
      <c r="D135" s="33">
        <f>SUM(D136)</f>
        <v>1513</v>
      </c>
      <c r="E135" s="33">
        <f t="shared" ref="E135:J135" si="60">SUM(E136)</f>
        <v>191</v>
      </c>
      <c r="F135" s="33">
        <f t="shared" si="60"/>
        <v>200.6</v>
      </c>
      <c r="G135" s="33">
        <f t="shared" si="60"/>
        <v>200.6</v>
      </c>
      <c r="H135" s="33">
        <f t="shared" si="60"/>
        <v>200.6</v>
      </c>
      <c r="I135" s="33">
        <f t="shared" si="60"/>
        <v>200.6</v>
      </c>
      <c r="J135" s="33">
        <f t="shared" si="60"/>
        <v>200.6</v>
      </c>
      <c r="K135" s="125">
        <v>33</v>
      </c>
    </row>
    <row r="136" spans="1:11" x14ac:dyDescent="0.25">
      <c r="A136" s="49"/>
      <c r="B136" s="54" t="s">
        <v>4</v>
      </c>
      <c r="C136" s="60">
        <f>SUM(D136:J136)</f>
        <v>2706.9999999999995</v>
      </c>
      <c r="D136" s="60">
        <f>SUM(D139)</f>
        <v>1513</v>
      </c>
      <c r="E136" s="60">
        <f t="shared" ref="E136:J136" si="61">SUM(E139)</f>
        <v>191</v>
      </c>
      <c r="F136" s="60">
        <f t="shared" si="61"/>
        <v>200.6</v>
      </c>
      <c r="G136" s="60">
        <f t="shared" si="61"/>
        <v>200.6</v>
      </c>
      <c r="H136" s="60">
        <f t="shared" si="61"/>
        <v>200.6</v>
      </c>
      <c r="I136" s="60">
        <f t="shared" si="61"/>
        <v>200.6</v>
      </c>
      <c r="J136" s="60">
        <f t="shared" si="61"/>
        <v>200.6</v>
      </c>
      <c r="K136" s="133"/>
    </row>
    <row r="137" spans="1:11" x14ac:dyDescent="0.25">
      <c r="A137" s="143" t="s">
        <v>101</v>
      </c>
      <c r="B137" s="144"/>
      <c r="C137" s="144"/>
      <c r="D137" s="144"/>
      <c r="E137" s="144"/>
      <c r="F137" s="144"/>
      <c r="G137" s="144"/>
      <c r="H137" s="144"/>
      <c r="I137" s="144"/>
      <c r="J137" s="144"/>
      <c r="K137" s="145"/>
    </row>
    <row r="138" spans="1:11" x14ac:dyDescent="0.25">
      <c r="A138" s="55"/>
      <c r="B138" s="61" t="s">
        <v>66</v>
      </c>
      <c r="C138" s="63">
        <f>SUM(C139)</f>
        <v>2706.9999999999995</v>
      </c>
      <c r="D138" s="63">
        <f>SUM(D139)</f>
        <v>1513</v>
      </c>
      <c r="E138" s="63">
        <f t="shared" ref="E138:J138" si="62">SUM(E139)</f>
        <v>191</v>
      </c>
      <c r="F138" s="62">
        <f t="shared" si="62"/>
        <v>200.6</v>
      </c>
      <c r="G138" s="62">
        <f t="shared" si="62"/>
        <v>200.6</v>
      </c>
      <c r="H138" s="62">
        <f t="shared" si="62"/>
        <v>200.6</v>
      </c>
      <c r="I138" s="62">
        <f t="shared" si="62"/>
        <v>200.6</v>
      </c>
      <c r="J138" s="62">
        <f t="shared" si="62"/>
        <v>200.6</v>
      </c>
      <c r="K138" s="50">
        <v>33</v>
      </c>
    </row>
    <row r="139" spans="1:11" x14ac:dyDescent="0.25">
      <c r="A139" s="5"/>
      <c r="B139" s="16" t="s">
        <v>4</v>
      </c>
      <c r="C139" s="32">
        <f>SUM(D139:J139)</f>
        <v>2706.9999999999995</v>
      </c>
      <c r="D139" s="32">
        <v>1513</v>
      </c>
      <c r="E139" s="32">
        <v>191</v>
      </c>
      <c r="F139" s="32">
        <v>200.6</v>
      </c>
      <c r="G139" s="32">
        <f>SUM(F139)</f>
        <v>200.6</v>
      </c>
      <c r="H139" s="32">
        <f>SUM(G139)</f>
        <v>200.6</v>
      </c>
      <c r="I139" s="32">
        <f>SUM(H139)</f>
        <v>200.6</v>
      </c>
      <c r="J139" s="32">
        <f>SUM(I139)</f>
        <v>200.6</v>
      </c>
      <c r="K139" s="50"/>
    </row>
    <row r="140" spans="1:11" ht="30.75" customHeight="1" x14ac:dyDescent="0.25">
      <c r="A140" s="140" t="s">
        <v>23</v>
      </c>
      <c r="B140" s="141"/>
      <c r="C140" s="141"/>
      <c r="D140" s="141"/>
      <c r="E140" s="141"/>
      <c r="F140" s="141"/>
      <c r="G140" s="141"/>
      <c r="H140" s="141"/>
      <c r="I140" s="141"/>
      <c r="J140" s="141"/>
      <c r="K140" s="142"/>
    </row>
    <row r="141" spans="1:11" ht="27" x14ac:dyDescent="0.25">
      <c r="A141" s="74"/>
      <c r="B141" s="73" t="s">
        <v>42</v>
      </c>
      <c r="C141" s="90">
        <f>SUM(C142:C144)</f>
        <v>229468.65</v>
      </c>
      <c r="D141" s="90">
        <f t="shared" ref="D141:J141" si="63">SUM(D142:D144)</f>
        <v>88192.5</v>
      </c>
      <c r="E141" s="90">
        <f t="shared" si="63"/>
        <v>33830.15</v>
      </c>
      <c r="F141" s="90">
        <f t="shared" si="63"/>
        <v>0</v>
      </c>
      <c r="G141" s="91">
        <f t="shared" si="63"/>
        <v>26861.5</v>
      </c>
      <c r="H141" s="91">
        <f t="shared" si="63"/>
        <v>26861.5</v>
      </c>
      <c r="I141" s="91">
        <f t="shared" si="63"/>
        <v>26861.5</v>
      </c>
      <c r="J141" s="91">
        <f t="shared" si="63"/>
        <v>26861.5</v>
      </c>
      <c r="K141" s="77"/>
    </row>
    <row r="142" spans="1:11" x14ac:dyDescent="0.25">
      <c r="A142" s="74"/>
      <c r="B142" s="70" t="s">
        <v>4</v>
      </c>
      <c r="C142" s="71">
        <f>SUM(D142:J142)</f>
        <v>189851.15</v>
      </c>
      <c r="D142" s="71">
        <f>SUM(D147)</f>
        <v>48575</v>
      </c>
      <c r="E142" s="71">
        <f t="shared" ref="E142:J142" si="64">SUM(E147)</f>
        <v>33830.15</v>
      </c>
      <c r="F142" s="71">
        <f t="shared" si="64"/>
        <v>0</v>
      </c>
      <c r="G142" s="92">
        <f t="shared" si="64"/>
        <v>26861.5</v>
      </c>
      <c r="H142" s="92">
        <f t="shared" si="64"/>
        <v>26861.5</v>
      </c>
      <c r="I142" s="92">
        <f t="shared" si="64"/>
        <v>26861.5</v>
      </c>
      <c r="J142" s="92">
        <f t="shared" si="64"/>
        <v>26861.5</v>
      </c>
      <c r="K142" s="93"/>
    </row>
    <row r="143" spans="1:11" x14ac:dyDescent="0.25">
      <c r="A143" s="74"/>
      <c r="B143" s="70" t="s">
        <v>5</v>
      </c>
      <c r="C143" s="71">
        <f>SUM(D143:J143)</f>
        <v>13944.2</v>
      </c>
      <c r="D143" s="71">
        <f>SUM(D148)</f>
        <v>13944.2</v>
      </c>
      <c r="E143" s="71">
        <f t="shared" ref="E143:J143" si="65">SUM(E148)</f>
        <v>0</v>
      </c>
      <c r="F143" s="71">
        <f t="shared" si="65"/>
        <v>0</v>
      </c>
      <c r="G143" s="92">
        <f t="shared" si="65"/>
        <v>0</v>
      </c>
      <c r="H143" s="92">
        <f t="shared" si="65"/>
        <v>0</v>
      </c>
      <c r="I143" s="92">
        <f t="shared" si="65"/>
        <v>0</v>
      </c>
      <c r="J143" s="92">
        <f t="shared" si="65"/>
        <v>0</v>
      </c>
      <c r="K143" s="93"/>
    </row>
    <row r="144" spans="1:11" x14ac:dyDescent="0.25">
      <c r="A144" s="74"/>
      <c r="B144" s="70" t="s">
        <v>95</v>
      </c>
      <c r="C144" s="71">
        <f>SUM(D144:J144)</f>
        <v>25673.3</v>
      </c>
      <c r="D144" s="71">
        <f>SUM(D149)</f>
        <v>25673.3</v>
      </c>
      <c r="E144" s="71">
        <f t="shared" ref="E144:J144" si="66">SUM(E149)</f>
        <v>0</v>
      </c>
      <c r="F144" s="71">
        <f t="shared" si="66"/>
        <v>0</v>
      </c>
      <c r="G144" s="92">
        <f t="shared" si="66"/>
        <v>0</v>
      </c>
      <c r="H144" s="92">
        <f t="shared" si="66"/>
        <v>0</v>
      </c>
      <c r="I144" s="92">
        <f t="shared" si="66"/>
        <v>0</v>
      </c>
      <c r="J144" s="92">
        <f t="shared" si="66"/>
        <v>0</v>
      </c>
      <c r="K144" s="93"/>
    </row>
    <row r="145" spans="1:11" ht="15" customHeight="1" x14ac:dyDescent="0.25">
      <c r="A145" s="134" t="s">
        <v>10</v>
      </c>
      <c r="B145" s="135"/>
      <c r="C145" s="135"/>
      <c r="D145" s="135"/>
      <c r="E145" s="135"/>
      <c r="F145" s="135"/>
      <c r="G145" s="135"/>
      <c r="H145" s="135"/>
      <c r="I145" s="135"/>
      <c r="J145" s="135"/>
      <c r="K145" s="136"/>
    </row>
    <row r="146" spans="1:11" ht="40.5" x14ac:dyDescent="0.25">
      <c r="A146" s="74"/>
      <c r="B146" s="73" t="s">
        <v>37</v>
      </c>
      <c r="C146" s="90">
        <f>SUM(C147:C149)</f>
        <v>229468.65</v>
      </c>
      <c r="D146" s="90">
        <f>SUM(D147:D149)</f>
        <v>88192.5</v>
      </c>
      <c r="E146" s="90">
        <f t="shared" ref="E146:J146" si="67">SUM(E147:E149)</f>
        <v>33830.15</v>
      </c>
      <c r="F146" s="90">
        <f t="shared" si="67"/>
        <v>0</v>
      </c>
      <c r="G146" s="91">
        <f t="shared" si="67"/>
        <v>26861.5</v>
      </c>
      <c r="H146" s="91">
        <f t="shared" si="67"/>
        <v>26861.5</v>
      </c>
      <c r="I146" s="91">
        <f t="shared" si="67"/>
        <v>26861.5</v>
      </c>
      <c r="J146" s="91">
        <f t="shared" si="67"/>
        <v>26861.5</v>
      </c>
      <c r="K146" s="87"/>
    </row>
    <row r="147" spans="1:11" x14ac:dyDescent="0.25">
      <c r="A147" s="74"/>
      <c r="B147" s="70" t="s">
        <v>4</v>
      </c>
      <c r="C147" s="71">
        <f>SUM(D147:J147)</f>
        <v>189851.15</v>
      </c>
      <c r="D147" s="71">
        <f>SUM(D160)</f>
        <v>48575</v>
      </c>
      <c r="E147" s="71">
        <f t="shared" ref="E147:J147" si="68">SUM(E160)</f>
        <v>33830.15</v>
      </c>
      <c r="F147" s="71">
        <v>0</v>
      </c>
      <c r="G147" s="92">
        <f t="shared" si="68"/>
        <v>26861.5</v>
      </c>
      <c r="H147" s="92">
        <f t="shared" si="68"/>
        <v>26861.5</v>
      </c>
      <c r="I147" s="92">
        <f t="shared" si="68"/>
        <v>26861.5</v>
      </c>
      <c r="J147" s="92">
        <f t="shared" si="68"/>
        <v>26861.5</v>
      </c>
      <c r="K147" s="75"/>
    </row>
    <row r="148" spans="1:11" x14ac:dyDescent="0.25">
      <c r="A148" s="74"/>
      <c r="B148" s="70" t="s">
        <v>5</v>
      </c>
      <c r="C148" s="71">
        <f>SUM(D148:J148)</f>
        <v>13944.2</v>
      </c>
      <c r="D148" s="71">
        <f>SUM(D161)</f>
        <v>13944.2</v>
      </c>
      <c r="E148" s="71">
        <f t="shared" ref="E148:J148" si="69">SUM(E161)</f>
        <v>0</v>
      </c>
      <c r="F148" s="71">
        <f t="shared" si="69"/>
        <v>0</v>
      </c>
      <c r="G148" s="71">
        <f t="shared" si="69"/>
        <v>0</v>
      </c>
      <c r="H148" s="71">
        <f t="shared" si="69"/>
        <v>0</v>
      </c>
      <c r="I148" s="71">
        <f t="shared" si="69"/>
        <v>0</v>
      </c>
      <c r="J148" s="71">
        <f t="shared" si="69"/>
        <v>0</v>
      </c>
      <c r="K148" s="75"/>
    </row>
    <row r="149" spans="1:11" x14ac:dyDescent="0.25">
      <c r="A149" s="74"/>
      <c r="B149" s="70" t="s">
        <v>95</v>
      </c>
      <c r="C149" s="71">
        <f>SUM(D149:J149)</f>
        <v>25673.3</v>
      </c>
      <c r="D149" s="71">
        <f>SUM(D162)</f>
        <v>25673.3</v>
      </c>
      <c r="E149" s="71">
        <f t="shared" ref="E149:J149" si="70">SUM(E162)</f>
        <v>0</v>
      </c>
      <c r="F149" s="71">
        <f t="shared" si="70"/>
        <v>0</v>
      </c>
      <c r="G149" s="71">
        <f t="shared" si="70"/>
        <v>0</v>
      </c>
      <c r="H149" s="71">
        <f t="shared" si="70"/>
        <v>0</v>
      </c>
      <c r="I149" s="71">
        <f t="shared" si="70"/>
        <v>0</v>
      </c>
      <c r="J149" s="71">
        <f t="shared" si="70"/>
        <v>0</v>
      </c>
      <c r="K149" s="75"/>
    </row>
    <row r="150" spans="1:11" x14ac:dyDescent="0.25">
      <c r="A150" s="137" t="s">
        <v>11</v>
      </c>
      <c r="B150" s="138"/>
      <c r="C150" s="138"/>
      <c r="D150" s="138"/>
      <c r="E150" s="138"/>
      <c r="F150" s="138"/>
      <c r="G150" s="138"/>
      <c r="H150" s="138"/>
      <c r="I150" s="138"/>
      <c r="J150" s="138"/>
      <c r="K150" s="139"/>
    </row>
    <row r="151" spans="1:11" ht="54" x14ac:dyDescent="0.25">
      <c r="A151" s="11"/>
      <c r="B151" s="15" t="s">
        <v>39</v>
      </c>
      <c r="C151" s="26">
        <f>SUM(C152)</f>
        <v>0</v>
      </c>
      <c r="D151" s="26">
        <f t="shared" ref="D151:J151" si="71">SUM(D152)</f>
        <v>0</v>
      </c>
      <c r="E151" s="26">
        <f t="shared" si="71"/>
        <v>0</v>
      </c>
      <c r="F151" s="26">
        <f t="shared" si="71"/>
        <v>0</v>
      </c>
      <c r="G151" s="26">
        <f t="shared" si="71"/>
        <v>0</v>
      </c>
      <c r="H151" s="26">
        <f t="shared" si="71"/>
        <v>0</v>
      </c>
      <c r="I151" s="26">
        <f t="shared" si="71"/>
        <v>0</v>
      </c>
      <c r="J151" s="26">
        <f t="shared" si="71"/>
        <v>0</v>
      </c>
      <c r="K151" s="12"/>
    </row>
    <row r="152" spans="1:11" x14ac:dyDescent="0.25">
      <c r="A152" s="11"/>
      <c r="B152" s="22" t="s">
        <v>4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6"/>
    </row>
    <row r="153" spans="1:11" x14ac:dyDescent="0.25">
      <c r="A153" s="137" t="s">
        <v>12</v>
      </c>
      <c r="B153" s="138"/>
      <c r="C153" s="138"/>
      <c r="D153" s="138"/>
      <c r="E153" s="138"/>
      <c r="F153" s="138"/>
      <c r="G153" s="138"/>
      <c r="H153" s="138"/>
      <c r="I153" s="138"/>
      <c r="J153" s="138"/>
      <c r="K153" s="139"/>
    </row>
    <row r="154" spans="1:11" x14ac:dyDescent="0.25">
      <c r="A154" s="13"/>
      <c r="B154" s="15" t="s">
        <v>40</v>
      </c>
      <c r="C154" s="33">
        <f>SUM(D154:J154)</f>
        <v>229468.65</v>
      </c>
      <c r="D154" s="33">
        <f>SUM(D155:D157)</f>
        <v>88192.5</v>
      </c>
      <c r="E154" s="33">
        <f t="shared" ref="E154:J154" si="72">SUM(E155:E157)</f>
        <v>33830.15</v>
      </c>
      <c r="F154" s="33">
        <f t="shared" si="72"/>
        <v>0</v>
      </c>
      <c r="G154" s="33">
        <f t="shared" si="72"/>
        <v>26861.5</v>
      </c>
      <c r="H154" s="33">
        <f t="shared" si="72"/>
        <v>26861.5</v>
      </c>
      <c r="I154" s="33">
        <f t="shared" si="72"/>
        <v>26861.5</v>
      </c>
      <c r="J154" s="33">
        <f t="shared" si="72"/>
        <v>26861.5</v>
      </c>
      <c r="K154" s="13"/>
    </row>
    <row r="155" spans="1:11" x14ac:dyDescent="0.25">
      <c r="A155" s="13"/>
      <c r="B155" s="70" t="s">
        <v>4</v>
      </c>
      <c r="C155" s="109">
        <f>SUM(D155:J155)</f>
        <v>189851.15</v>
      </c>
      <c r="D155" s="32">
        <f>SUM(D160)</f>
        <v>48575</v>
      </c>
      <c r="E155" s="32">
        <f t="shared" ref="E155:J155" si="73">SUM(E160)</f>
        <v>33830.15</v>
      </c>
      <c r="F155" s="32">
        <f t="shared" si="73"/>
        <v>0</v>
      </c>
      <c r="G155" s="32">
        <f t="shared" si="73"/>
        <v>26861.5</v>
      </c>
      <c r="H155" s="32">
        <f t="shared" si="73"/>
        <v>26861.5</v>
      </c>
      <c r="I155" s="32">
        <f t="shared" si="73"/>
        <v>26861.5</v>
      </c>
      <c r="J155" s="32">
        <f t="shared" si="73"/>
        <v>26861.5</v>
      </c>
      <c r="K155" s="13"/>
    </row>
    <row r="156" spans="1:11" x14ac:dyDescent="0.25">
      <c r="A156" s="13"/>
      <c r="B156" s="70" t="s">
        <v>5</v>
      </c>
      <c r="C156" s="109">
        <f>SUM(D156:J156)</f>
        <v>13944.2</v>
      </c>
      <c r="D156" s="32">
        <f>SUM(D161)</f>
        <v>13944.2</v>
      </c>
      <c r="E156" s="32">
        <f t="shared" ref="E156:J156" si="74">SUM(E161)</f>
        <v>0</v>
      </c>
      <c r="F156" s="32">
        <f t="shared" si="74"/>
        <v>0</v>
      </c>
      <c r="G156" s="32">
        <f t="shared" si="74"/>
        <v>0</v>
      </c>
      <c r="H156" s="32">
        <f t="shared" si="74"/>
        <v>0</v>
      </c>
      <c r="I156" s="32">
        <f t="shared" si="74"/>
        <v>0</v>
      </c>
      <c r="J156" s="32">
        <f t="shared" si="74"/>
        <v>0</v>
      </c>
      <c r="K156" s="13"/>
    </row>
    <row r="157" spans="1:11" x14ac:dyDescent="0.25">
      <c r="A157" s="11"/>
      <c r="B157" s="70" t="s">
        <v>95</v>
      </c>
      <c r="C157" s="109">
        <f>SUM(D157:J157)</f>
        <v>25673.3</v>
      </c>
      <c r="D157" s="109">
        <f>SUM(D162)</f>
        <v>25673.3</v>
      </c>
      <c r="E157" s="109">
        <f t="shared" ref="E157:J157" si="75">SUM(E162)</f>
        <v>0</v>
      </c>
      <c r="F157" s="109">
        <f t="shared" si="75"/>
        <v>0</v>
      </c>
      <c r="G157" s="109">
        <f t="shared" si="75"/>
        <v>0</v>
      </c>
      <c r="H157" s="109">
        <f t="shared" si="75"/>
        <v>0</v>
      </c>
      <c r="I157" s="109">
        <f t="shared" si="75"/>
        <v>0</v>
      </c>
      <c r="J157" s="109">
        <f t="shared" si="75"/>
        <v>0</v>
      </c>
      <c r="K157" s="1"/>
    </row>
    <row r="158" spans="1:11" ht="27" customHeight="1" x14ac:dyDescent="0.25">
      <c r="A158" s="128" t="s">
        <v>58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2"/>
    </row>
    <row r="159" spans="1:11" ht="40.5" x14ac:dyDescent="0.25">
      <c r="A159" s="11"/>
      <c r="B159" s="15" t="s">
        <v>37</v>
      </c>
      <c r="C159" s="33">
        <f>SUM(D159:J159)</f>
        <v>229468.65</v>
      </c>
      <c r="D159" s="31">
        <f>SUM(D160:D162)</f>
        <v>88192.5</v>
      </c>
      <c r="E159" s="31">
        <f t="shared" ref="E159:J159" si="76">SUM(E160:E162)</f>
        <v>33830.15</v>
      </c>
      <c r="F159" s="31">
        <v>0</v>
      </c>
      <c r="G159" s="25">
        <f t="shared" si="76"/>
        <v>26861.5</v>
      </c>
      <c r="H159" s="25">
        <f t="shared" si="76"/>
        <v>26861.5</v>
      </c>
      <c r="I159" s="25">
        <f t="shared" si="76"/>
        <v>26861.5</v>
      </c>
      <c r="J159" s="25">
        <f t="shared" si="76"/>
        <v>26861.5</v>
      </c>
      <c r="K159" s="155" t="s">
        <v>98</v>
      </c>
    </row>
    <row r="160" spans="1:11" x14ac:dyDescent="0.25">
      <c r="A160" s="11"/>
      <c r="B160" s="16" t="s">
        <v>4</v>
      </c>
      <c r="C160" s="32">
        <f>SUM(D160:J160)</f>
        <v>189851.15</v>
      </c>
      <c r="D160" s="32">
        <v>48575</v>
      </c>
      <c r="E160" s="32">
        <v>33830.15</v>
      </c>
      <c r="F160" s="32">
        <v>0</v>
      </c>
      <c r="G160" s="32">
        <v>26861.5</v>
      </c>
      <c r="H160" s="32">
        <v>26861.5</v>
      </c>
      <c r="I160" s="32">
        <v>26861.5</v>
      </c>
      <c r="J160" s="32">
        <v>26861.5</v>
      </c>
      <c r="K160" s="156"/>
    </row>
    <row r="161" spans="1:11" x14ac:dyDescent="0.25">
      <c r="A161" s="11"/>
      <c r="B161" s="16" t="s">
        <v>5</v>
      </c>
      <c r="C161" s="32">
        <f>SUM(D161:J161)</f>
        <v>13944.2</v>
      </c>
      <c r="D161" s="32">
        <v>13944.2</v>
      </c>
      <c r="E161" s="32">
        <v>0</v>
      </c>
      <c r="F161" s="32">
        <v>0</v>
      </c>
      <c r="G161" s="30">
        <v>0</v>
      </c>
      <c r="H161" s="30">
        <v>0</v>
      </c>
      <c r="I161" s="30">
        <v>0</v>
      </c>
      <c r="J161" s="30">
        <v>0</v>
      </c>
      <c r="K161" s="156"/>
    </row>
    <row r="162" spans="1:11" x14ac:dyDescent="0.25">
      <c r="A162" s="11"/>
      <c r="B162" s="36" t="s">
        <v>95</v>
      </c>
      <c r="C162" s="32">
        <f>SUM(D162:J162)</f>
        <v>25673.3</v>
      </c>
      <c r="D162" s="32">
        <v>25673.3</v>
      </c>
      <c r="E162" s="32">
        <v>0</v>
      </c>
      <c r="F162" s="32">
        <v>0</v>
      </c>
      <c r="G162" s="30">
        <v>0</v>
      </c>
      <c r="H162" s="30">
        <v>0</v>
      </c>
      <c r="I162" s="30">
        <v>0</v>
      </c>
      <c r="J162" s="30">
        <v>0</v>
      </c>
      <c r="K162" s="157"/>
    </row>
    <row r="163" spans="1:11" ht="15" customHeight="1" x14ac:dyDescent="0.25">
      <c r="A163" s="134" t="s">
        <v>22</v>
      </c>
      <c r="B163" s="135"/>
      <c r="C163" s="135"/>
      <c r="D163" s="135"/>
      <c r="E163" s="135"/>
      <c r="F163" s="135"/>
      <c r="G163" s="135"/>
      <c r="H163" s="135"/>
      <c r="I163" s="135"/>
      <c r="J163" s="135"/>
      <c r="K163" s="136"/>
    </row>
    <row r="164" spans="1:11" x14ac:dyDescent="0.25">
      <c r="A164" s="89"/>
      <c r="B164" s="73" t="s">
        <v>43</v>
      </c>
      <c r="C164" s="85">
        <v>0</v>
      </c>
      <c r="D164" s="85">
        <v>0</v>
      </c>
      <c r="E164" s="85">
        <v>0</v>
      </c>
      <c r="F164" s="85">
        <v>0</v>
      </c>
      <c r="G164" s="85">
        <v>0</v>
      </c>
      <c r="H164" s="85">
        <v>0</v>
      </c>
      <c r="I164" s="85">
        <v>0</v>
      </c>
      <c r="J164" s="85">
        <v>0</v>
      </c>
      <c r="K164" s="89"/>
    </row>
    <row r="165" spans="1:11" x14ac:dyDescent="0.25">
      <c r="A165" s="74"/>
      <c r="B165" s="94" t="s">
        <v>4</v>
      </c>
      <c r="C165" s="88">
        <v>0</v>
      </c>
      <c r="D165" s="88">
        <v>0</v>
      </c>
      <c r="E165" s="88">
        <v>0</v>
      </c>
      <c r="F165" s="88">
        <v>0</v>
      </c>
      <c r="G165" s="88">
        <v>0</v>
      </c>
      <c r="H165" s="88">
        <v>0</v>
      </c>
      <c r="I165" s="88">
        <v>0</v>
      </c>
      <c r="J165" s="88">
        <v>0</v>
      </c>
      <c r="K165" s="75"/>
    </row>
    <row r="166" spans="1:11" ht="30" customHeight="1" x14ac:dyDescent="0.25">
      <c r="A166" s="140" t="s">
        <v>62</v>
      </c>
      <c r="B166" s="141"/>
      <c r="C166" s="141"/>
      <c r="D166" s="141"/>
      <c r="E166" s="141"/>
      <c r="F166" s="141"/>
      <c r="G166" s="141"/>
      <c r="H166" s="141"/>
      <c r="I166" s="141"/>
      <c r="J166" s="141"/>
      <c r="K166" s="142"/>
    </row>
    <row r="167" spans="1:11" ht="27" customHeight="1" x14ac:dyDescent="0.25">
      <c r="A167" s="74"/>
      <c r="B167" s="73" t="s">
        <v>44</v>
      </c>
      <c r="C167" s="90">
        <f t="shared" ref="C167:J167" si="77">C168+C169+C170</f>
        <v>64356.1</v>
      </c>
      <c r="D167" s="90">
        <f t="shared" si="77"/>
        <v>7972</v>
      </c>
      <c r="E167" s="90">
        <f t="shared" si="77"/>
        <v>9021.6</v>
      </c>
      <c r="F167" s="90">
        <f t="shared" si="77"/>
        <v>9472.5</v>
      </c>
      <c r="G167" s="90">
        <f t="shared" si="77"/>
        <v>9472.5</v>
      </c>
      <c r="H167" s="90">
        <f t="shared" si="77"/>
        <v>9472.5</v>
      </c>
      <c r="I167" s="90">
        <f t="shared" si="77"/>
        <v>9472.5</v>
      </c>
      <c r="J167" s="90">
        <f t="shared" si="77"/>
        <v>9472.5</v>
      </c>
      <c r="K167" s="77"/>
    </row>
    <row r="168" spans="1:11" ht="12" customHeight="1" x14ac:dyDescent="0.25">
      <c r="A168" s="74"/>
      <c r="B168" s="95" t="s">
        <v>5</v>
      </c>
      <c r="C168" s="71">
        <f>SUM(D168:J168)</f>
        <v>0</v>
      </c>
      <c r="D168" s="71">
        <f>SUM(D182)</f>
        <v>0</v>
      </c>
      <c r="E168" s="71">
        <f t="shared" ref="E168:J168" si="78">SUM(E182)</f>
        <v>0</v>
      </c>
      <c r="F168" s="71">
        <f t="shared" si="78"/>
        <v>0</v>
      </c>
      <c r="G168" s="71">
        <f t="shared" si="78"/>
        <v>0</v>
      </c>
      <c r="H168" s="71">
        <f t="shared" si="78"/>
        <v>0</v>
      </c>
      <c r="I168" s="71">
        <f t="shared" si="78"/>
        <v>0</v>
      </c>
      <c r="J168" s="71">
        <f t="shared" si="78"/>
        <v>0</v>
      </c>
      <c r="K168" s="77"/>
    </row>
    <row r="169" spans="1:11" ht="12" customHeight="1" x14ac:dyDescent="0.25">
      <c r="A169" s="74"/>
      <c r="B169" s="95" t="s">
        <v>94</v>
      </c>
      <c r="C169" s="71">
        <f>SUM(D169:J169)</f>
        <v>0</v>
      </c>
      <c r="D169" s="71">
        <f>SUM(D183)</f>
        <v>0</v>
      </c>
      <c r="E169" s="71">
        <f t="shared" ref="E169:J169" si="79">SUM(E183)</f>
        <v>0</v>
      </c>
      <c r="F169" s="71">
        <f t="shared" si="79"/>
        <v>0</v>
      </c>
      <c r="G169" s="71">
        <f t="shared" si="79"/>
        <v>0</v>
      </c>
      <c r="H169" s="71">
        <f t="shared" si="79"/>
        <v>0</v>
      </c>
      <c r="I169" s="71">
        <f t="shared" si="79"/>
        <v>0</v>
      </c>
      <c r="J169" s="71">
        <f t="shared" si="79"/>
        <v>0</v>
      </c>
      <c r="K169" s="87"/>
    </row>
    <row r="170" spans="1:11" ht="14.25" customHeight="1" x14ac:dyDescent="0.25">
      <c r="A170" s="74"/>
      <c r="B170" s="70" t="s">
        <v>4</v>
      </c>
      <c r="C170" s="71">
        <f>SUM(D170:J170)</f>
        <v>64356.1</v>
      </c>
      <c r="D170" s="71">
        <f>SUM(D184)</f>
        <v>7972</v>
      </c>
      <c r="E170" s="71">
        <f t="shared" ref="E170:J170" si="80">SUM(E184)</f>
        <v>9021.6</v>
      </c>
      <c r="F170" s="71">
        <f t="shared" si="80"/>
        <v>9472.5</v>
      </c>
      <c r="G170" s="71">
        <f t="shared" si="80"/>
        <v>9472.5</v>
      </c>
      <c r="H170" s="71">
        <f t="shared" si="80"/>
        <v>9472.5</v>
      </c>
      <c r="I170" s="71">
        <f t="shared" si="80"/>
        <v>9472.5</v>
      </c>
      <c r="J170" s="71">
        <f t="shared" si="80"/>
        <v>9472.5</v>
      </c>
      <c r="K170" s="93"/>
    </row>
    <row r="171" spans="1:11" ht="15" customHeight="1" x14ac:dyDescent="0.25">
      <c r="A171" s="134" t="s">
        <v>10</v>
      </c>
      <c r="B171" s="135"/>
      <c r="C171" s="135"/>
      <c r="D171" s="135"/>
      <c r="E171" s="135"/>
      <c r="F171" s="135"/>
      <c r="G171" s="135"/>
      <c r="H171" s="135"/>
      <c r="I171" s="135"/>
      <c r="J171" s="135"/>
      <c r="K171" s="136"/>
    </row>
    <row r="172" spans="1:11" ht="40.5" x14ac:dyDescent="0.25">
      <c r="A172" s="74"/>
      <c r="B172" s="73" t="s">
        <v>37</v>
      </c>
      <c r="C172" s="85">
        <f>SUM(C173)</f>
        <v>0</v>
      </c>
      <c r="D172" s="85">
        <f t="shared" ref="D172:J172" si="81">SUM(D173)</f>
        <v>0</v>
      </c>
      <c r="E172" s="85">
        <f t="shared" si="81"/>
        <v>0</v>
      </c>
      <c r="F172" s="85">
        <f t="shared" si="81"/>
        <v>0</v>
      </c>
      <c r="G172" s="85">
        <f t="shared" si="81"/>
        <v>0</v>
      </c>
      <c r="H172" s="85">
        <f t="shared" si="81"/>
        <v>0</v>
      </c>
      <c r="I172" s="85">
        <f t="shared" si="81"/>
        <v>0</v>
      </c>
      <c r="J172" s="85">
        <f t="shared" si="81"/>
        <v>0</v>
      </c>
      <c r="K172" s="87"/>
    </row>
    <row r="173" spans="1:11" ht="15" customHeight="1" x14ac:dyDescent="0.25">
      <c r="A173" s="74"/>
      <c r="B173" s="70" t="s">
        <v>4</v>
      </c>
      <c r="C173" s="88">
        <v>0</v>
      </c>
      <c r="D173" s="88">
        <v>0</v>
      </c>
      <c r="E173" s="88">
        <v>0</v>
      </c>
      <c r="F173" s="88">
        <v>0</v>
      </c>
      <c r="G173" s="88">
        <v>0</v>
      </c>
      <c r="H173" s="88">
        <v>0</v>
      </c>
      <c r="I173" s="88">
        <v>0</v>
      </c>
      <c r="J173" s="88">
        <v>0</v>
      </c>
      <c r="K173" s="75"/>
    </row>
    <row r="174" spans="1:11" ht="15" customHeight="1" x14ac:dyDescent="0.25">
      <c r="A174" s="137" t="s">
        <v>11</v>
      </c>
      <c r="B174" s="138"/>
      <c r="C174" s="138"/>
      <c r="D174" s="138"/>
      <c r="E174" s="138"/>
      <c r="F174" s="138"/>
      <c r="G174" s="138"/>
      <c r="H174" s="138"/>
      <c r="I174" s="138"/>
      <c r="J174" s="138"/>
      <c r="K174" s="139"/>
    </row>
    <row r="175" spans="1:11" ht="54" x14ac:dyDescent="0.25">
      <c r="A175" s="21"/>
      <c r="B175" s="15" t="s">
        <v>39</v>
      </c>
      <c r="C175" s="26">
        <f>SUM(C176)</f>
        <v>0</v>
      </c>
      <c r="D175" s="26">
        <f t="shared" ref="D175:J175" si="82">SUM(D176)</f>
        <v>0</v>
      </c>
      <c r="E175" s="26">
        <f t="shared" si="82"/>
        <v>0</v>
      </c>
      <c r="F175" s="26">
        <f t="shared" si="82"/>
        <v>0</v>
      </c>
      <c r="G175" s="26">
        <f t="shared" si="82"/>
        <v>0</v>
      </c>
      <c r="H175" s="26">
        <f t="shared" si="82"/>
        <v>0</v>
      </c>
      <c r="I175" s="26">
        <f t="shared" si="82"/>
        <v>0</v>
      </c>
      <c r="J175" s="26">
        <f t="shared" si="82"/>
        <v>0</v>
      </c>
      <c r="K175" s="12"/>
    </row>
    <row r="176" spans="1:11" x14ac:dyDescent="0.25">
      <c r="A176" s="11"/>
      <c r="B176" s="22" t="s">
        <v>4</v>
      </c>
      <c r="C176" s="24">
        <f>SUM(D176:J176)</f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6"/>
    </row>
    <row r="177" spans="1:12" ht="15" customHeight="1" x14ac:dyDescent="0.25">
      <c r="A177" s="137" t="s">
        <v>12</v>
      </c>
      <c r="B177" s="138"/>
      <c r="C177" s="138"/>
      <c r="D177" s="138"/>
      <c r="E177" s="138"/>
      <c r="F177" s="138"/>
      <c r="G177" s="138"/>
      <c r="H177" s="138"/>
      <c r="I177" s="138"/>
      <c r="J177" s="138"/>
      <c r="K177" s="139"/>
    </row>
    <row r="178" spans="1:12" x14ac:dyDescent="0.25">
      <c r="A178" s="13"/>
      <c r="B178" s="15" t="s">
        <v>43</v>
      </c>
      <c r="C178" s="27">
        <v>0</v>
      </c>
      <c r="D178" s="27">
        <f>SUM(C176)</f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13"/>
    </row>
    <row r="179" spans="1:12" x14ac:dyDescent="0.25">
      <c r="A179" s="11"/>
      <c r="B179" s="22" t="s">
        <v>4</v>
      </c>
      <c r="C179" s="24">
        <f>SUM(D179:J179)</f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1"/>
    </row>
    <row r="180" spans="1:12" ht="15" customHeight="1" x14ac:dyDescent="0.25">
      <c r="A180" s="146" t="s">
        <v>22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8"/>
    </row>
    <row r="181" spans="1:12" ht="15" customHeight="1" x14ac:dyDescent="0.25">
      <c r="A181" s="96"/>
      <c r="B181" s="73" t="s">
        <v>40</v>
      </c>
      <c r="C181" s="90">
        <f>SUM(C182:C184)</f>
        <v>64356.1</v>
      </c>
      <c r="D181" s="90">
        <f>SUM(D182:D184)</f>
        <v>7972</v>
      </c>
      <c r="E181" s="90">
        <f t="shared" ref="E181:J181" si="83">SUM(E182:E184)</f>
        <v>9021.6</v>
      </c>
      <c r="F181" s="90">
        <f t="shared" si="83"/>
        <v>9472.5</v>
      </c>
      <c r="G181" s="90">
        <f t="shared" si="83"/>
        <v>9472.5</v>
      </c>
      <c r="H181" s="90">
        <f t="shared" si="83"/>
        <v>9472.5</v>
      </c>
      <c r="I181" s="90">
        <f t="shared" si="83"/>
        <v>9472.5</v>
      </c>
      <c r="J181" s="90">
        <f t="shared" si="83"/>
        <v>9472.5</v>
      </c>
      <c r="K181" s="97"/>
    </row>
    <row r="182" spans="1:12" ht="15" customHeight="1" x14ac:dyDescent="0.25">
      <c r="A182" s="96"/>
      <c r="B182" s="95" t="s">
        <v>5</v>
      </c>
      <c r="C182" s="71">
        <f>SUM(D182:J182)</f>
        <v>0</v>
      </c>
      <c r="D182" s="71">
        <f>SUM(D200)</f>
        <v>0</v>
      </c>
      <c r="E182" s="71">
        <f t="shared" ref="E182:J182" si="84">SUM(E200)</f>
        <v>0</v>
      </c>
      <c r="F182" s="71">
        <f t="shared" si="84"/>
        <v>0</v>
      </c>
      <c r="G182" s="71">
        <f t="shared" si="84"/>
        <v>0</v>
      </c>
      <c r="H182" s="71">
        <f t="shared" si="84"/>
        <v>0</v>
      </c>
      <c r="I182" s="71">
        <f t="shared" si="84"/>
        <v>0</v>
      </c>
      <c r="J182" s="71">
        <f t="shared" si="84"/>
        <v>0</v>
      </c>
      <c r="K182" s="97"/>
      <c r="L182" s="69"/>
    </row>
    <row r="183" spans="1:12" ht="10.5" customHeight="1" x14ac:dyDescent="0.25">
      <c r="A183" s="89"/>
      <c r="B183" s="95" t="s">
        <v>94</v>
      </c>
      <c r="C183" s="71">
        <f>SUM(D183:J183)</f>
        <v>0</v>
      </c>
      <c r="D183" s="71">
        <f>SUM(D201)</f>
        <v>0</v>
      </c>
      <c r="E183" s="71">
        <f t="shared" ref="E183:J183" si="85">SUM(E201)</f>
        <v>0</v>
      </c>
      <c r="F183" s="71">
        <f t="shared" si="85"/>
        <v>0</v>
      </c>
      <c r="G183" s="71">
        <f t="shared" si="85"/>
        <v>0</v>
      </c>
      <c r="H183" s="71">
        <f t="shared" si="85"/>
        <v>0</v>
      </c>
      <c r="I183" s="71">
        <f t="shared" si="85"/>
        <v>0</v>
      </c>
      <c r="J183" s="71">
        <f t="shared" si="85"/>
        <v>0</v>
      </c>
      <c r="K183" s="89"/>
    </row>
    <row r="184" spans="1:12" x14ac:dyDescent="0.25">
      <c r="A184" s="74"/>
      <c r="B184" s="94" t="s">
        <v>4</v>
      </c>
      <c r="C184" s="71">
        <f>SUM(D184:J184)</f>
        <v>64356.1</v>
      </c>
      <c r="D184" s="71">
        <f t="shared" ref="D184:J184" si="86">D187+D190+D193+D196+D199</f>
        <v>7972</v>
      </c>
      <c r="E184" s="71">
        <f t="shared" si="86"/>
        <v>9021.6</v>
      </c>
      <c r="F184" s="71">
        <f t="shared" si="86"/>
        <v>9472.5</v>
      </c>
      <c r="G184" s="71">
        <f t="shared" si="86"/>
        <v>9472.5</v>
      </c>
      <c r="H184" s="71">
        <f t="shared" si="86"/>
        <v>9472.5</v>
      </c>
      <c r="I184" s="71">
        <f t="shared" si="86"/>
        <v>9472.5</v>
      </c>
      <c r="J184" s="71">
        <f t="shared" si="86"/>
        <v>9472.5</v>
      </c>
      <c r="K184" s="93"/>
    </row>
    <row r="185" spans="1:12" ht="28.5" customHeight="1" x14ac:dyDescent="0.25">
      <c r="A185" s="149" t="s">
        <v>63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30"/>
    </row>
    <row r="186" spans="1:12" x14ac:dyDescent="0.25">
      <c r="A186" s="13"/>
      <c r="B186" s="15" t="s">
        <v>19</v>
      </c>
      <c r="C186" s="31">
        <f>SUM(C187)</f>
        <v>7119.5999999999995</v>
      </c>
      <c r="D186" s="31">
        <f>SUM(D187)</f>
        <v>422</v>
      </c>
      <c r="E186" s="31">
        <f t="shared" ref="E186:J186" si="87">SUM(E187)</f>
        <v>1081.5999999999999</v>
      </c>
      <c r="F186" s="31">
        <f t="shared" si="87"/>
        <v>1123.2</v>
      </c>
      <c r="G186" s="31">
        <f t="shared" si="87"/>
        <v>1123.2</v>
      </c>
      <c r="H186" s="31">
        <f t="shared" si="87"/>
        <v>1123.2</v>
      </c>
      <c r="I186" s="31">
        <f t="shared" si="87"/>
        <v>1123.2</v>
      </c>
      <c r="J186" s="31">
        <f t="shared" si="87"/>
        <v>1123.2</v>
      </c>
      <c r="K186" s="125">
        <v>44</v>
      </c>
    </row>
    <row r="187" spans="1:12" x14ac:dyDescent="0.25">
      <c r="A187" s="11"/>
      <c r="B187" s="16" t="s">
        <v>4</v>
      </c>
      <c r="C187" s="34">
        <f>SUM(D187:J187)</f>
        <v>7119.5999999999995</v>
      </c>
      <c r="D187" s="32">
        <v>422</v>
      </c>
      <c r="E187" s="32">
        <v>1081.5999999999999</v>
      </c>
      <c r="F187" s="32">
        <v>1123.2</v>
      </c>
      <c r="G187" s="32">
        <f>SUM(F187)</f>
        <v>1123.2</v>
      </c>
      <c r="H187" s="32">
        <f>SUM(G187)</f>
        <v>1123.2</v>
      </c>
      <c r="I187" s="32">
        <f>SUM(H187)</f>
        <v>1123.2</v>
      </c>
      <c r="J187" s="32">
        <f>SUM(I187)</f>
        <v>1123.2</v>
      </c>
      <c r="K187" s="133"/>
    </row>
    <row r="188" spans="1:12" ht="24.75" customHeight="1" x14ac:dyDescent="0.25">
      <c r="A188" s="149" t="s">
        <v>64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30"/>
    </row>
    <row r="189" spans="1:12" x14ac:dyDescent="0.25">
      <c r="A189" s="13"/>
      <c r="B189" s="15" t="s">
        <v>19</v>
      </c>
      <c r="C189" s="37">
        <f>SUM(D189:J189)</f>
        <v>11344</v>
      </c>
      <c r="D189" s="31">
        <f>SUM(D190)</f>
        <v>1500</v>
      </c>
      <c r="E189" s="31">
        <f t="shared" ref="E189:J189" si="88">SUM(E190)</f>
        <v>1575</v>
      </c>
      <c r="F189" s="31">
        <f t="shared" si="88"/>
        <v>1653.8</v>
      </c>
      <c r="G189" s="31">
        <f t="shared" si="88"/>
        <v>1653.8</v>
      </c>
      <c r="H189" s="31">
        <f t="shared" si="88"/>
        <v>1653.8</v>
      </c>
      <c r="I189" s="31">
        <f t="shared" si="88"/>
        <v>1653.8</v>
      </c>
      <c r="J189" s="31">
        <f t="shared" si="88"/>
        <v>1653.8</v>
      </c>
      <c r="K189" s="125">
        <v>46</v>
      </c>
    </row>
    <row r="190" spans="1:12" x14ac:dyDescent="0.25">
      <c r="A190" s="11"/>
      <c r="B190" s="16" t="s">
        <v>4</v>
      </c>
      <c r="C190" s="34">
        <f>SUM(D190:J190)</f>
        <v>11344</v>
      </c>
      <c r="D190" s="32">
        <v>1500</v>
      </c>
      <c r="E190" s="32">
        <v>1575</v>
      </c>
      <c r="F190" s="32">
        <v>1653.8</v>
      </c>
      <c r="G190" s="32">
        <f>SUM(F190)</f>
        <v>1653.8</v>
      </c>
      <c r="H190" s="32">
        <f>SUM(G190)</f>
        <v>1653.8</v>
      </c>
      <c r="I190" s="32">
        <f>SUM(H190)</f>
        <v>1653.8</v>
      </c>
      <c r="J190" s="32">
        <f>SUM(I190)</f>
        <v>1653.8</v>
      </c>
      <c r="K190" s="133"/>
    </row>
    <row r="191" spans="1:12" ht="28.5" customHeight="1" x14ac:dyDescent="0.25">
      <c r="A191" s="149" t="s">
        <v>59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30"/>
    </row>
    <row r="192" spans="1:12" x14ac:dyDescent="0.25">
      <c r="A192" s="13"/>
      <c r="B192" s="15" t="s">
        <v>19</v>
      </c>
      <c r="C192" s="37">
        <f>SUM(D192:J192)</f>
        <v>7562.5</v>
      </c>
      <c r="D192" s="31">
        <f>SUM(D193)</f>
        <v>1000</v>
      </c>
      <c r="E192" s="31">
        <f t="shared" ref="E192:J192" si="89">SUM(E193)</f>
        <v>1050</v>
      </c>
      <c r="F192" s="31">
        <f t="shared" si="89"/>
        <v>1102.5</v>
      </c>
      <c r="G192" s="31">
        <f t="shared" si="89"/>
        <v>1102.5</v>
      </c>
      <c r="H192" s="31">
        <f t="shared" si="89"/>
        <v>1102.5</v>
      </c>
      <c r="I192" s="31">
        <f t="shared" si="89"/>
        <v>1102.5</v>
      </c>
      <c r="J192" s="31">
        <f t="shared" si="89"/>
        <v>1102.5</v>
      </c>
      <c r="K192" s="125">
        <v>46</v>
      </c>
    </row>
    <row r="193" spans="1:172" x14ac:dyDescent="0.25">
      <c r="A193" s="11"/>
      <c r="B193" s="16" t="s">
        <v>4</v>
      </c>
      <c r="C193" s="34">
        <f>SUM(D193:J193)</f>
        <v>7562.5</v>
      </c>
      <c r="D193" s="32">
        <v>1000</v>
      </c>
      <c r="E193" s="32">
        <v>1050</v>
      </c>
      <c r="F193" s="32">
        <v>1102.5</v>
      </c>
      <c r="G193" s="32">
        <f>SUM(F193)</f>
        <v>1102.5</v>
      </c>
      <c r="H193" s="32">
        <f>SUM(G193)</f>
        <v>1102.5</v>
      </c>
      <c r="I193" s="32">
        <f>SUM(H193)</f>
        <v>1102.5</v>
      </c>
      <c r="J193" s="32">
        <f>SUM(I193)</f>
        <v>1102.5</v>
      </c>
      <c r="K193" s="133"/>
    </row>
    <row r="194" spans="1:172" ht="24" customHeight="1" x14ac:dyDescent="0.25">
      <c r="A194" s="149" t="s">
        <v>60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30"/>
    </row>
    <row r="195" spans="1:172" x14ac:dyDescent="0.25">
      <c r="A195" s="13"/>
      <c r="B195" s="15" t="s">
        <v>19</v>
      </c>
      <c r="C195" s="31">
        <f>SUM(C196)</f>
        <v>9830</v>
      </c>
      <c r="D195" s="31">
        <f>SUM(D196)</f>
        <v>1300</v>
      </c>
      <c r="E195" s="31">
        <f t="shared" ref="E195:J195" si="90">SUM(E196)</f>
        <v>1365</v>
      </c>
      <c r="F195" s="31">
        <f t="shared" si="90"/>
        <v>1433</v>
      </c>
      <c r="G195" s="31">
        <f t="shared" si="90"/>
        <v>1433</v>
      </c>
      <c r="H195" s="31">
        <f t="shared" si="90"/>
        <v>1433</v>
      </c>
      <c r="I195" s="31">
        <f t="shared" si="90"/>
        <v>1433</v>
      </c>
      <c r="J195" s="31">
        <f t="shared" si="90"/>
        <v>1433</v>
      </c>
      <c r="K195" s="125">
        <v>46</v>
      </c>
    </row>
    <row r="196" spans="1:172" x14ac:dyDescent="0.25">
      <c r="A196" s="11"/>
      <c r="B196" s="16" t="s">
        <v>4</v>
      </c>
      <c r="C196" s="34">
        <f>SUM(D196:J196)</f>
        <v>9830</v>
      </c>
      <c r="D196" s="32">
        <v>1300</v>
      </c>
      <c r="E196" s="32">
        <v>1365</v>
      </c>
      <c r="F196" s="32">
        <v>1433</v>
      </c>
      <c r="G196" s="32">
        <f>SUM(F196)</f>
        <v>1433</v>
      </c>
      <c r="H196" s="32">
        <f>SUM(G196)</f>
        <v>1433</v>
      </c>
      <c r="I196" s="32">
        <f>SUM(H196)</f>
        <v>1433</v>
      </c>
      <c r="J196" s="32">
        <f>SUM(I196)</f>
        <v>1433</v>
      </c>
      <c r="K196" s="126"/>
    </row>
    <row r="197" spans="1:172" ht="14.25" customHeight="1" x14ac:dyDescent="0.25">
      <c r="A197" s="128" t="s">
        <v>88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2"/>
    </row>
    <row r="198" spans="1:172" ht="15.75" customHeight="1" x14ac:dyDescent="0.25">
      <c r="A198" s="66"/>
      <c r="B198" s="35" t="s">
        <v>19</v>
      </c>
      <c r="C198" s="33">
        <f>SUM(C199:C201)</f>
        <v>28500</v>
      </c>
      <c r="D198" s="33">
        <f>SUM(D199:D201)</f>
        <v>3750</v>
      </c>
      <c r="E198" s="33">
        <f t="shared" ref="E198:J198" si="91">SUM(E199:E201)</f>
        <v>3950</v>
      </c>
      <c r="F198" s="33">
        <f t="shared" si="91"/>
        <v>4160</v>
      </c>
      <c r="G198" s="33">
        <f t="shared" si="91"/>
        <v>4160</v>
      </c>
      <c r="H198" s="33">
        <f t="shared" si="91"/>
        <v>4160</v>
      </c>
      <c r="I198" s="33">
        <f t="shared" si="91"/>
        <v>4160</v>
      </c>
      <c r="J198" s="33">
        <f t="shared" si="91"/>
        <v>4160</v>
      </c>
      <c r="K198" s="125">
        <v>45</v>
      </c>
    </row>
    <row r="199" spans="1:172" ht="15" customHeight="1" x14ac:dyDescent="0.25">
      <c r="A199" s="66"/>
      <c r="B199" s="36" t="s">
        <v>4</v>
      </c>
      <c r="C199" s="34">
        <f>SUM(D199:J199)</f>
        <v>28500</v>
      </c>
      <c r="D199" s="32">
        <v>3750</v>
      </c>
      <c r="E199" s="32">
        <v>3950</v>
      </c>
      <c r="F199" s="32">
        <v>4160</v>
      </c>
      <c r="G199" s="32">
        <v>4160</v>
      </c>
      <c r="H199" s="32">
        <v>4160</v>
      </c>
      <c r="I199" s="32">
        <v>4160</v>
      </c>
      <c r="J199" s="32">
        <v>4160</v>
      </c>
      <c r="K199" s="133"/>
    </row>
    <row r="200" spans="1:172" x14ac:dyDescent="0.25">
      <c r="A200" s="66"/>
      <c r="B200" s="36" t="s">
        <v>5</v>
      </c>
      <c r="C200" s="34">
        <f>SUM(D200:J200)</f>
        <v>0</v>
      </c>
      <c r="D200" s="32">
        <v>0</v>
      </c>
      <c r="E200" s="32">
        <v>0</v>
      </c>
      <c r="F200" s="32">
        <v>0</v>
      </c>
      <c r="G200" s="32">
        <f>F200*1</f>
        <v>0</v>
      </c>
      <c r="H200" s="32">
        <f>G200*1</f>
        <v>0</v>
      </c>
      <c r="I200" s="32">
        <f>H200*1</f>
        <v>0</v>
      </c>
      <c r="J200" s="32">
        <f>I200*1</f>
        <v>0</v>
      </c>
      <c r="K200" s="133"/>
    </row>
    <row r="201" spans="1:172" x14ac:dyDescent="0.25">
      <c r="A201" s="65"/>
      <c r="B201" s="36" t="s">
        <v>95</v>
      </c>
      <c r="C201" s="34">
        <f>SUM(D201:J201)</f>
        <v>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126"/>
    </row>
    <row r="202" spans="1:172" ht="12.75" customHeight="1" x14ac:dyDescent="0.25">
      <c r="A202" s="153" t="s">
        <v>81</v>
      </c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</row>
    <row r="203" spans="1:172" s="8" customFormat="1" ht="27" x14ac:dyDescent="0.25">
      <c r="A203" s="74"/>
      <c r="B203" s="73" t="s">
        <v>45</v>
      </c>
      <c r="C203" s="90">
        <f>SUM(C204)</f>
        <v>8819.9</v>
      </c>
      <c r="D203" s="90">
        <f>SUM(D204)</f>
        <v>1205</v>
      </c>
      <c r="E203" s="90">
        <f t="shared" ref="E203:J203" si="92">SUM(E204)</f>
        <v>1422.4</v>
      </c>
      <c r="F203" s="90">
        <f t="shared" si="92"/>
        <v>1238.4999999999998</v>
      </c>
      <c r="G203" s="90">
        <f t="shared" si="92"/>
        <v>1238.4999999999998</v>
      </c>
      <c r="H203" s="90">
        <f t="shared" si="92"/>
        <v>1238.4999999999998</v>
      </c>
      <c r="I203" s="90">
        <f t="shared" si="92"/>
        <v>1238.4999999999998</v>
      </c>
      <c r="J203" s="90">
        <f t="shared" si="92"/>
        <v>1238.4999999999998</v>
      </c>
      <c r="K203" s="77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</row>
    <row r="204" spans="1:172" s="8" customFormat="1" x14ac:dyDescent="0.25">
      <c r="A204" s="74"/>
      <c r="B204" s="70" t="s">
        <v>4</v>
      </c>
      <c r="C204" s="71">
        <f>SUM(D204:J204)</f>
        <v>8819.9</v>
      </c>
      <c r="D204" s="71">
        <f>SUM(D216)</f>
        <v>1205</v>
      </c>
      <c r="E204" s="71">
        <f t="shared" ref="E204:J204" si="93">SUM(E216)</f>
        <v>1422.4</v>
      </c>
      <c r="F204" s="71">
        <f t="shared" si="93"/>
        <v>1238.4999999999998</v>
      </c>
      <c r="G204" s="71">
        <f t="shared" si="93"/>
        <v>1238.4999999999998</v>
      </c>
      <c r="H204" s="71">
        <f t="shared" si="93"/>
        <v>1238.4999999999998</v>
      </c>
      <c r="I204" s="71">
        <f t="shared" si="93"/>
        <v>1238.4999999999998</v>
      </c>
      <c r="J204" s="71">
        <f t="shared" si="93"/>
        <v>1238.4999999999998</v>
      </c>
      <c r="K204" s="75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</row>
    <row r="205" spans="1:172" ht="12.75" customHeight="1" x14ac:dyDescent="0.25">
      <c r="A205" s="134" t="s">
        <v>10</v>
      </c>
      <c r="B205" s="135"/>
      <c r="C205" s="135"/>
      <c r="D205" s="135"/>
      <c r="E205" s="135"/>
      <c r="F205" s="135"/>
      <c r="G205" s="135"/>
      <c r="H205" s="135"/>
      <c r="I205" s="135"/>
      <c r="J205" s="135"/>
      <c r="K205" s="136"/>
    </row>
    <row r="206" spans="1:172" ht="40.5" x14ac:dyDescent="0.25">
      <c r="A206" s="74"/>
      <c r="B206" s="73" t="s">
        <v>37</v>
      </c>
      <c r="C206" s="85">
        <v>0</v>
      </c>
      <c r="D206" s="85">
        <v>0</v>
      </c>
      <c r="E206" s="85">
        <v>0</v>
      </c>
      <c r="F206" s="85">
        <v>0</v>
      </c>
      <c r="G206" s="85">
        <v>0</v>
      </c>
      <c r="H206" s="85">
        <v>0</v>
      </c>
      <c r="I206" s="86">
        <v>0</v>
      </c>
      <c r="J206" s="86">
        <v>0</v>
      </c>
      <c r="K206" s="87"/>
    </row>
    <row r="207" spans="1:172" x14ac:dyDescent="0.25">
      <c r="A207" s="74"/>
      <c r="B207" s="70" t="s">
        <v>4</v>
      </c>
      <c r="C207" s="88">
        <v>0</v>
      </c>
      <c r="D207" s="88">
        <v>0</v>
      </c>
      <c r="E207" s="88">
        <v>0</v>
      </c>
      <c r="F207" s="88">
        <v>0</v>
      </c>
      <c r="G207" s="88">
        <v>0</v>
      </c>
      <c r="H207" s="88">
        <v>0</v>
      </c>
      <c r="I207" s="88">
        <v>0</v>
      </c>
      <c r="J207" s="88">
        <v>0</v>
      </c>
      <c r="K207" s="75"/>
    </row>
    <row r="208" spans="1:172" ht="12.75" customHeight="1" x14ac:dyDescent="0.25">
      <c r="A208" s="137" t="s">
        <v>11</v>
      </c>
      <c r="B208" s="138"/>
      <c r="C208" s="138"/>
      <c r="D208" s="138"/>
      <c r="E208" s="138"/>
      <c r="F208" s="138"/>
      <c r="G208" s="138"/>
      <c r="H208" s="138"/>
      <c r="I208" s="138"/>
      <c r="J208" s="138"/>
      <c r="K208" s="139"/>
    </row>
    <row r="209" spans="1:11" ht="54" x14ac:dyDescent="0.25">
      <c r="A209" s="11"/>
      <c r="B209" s="15" t="s">
        <v>39</v>
      </c>
      <c r="C209" s="105">
        <f>SUM(C210)</f>
        <v>0</v>
      </c>
      <c r="D209" s="105">
        <f t="shared" ref="D209:J209" si="94">SUM(D210)</f>
        <v>0</v>
      </c>
      <c r="E209" s="105">
        <f t="shared" si="94"/>
        <v>0</v>
      </c>
      <c r="F209" s="105">
        <f t="shared" si="94"/>
        <v>0</v>
      </c>
      <c r="G209" s="105">
        <f t="shared" si="94"/>
        <v>0</v>
      </c>
      <c r="H209" s="105">
        <f t="shared" si="94"/>
        <v>0</v>
      </c>
      <c r="I209" s="105">
        <f t="shared" si="94"/>
        <v>0</v>
      </c>
      <c r="J209" s="105">
        <f t="shared" si="94"/>
        <v>0</v>
      </c>
      <c r="K209" s="1"/>
    </row>
    <row r="210" spans="1:11" x14ac:dyDescent="0.25">
      <c r="A210" s="11"/>
      <c r="B210" s="22" t="s">
        <v>4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6"/>
    </row>
    <row r="211" spans="1:11" ht="12" customHeight="1" x14ac:dyDescent="0.25">
      <c r="A211" s="137" t="s">
        <v>12</v>
      </c>
      <c r="B211" s="138"/>
      <c r="C211" s="138"/>
      <c r="D211" s="138"/>
      <c r="E211" s="138"/>
      <c r="F211" s="138"/>
      <c r="G211" s="138"/>
      <c r="H211" s="138"/>
      <c r="I211" s="138"/>
      <c r="J211" s="138"/>
      <c r="K211" s="139"/>
    </row>
    <row r="212" spans="1:11" x14ac:dyDescent="0.25">
      <c r="A212" s="13"/>
      <c r="B212" s="15" t="s">
        <v>9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13"/>
    </row>
    <row r="213" spans="1:11" x14ac:dyDescent="0.25">
      <c r="A213" s="11"/>
      <c r="B213" s="22" t="s">
        <v>4</v>
      </c>
      <c r="C213" s="24">
        <v>0</v>
      </c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1"/>
    </row>
    <row r="214" spans="1:11" ht="15" customHeight="1" x14ac:dyDescent="0.25">
      <c r="A214" s="134" t="s">
        <v>22</v>
      </c>
      <c r="B214" s="135"/>
      <c r="C214" s="135"/>
      <c r="D214" s="135"/>
      <c r="E214" s="135"/>
      <c r="F214" s="135"/>
      <c r="G214" s="135"/>
      <c r="H214" s="135"/>
      <c r="I214" s="135"/>
      <c r="J214" s="135"/>
      <c r="K214" s="136"/>
    </row>
    <row r="215" spans="1:11" x14ac:dyDescent="0.25">
      <c r="A215" s="89"/>
      <c r="B215" s="73" t="s">
        <v>9</v>
      </c>
      <c r="C215" s="90">
        <f>SUM(C216)</f>
        <v>8819.9</v>
      </c>
      <c r="D215" s="90">
        <f>SUM(D216)</f>
        <v>1205</v>
      </c>
      <c r="E215" s="90">
        <f t="shared" ref="E215:J215" si="95">SUM(E216)</f>
        <v>1422.4</v>
      </c>
      <c r="F215" s="90">
        <f t="shared" si="95"/>
        <v>1238.4999999999998</v>
      </c>
      <c r="G215" s="90">
        <f t="shared" si="95"/>
        <v>1238.4999999999998</v>
      </c>
      <c r="H215" s="90">
        <f t="shared" si="95"/>
        <v>1238.4999999999998</v>
      </c>
      <c r="I215" s="90">
        <f t="shared" si="95"/>
        <v>1238.4999999999998</v>
      </c>
      <c r="J215" s="90">
        <f t="shared" si="95"/>
        <v>1238.4999999999998</v>
      </c>
      <c r="K215" s="98"/>
    </row>
    <row r="216" spans="1:11" x14ac:dyDescent="0.25">
      <c r="A216" s="74"/>
      <c r="B216" s="94" t="s">
        <v>4</v>
      </c>
      <c r="C216" s="71">
        <f>SUM(D216:J216)</f>
        <v>8819.9</v>
      </c>
      <c r="D216" s="71">
        <f t="shared" ref="D216:J216" si="96">SUM(D219+D234)</f>
        <v>1205</v>
      </c>
      <c r="E216" s="71">
        <f t="shared" si="96"/>
        <v>1422.4</v>
      </c>
      <c r="F216" s="71">
        <f t="shared" si="96"/>
        <v>1238.4999999999998</v>
      </c>
      <c r="G216" s="71">
        <f t="shared" si="96"/>
        <v>1238.4999999999998</v>
      </c>
      <c r="H216" s="71">
        <f t="shared" si="96"/>
        <v>1238.4999999999998</v>
      </c>
      <c r="I216" s="71">
        <f t="shared" si="96"/>
        <v>1238.4999999999998</v>
      </c>
      <c r="J216" s="71">
        <f t="shared" si="96"/>
        <v>1238.4999999999998</v>
      </c>
      <c r="K216" s="75"/>
    </row>
    <row r="217" spans="1:11" ht="15" customHeight="1" x14ac:dyDescent="0.25">
      <c r="A217" s="128" t="s">
        <v>87</v>
      </c>
      <c r="B217" s="129"/>
      <c r="C217" s="129"/>
      <c r="D217" s="129"/>
      <c r="E217" s="129"/>
      <c r="F217" s="129"/>
      <c r="G217" s="129"/>
      <c r="H217" s="129"/>
      <c r="I217" s="129"/>
      <c r="J217" s="129"/>
      <c r="K217" s="130"/>
    </row>
    <row r="218" spans="1:11" x14ac:dyDescent="0.25">
      <c r="A218" s="13"/>
      <c r="B218" s="15" t="s">
        <v>40</v>
      </c>
      <c r="C218" s="23">
        <f>SUM(C219)</f>
        <v>8441.9</v>
      </c>
      <c r="D218" s="31">
        <f>SUM(D219)</f>
        <v>1155</v>
      </c>
      <c r="E218" s="23">
        <f t="shared" ref="E218:J218" si="97">SUM(E219)</f>
        <v>1369.9</v>
      </c>
      <c r="F218" s="23">
        <f t="shared" si="97"/>
        <v>1183.3999999999999</v>
      </c>
      <c r="G218" s="23">
        <f t="shared" si="97"/>
        <v>1183.3999999999999</v>
      </c>
      <c r="H218" s="23">
        <f t="shared" si="97"/>
        <v>1183.3999999999999</v>
      </c>
      <c r="I218" s="23">
        <f t="shared" si="97"/>
        <v>1183.3999999999999</v>
      </c>
      <c r="J218" s="23">
        <f t="shared" si="97"/>
        <v>1183.3999999999999</v>
      </c>
      <c r="K218" s="125" t="s">
        <v>99</v>
      </c>
    </row>
    <row r="219" spans="1:11" x14ac:dyDescent="0.25">
      <c r="A219" s="11"/>
      <c r="B219" s="16" t="s">
        <v>4</v>
      </c>
      <c r="C219" s="30">
        <f>SUM(D219:J219)</f>
        <v>8441.9</v>
      </c>
      <c r="D219" s="29">
        <f>SUM(D222+D225+D228+D231)</f>
        <v>1155</v>
      </c>
      <c r="E219" s="29">
        <f t="shared" ref="E219:J219" si="98">SUM(E222+E225+E228+E231)</f>
        <v>1369.9</v>
      </c>
      <c r="F219" s="29">
        <f t="shared" si="98"/>
        <v>1183.3999999999999</v>
      </c>
      <c r="G219" s="29">
        <f t="shared" si="98"/>
        <v>1183.3999999999999</v>
      </c>
      <c r="H219" s="29">
        <f t="shared" si="98"/>
        <v>1183.3999999999999</v>
      </c>
      <c r="I219" s="29">
        <f t="shared" si="98"/>
        <v>1183.3999999999999</v>
      </c>
      <c r="J219" s="29">
        <f t="shared" si="98"/>
        <v>1183.3999999999999</v>
      </c>
      <c r="K219" s="126"/>
    </row>
    <row r="220" spans="1:11" ht="15" customHeight="1" x14ac:dyDescent="0.25">
      <c r="A220" s="143" t="s">
        <v>67</v>
      </c>
      <c r="B220" s="144"/>
      <c r="C220" s="144"/>
      <c r="D220" s="144"/>
      <c r="E220" s="144"/>
      <c r="F220" s="144"/>
      <c r="G220" s="144"/>
      <c r="H220" s="144"/>
      <c r="I220" s="144"/>
      <c r="J220" s="144"/>
      <c r="K220" s="145"/>
    </row>
    <row r="221" spans="1:11" x14ac:dyDescent="0.25">
      <c r="A221" s="5"/>
      <c r="B221" s="51" t="s">
        <v>66</v>
      </c>
      <c r="C221" s="52">
        <f>SUM(C222)</f>
        <v>204.40000000000003</v>
      </c>
      <c r="D221" s="53">
        <f>SUM(D222)</f>
        <v>27</v>
      </c>
      <c r="E221" s="53">
        <f t="shared" ref="E221:J221" si="99">SUM(E222)</f>
        <v>28.4</v>
      </c>
      <c r="F221" s="53">
        <f t="shared" si="99"/>
        <v>29.8</v>
      </c>
      <c r="G221" s="53">
        <f t="shared" si="99"/>
        <v>29.8</v>
      </c>
      <c r="H221" s="53">
        <f t="shared" si="99"/>
        <v>29.8</v>
      </c>
      <c r="I221" s="53">
        <f t="shared" si="99"/>
        <v>29.8</v>
      </c>
      <c r="J221" s="53">
        <f t="shared" si="99"/>
        <v>29.8</v>
      </c>
      <c r="K221" s="125">
        <v>50</v>
      </c>
    </row>
    <row r="222" spans="1:11" x14ac:dyDescent="0.25">
      <c r="A222" s="5"/>
      <c r="B222" s="16" t="s">
        <v>4</v>
      </c>
      <c r="C222" s="30">
        <f>SUM(D222:J222)</f>
        <v>204.40000000000003</v>
      </c>
      <c r="D222" s="29">
        <v>27</v>
      </c>
      <c r="E222" s="29">
        <v>28.4</v>
      </c>
      <c r="F222" s="29">
        <v>29.8</v>
      </c>
      <c r="G222" s="29">
        <f>SUM(F222)</f>
        <v>29.8</v>
      </c>
      <c r="H222" s="29">
        <f>SUM(G222)</f>
        <v>29.8</v>
      </c>
      <c r="I222" s="29">
        <f>SUM(H222)</f>
        <v>29.8</v>
      </c>
      <c r="J222" s="29">
        <f>SUM(I222)</f>
        <v>29.8</v>
      </c>
      <c r="K222" s="126"/>
    </row>
    <row r="223" spans="1:11" ht="15" customHeight="1" x14ac:dyDescent="0.25">
      <c r="A223" s="150" t="s">
        <v>68</v>
      </c>
      <c r="B223" s="151"/>
      <c r="C223" s="151"/>
      <c r="D223" s="151"/>
      <c r="E223" s="151"/>
      <c r="F223" s="151"/>
      <c r="G223" s="151"/>
      <c r="H223" s="151"/>
      <c r="I223" s="151"/>
      <c r="J223" s="151"/>
      <c r="K223" s="152"/>
    </row>
    <row r="224" spans="1:11" x14ac:dyDescent="0.25">
      <c r="A224" s="5"/>
      <c r="B224" s="51" t="s">
        <v>66</v>
      </c>
      <c r="C224" s="52">
        <f>SUM(C225)</f>
        <v>983</v>
      </c>
      <c r="D224" s="53">
        <f>SUM(D225)</f>
        <v>130</v>
      </c>
      <c r="E224" s="53">
        <f t="shared" ref="E224:J224" si="100">SUM(E225)</f>
        <v>136.5</v>
      </c>
      <c r="F224" s="53">
        <f t="shared" si="100"/>
        <v>143.30000000000001</v>
      </c>
      <c r="G224" s="53">
        <f t="shared" si="100"/>
        <v>143.30000000000001</v>
      </c>
      <c r="H224" s="53">
        <f t="shared" si="100"/>
        <v>143.30000000000001</v>
      </c>
      <c r="I224" s="53">
        <f t="shared" si="100"/>
        <v>143.30000000000001</v>
      </c>
      <c r="J224" s="53">
        <f t="shared" si="100"/>
        <v>143.30000000000001</v>
      </c>
      <c r="K224" s="125">
        <v>51</v>
      </c>
    </row>
    <row r="225" spans="1:11" x14ac:dyDescent="0.25">
      <c r="A225" s="5"/>
      <c r="B225" s="16" t="s">
        <v>4</v>
      </c>
      <c r="C225" s="30">
        <f>SUM(D225:J225)</f>
        <v>983</v>
      </c>
      <c r="D225" s="29">
        <v>130</v>
      </c>
      <c r="E225" s="29">
        <v>136.5</v>
      </c>
      <c r="F225" s="29">
        <v>143.30000000000001</v>
      </c>
      <c r="G225" s="29">
        <f>SUM(F225)</f>
        <v>143.30000000000001</v>
      </c>
      <c r="H225" s="29">
        <f>SUM(G225)</f>
        <v>143.30000000000001</v>
      </c>
      <c r="I225" s="29">
        <f>SUM(H225)</f>
        <v>143.30000000000001</v>
      </c>
      <c r="J225" s="29">
        <f>SUM(I225)</f>
        <v>143.30000000000001</v>
      </c>
      <c r="K225" s="126"/>
    </row>
    <row r="226" spans="1:11" x14ac:dyDescent="0.25">
      <c r="A226" s="122" t="s">
        <v>69</v>
      </c>
      <c r="B226" s="123"/>
      <c r="C226" s="123"/>
      <c r="D226" s="123"/>
      <c r="E226" s="123"/>
      <c r="F226" s="123"/>
      <c r="G226" s="123"/>
      <c r="H226" s="123"/>
      <c r="I226" s="123"/>
      <c r="J226" s="123"/>
      <c r="K226" s="124"/>
    </row>
    <row r="227" spans="1:11" x14ac:dyDescent="0.25">
      <c r="A227" s="5"/>
      <c r="B227" s="51" t="s">
        <v>66</v>
      </c>
      <c r="C227" s="52">
        <f>SUM(C228)</f>
        <v>6498</v>
      </c>
      <c r="D227" s="53">
        <f>SUM(D228)</f>
        <v>898</v>
      </c>
      <c r="E227" s="53">
        <f t="shared" ref="E227:J227" si="101">SUM(E228)</f>
        <v>1100</v>
      </c>
      <c r="F227" s="53">
        <f t="shared" si="101"/>
        <v>900</v>
      </c>
      <c r="G227" s="53">
        <f t="shared" si="101"/>
        <v>900</v>
      </c>
      <c r="H227" s="53">
        <f t="shared" si="101"/>
        <v>900</v>
      </c>
      <c r="I227" s="53">
        <f t="shared" si="101"/>
        <v>900</v>
      </c>
      <c r="J227" s="53">
        <f t="shared" si="101"/>
        <v>900</v>
      </c>
      <c r="K227" s="125">
        <v>52</v>
      </c>
    </row>
    <row r="228" spans="1:11" x14ac:dyDescent="0.25">
      <c r="A228" s="5"/>
      <c r="B228" s="16" t="s">
        <v>4</v>
      </c>
      <c r="C228" s="30">
        <f>SUM(D228:J228)</f>
        <v>6498</v>
      </c>
      <c r="D228" s="29">
        <v>898</v>
      </c>
      <c r="E228" s="29">
        <v>1100</v>
      </c>
      <c r="F228" s="29">
        <v>900</v>
      </c>
      <c r="G228" s="29">
        <f>SUM(F228)</f>
        <v>900</v>
      </c>
      <c r="H228" s="29">
        <f>SUM(G228)</f>
        <v>900</v>
      </c>
      <c r="I228" s="29">
        <f>SUM(H228)</f>
        <v>900</v>
      </c>
      <c r="J228" s="29">
        <f>SUM(I228)</f>
        <v>900</v>
      </c>
      <c r="K228" s="126"/>
    </row>
    <row r="229" spans="1:11" x14ac:dyDescent="0.25">
      <c r="A229" s="122" t="s">
        <v>70</v>
      </c>
      <c r="B229" s="123"/>
      <c r="C229" s="123"/>
      <c r="D229" s="123"/>
      <c r="E229" s="123"/>
      <c r="F229" s="123"/>
      <c r="G229" s="123"/>
      <c r="H229" s="123"/>
      <c r="I229" s="123"/>
      <c r="J229" s="123"/>
      <c r="K229" s="124"/>
    </row>
    <row r="230" spans="1:11" x14ac:dyDescent="0.25">
      <c r="A230" s="5"/>
      <c r="B230" s="51" t="s">
        <v>66</v>
      </c>
      <c r="C230" s="52">
        <f>SUM(C231)</f>
        <v>756.49999999999989</v>
      </c>
      <c r="D230" s="53">
        <f>SUM(D231)</f>
        <v>100</v>
      </c>
      <c r="E230" s="53">
        <f t="shared" ref="E230:J230" si="102">SUM(E231)</f>
        <v>105</v>
      </c>
      <c r="F230" s="53">
        <f t="shared" si="102"/>
        <v>110.3</v>
      </c>
      <c r="G230" s="53">
        <f t="shared" si="102"/>
        <v>110.3</v>
      </c>
      <c r="H230" s="53">
        <f t="shared" si="102"/>
        <v>110.3</v>
      </c>
      <c r="I230" s="53">
        <f t="shared" si="102"/>
        <v>110.3</v>
      </c>
      <c r="J230" s="53">
        <f t="shared" si="102"/>
        <v>110.3</v>
      </c>
      <c r="K230" s="125">
        <v>54</v>
      </c>
    </row>
    <row r="231" spans="1:11" x14ac:dyDescent="0.25">
      <c r="A231" s="5"/>
      <c r="B231" s="16" t="s">
        <v>4</v>
      </c>
      <c r="C231" s="30">
        <f>SUM(D231:J231)</f>
        <v>756.49999999999989</v>
      </c>
      <c r="D231" s="29">
        <v>100</v>
      </c>
      <c r="E231" s="29">
        <v>105</v>
      </c>
      <c r="F231" s="29">
        <v>110.3</v>
      </c>
      <c r="G231" s="29">
        <v>110.3</v>
      </c>
      <c r="H231" s="29">
        <f>SUM(G231)</f>
        <v>110.3</v>
      </c>
      <c r="I231" s="29">
        <f>SUM(H231)</f>
        <v>110.3</v>
      </c>
      <c r="J231" s="29">
        <f>SUM(I231)</f>
        <v>110.3</v>
      </c>
      <c r="K231" s="126"/>
    </row>
    <row r="232" spans="1:11" ht="27.75" customHeight="1" x14ac:dyDescent="0.25">
      <c r="A232" s="128" t="s">
        <v>86</v>
      </c>
      <c r="B232" s="129"/>
      <c r="C232" s="129"/>
      <c r="D232" s="129"/>
      <c r="E232" s="129"/>
      <c r="F232" s="129"/>
      <c r="G232" s="129"/>
      <c r="H232" s="129"/>
      <c r="I232" s="129"/>
      <c r="J232" s="129"/>
      <c r="K232" s="130"/>
    </row>
    <row r="233" spans="1:11" x14ac:dyDescent="0.25">
      <c r="A233" s="13"/>
      <c r="B233" s="15" t="s">
        <v>40</v>
      </c>
      <c r="C233" s="57">
        <f>SUM(C234)</f>
        <v>378.00000000000006</v>
      </c>
      <c r="D233" s="57">
        <f>SUM(D234)</f>
        <v>50</v>
      </c>
      <c r="E233" s="57">
        <f t="shared" ref="E233:J233" si="103">SUM(E234)</f>
        <v>52.5</v>
      </c>
      <c r="F233" s="57">
        <f t="shared" si="103"/>
        <v>55.1</v>
      </c>
      <c r="G233" s="57">
        <f t="shared" si="103"/>
        <v>55.1</v>
      </c>
      <c r="H233" s="57">
        <f t="shared" si="103"/>
        <v>55.1</v>
      </c>
      <c r="I233" s="57">
        <f t="shared" si="103"/>
        <v>55.1</v>
      </c>
      <c r="J233" s="57">
        <f t="shared" si="103"/>
        <v>55.1</v>
      </c>
      <c r="K233" s="125">
        <v>55</v>
      </c>
    </row>
    <row r="234" spans="1:11" x14ac:dyDescent="0.25">
      <c r="A234" s="49"/>
      <c r="B234" s="54" t="s">
        <v>4</v>
      </c>
      <c r="C234" s="56">
        <f>SUM(D234:J234)</f>
        <v>378.00000000000006</v>
      </c>
      <c r="D234" s="56">
        <f>SUM(D237)</f>
        <v>50</v>
      </c>
      <c r="E234" s="56">
        <f t="shared" ref="E234:J234" si="104">SUM(E237)</f>
        <v>52.5</v>
      </c>
      <c r="F234" s="56">
        <f t="shared" si="104"/>
        <v>55.1</v>
      </c>
      <c r="G234" s="56">
        <f t="shared" si="104"/>
        <v>55.1</v>
      </c>
      <c r="H234" s="56">
        <f t="shared" si="104"/>
        <v>55.1</v>
      </c>
      <c r="I234" s="56">
        <f t="shared" si="104"/>
        <v>55.1</v>
      </c>
      <c r="J234" s="56">
        <f t="shared" si="104"/>
        <v>55.1</v>
      </c>
      <c r="K234" s="133"/>
    </row>
    <row r="235" spans="1:11" x14ac:dyDescent="0.25">
      <c r="A235" s="143" t="s">
        <v>75</v>
      </c>
      <c r="B235" s="144"/>
      <c r="C235" s="144"/>
      <c r="D235" s="144"/>
      <c r="E235" s="144"/>
      <c r="F235" s="144"/>
      <c r="G235" s="144"/>
      <c r="H235" s="144"/>
      <c r="I235" s="144"/>
      <c r="J235" s="144"/>
      <c r="K235" s="145"/>
    </row>
    <row r="236" spans="1:11" x14ac:dyDescent="0.25">
      <c r="A236" s="106"/>
      <c r="B236" s="17" t="s">
        <v>40</v>
      </c>
      <c r="C236" s="107">
        <f>SUM(C237)</f>
        <v>378.00000000000006</v>
      </c>
      <c r="D236" s="108">
        <f>SUM(D237)</f>
        <v>50</v>
      </c>
      <c r="E236" s="108">
        <f t="shared" ref="E236:J236" si="105">SUM(E237)</f>
        <v>52.5</v>
      </c>
      <c r="F236" s="108">
        <f t="shared" si="105"/>
        <v>55.1</v>
      </c>
      <c r="G236" s="108">
        <f t="shared" si="105"/>
        <v>55.1</v>
      </c>
      <c r="H236" s="108">
        <f t="shared" si="105"/>
        <v>55.1</v>
      </c>
      <c r="I236" s="108">
        <f t="shared" si="105"/>
        <v>55.1</v>
      </c>
      <c r="J236" s="108">
        <f t="shared" si="105"/>
        <v>55.1</v>
      </c>
      <c r="K236" s="125">
        <v>55</v>
      </c>
    </row>
    <row r="237" spans="1:11" x14ac:dyDescent="0.25">
      <c r="A237" s="5"/>
      <c r="B237" s="16" t="s">
        <v>4</v>
      </c>
      <c r="C237" s="30">
        <f>SUM(D237:J237)</f>
        <v>378.00000000000006</v>
      </c>
      <c r="D237" s="29">
        <v>50</v>
      </c>
      <c r="E237" s="29">
        <v>52.5</v>
      </c>
      <c r="F237" s="29">
        <v>55.1</v>
      </c>
      <c r="G237" s="29">
        <v>55.1</v>
      </c>
      <c r="H237" s="29">
        <f>SUM(G237)</f>
        <v>55.1</v>
      </c>
      <c r="I237" s="29">
        <f>SUM(H237)</f>
        <v>55.1</v>
      </c>
      <c r="J237" s="29">
        <f>SUM(I237)</f>
        <v>55.1</v>
      </c>
      <c r="K237" s="126"/>
    </row>
    <row r="238" spans="1:11" ht="15.75" x14ac:dyDescent="0.25">
      <c r="A238" s="140" t="s">
        <v>82</v>
      </c>
      <c r="B238" s="141"/>
      <c r="C238" s="141"/>
      <c r="D238" s="141"/>
      <c r="E238" s="141"/>
      <c r="F238" s="141"/>
      <c r="G238" s="141"/>
      <c r="H238" s="141"/>
      <c r="I238" s="141"/>
      <c r="J238" s="141"/>
      <c r="K238" s="142"/>
    </row>
    <row r="239" spans="1:11" ht="27" x14ac:dyDescent="0.25">
      <c r="A239" s="74"/>
      <c r="B239" s="73" t="s">
        <v>46</v>
      </c>
      <c r="C239" s="100">
        <f t="shared" ref="C239:J240" si="106">C242+C251</f>
        <v>21946.6</v>
      </c>
      <c r="D239" s="90">
        <f t="shared" si="106"/>
        <v>2902</v>
      </c>
      <c r="E239" s="90">
        <f t="shared" si="106"/>
        <v>3047.1</v>
      </c>
      <c r="F239" s="90">
        <f t="shared" si="106"/>
        <v>3199.5</v>
      </c>
      <c r="G239" s="90">
        <f t="shared" si="106"/>
        <v>3199.5</v>
      </c>
      <c r="H239" s="90">
        <f t="shared" si="106"/>
        <v>3199.5</v>
      </c>
      <c r="I239" s="90">
        <f t="shared" si="106"/>
        <v>3199.5</v>
      </c>
      <c r="J239" s="90">
        <f t="shared" si="106"/>
        <v>3199.5</v>
      </c>
      <c r="K239" s="125">
        <v>59</v>
      </c>
    </row>
    <row r="240" spans="1:11" x14ac:dyDescent="0.25">
      <c r="A240" s="74"/>
      <c r="B240" s="70" t="s">
        <v>4</v>
      </c>
      <c r="C240" s="99">
        <f t="shared" si="106"/>
        <v>21946.6</v>
      </c>
      <c r="D240" s="71">
        <f t="shared" si="106"/>
        <v>2902</v>
      </c>
      <c r="E240" s="71">
        <f t="shared" si="106"/>
        <v>3047.1</v>
      </c>
      <c r="F240" s="71">
        <f t="shared" si="106"/>
        <v>3199.5</v>
      </c>
      <c r="G240" s="71">
        <f t="shared" si="106"/>
        <v>3199.5</v>
      </c>
      <c r="H240" s="71">
        <f t="shared" si="106"/>
        <v>3199.5</v>
      </c>
      <c r="I240" s="71">
        <f t="shared" si="106"/>
        <v>3199.5</v>
      </c>
      <c r="J240" s="71">
        <f t="shared" si="106"/>
        <v>3199.5</v>
      </c>
      <c r="K240" s="126"/>
    </row>
    <row r="241" spans="1:11" x14ac:dyDescent="0.25">
      <c r="A241" s="134" t="s">
        <v>10</v>
      </c>
      <c r="B241" s="135"/>
      <c r="C241" s="135"/>
      <c r="D241" s="135"/>
      <c r="E241" s="135"/>
      <c r="F241" s="135"/>
      <c r="G241" s="135"/>
      <c r="H241" s="135"/>
      <c r="I241" s="135"/>
      <c r="J241" s="135"/>
      <c r="K241" s="136"/>
    </row>
    <row r="242" spans="1:11" ht="40.5" x14ac:dyDescent="0.25">
      <c r="A242" s="74"/>
      <c r="B242" s="73" t="s">
        <v>47</v>
      </c>
      <c r="C242" s="85">
        <v>0</v>
      </c>
      <c r="D242" s="85">
        <v>0</v>
      </c>
      <c r="E242" s="85">
        <v>0</v>
      </c>
      <c r="F242" s="85">
        <v>0</v>
      </c>
      <c r="G242" s="85">
        <v>0</v>
      </c>
      <c r="H242" s="85">
        <v>0</v>
      </c>
      <c r="I242" s="86">
        <v>0</v>
      </c>
      <c r="J242" s="86">
        <v>0</v>
      </c>
      <c r="K242" s="87"/>
    </row>
    <row r="243" spans="1:11" x14ac:dyDescent="0.25">
      <c r="A243" s="74"/>
      <c r="B243" s="70" t="s">
        <v>4</v>
      </c>
      <c r="C243" s="88">
        <v>0</v>
      </c>
      <c r="D243" s="88">
        <v>0</v>
      </c>
      <c r="E243" s="88">
        <v>0</v>
      </c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75"/>
    </row>
    <row r="244" spans="1:11" x14ac:dyDescent="0.25">
      <c r="A244" s="137" t="s">
        <v>11</v>
      </c>
      <c r="B244" s="138"/>
      <c r="C244" s="138"/>
      <c r="D244" s="138"/>
      <c r="E244" s="138"/>
      <c r="F244" s="138"/>
      <c r="G244" s="138"/>
      <c r="H244" s="138"/>
      <c r="I244" s="138"/>
      <c r="J244" s="138"/>
      <c r="K244" s="139"/>
    </row>
    <row r="245" spans="1:11" ht="54" x14ac:dyDescent="0.25">
      <c r="A245" s="21"/>
      <c r="B245" s="15" t="s">
        <v>39</v>
      </c>
      <c r="C245" s="28">
        <f t="shared" ref="C245:J245" si="107">SUM(C246)</f>
        <v>0</v>
      </c>
      <c r="D245" s="28">
        <f t="shared" si="107"/>
        <v>0</v>
      </c>
      <c r="E245" s="28">
        <f t="shared" si="107"/>
        <v>0</v>
      </c>
      <c r="F245" s="28">
        <f t="shared" si="107"/>
        <v>0</v>
      </c>
      <c r="G245" s="28">
        <f t="shared" si="107"/>
        <v>0</v>
      </c>
      <c r="H245" s="28">
        <f t="shared" si="107"/>
        <v>0</v>
      </c>
      <c r="I245" s="28">
        <f t="shared" si="107"/>
        <v>0</v>
      </c>
      <c r="J245" s="28">
        <f t="shared" si="107"/>
        <v>0</v>
      </c>
      <c r="K245" s="12"/>
    </row>
    <row r="246" spans="1:11" x14ac:dyDescent="0.25">
      <c r="A246" s="11"/>
      <c r="B246" s="22" t="s">
        <v>4</v>
      </c>
      <c r="C246" s="24">
        <f>SUM(D246:J246)</f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6"/>
    </row>
    <row r="247" spans="1:11" x14ac:dyDescent="0.25">
      <c r="A247" s="137" t="s">
        <v>12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139"/>
    </row>
    <row r="248" spans="1:11" x14ac:dyDescent="0.25">
      <c r="A248" s="13"/>
      <c r="B248" s="15" t="s">
        <v>9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13"/>
    </row>
    <row r="249" spans="1:11" x14ac:dyDescent="0.25">
      <c r="A249" s="11"/>
      <c r="B249" s="22" t="s">
        <v>4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1"/>
    </row>
    <row r="250" spans="1:11" x14ac:dyDescent="0.25">
      <c r="A250" s="134" t="s">
        <v>22</v>
      </c>
      <c r="B250" s="135"/>
      <c r="C250" s="135"/>
      <c r="D250" s="135"/>
      <c r="E250" s="135"/>
      <c r="F250" s="135"/>
      <c r="G250" s="135"/>
      <c r="H250" s="135"/>
      <c r="I250" s="135"/>
      <c r="J250" s="135"/>
      <c r="K250" s="136"/>
    </row>
    <row r="251" spans="1:11" x14ac:dyDescent="0.25">
      <c r="A251" s="89"/>
      <c r="B251" s="73" t="s">
        <v>9</v>
      </c>
      <c r="C251" s="90">
        <f t="shared" ref="C251:J251" si="108">SUM(C252)</f>
        <v>21946.6</v>
      </c>
      <c r="D251" s="90">
        <f t="shared" si="108"/>
        <v>2902</v>
      </c>
      <c r="E251" s="90">
        <f t="shared" si="108"/>
        <v>3047.1</v>
      </c>
      <c r="F251" s="90">
        <f t="shared" si="108"/>
        <v>3199.5</v>
      </c>
      <c r="G251" s="90">
        <f t="shared" si="108"/>
        <v>3199.5</v>
      </c>
      <c r="H251" s="90">
        <f t="shared" si="108"/>
        <v>3199.5</v>
      </c>
      <c r="I251" s="90">
        <f t="shared" si="108"/>
        <v>3199.5</v>
      </c>
      <c r="J251" s="90">
        <f t="shared" si="108"/>
        <v>3199.5</v>
      </c>
      <c r="K251" s="98"/>
    </row>
    <row r="252" spans="1:11" x14ac:dyDescent="0.25">
      <c r="A252" s="74"/>
      <c r="B252" s="94" t="s">
        <v>4</v>
      </c>
      <c r="C252" s="71">
        <f>SUM(D252:J252)</f>
        <v>21946.6</v>
      </c>
      <c r="D252" s="71">
        <f>SUM(D255)</f>
        <v>2902</v>
      </c>
      <c r="E252" s="71">
        <f t="shared" ref="E252:J252" si="109">SUM(E255)</f>
        <v>3047.1</v>
      </c>
      <c r="F252" s="71">
        <f t="shared" si="109"/>
        <v>3199.5</v>
      </c>
      <c r="G252" s="71">
        <f t="shared" si="109"/>
        <v>3199.5</v>
      </c>
      <c r="H252" s="71">
        <f t="shared" si="109"/>
        <v>3199.5</v>
      </c>
      <c r="I252" s="71">
        <f t="shared" si="109"/>
        <v>3199.5</v>
      </c>
      <c r="J252" s="71">
        <f t="shared" si="109"/>
        <v>3199.5</v>
      </c>
      <c r="K252" s="75"/>
    </row>
    <row r="253" spans="1:11" x14ac:dyDescent="0.25">
      <c r="A253" s="128" t="s">
        <v>102</v>
      </c>
      <c r="B253" s="129"/>
      <c r="C253" s="129"/>
      <c r="D253" s="129"/>
      <c r="E253" s="129"/>
      <c r="F253" s="129"/>
      <c r="G253" s="129"/>
      <c r="H253" s="129"/>
      <c r="I253" s="129"/>
      <c r="J253" s="129"/>
      <c r="K253" s="130"/>
    </row>
    <row r="254" spans="1:11" x14ac:dyDescent="0.25">
      <c r="A254" s="13"/>
      <c r="B254" s="35" t="s">
        <v>19</v>
      </c>
      <c r="C254" s="33">
        <f t="shared" ref="C254:J254" si="110">SUM(C255:C255)</f>
        <v>21946.6</v>
      </c>
      <c r="D254" s="33">
        <f t="shared" si="110"/>
        <v>2902</v>
      </c>
      <c r="E254" s="33">
        <f t="shared" si="110"/>
        <v>3047.1</v>
      </c>
      <c r="F254" s="33">
        <f t="shared" si="110"/>
        <v>3199.5</v>
      </c>
      <c r="G254" s="33">
        <f t="shared" si="110"/>
        <v>3199.5</v>
      </c>
      <c r="H254" s="33">
        <f t="shared" si="110"/>
        <v>3199.5</v>
      </c>
      <c r="I254" s="33">
        <f t="shared" si="110"/>
        <v>3199.5</v>
      </c>
      <c r="J254" s="33">
        <f t="shared" si="110"/>
        <v>3199.5</v>
      </c>
      <c r="K254" s="125">
        <v>59</v>
      </c>
    </row>
    <row r="255" spans="1:11" x14ac:dyDescent="0.25">
      <c r="A255" s="11"/>
      <c r="B255" s="36" t="s">
        <v>4</v>
      </c>
      <c r="C255" s="40">
        <f>SUM(D255:J255)</f>
        <v>21946.6</v>
      </c>
      <c r="D255" s="40">
        <v>2902</v>
      </c>
      <c r="E255" s="40">
        <v>3047.1</v>
      </c>
      <c r="F255" s="40">
        <v>3199.5</v>
      </c>
      <c r="G255" s="40">
        <f>SUM(F255)</f>
        <v>3199.5</v>
      </c>
      <c r="H255" s="40">
        <f>SUM(G255)</f>
        <v>3199.5</v>
      </c>
      <c r="I255" s="40">
        <f>SUM(H255)</f>
        <v>3199.5</v>
      </c>
      <c r="J255" s="40">
        <f>SUM(I255)</f>
        <v>3199.5</v>
      </c>
      <c r="K255" s="126"/>
    </row>
    <row r="256" spans="1:11" ht="47.25" customHeight="1" x14ac:dyDescent="0.25">
      <c r="A256" s="140" t="s">
        <v>93</v>
      </c>
      <c r="B256" s="141"/>
      <c r="C256" s="141"/>
      <c r="D256" s="141"/>
      <c r="E256" s="141"/>
      <c r="F256" s="141"/>
      <c r="G256" s="141"/>
      <c r="H256" s="141"/>
      <c r="I256" s="141"/>
      <c r="J256" s="141"/>
      <c r="K256" s="142"/>
    </row>
    <row r="257" spans="1:14" ht="27" x14ac:dyDescent="0.25">
      <c r="A257" s="74"/>
      <c r="B257" s="73" t="s">
        <v>48</v>
      </c>
      <c r="C257" s="90">
        <f>SUM(C258:C259)</f>
        <v>74505.399999999994</v>
      </c>
      <c r="D257" s="90">
        <f>SUM(D258:D259)</f>
        <v>10775.4</v>
      </c>
      <c r="E257" s="90">
        <f t="shared" ref="E257:J257" si="111">SUM(E258:E259)</f>
        <v>10199.5</v>
      </c>
      <c r="F257" s="90">
        <f t="shared" si="111"/>
        <v>10706.1</v>
      </c>
      <c r="G257" s="90">
        <f t="shared" si="111"/>
        <v>10706.1</v>
      </c>
      <c r="H257" s="90">
        <f t="shared" si="111"/>
        <v>10706.1</v>
      </c>
      <c r="I257" s="90">
        <f t="shared" si="111"/>
        <v>10706.1</v>
      </c>
      <c r="J257" s="90">
        <f t="shared" si="111"/>
        <v>10706.1</v>
      </c>
      <c r="K257" s="87"/>
      <c r="L257" s="9"/>
      <c r="N257" s="2"/>
    </row>
    <row r="258" spans="1:14" x14ac:dyDescent="0.25">
      <c r="A258" s="74"/>
      <c r="B258" s="95" t="s">
        <v>83</v>
      </c>
      <c r="C258" s="99">
        <f>SUM(D258:J258)</f>
        <v>631.79999999999995</v>
      </c>
      <c r="D258" s="71">
        <f>SUM(D271)</f>
        <v>229.8</v>
      </c>
      <c r="E258" s="71">
        <f t="shared" ref="E258:J258" si="112">SUM(E271)</f>
        <v>67</v>
      </c>
      <c r="F258" s="71">
        <f t="shared" si="112"/>
        <v>67</v>
      </c>
      <c r="G258" s="71">
        <f t="shared" si="112"/>
        <v>67</v>
      </c>
      <c r="H258" s="71">
        <f t="shared" si="112"/>
        <v>67</v>
      </c>
      <c r="I258" s="71">
        <f t="shared" si="112"/>
        <v>67</v>
      </c>
      <c r="J258" s="71">
        <f t="shared" si="112"/>
        <v>67</v>
      </c>
      <c r="K258" s="87"/>
      <c r="L258" s="9"/>
      <c r="N258" s="2"/>
    </row>
    <row r="259" spans="1:14" x14ac:dyDescent="0.25">
      <c r="A259" s="74"/>
      <c r="B259" s="70" t="s">
        <v>4</v>
      </c>
      <c r="C259" s="99">
        <f>SUM(D259:J259)</f>
        <v>73873.599999999991</v>
      </c>
      <c r="D259" s="71">
        <f>D262+D272</f>
        <v>10545.6</v>
      </c>
      <c r="E259" s="71">
        <f t="shared" ref="E259:J259" si="113">E262+E272</f>
        <v>10132.5</v>
      </c>
      <c r="F259" s="71">
        <f t="shared" si="113"/>
        <v>10639.1</v>
      </c>
      <c r="G259" s="71">
        <f t="shared" si="113"/>
        <v>10639.1</v>
      </c>
      <c r="H259" s="71">
        <f t="shared" si="113"/>
        <v>10639.1</v>
      </c>
      <c r="I259" s="71">
        <f t="shared" si="113"/>
        <v>10639.1</v>
      </c>
      <c r="J259" s="71">
        <f t="shared" si="113"/>
        <v>10639.1</v>
      </c>
      <c r="K259" s="75"/>
      <c r="L259" s="4"/>
      <c r="N259" s="2"/>
    </row>
    <row r="260" spans="1:14" ht="10.5" customHeight="1" x14ac:dyDescent="0.25">
      <c r="A260" s="134" t="s">
        <v>10</v>
      </c>
      <c r="B260" s="135"/>
      <c r="C260" s="135"/>
      <c r="D260" s="135"/>
      <c r="E260" s="135"/>
      <c r="F260" s="135"/>
      <c r="G260" s="135"/>
      <c r="H260" s="135"/>
      <c r="I260" s="135"/>
      <c r="J260" s="135"/>
      <c r="K260" s="136"/>
      <c r="L260" s="4"/>
    </row>
    <row r="261" spans="1:14" ht="40.5" x14ac:dyDescent="0.25">
      <c r="A261" s="74"/>
      <c r="B261" s="73" t="s">
        <v>47</v>
      </c>
      <c r="C261" s="85">
        <v>0</v>
      </c>
      <c r="D261" s="85">
        <v>0</v>
      </c>
      <c r="E261" s="85">
        <v>0</v>
      </c>
      <c r="F261" s="85">
        <v>0</v>
      </c>
      <c r="G261" s="85">
        <v>0</v>
      </c>
      <c r="H261" s="85">
        <v>0</v>
      </c>
      <c r="I261" s="86">
        <v>0</v>
      </c>
      <c r="J261" s="86">
        <v>0</v>
      </c>
      <c r="K261" s="87"/>
      <c r="L261" s="4"/>
    </row>
    <row r="262" spans="1:14" x14ac:dyDescent="0.25">
      <c r="A262" s="74"/>
      <c r="B262" s="70" t="s">
        <v>4</v>
      </c>
      <c r="C262" s="88">
        <v>0</v>
      </c>
      <c r="D262" s="88">
        <v>0</v>
      </c>
      <c r="E262" s="88">
        <v>0</v>
      </c>
      <c r="F262" s="88">
        <v>0</v>
      </c>
      <c r="G262" s="88">
        <v>0</v>
      </c>
      <c r="H262" s="88">
        <v>0</v>
      </c>
      <c r="I262" s="88">
        <v>0</v>
      </c>
      <c r="J262" s="88">
        <v>0</v>
      </c>
      <c r="K262" s="75"/>
      <c r="L262" s="4"/>
    </row>
    <row r="263" spans="1:14" ht="12.75" customHeight="1" x14ac:dyDescent="0.25">
      <c r="A263" s="137" t="s">
        <v>11</v>
      </c>
      <c r="B263" s="138"/>
      <c r="C263" s="138"/>
      <c r="D263" s="138"/>
      <c r="E263" s="138"/>
      <c r="F263" s="138"/>
      <c r="G263" s="138"/>
      <c r="H263" s="138"/>
      <c r="I263" s="138"/>
      <c r="J263" s="138"/>
      <c r="K263" s="139"/>
      <c r="L263" s="4"/>
    </row>
    <row r="264" spans="1:14" ht="54" x14ac:dyDescent="0.25">
      <c r="A264" s="21"/>
      <c r="B264" s="15" t="s">
        <v>39</v>
      </c>
      <c r="C264" s="28">
        <f>SUM(C265)</f>
        <v>0</v>
      </c>
      <c r="D264" s="28">
        <f t="shared" ref="D264:J264" si="114">SUM(D265)</f>
        <v>0</v>
      </c>
      <c r="E264" s="28">
        <f t="shared" si="114"/>
        <v>0</v>
      </c>
      <c r="F264" s="28">
        <f t="shared" si="114"/>
        <v>0</v>
      </c>
      <c r="G264" s="28">
        <f t="shared" si="114"/>
        <v>0</v>
      </c>
      <c r="H264" s="28">
        <f t="shared" si="114"/>
        <v>0</v>
      </c>
      <c r="I264" s="28">
        <f t="shared" si="114"/>
        <v>0</v>
      </c>
      <c r="J264" s="28">
        <f t="shared" si="114"/>
        <v>0</v>
      </c>
      <c r="K264" s="12"/>
      <c r="L264" s="4"/>
    </row>
    <row r="265" spans="1:14" x14ac:dyDescent="0.25">
      <c r="A265" s="11"/>
      <c r="B265" s="22" t="s">
        <v>4</v>
      </c>
      <c r="C265" s="24">
        <f>SUM(D265:J265)</f>
        <v>0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6"/>
      <c r="L265" s="4"/>
    </row>
    <row r="266" spans="1:14" ht="12.75" customHeight="1" x14ac:dyDescent="0.25">
      <c r="A266" s="137" t="s">
        <v>12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39"/>
    </row>
    <row r="267" spans="1:14" x14ac:dyDescent="0.25">
      <c r="A267" s="13"/>
      <c r="B267" s="15" t="s">
        <v>9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13"/>
    </row>
    <row r="268" spans="1:14" x14ac:dyDescent="0.25">
      <c r="A268" s="11"/>
      <c r="B268" s="22" t="s">
        <v>4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1"/>
    </row>
    <row r="269" spans="1:14" ht="12.75" customHeight="1" x14ac:dyDescent="0.25">
      <c r="A269" s="134" t="s">
        <v>22</v>
      </c>
      <c r="B269" s="135"/>
      <c r="C269" s="135"/>
      <c r="D269" s="135"/>
      <c r="E269" s="135"/>
      <c r="F269" s="135"/>
      <c r="G269" s="135"/>
      <c r="H269" s="135"/>
      <c r="I269" s="135"/>
      <c r="J269" s="135"/>
      <c r="K269" s="136"/>
    </row>
    <row r="270" spans="1:14" x14ac:dyDescent="0.25">
      <c r="A270" s="89"/>
      <c r="B270" s="73" t="s">
        <v>9</v>
      </c>
      <c r="C270" s="90">
        <f>SUM(C271:C272)</f>
        <v>74505.399999999994</v>
      </c>
      <c r="D270" s="90">
        <f>SUM(D271:D272)</f>
        <v>10775.4</v>
      </c>
      <c r="E270" s="90">
        <f t="shared" ref="E270:J270" si="115">SUM(E271:E272)</f>
        <v>10199.5</v>
      </c>
      <c r="F270" s="90">
        <f t="shared" si="115"/>
        <v>10706.1</v>
      </c>
      <c r="G270" s="90">
        <f t="shared" si="115"/>
        <v>10706.1</v>
      </c>
      <c r="H270" s="90">
        <f t="shared" si="115"/>
        <v>10706.1</v>
      </c>
      <c r="I270" s="90">
        <f t="shared" si="115"/>
        <v>10706.1</v>
      </c>
      <c r="J270" s="90">
        <f t="shared" si="115"/>
        <v>10706.1</v>
      </c>
      <c r="K270" s="98"/>
      <c r="M270" s="7"/>
    </row>
    <row r="271" spans="1:14" x14ac:dyDescent="0.25">
      <c r="A271" s="89"/>
      <c r="B271" s="95" t="s">
        <v>83</v>
      </c>
      <c r="C271" s="71">
        <f>SUM(D271:J271)</f>
        <v>631.79999999999995</v>
      </c>
      <c r="D271" s="71">
        <f>SUM(D287)</f>
        <v>229.8</v>
      </c>
      <c r="E271" s="71">
        <f t="shared" ref="E271:J271" si="116">SUM(E287)</f>
        <v>67</v>
      </c>
      <c r="F271" s="71">
        <f t="shared" si="116"/>
        <v>67</v>
      </c>
      <c r="G271" s="71">
        <f t="shared" si="116"/>
        <v>67</v>
      </c>
      <c r="H271" s="71">
        <f t="shared" si="116"/>
        <v>67</v>
      </c>
      <c r="I271" s="71">
        <f t="shared" si="116"/>
        <v>67</v>
      </c>
      <c r="J271" s="71">
        <f t="shared" si="116"/>
        <v>67</v>
      </c>
      <c r="K271" s="89"/>
      <c r="M271" s="7"/>
    </row>
    <row r="272" spans="1:14" x14ac:dyDescent="0.25">
      <c r="A272" s="74"/>
      <c r="B272" s="94" t="s">
        <v>4</v>
      </c>
      <c r="C272" s="71">
        <f>SUM(D272:J272)</f>
        <v>73873.599999999991</v>
      </c>
      <c r="D272" s="71">
        <f>SUM(D275+D278)</f>
        <v>10545.6</v>
      </c>
      <c r="E272" s="71">
        <f t="shared" ref="E272:J272" si="117">SUM(E275+E278)</f>
        <v>10132.5</v>
      </c>
      <c r="F272" s="71">
        <f t="shared" si="117"/>
        <v>10639.1</v>
      </c>
      <c r="G272" s="71">
        <f t="shared" si="117"/>
        <v>10639.1</v>
      </c>
      <c r="H272" s="71">
        <f t="shared" si="117"/>
        <v>10639.1</v>
      </c>
      <c r="I272" s="71">
        <f t="shared" si="117"/>
        <v>10639.1</v>
      </c>
      <c r="J272" s="71">
        <f t="shared" si="117"/>
        <v>10639.1</v>
      </c>
      <c r="K272" s="75"/>
      <c r="M272" s="7"/>
    </row>
    <row r="273" spans="1:11" ht="28.5" customHeight="1" x14ac:dyDescent="0.25">
      <c r="A273" s="128" t="s">
        <v>92</v>
      </c>
      <c r="B273" s="129"/>
      <c r="C273" s="129"/>
      <c r="D273" s="129"/>
      <c r="E273" s="129"/>
      <c r="F273" s="129"/>
      <c r="G273" s="129"/>
      <c r="H273" s="129"/>
      <c r="I273" s="129"/>
      <c r="J273" s="129"/>
      <c r="K273" s="130"/>
    </row>
    <row r="274" spans="1:11" x14ac:dyDescent="0.25">
      <c r="A274" s="13"/>
      <c r="B274" s="35" t="s">
        <v>19</v>
      </c>
      <c r="C274" s="45">
        <f t="shared" ref="C274:J274" si="118">SUM(C275:C275)</f>
        <v>68062.5</v>
      </c>
      <c r="D274" s="33">
        <f t="shared" si="118"/>
        <v>9000</v>
      </c>
      <c r="E274" s="33">
        <f t="shared" si="118"/>
        <v>9450</v>
      </c>
      <c r="F274" s="33">
        <f t="shared" si="118"/>
        <v>9922.5</v>
      </c>
      <c r="G274" s="33">
        <f t="shared" si="118"/>
        <v>9922.5</v>
      </c>
      <c r="H274" s="33">
        <f t="shared" si="118"/>
        <v>9922.5</v>
      </c>
      <c r="I274" s="33">
        <f t="shared" si="118"/>
        <v>9922.5</v>
      </c>
      <c r="J274" s="33">
        <f t="shared" si="118"/>
        <v>9922.5</v>
      </c>
      <c r="K274" s="125" t="s">
        <v>100</v>
      </c>
    </row>
    <row r="275" spans="1:11" x14ac:dyDescent="0.25">
      <c r="A275" s="11"/>
      <c r="B275" s="36" t="s">
        <v>4</v>
      </c>
      <c r="C275" s="32">
        <f>SUM(D275:J275)</f>
        <v>68062.5</v>
      </c>
      <c r="D275" s="32">
        <v>9000</v>
      </c>
      <c r="E275" s="32">
        <v>9450</v>
      </c>
      <c r="F275" s="32">
        <v>9922.5</v>
      </c>
      <c r="G275" s="32">
        <f>SUM(F275)</f>
        <v>9922.5</v>
      </c>
      <c r="H275" s="32">
        <f>SUM(G275)</f>
        <v>9922.5</v>
      </c>
      <c r="I275" s="32">
        <f>SUM(H275)</f>
        <v>9922.5</v>
      </c>
      <c r="J275" s="32">
        <f>SUM(I275)</f>
        <v>9922.5</v>
      </c>
      <c r="K275" s="133"/>
    </row>
    <row r="276" spans="1:11" ht="14.25" customHeight="1" x14ac:dyDescent="0.25">
      <c r="A276" s="128" t="s">
        <v>85</v>
      </c>
      <c r="B276" s="129"/>
      <c r="C276" s="129"/>
      <c r="D276" s="129"/>
      <c r="E276" s="129"/>
      <c r="F276" s="129"/>
      <c r="G276" s="129"/>
      <c r="H276" s="129"/>
      <c r="I276" s="129"/>
      <c r="J276" s="129"/>
      <c r="K276" s="130"/>
    </row>
    <row r="277" spans="1:11" x14ac:dyDescent="0.25">
      <c r="A277" s="13"/>
      <c r="B277" s="15" t="s">
        <v>40</v>
      </c>
      <c r="C277" s="33">
        <f>SUM(C278:C278)</f>
        <v>5811.1</v>
      </c>
      <c r="D277" s="33">
        <f>SUM(D278:D278)</f>
        <v>1545.6</v>
      </c>
      <c r="E277" s="33">
        <f t="shared" ref="E277:J277" si="119">SUM(E278)</f>
        <v>682.5</v>
      </c>
      <c r="F277" s="33">
        <f t="shared" si="119"/>
        <v>716.6</v>
      </c>
      <c r="G277" s="33">
        <f t="shared" si="119"/>
        <v>716.6</v>
      </c>
      <c r="H277" s="33">
        <f t="shared" si="119"/>
        <v>716.6</v>
      </c>
      <c r="I277" s="33">
        <f t="shared" si="119"/>
        <v>716.6</v>
      </c>
      <c r="J277" s="33">
        <f t="shared" si="119"/>
        <v>716.6</v>
      </c>
      <c r="K277" s="127">
        <v>67</v>
      </c>
    </row>
    <row r="278" spans="1:11" x14ac:dyDescent="0.25">
      <c r="A278" s="11"/>
      <c r="B278" s="16" t="s">
        <v>4</v>
      </c>
      <c r="C278" s="32">
        <f>SUM(D278:J278)</f>
        <v>5811.1</v>
      </c>
      <c r="D278" s="32">
        <f>SUM(D280+D283)</f>
        <v>1545.6</v>
      </c>
      <c r="E278" s="32">
        <f t="shared" ref="E278:J278" si="120">SUM(E280+E283)</f>
        <v>682.5</v>
      </c>
      <c r="F278" s="32">
        <f t="shared" si="120"/>
        <v>716.6</v>
      </c>
      <c r="G278" s="32">
        <f t="shared" si="120"/>
        <v>716.6</v>
      </c>
      <c r="H278" s="32">
        <f t="shared" si="120"/>
        <v>716.6</v>
      </c>
      <c r="I278" s="32">
        <f t="shared" si="120"/>
        <v>716.6</v>
      </c>
      <c r="J278" s="32">
        <f t="shared" si="120"/>
        <v>716.6</v>
      </c>
      <c r="K278" s="127"/>
    </row>
    <row r="279" spans="1:11" ht="12" customHeight="1" x14ac:dyDescent="0.25">
      <c r="A279" s="122" t="s">
        <v>80</v>
      </c>
      <c r="B279" s="123"/>
      <c r="C279" s="123"/>
      <c r="D279" s="123"/>
      <c r="E279" s="123"/>
      <c r="F279" s="123"/>
      <c r="G279" s="123"/>
      <c r="H279" s="123"/>
      <c r="I279" s="123"/>
      <c r="J279" s="123"/>
      <c r="K279" s="124"/>
    </row>
    <row r="280" spans="1:11" x14ac:dyDescent="0.25">
      <c r="A280" s="5"/>
      <c r="B280" s="51" t="s">
        <v>66</v>
      </c>
      <c r="C280" s="52">
        <f>SUM(C281)</f>
        <v>4915.5</v>
      </c>
      <c r="D280" s="53">
        <f>SUM(D281)</f>
        <v>650</v>
      </c>
      <c r="E280" s="53">
        <f t="shared" ref="E280:J280" si="121">SUM(E281)</f>
        <v>682.5</v>
      </c>
      <c r="F280" s="53">
        <f t="shared" si="121"/>
        <v>716.6</v>
      </c>
      <c r="G280" s="53">
        <f t="shared" si="121"/>
        <v>716.6</v>
      </c>
      <c r="H280" s="53">
        <f t="shared" si="121"/>
        <v>716.6</v>
      </c>
      <c r="I280" s="53">
        <f t="shared" si="121"/>
        <v>716.6</v>
      </c>
      <c r="J280" s="53">
        <f t="shared" si="121"/>
        <v>716.6</v>
      </c>
      <c r="K280" s="125">
        <v>67</v>
      </c>
    </row>
    <row r="281" spans="1:11" x14ac:dyDescent="0.25">
      <c r="A281" s="5"/>
      <c r="B281" s="16" t="s">
        <v>4</v>
      </c>
      <c r="C281" s="30">
        <f>SUM(D281:J281)</f>
        <v>4915.5</v>
      </c>
      <c r="D281" s="29">
        <v>650</v>
      </c>
      <c r="E281" s="29">
        <v>682.5</v>
      </c>
      <c r="F281" s="29">
        <v>716.6</v>
      </c>
      <c r="G281" s="29">
        <v>716.6</v>
      </c>
      <c r="H281" s="29">
        <f>SUM(G281)</f>
        <v>716.6</v>
      </c>
      <c r="I281" s="29">
        <f>SUM(H281)</f>
        <v>716.6</v>
      </c>
      <c r="J281" s="29">
        <f>SUM(I281)</f>
        <v>716.6</v>
      </c>
      <c r="K281" s="126"/>
    </row>
    <row r="282" spans="1:11" x14ac:dyDescent="0.25">
      <c r="A282" s="122" t="s">
        <v>103</v>
      </c>
      <c r="B282" s="123"/>
      <c r="C282" s="123"/>
      <c r="D282" s="123"/>
      <c r="E282" s="123"/>
      <c r="F282" s="123"/>
      <c r="G282" s="123"/>
      <c r="H282" s="123"/>
      <c r="I282" s="123"/>
      <c r="J282" s="123"/>
      <c r="K282" s="124"/>
    </row>
    <row r="283" spans="1:11" x14ac:dyDescent="0.25">
      <c r="A283" s="5"/>
      <c r="B283" s="51" t="s">
        <v>66</v>
      </c>
      <c r="C283" s="52">
        <f>SUM(C284)</f>
        <v>895.6</v>
      </c>
      <c r="D283" s="53">
        <f>SUM(D284)</f>
        <v>895.6</v>
      </c>
      <c r="E283" s="53">
        <f t="shared" ref="E283:J283" si="122">SUM(E284)</f>
        <v>0</v>
      </c>
      <c r="F283" s="53">
        <f t="shared" si="122"/>
        <v>0</v>
      </c>
      <c r="G283" s="53">
        <f t="shared" si="122"/>
        <v>0</v>
      </c>
      <c r="H283" s="53">
        <f t="shared" si="122"/>
        <v>0</v>
      </c>
      <c r="I283" s="53">
        <f t="shared" si="122"/>
        <v>0</v>
      </c>
      <c r="J283" s="53">
        <f t="shared" si="122"/>
        <v>0</v>
      </c>
      <c r="K283" s="125">
        <v>67</v>
      </c>
    </row>
    <row r="284" spans="1:11" x14ac:dyDescent="0.25">
      <c r="A284" s="5"/>
      <c r="B284" s="16" t="s">
        <v>4</v>
      </c>
      <c r="C284" s="30">
        <f>SUM(D284:J284)</f>
        <v>895.6</v>
      </c>
      <c r="D284" s="29">
        <v>895.6</v>
      </c>
      <c r="E284" s="29">
        <v>0</v>
      </c>
      <c r="F284" s="29">
        <v>0</v>
      </c>
      <c r="G284" s="29">
        <v>0</v>
      </c>
      <c r="H284" s="29">
        <f>SUM(G284)</f>
        <v>0</v>
      </c>
      <c r="I284" s="29">
        <f>SUM(H284)</f>
        <v>0</v>
      </c>
      <c r="J284" s="29">
        <f>SUM(I284)</f>
        <v>0</v>
      </c>
      <c r="K284" s="126"/>
    </row>
    <row r="285" spans="1:11" ht="28.5" customHeight="1" x14ac:dyDescent="0.25">
      <c r="A285" s="128" t="s">
        <v>84</v>
      </c>
      <c r="B285" s="131"/>
      <c r="C285" s="131"/>
      <c r="D285" s="131"/>
      <c r="E285" s="131"/>
      <c r="F285" s="131"/>
      <c r="G285" s="131"/>
      <c r="H285" s="131"/>
      <c r="I285" s="131"/>
      <c r="J285" s="131"/>
      <c r="K285" s="132"/>
    </row>
    <row r="286" spans="1:11" x14ac:dyDescent="0.25">
      <c r="A286" s="66"/>
      <c r="B286" s="35" t="s">
        <v>40</v>
      </c>
      <c r="C286" s="32">
        <f t="shared" ref="C286:J286" si="123">SUM(C287)</f>
        <v>631.79999999999995</v>
      </c>
      <c r="D286" s="32">
        <f t="shared" si="123"/>
        <v>229.8</v>
      </c>
      <c r="E286" s="32">
        <f t="shared" si="123"/>
        <v>67</v>
      </c>
      <c r="F286" s="32">
        <f t="shared" si="123"/>
        <v>67</v>
      </c>
      <c r="G286" s="32">
        <f t="shared" si="123"/>
        <v>67</v>
      </c>
      <c r="H286" s="32">
        <f t="shared" si="123"/>
        <v>67</v>
      </c>
      <c r="I286" s="32">
        <f t="shared" si="123"/>
        <v>67</v>
      </c>
      <c r="J286" s="32">
        <f t="shared" si="123"/>
        <v>67</v>
      </c>
      <c r="K286" s="127">
        <v>68</v>
      </c>
    </row>
    <row r="287" spans="1:11" x14ac:dyDescent="0.25">
      <c r="A287" s="65"/>
      <c r="B287" s="36" t="s">
        <v>83</v>
      </c>
      <c r="C287" s="32">
        <f>SUM(D287:J287)</f>
        <v>631.79999999999995</v>
      </c>
      <c r="D287" s="32">
        <v>229.8</v>
      </c>
      <c r="E287" s="32">
        <v>67</v>
      </c>
      <c r="F287" s="32">
        <v>67</v>
      </c>
      <c r="G287" s="32">
        <v>67</v>
      </c>
      <c r="H287" s="32">
        <v>67</v>
      </c>
      <c r="I287" s="32">
        <v>67</v>
      </c>
      <c r="J287" s="32">
        <v>67</v>
      </c>
      <c r="K287" s="127"/>
    </row>
    <row r="288" spans="1:11" ht="12.75" customHeight="1" x14ac:dyDescent="0.25"/>
    <row r="297" ht="12.75" customHeight="1" x14ac:dyDescent="0.25"/>
  </sheetData>
  <mergeCells count="135">
    <mergeCell ref="A150:K150"/>
    <mergeCell ref="A166:K166"/>
    <mergeCell ref="A163:K163"/>
    <mergeCell ref="A158:K158"/>
    <mergeCell ref="K114:K115"/>
    <mergeCell ref="A106:K106"/>
    <mergeCell ref="A145:K145"/>
    <mergeCell ref="A177:K177"/>
    <mergeCell ref="A174:K174"/>
    <mergeCell ref="K159:K162"/>
    <mergeCell ref="A153:K153"/>
    <mergeCell ref="A171:K171"/>
    <mergeCell ref="A131:K131"/>
    <mergeCell ref="A140:K140"/>
    <mergeCell ref="A125:K125"/>
    <mergeCell ref="A134:K134"/>
    <mergeCell ref="A137:K137"/>
    <mergeCell ref="K135:K136"/>
    <mergeCell ref="A128:K128"/>
    <mergeCell ref="K110:K112"/>
    <mergeCell ref="A113:K113"/>
    <mergeCell ref="A116:K116"/>
    <mergeCell ref="A122:K122"/>
    <mergeCell ref="A119:K119"/>
    <mergeCell ref="A22:A23"/>
    <mergeCell ref="I22:I23"/>
    <mergeCell ref="H22:H23"/>
    <mergeCell ref="K22:K23"/>
    <mergeCell ref="A64:K64"/>
    <mergeCell ref="A58:K58"/>
    <mergeCell ref="K56:K57"/>
    <mergeCell ref="K59:K60"/>
    <mergeCell ref="K65:K66"/>
    <mergeCell ref="A43:K43"/>
    <mergeCell ref="A52:K52"/>
    <mergeCell ref="K50:K51"/>
    <mergeCell ref="K47:K48"/>
    <mergeCell ref="K117:K118"/>
    <mergeCell ref="K102:K104"/>
    <mergeCell ref="A101:K101"/>
    <mergeCell ref="K68:K69"/>
    <mergeCell ref="A67:K67"/>
    <mergeCell ref="A61:K61"/>
    <mergeCell ref="A1:K1"/>
    <mergeCell ref="K7:K8"/>
    <mergeCell ref="A7:A8"/>
    <mergeCell ref="B7:B8"/>
    <mergeCell ref="A2:K2"/>
    <mergeCell ref="A3:K3"/>
    <mergeCell ref="A4:K4"/>
    <mergeCell ref="C7:J7"/>
    <mergeCell ref="A21:K21"/>
    <mergeCell ref="A5:K5"/>
    <mergeCell ref="A33:K33"/>
    <mergeCell ref="F22:F23"/>
    <mergeCell ref="J22:J23"/>
    <mergeCell ref="A78:K78"/>
    <mergeCell ref="K71:K72"/>
    <mergeCell ref="A70:K70"/>
    <mergeCell ref="A73:K73"/>
    <mergeCell ref="E22:E23"/>
    <mergeCell ref="K192:K193"/>
    <mergeCell ref="A191:K191"/>
    <mergeCell ref="A202:K202"/>
    <mergeCell ref="K53:K54"/>
    <mergeCell ref="A55:K55"/>
    <mergeCell ref="G22:G23"/>
    <mergeCell ref="A46:K46"/>
    <mergeCell ref="A49:K49"/>
    <mergeCell ref="K44:K45"/>
    <mergeCell ref="K62:K63"/>
    <mergeCell ref="A40:K40"/>
    <mergeCell ref="A26:K26"/>
    <mergeCell ref="K37:K38"/>
    <mergeCell ref="A30:K30"/>
    <mergeCell ref="A36:K36"/>
    <mergeCell ref="C22:C23"/>
    <mergeCell ref="D22:D23"/>
    <mergeCell ref="A87:K87"/>
    <mergeCell ref="A97:K97"/>
    <mergeCell ref="A109:K109"/>
    <mergeCell ref="K93:K96"/>
    <mergeCell ref="A83:K83"/>
    <mergeCell ref="A92:K92"/>
    <mergeCell ref="K107:K108"/>
    <mergeCell ref="K224:K225"/>
    <mergeCell ref="A235:K235"/>
    <mergeCell ref="A229:K229"/>
    <mergeCell ref="K230:K231"/>
    <mergeCell ref="A232:K232"/>
    <mergeCell ref="K233:K234"/>
    <mergeCell ref="A180:K180"/>
    <mergeCell ref="A185:K185"/>
    <mergeCell ref="K186:K187"/>
    <mergeCell ref="A223:K223"/>
    <mergeCell ref="A211:K211"/>
    <mergeCell ref="A208:K208"/>
    <mergeCell ref="A214:K214"/>
    <mergeCell ref="K198:K201"/>
    <mergeCell ref="A188:K188"/>
    <mergeCell ref="A205:K205"/>
    <mergeCell ref="K218:K219"/>
    <mergeCell ref="K221:K222"/>
    <mergeCell ref="A220:K220"/>
    <mergeCell ref="A217:K217"/>
    <mergeCell ref="A194:K194"/>
    <mergeCell ref="K195:K196"/>
    <mergeCell ref="A197:K197"/>
    <mergeCell ref="K189:K190"/>
    <mergeCell ref="K239:K240"/>
    <mergeCell ref="A244:K244"/>
    <mergeCell ref="A266:K266"/>
    <mergeCell ref="A241:K241"/>
    <mergeCell ref="K254:K255"/>
    <mergeCell ref="A247:K247"/>
    <mergeCell ref="A238:K238"/>
    <mergeCell ref="A226:K226"/>
    <mergeCell ref="A250:K250"/>
    <mergeCell ref="K227:K228"/>
    <mergeCell ref="K236:K237"/>
    <mergeCell ref="A282:K282"/>
    <mergeCell ref="K283:K284"/>
    <mergeCell ref="K286:K287"/>
    <mergeCell ref="A253:K253"/>
    <mergeCell ref="A285:K285"/>
    <mergeCell ref="K280:K281"/>
    <mergeCell ref="K274:K275"/>
    <mergeCell ref="A273:K273"/>
    <mergeCell ref="A279:K279"/>
    <mergeCell ref="K277:K278"/>
    <mergeCell ref="A276:K276"/>
    <mergeCell ref="A269:K269"/>
    <mergeCell ref="A263:K263"/>
    <mergeCell ref="A260:K260"/>
    <mergeCell ref="A256:K256"/>
  </mergeCells>
  <phoneticPr fontId="0" type="noConversion"/>
  <pageMargins left="0.51181102362204722" right="0.31496062992125984" top="0.94488188976377963" bottom="0.59055118110236227" header="0.51181102362204722" footer="0.31496062992125984"/>
  <pageSetup paperSize="9" scale="95" orientation="landscape" r:id="rId1"/>
  <headerFooter differentFirst="1">
    <oddHeader>&amp;C&amp;P</oddHeader>
  </headerFooter>
  <cellWatches>
    <cellWatch r="H31"/>
    <cellWatch r="L1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BEST_XP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ЖКХ22</cp:lastModifiedBy>
  <cp:lastPrinted>2014-05-06T08:15:47Z</cp:lastPrinted>
  <dcterms:created xsi:type="dcterms:W3CDTF">2013-09-11T09:57:45Z</dcterms:created>
  <dcterms:modified xsi:type="dcterms:W3CDTF">2014-05-06T08:15:54Z</dcterms:modified>
</cp:coreProperties>
</file>