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tabRatio="936" activeTab="2"/>
  </bookViews>
  <sheets>
    <sheet name="ХВС показатели (2)(питьевая)" sheetId="1" r:id="rId1"/>
    <sheet name="ХВС показатели (питьевая)" sheetId="2" r:id="rId2"/>
    <sheet name="ХВС показатели (2)(техническая)" sheetId="3" r:id="rId3"/>
    <sheet name="ХВС показатели (техническая)" sheetId="4" r:id="rId4"/>
  </sheets>
  <externalReferences>
    <externalReference r:id="rId7"/>
  </externalReferences>
  <definedNames>
    <definedName name="activity">'[1]Титульный'!$G$26</definedName>
    <definedName name="add_point_17">'ХВС показатели (техническая)'!$F$87</definedName>
    <definedName name="anscount" hidden="1">1</definedName>
    <definedName name="checkCell_2">'ХВС показатели (техническая)'!$E$19:$H$88</definedName>
    <definedName name="checkCell_3">'ХВС показатели (2)(техническая)'!$E$20:$M$33</definedName>
    <definedName name="checkCell_4">'ХВС показатели (питьевая)'!$E$19:$H$88</definedName>
    <definedName name="checkCell_5">'ХВС показатели (2)(питьевая)'!$E$20:$M$33</definedName>
    <definedName name="codeTemplate">'[1]Инструкция'!$J$2</definedName>
    <definedName name="details_of_org">'[1]Титульный'!$G$54:$G$55,'[1]Титульный'!$G$58:$G$59,'[1]Титульный'!$G$62:$G$63,'[1]Титульный'!$G$66:$G$69</definedName>
    <definedName name="fil">'[1]Титульный'!$G$21</definedName>
    <definedName name="godEnd">'[1]Титульный'!$G$13</definedName>
    <definedName name="godStart">'[1]Титульный'!$G$12</definedName>
    <definedName name="hide_me_column_3_1">'ХВС показатели (техническая)'!$D:$D</definedName>
    <definedName name="hide_me_column_3_2">'ХВС показатели (техническая)'!$I:$I</definedName>
    <definedName name="hide_me_column_4_1">'ХВС показатели (2)(техническая)'!$D:$D</definedName>
    <definedName name="hide_me_column_4_2">'ХВС показатели (2)(техническая)'!$N:$N</definedName>
    <definedName name="hide_me_column_5_1">'ХВС показатели (питьевая)'!$D:$D</definedName>
    <definedName name="hide_me_column_5_2">'ХВС показатели (питьевая)'!$I:$I</definedName>
    <definedName name="hide_me_column_6_1">'ХВС показатели (2)(питьевая)'!$D:$D</definedName>
    <definedName name="hide_me_column_6_2">'ХВС показатели (2)(питьевая)'!$N:$N</definedName>
    <definedName name="hide_me_row_3_1">'ХВС показатели (техническая)'!$58:$58</definedName>
    <definedName name="hide_me_row_3_2">'ХВС показатели (техническая)'!$87:$87</definedName>
    <definedName name="hide_me_row_4_1">'ХВС показатели (2)(техническая)'!$21:$33</definedName>
    <definedName name="hide_me_row_5_1">'ХВС показатели (питьевая)'!$58:$58</definedName>
    <definedName name="hide_me_row_5_2">'ХВС показатели (питьевая)'!$87:$87</definedName>
    <definedName name="hide_me_row_6_1">'ХВС показатели (2)(питьевая)'!$21:$33</definedName>
    <definedName name="indexPoint_3_10_1">'ХВС показатели (техническая)'!$H$50:$H$51</definedName>
    <definedName name="indexPoint_3_10_2">'ХВС показатели (питьевая)'!$H$50:$H$51</definedName>
    <definedName name="inv_ch5_6">'[1]ХВС Инвестиции'!$H$23:$H$28,'[1]ХВС Инвестиции'!$H$3</definedName>
    <definedName name="method_of_acquisition">'[1]TEHSHEET'!$AG$2:$AG$3</definedName>
    <definedName name="org">'[1]Титульный'!$G$19</definedName>
    <definedName name="pointTwo_1">'ХВС показатели (2)(техническая)'!$E$27</definedName>
    <definedName name="pointTwo_2">'ХВС показатели (2)(питьевая)'!$E$27</definedName>
    <definedName name="share_of_costs_1">'ХВС показатели (2)(техническая)'!$M$20:$M$33</definedName>
    <definedName name="share_of_costs_2">'ХВС показатели (2)(питьевая)'!$M$20:$M$33</definedName>
  </definedNames>
  <calcPr fullCalcOnLoad="1"/>
</workbook>
</file>

<file path=xl/sharedStrings.xml><?xml version="1.0" encoding="utf-8"?>
<sst xmlns="http://schemas.openxmlformats.org/spreadsheetml/2006/main" count="512" uniqueCount="181">
  <si>
    <t>two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</si>
  <si>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</si>
  <si>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Вид товара - "Техническая вода"</t>
  </si>
  <si>
    <t>№ п/п</t>
  </si>
  <si>
    <t>Наименование показателя</t>
  </si>
  <si>
    <t>Единица измерения</t>
  </si>
  <si>
    <t>Значение</t>
  </si>
  <si>
    <t>1</t>
  </si>
  <si>
    <t>Вид регулируемой деятельности</t>
  </si>
  <si>
    <t>x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</si>
  <si>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</si>
  <si>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</si>
  <si>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</si>
  <si>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</si>
  <si>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</si>
  <si>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</si>
  <si>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</si>
  <si>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</si>
  <si>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</si>
  <si>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</si>
  <si>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</si>
  <si>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</si>
  <si>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</si>
  <si>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</si>
  <si>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</si>
  <si>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стоимость 1 кВт*ч</t>
  </si>
  <si>
    <t>руб.</t>
  </si>
  <si>
    <t>3.2.2</t>
  </si>
  <si>
    <t>Объем приобретенной электрической энергии</t>
  </si>
  <si>
    <t>тыс.кВт*ч</t>
  </si>
  <si>
    <t>3.3</t>
  </si>
  <si>
    <t>Расходы на химреагенты, используемые в технологическом процессе</t>
  </si>
  <si>
    <t>3.3.1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</si>
  <si>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</si>
  <si>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</si>
  <si>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</si>
  <si>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</si>
  <si>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</si>
  <si>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</si>
  <si>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</si>
  <si>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</si>
  <si>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</si>
  <si>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</si>
  <si>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</si>
  <si>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</si>
  <si>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</si>
  <si>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</si>
  <si>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</si>
  <si>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</si>
  <si>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</si>
  <si>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</si>
  <si>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</si>
  <si>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Расходы на оплату труда основного производственного персонала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</si>
  <si>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</si>
  <si>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</si>
  <si>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</si>
  <si>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</si>
  <si>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</si>
  <si>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</si>
  <si>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</si>
  <si>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</si>
  <si>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</si>
  <si>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</si>
  <si>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</si>
  <si>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</si>
  <si>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</si>
  <si>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</si>
  <si>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</si>
  <si>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</si>
  <si>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</si>
  <si>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средств, в том числе:</t>
  </si>
  <si>
    <t>3.10.1</t>
  </si>
  <si>
    <t>справочно: расходы на капитальный ремонт основных производственных средств</t>
  </si>
  <si>
    <t>3.10.2</t>
  </si>
  <si>
    <t>справочно: расходы на текущий ремонт основных производственных средств</t>
  </si>
  <si>
    <t>3.11</t>
  </si>
  <si>
    <t>Расходы на техническое обслуживание основных производственных средств, в том числе:</t>
  </si>
  <si>
    <t>3.11.1</t>
  </si>
  <si>
    <t>Заработная плата ремонтного персонала</t>
  </si>
  <si>
    <t>3.11.2</t>
  </si>
  <si>
    <t>Среднемесячная оплата труда рабочего 1 разряда (в случае отсутствия тарифной сетки - средняя оплата труда рабочих)</t>
  </si>
  <si>
    <t>3.11.3</t>
  </si>
  <si>
    <t>Численность ремонтного персонала на конец отчетного периода</t>
  </si>
  <si>
    <t>чел.</t>
  </si>
  <si>
    <t>3.11.4</t>
  </si>
  <si>
    <t>Отчисления на соц. нужды от заработной платы ремонтного персонала</t>
  </si>
  <si>
    <t>3.12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</si>
  <si>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</si>
  <si>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</si>
  <si>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</si>
  <si>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</si>
  <si>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</si>
  <si>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</si>
  <si>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</si>
  <si>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</si>
  <si>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6</t>
  </si>
  <si>
    <t>Поднято воды, в том числе:</t>
  </si>
  <si>
    <t>тыс.куб.м</t>
  </si>
  <si>
    <t>6.1</t>
  </si>
  <si>
    <t>Из подземных водоисточников</t>
  </si>
  <si>
    <t>6.2</t>
  </si>
  <si>
    <t>Из поверхностных водоисточников</t>
  </si>
  <si>
    <t>7</t>
  </si>
  <si>
    <t>Получено воды со стороны, в том числе:</t>
  </si>
  <si>
    <t>7.1</t>
  </si>
  <si>
    <t>7.2</t>
  </si>
  <si>
    <t>8</t>
  </si>
  <si>
    <t>Объем воды, пропущенной через очистные сооружения</t>
  </si>
  <si>
    <t>9</t>
  </si>
  <si>
    <t>Объем отпущенной потребителям воды, в том числе:</t>
  </si>
  <si>
    <t>9.1</t>
  </si>
  <si>
    <t>По приборам учета</t>
  </si>
  <si>
    <t>9.2</t>
  </si>
  <si>
    <t>По нормативам потребления (расчетным методом)</t>
  </si>
  <si>
    <t>10</t>
  </si>
  <si>
    <t>Потери воды в сетях (от забора воды), в том числе:</t>
  </si>
  <si>
    <t>%</t>
  </si>
  <si>
    <t>10.1</t>
  </si>
  <si>
    <t>Нормативные</t>
  </si>
  <si>
    <t>10.2</t>
  </si>
  <si>
    <t>Фактические (разница между забором и реализацией)</t>
  </si>
  <si>
    <t>11</t>
  </si>
  <si>
    <t>Протяженность водопроводных сетей (в однотрубном исчислении)</t>
  </si>
  <si>
    <t>км</t>
  </si>
  <si>
    <t>12</t>
  </si>
  <si>
    <t>Количество скважин</t>
  </si>
  <si>
    <t>ед.</t>
  </si>
  <si>
    <t>13</t>
  </si>
  <si>
    <t>Количество подкачивающих насосных станций</t>
  </si>
  <si>
    <t>14</t>
  </si>
  <si>
    <t>Среднесписочная численность основного производственного персонала (человек)</t>
  </si>
  <si>
    <t>15</t>
  </si>
  <si>
    <t>Удельный расход электроэнергии на подачу воды в сеть, в том числе:</t>
  </si>
  <si>
    <t>кВт·ч/куб.м</t>
  </si>
  <si>
    <t>15.1</t>
  </si>
  <si>
    <t>Забор воды</t>
  </si>
  <si>
    <t>15.2</t>
  </si>
  <si>
    <t>Очистка</t>
  </si>
  <si>
    <t>15.3</t>
  </si>
  <si>
    <t>Транспортировка</t>
  </si>
  <si>
    <t>16</t>
  </si>
  <si>
    <t>Расход воды на собственные нужды</t>
  </si>
  <si>
    <t>16.1</t>
  </si>
  <si>
    <t>в том числе хозяйственно-бытовые</t>
  </si>
  <si>
    <t>17</t>
  </si>
  <si>
    <t>Показатели использования производственных объектов (по объему перекачки) по отношению к пиковому дню отчетного года</t>
  </si>
  <si>
    <t>17.0</t>
  </si>
  <si>
    <t>Добавить объект</t>
  </si>
  <si>
    <t>18</t>
  </si>
  <si>
    <t>Комментарии</t>
  </si>
  <si>
    <t>пп.3.8-3.8.2; 3.9.1-3.9.2;3.11-3.11.4;5-5.1; 9-13; 15-15.3; 16.1 в расшифровке РЭК не выделены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</si>
  <si>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</si>
  <si>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</si>
  <si>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**</t>
  </si>
  <si>
    <t>Рассчитывается как отношение объема потерь к объему отпуска в сеть. Объем потерь определяется как разность между количеством воды, поданной</t>
  </si>
  <si>
    <t>в сеть (за исключением расхода воды на собственные нужды при транспортировке воды), и количеством воды, реализованной всем потребителям.</t>
  </si>
  <si>
    <t>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</si>
  <si>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</si>
  <si>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</si>
  <si>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</si>
  <si>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</si>
  <si>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</si>
  <si>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</si>
  <si>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</si>
  <si>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</si>
  <si>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</si>
  <si>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1.1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</si>
  <si>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</si>
  <si>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</si>
  <si>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0</t>
  </si>
  <si>
    <t>Итого по поставщику</t>
  </si>
  <si>
    <t>торги, аукционы</t>
  </si>
  <si>
    <t>---</t>
  </si>
  <si>
    <t>Добавить способ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</si>
  <si>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</si>
  <si>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</si>
  <si>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</t>
  </si>
  <si>
    <t>2.1.1</t>
  </si>
  <si>
    <t>----</t>
  </si>
  <si>
    <t>Вид товара - "Питьевая вода"</t>
  </si>
  <si>
    <t xml:space="preserve">в сеть (за исключением расхода воды на собственные нужды при транспортировке воды), и количеством воды, реализованной всем потребителям.
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</si>
</sst>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0.0000"/>
    <numFmt numFmtId="178" formatCode="#,##0.0000"/>
    <numFmt numFmtId="179" formatCode="#,##0.0"/>
    <numFmt numFmtId="180" formatCode="0.0%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_-* #,##0\ _р_._-;\-* #,##0\ _р_._-;_-* &quot;-&quot;\ _р_._-;_-@_-"/>
    <numFmt numFmtId="190" formatCode="_-* #,##0.00\ _р_._-;\-* #,##0.00\ _р_._-;_-* &quot;-&quot;??\ _р_._-;_-@_-"/>
    <numFmt numFmtId="191" formatCode="0.000"/>
    <numFmt numFmtId="192" formatCode="#,##0;\(#,##0\)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_-* #,##0\ _$_-;\-* #,##0\ _$_-;_-* &quot;-&quot;\ _$_-;_-@_-"/>
    <numFmt numFmtId="209" formatCode="#,##0.00_ ;\-#,##0.00\ "/>
    <numFmt numFmtId="210" formatCode="0.00000"/>
    <numFmt numFmtId="211" formatCode="[$-419]mmmm\ yyyy;@"/>
  </numFmts>
  <fonts count="11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u val="single"/>
      <sz val="10"/>
      <color indexed="36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8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6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/>
    </border>
  </borders>
  <cellStyleXfs count="1764">
    <xf numFmtId="49" fontId="0" fillId="0" borderId="0" applyBorder="0">
      <alignment vertical="top"/>
      <protection/>
    </xf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180" fontId="6" fillId="0" borderId="0">
      <alignment vertical="top"/>
      <protection/>
    </xf>
    <xf numFmtId="180" fontId="7" fillId="0" borderId="0">
      <alignment vertical="top"/>
      <protection/>
    </xf>
    <xf numFmtId="181" fontId="7" fillId="2" borderId="0">
      <alignment vertical="top"/>
      <protection/>
    </xf>
    <xf numFmtId="180" fontId="7" fillId="3" borderId="0">
      <alignment vertical="top"/>
      <protection/>
    </xf>
    <xf numFmtId="40" fontId="8" fillId="0" borderId="0" applyFon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92" fontId="5" fillId="4" borderId="1">
      <alignment wrapText="1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193" fontId="10" fillId="0" borderId="0" applyFont="0" applyFill="0" applyBorder="0" applyAlignment="0" applyProtection="0"/>
    <xf numFmtId="172" fontId="11" fillId="0" borderId="2">
      <alignment/>
      <protection locked="0"/>
    </xf>
    <xf numFmtId="173" fontId="11" fillId="0" borderId="0">
      <alignment/>
      <protection locked="0"/>
    </xf>
    <xf numFmtId="174" fontId="11" fillId="0" borderId="0">
      <alignment/>
      <protection locked="0"/>
    </xf>
    <xf numFmtId="173" fontId="11" fillId="0" borderId="0">
      <alignment/>
      <protection locked="0"/>
    </xf>
    <xf numFmtId="174" fontId="11" fillId="0" borderId="0">
      <alignment/>
      <protection locked="0"/>
    </xf>
    <xf numFmtId="175" fontId="11" fillId="0" borderId="0">
      <alignment/>
      <protection locked="0"/>
    </xf>
    <xf numFmtId="172" fontId="12" fillId="0" borderId="0">
      <alignment/>
      <protection locked="0"/>
    </xf>
    <xf numFmtId="172" fontId="12" fillId="0" borderId="0">
      <alignment/>
      <protection locked="0"/>
    </xf>
    <xf numFmtId="172" fontId="11" fillId="0" borderId="2">
      <alignment/>
      <protection locked="0"/>
    </xf>
    <xf numFmtId="0" fontId="13" fillId="5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167" fontId="10" fillId="0" borderId="3">
      <alignment/>
      <protection locked="0"/>
    </xf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17" fillId="7" borderId="0" applyNumberFormat="0" applyBorder="0" applyAlignment="0" applyProtection="0"/>
    <xf numFmtId="10" fontId="18" fillId="0" borderId="0" applyNumberFormat="0" applyFill="0" applyBorder="0" applyAlignment="0">
      <protection/>
    </xf>
    <xf numFmtId="0" fontId="19" fillId="0" borderId="0">
      <alignment/>
      <protection/>
    </xf>
    <xf numFmtId="0" fontId="20" fillId="2" borderId="4" applyNumberFormat="0" applyAlignment="0" applyProtection="0"/>
    <xf numFmtId="0" fontId="21" fillId="23" borderId="5" applyNumberFormat="0" applyAlignment="0" applyProtection="0"/>
    <xf numFmtId="0" fontId="22" fillId="0" borderId="6">
      <alignment horizontal="left" vertical="center"/>
      <protection/>
    </xf>
    <xf numFmtId="4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24" fillId="0" borderId="0" applyFont="0" applyFill="0" applyBorder="0" applyAlignment="0" applyProtection="0"/>
    <xf numFmtId="167" fontId="25" fillId="9" borderId="3">
      <alignment/>
      <protection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10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  <protection/>
    </xf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23" fillId="0" borderId="7" applyNumberFormat="0" applyFont="0" applyFill="0" applyAlignment="0" applyProtection="0"/>
    <xf numFmtId="0" fontId="27" fillId="0" borderId="0" applyNumberFormat="0" applyFill="0" applyBorder="0" applyAlignment="0" applyProtection="0"/>
    <xf numFmtId="182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171" fontId="26" fillId="0" borderId="0" applyFont="0" applyFill="0" applyBorder="0" applyAlignment="0" applyProtection="0"/>
    <xf numFmtId="37" fontId="5" fillId="0" borderId="0">
      <alignment/>
      <protection/>
    </xf>
    <xf numFmtId="0" fontId="29" fillId="0" borderId="0" applyNumberFormat="0" applyFill="0" applyBorder="0" applyAlignment="0" applyProtection="0"/>
    <xf numFmtId="168" fontId="30" fillId="0" borderId="0" applyFill="0" applyBorder="0" applyAlignment="0" applyProtection="0"/>
    <xf numFmtId="168" fontId="6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24" fillId="0" borderId="0" applyFont="0" applyFill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Fill="0" applyBorder="0" applyProtection="0">
      <alignment horizontal="left"/>
    </xf>
    <xf numFmtId="0" fontId="39" fillId="3" borderId="0" applyNumberFormat="0" applyBorder="0" applyAlignment="0" applyProtection="0"/>
    <xf numFmtId="180" fontId="5" fillId="3" borderId="6" applyNumberFormat="0" applyFont="0" applyBorder="0" applyAlignment="0" applyProtection="0"/>
    <xf numFmtId="0" fontId="23" fillId="0" borderId="0" applyFont="0" applyFill="0" applyBorder="0" applyAlignment="0" applyProtection="0"/>
    <xf numFmtId="196" fontId="40" fillId="3" borderId="0" applyNumberFormat="0" applyFont="0" applyAlignment="0">
      <protection/>
    </xf>
    <xf numFmtId="0" fontId="41" fillId="0" borderId="0" applyProtection="0">
      <alignment horizontal="right"/>
    </xf>
    <xf numFmtId="0" fontId="42" fillId="0" borderId="0">
      <alignment vertical="top"/>
      <protection/>
    </xf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2" fontId="46" fillId="24" borderId="0" applyAlignment="0">
      <protection locked="0"/>
    </xf>
    <xf numFmtId="182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48" fillId="0" borderId="0" applyNumberFormat="0" applyFill="0" applyBorder="0" applyAlignment="0" applyProtection="0"/>
    <xf numFmtId="167" fontId="36" fillId="0" borderId="0">
      <alignment/>
      <protection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197" fontId="50" fillId="0" borderId="6">
      <alignment horizontal="center" vertical="center" wrapText="1"/>
      <protection/>
    </xf>
    <xf numFmtId="0" fontId="51" fillId="10" borderId="4" applyNumberFormat="0" applyAlignment="0" applyProtection="0"/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182" fontId="7" fillId="0" borderId="0">
      <alignment vertical="top"/>
      <protection/>
    </xf>
    <xf numFmtId="182" fontId="7" fillId="2" borderId="0">
      <alignment vertical="top"/>
      <protection/>
    </xf>
    <xf numFmtId="38" fontId="7" fillId="2" borderId="0">
      <alignment vertical="top"/>
      <protection/>
    </xf>
    <xf numFmtId="38" fontId="7" fillId="2" borderId="0">
      <alignment vertical="top"/>
      <protection/>
    </xf>
    <xf numFmtId="38" fontId="7" fillId="0" borderId="0">
      <alignment vertical="top"/>
      <protection/>
    </xf>
    <xf numFmtId="186" fontId="7" fillId="3" borderId="0">
      <alignment vertical="top"/>
      <protection/>
    </xf>
    <xf numFmtId="38" fontId="7" fillId="0" borderId="0">
      <alignment vertical="top"/>
      <protection/>
    </xf>
    <xf numFmtId="0" fontId="53" fillId="0" borderId="11" applyNumberFormat="0" applyFill="0" applyAlignment="0" applyProtection="0"/>
    <xf numFmtId="164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98" fontId="55" fillId="0" borderId="6">
      <alignment horizontal="right"/>
      <protection locked="0"/>
    </xf>
    <xf numFmtId="199" fontId="54" fillId="0" borderId="0" applyFont="0" applyFill="0" applyBorder="0" applyAlignment="0" applyProtection="0"/>
    <xf numFmtId="200" fontId="54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5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3" fillId="0" borderId="0" applyFont="0" applyFill="0" applyBorder="0" applyAlignment="0" applyProtection="0"/>
    <xf numFmtId="3" fontId="10" fillId="0" borderId="12" applyFont="0" applyBorder="0">
      <alignment horizontal="center" vertical="center"/>
      <protection/>
    </xf>
    <xf numFmtId="0" fontId="56" fillId="4" borderId="0" applyNumberFormat="0" applyBorder="0" applyAlignment="0" applyProtection="0"/>
    <xf numFmtId="0" fontId="13" fillId="0" borderId="13">
      <alignment/>
      <protection/>
    </xf>
    <xf numFmtId="0" fontId="57" fillId="0" borderId="0" applyNumberFormat="0" applyFill="0" applyBorder="0" applyAlignment="0" applyProtection="0"/>
    <xf numFmtId="201" fontId="10" fillId="0" borderId="0">
      <alignment/>
      <protection/>
    </xf>
    <xf numFmtId="0" fontId="57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>
      <alignment horizontal="right"/>
      <protection/>
    </xf>
    <xf numFmtId="0" fontId="10" fillId="0" borderId="0">
      <alignment/>
      <protection/>
    </xf>
    <xf numFmtId="0" fontId="59" fillId="0" borderId="0">
      <alignment/>
      <protection/>
    </xf>
    <xf numFmtId="0" fontId="23" fillId="0" borderId="0" applyFill="0" applyBorder="0" applyProtection="0">
      <alignment vertical="center"/>
    </xf>
    <xf numFmtId="0" fontId="6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25" borderId="14" applyNumberFormat="0" applyFont="0" applyAlignment="0" applyProtection="0"/>
    <xf numFmtId="202" fontId="10" fillId="0" borderId="0" applyFont="0" applyAlignment="0">
      <protection/>
    </xf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5" fillId="0" borderId="0">
      <alignment/>
      <protection/>
    </xf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61" fillId="2" borderId="15" applyNumberFormat="0" applyAlignment="0" applyProtection="0"/>
    <xf numFmtId="1" fontId="62" fillId="0" borderId="0" applyProtection="0">
      <alignment horizontal="right" vertical="center"/>
    </xf>
    <xf numFmtId="49" fontId="63" fillId="0" borderId="16" applyFill="0" applyProtection="0">
      <alignment vertical="center"/>
    </xf>
    <xf numFmtId="9" fontId="5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37" fontId="64" fillId="4" borderId="17">
      <alignment/>
      <protection/>
    </xf>
    <xf numFmtId="37" fontId="64" fillId="4" borderId="17">
      <alignment/>
      <protection/>
    </xf>
    <xf numFmtId="0" fontId="59" fillId="0" borderId="0" applyNumberFormat="0">
      <alignment horizontal="left"/>
      <protection/>
    </xf>
    <xf numFmtId="205" fontId="65" fillId="0" borderId="18" applyBorder="0">
      <alignment horizontal="right"/>
      <protection locked="0"/>
    </xf>
    <xf numFmtId="49" fontId="66" fillId="0" borderId="6" applyNumberFormat="0">
      <alignment horizontal="left" vertical="center"/>
      <protection/>
    </xf>
    <xf numFmtId="0" fontId="67" fillId="0" borderId="19">
      <alignment vertical="center"/>
      <protection/>
    </xf>
    <xf numFmtId="4" fontId="68" fillId="4" borderId="15" applyNumberFormat="0" applyProtection="0">
      <alignment vertical="center"/>
    </xf>
    <xf numFmtId="4" fontId="69" fillId="4" borderId="15" applyNumberFormat="0" applyProtection="0">
      <alignment vertical="center"/>
    </xf>
    <xf numFmtId="4" fontId="68" fillId="4" borderId="15" applyNumberFormat="0" applyProtection="0">
      <alignment horizontal="left" vertical="center" indent="1"/>
    </xf>
    <xf numFmtId="4" fontId="68" fillId="4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4" fontId="68" fillId="7" borderId="15" applyNumberFormat="0" applyProtection="0">
      <alignment horizontal="right" vertical="center"/>
    </xf>
    <xf numFmtId="4" fontId="68" fillId="12" borderId="15" applyNumberFormat="0" applyProtection="0">
      <alignment horizontal="right" vertical="center"/>
    </xf>
    <xf numFmtId="4" fontId="68" fillId="20" borderId="15" applyNumberFormat="0" applyProtection="0">
      <alignment horizontal="right" vertical="center"/>
    </xf>
    <xf numFmtId="4" fontId="68" fillId="14" borderId="15" applyNumberFormat="0" applyProtection="0">
      <alignment horizontal="right" vertical="center"/>
    </xf>
    <xf numFmtId="4" fontId="68" fillId="18" borderId="15" applyNumberFormat="0" applyProtection="0">
      <alignment horizontal="right" vertical="center"/>
    </xf>
    <xf numFmtId="4" fontId="68" fillId="22" borderId="15" applyNumberFormat="0" applyProtection="0">
      <alignment horizontal="right" vertical="center"/>
    </xf>
    <xf numFmtId="4" fontId="68" fillId="21" borderId="15" applyNumberFormat="0" applyProtection="0">
      <alignment horizontal="right" vertical="center"/>
    </xf>
    <xf numFmtId="4" fontId="68" fillId="26" borderId="15" applyNumberFormat="0" applyProtection="0">
      <alignment horizontal="right" vertical="center"/>
    </xf>
    <xf numFmtId="4" fontId="68" fillId="13" borderId="15" applyNumberFormat="0" applyProtection="0">
      <alignment horizontal="right" vertical="center"/>
    </xf>
    <xf numFmtId="4" fontId="70" fillId="27" borderId="15" applyNumberFormat="0" applyProtection="0">
      <alignment horizontal="left" vertical="center" indent="1"/>
    </xf>
    <xf numFmtId="4" fontId="68" fillId="28" borderId="20" applyNumberFormat="0" applyProtection="0">
      <alignment horizontal="left" vertical="center" indent="1"/>
    </xf>
    <xf numFmtId="4" fontId="71" fillId="29" borderId="0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4" fontId="68" fillId="28" borderId="15" applyNumberFormat="0" applyProtection="0">
      <alignment horizontal="left" vertical="center" indent="1"/>
    </xf>
    <xf numFmtId="4" fontId="68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23" borderId="15" applyNumberFormat="0" applyProtection="0">
      <alignment horizontal="left" vertical="center" indent="1"/>
    </xf>
    <xf numFmtId="0" fontId="5" fillId="23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10" fillId="0" borderId="0">
      <alignment/>
      <protection/>
    </xf>
    <xf numFmtId="4" fontId="68" fillId="25" borderId="15" applyNumberFormat="0" applyProtection="0">
      <alignment vertical="center"/>
    </xf>
    <xf numFmtId="4" fontId="69" fillId="25" borderId="15" applyNumberFormat="0" applyProtection="0">
      <alignment vertical="center"/>
    </xf>
    <xf numFmtId="4" fontId="68" fillId="25" borderId="15" applyNumberFormat="0" applyProtection="0">
      <alignment horizontal="left" vertical="center" indent="1"/>
    </xf>
    <xf numFmtId="4" fontId="68" fillId="25" borderId="15" applyNumberFormat="0" applyProtection="0">
      <alignment horizontal="left" vertical="center" indent="1"/>
    </xf>
    <xf numFmtId="4" fontId="68" fillId="28" borderId="15" applyNumberFormat="0" applyProtection="0">
      <alignment horizontal="right" vertical="center"/>
    </xf>
    <xf numFmtId="4" fontId="69" fillId="28" borderId="15" applyNumberFormat="0" applyProtection="0">
      <alignment horizontal="right" vertical="center"/>
    </xf>
    <xf numFmtId="0" fontId="5" fillId="6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72" fillId="0" borderId="0">
      <alignment/>
      <protection/>
    </xf>
    <xf numFmtId="4" fontId="73" fillId="28" borderId="15" applyNumberFormat="0" applyProtection="0">
      <alignment horizontal="right" vertical="center"/>
    </xf>
    <xf numFmtId="0" fontId="26" fillId="0" borderId="0">
      <alignment horizontal="left" vertical="center" wrapText="1"/>
      <protection/>
    </xf>
    <xf numFmtId="0" fontId="5" fillId="0" borderId="0">
      <alignment/>
      <protection/>
    </xf>
    <xf numFmtId="0" fontId="4" fillId="0" borderId="0">
      <alignment/>
      <protection/>
    </xf>
    <xf numFmtId="0" fontId="74" fillId="0" borderId="0" applyBorder="0" applyProtection="0">
      <alignment vertical="center"/>
    </xf>
    <xf numFmtId="0" fontId="74" fillId="0" borderId="16" applyBorder="0" applyProtection="0">
      <alignment horizontal="right" vertical="center"/>
    </xf>
    <xf numFmtId="0" fontId="75" fillId="31" borderId="0" applyBorder="0" applyProtection="0">
      <alignment horizontal="centerContinuous" vertical="center"/>
    </xf>
    <xf numFmtId="0" fontId="75" fillId="32" borderId="16" applyBorder="0" applyProtection="0">
      <alignment horizontal="centerContinuous" vertical="center"/>
    </xf>
    <xf numFmtId="0" fontId="76" fillId="0" borderId="0">
      <alignment/>
      <protection/>
    </xf>
    <xf numFmtId="182" fontId="77" fillId="33" borderId="0">
      <alignment horizontal="right" vertical="top"/>
      <protection/>
    </xf>
    <xf numFmtId="38" fontId="77" fillId="33" borderId="0">
      <alignment horizontal="right" vertical="top"/>
      <protection/>
    </xf>
    <xf numFmtId="38" fontId="77" fillId="33" borderId="0">
      <alignment horizontal="right" vertical="top"/>
      <protection/>
    </xf>
    <xf numFmtId="0" fontId="60" fillId="0" borderId="0">
      <alignment/>
      <protection/>
    </xf>
    <xf numFmtId="0" fontId="78" fillId="0" borderId="0" applyFill="0" applyBorder="0" applyProtection="0">
      <alignment horizontal="left"/>
    </xf>
    <xf numFmtId="0" fontId="38" fillId="0" borderId="21" applyFill="0" applyBorder="0" applyProtection="0">
      <alignment horizontal="left" vertical="top"/>
    </xf>
    <xf numFmtId="0" fontId="79" fillId="0" borderId="0">
      <alignment horizontal="centerContinuous"/>
      <protection/>
    </xf>
    <xf numFmtId="0" fontId="80" fillId="0" borderId="21" applyFill="0" applyBorder="0" applyProtection="0">
      <alignment/>
    </xf>
    <xf numFmtId="0" fontId="80" fillId="0" borderId="0">
      <alignment/>
      <protection/>
    </xf>
    <xf numFmtId="0" fontId="81" fillId="0" borderId="0" applyFill="0" applyBorder="0" applyProtection="0">
      <alignment/>
    </xf>
    <xf numFmtId="0" fontId="82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22" applyNumberFormat="0" applyFill="0" applyAlignment="0" applyProtection="0"/>
    <xf numFmtId="0" fontId="85" fillId="0" borderId="7" applyFill="0" applyBorder="0" applyProtection="0">
      <alignment vertical="center"/>
    </xf>
    <xf numFmtId="0" fontId="86" fillId="0" borderId="0">
      <alignment horizontal="fill"/>
      <protection/>
    </xf>
    <xf numFmtId="0" fontId="5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6" applyBorder="0" applyProtection="0">
      <alignment horizontal="right"/>
    </xf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167" fontId="10" fillId="0" borderId="3">
      <alignment/>
      <protection locked="0"/>
    </xf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3" fontId="89" fillId="0" borderId="0">
      <alignment horizontal="center" vertical="center" textRotation="90" wrapText="1"/>
      <protection/>
    </xf>
    <xf numFmtId="206" fontId="10" fillId="0" borderId="6">
      <alignment vertical="top" wrapText="1"/>
      <protection/>
    </xf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7" fontId="91" fillId="0" borderId="6">
      <alignment vertical="top" wrapText="1"/>
      <protection/>
    </xf>
    <xf numFmtId="4" fontId="92" fillId="0" borderId="6">
      <alignment horizontal="left" vertical="center"/>
      <protection/>
    </xf>
    <xf numFmtId="4" fontId="92" fillId="0" borderId="6">
      <alignment/>
      <protection/>
    </xf>
    <xf numFmtId="4" fontId="92" fillId="34" borderId="6">
      <alignment/>
      <protection/>
    </xf>
    <xf numFmtId="4" fontId="92" fillId="35" borderId="6">
      <alignment/>
      <protection/>
    </xf>
    <xf numFmtId="4" fontId="1" fillId="36" borderId="6">
      <alignment/>
      <protection/>
    </xf>
    <xf numFmtId="4" fontId="93" fillId="2" borderId="6">
      <alignment/>
      <protection/>
    </xf>
    <xf numFmtId="4" fontId="94" fillId="0" borderId="6">
      <alignment horizontal="center" wrapText="1"/>
      <protection/>
    </xf>
    <xf numFmtId="207" fontId="92" fillId="0" borderId="6">
      <alignment/>
      <protection/>
    </xf>
    <xf numFmtId="207" fontId="91" fillId="0" borderId="6">
      <alignment horizontal="center" vertical="center" wrapText="1"/>
      <protection/>
    </xf>
    <xf numFmtId="207" fontId="91" fillId="0" borderId="6">
      <alignment vertical="top" wrapText="1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5" fillId="0" borderId="0" applyBorder="0">
      <alignment horizontal="center" vertical="center" wrapText="1"/>
      <protection/>
    </xf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3" applyBorder="0">
      <alignment horizontal="center" vertical="center" wrapText="1"/>
      <protection/>
    </xf>
    <xf numFmtId="167" fontId="25" fillId="9" borderId="3">
      <alignment/>
      <protection/>
    </xf>
    <xf numFmtId="4" fontId="0" fillId="4" borderId="6" applyBorder="0">
      <alignment horizontal="right"/>
      <protection/>
    </xf>
    <xf numFmtId="49" fontId="99" fillId="0" borderId="0" applyBorder="0">
      <alignment vertical="center"/>
      <protection/>
    </xf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3" fontId="25" fillId="0" borderId="6" applyBorder="0">
      <alignment vertical="center"/>
      <protection/>
    </xf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10" fillId="0" borderId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97" fillId="0" borderId="0">
      <alignment horizontal="center" vertical="top" wrapText="1"/>
      <protection/>
    </xf>
    <xf numFmtId="0" fontId="100" fillId="0" borderId="0">
      <alignment horizontal="centerContinuous" vertical="center" wrapText="1"/>
      <protection/>
    </xf>
    <xf numFmtId="170" fontId="1" fillId="3" borderId="6">
      <alignment wrapText="1"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7" fontId="101" fillId="0" borderId="0">
      <alignment/>
      <protection/>
    </xf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49" fontId="89" fillId="0" borderId="6">
      <alignment horizontal="right" vertical="top" wrapText="1"/>
      <protection/>
    </xf>
    <xf numFmtId="168" fontId="102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3" fillId="0" borderId="0" applyNumberFormat="0" applyFill="0" applyBorder="0" applyAlignment="0" applyProtection="0"/>
    <xf numFmtId="1" fontId="104" fillId="0" borderId="6">
      <alignment horizontal="left" vertical="center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0" borderId="0" applyFont="0" applyFill="0" applyBorder="0" applyProtection="0">
      <alignment horizontal="center" vertical="center" wrapText="1"/>
    </xf>
    <xf numFmtId="0" fontId="10" fillId="0" borderId="0" applyNumberFormat="0" applyFont="0" applyFill="0" applyBorder="0" applyProtection="0">
      <alignment horizontal="justify" vertical="center" wrapText="1"/>
    </xf>
    <xf numFmtId="207" fontId="105" fillId="0" borderId="6">
      <alignment vertical="top"/>
      <protection/>
    </xf>
    <xf numFmtId="168" fontId="106" fillId="4" borderId="17" applyNumberFormat="0" applyBorder="0" applyAlignment="0"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49" fontId="1" fillId="0" borderId="1">
      <alignment horizontal="left" vertical="center"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91" fontId="107" fillId="0" borderId="6">
      <alignment/>
      <protection/>
    </xf>
    <xf numFmtId="0" fontId="10" fillId="0" borderId="6" applyNumberFormat="0" applyFont="0" applyFill="0" applyAlignment="0" applyProtection="0"/>
    <xf numFmtId="3" fontId="108" fillId="37" borderId="1">
      <alignment horizontal="justify" vertical="center"/>
      <protection/>
    </xf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49" fontId="102" fillId="0" borderId="0">
      <alignment/>
      <protection/>
    </xf>
    <xf numFmtId="49" fontId="109" fillId="0" borderId="0">
      <alignment vertical="top"/>
      <protection/>
    </xf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4" applyBorder="0">
      <alignment horizontal="right"/>
      <protection/>
    </xf>
    <xf numFmtId="4" fontId="0" fillId="3" borderId="6" applyFont="0" applyBorder="0">
      <alignment horizontal="right"/>
      <protection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209" fontId="10" fillId="0" borderId="1">
      <alignment vertical="top" wrapText="1"/>
      <protection/>
    </xf>
    <xf numFmtId="179" fontId="10" fillId="0" borderId="6" applyFont="0" applyFill="0" applyBorder="0" applyProtection="0">
      <alignment horizontal="center" vertical="center"/>
    </xf>
    <xf numFmtId="3" fontId="10" fillId="0" borderId="0" applyFont="0" applyBorder="0">
      <alignment horizontal="center"/>
      <protection/>
    </xf>
    <xf numFmtId="176" fontId="11" fillId="0" borderId="0">
      <alignment/>
      <protection locked="0"/>
    </xf>
    <xf numFmtId="49" fontId="91" fillId="0" borderId="6">
      <alignment horizontal="center" vertical="center" wrapText="1"/>
      <protection/>
    </xf>
    <xf numFmtId="0" fontId="10" fillId="0" borderId="6" applyBorder="0">
      <alignment horizontal="center" vertical="center" wrapText="1"/>
      <protection/>
    </xf>
    <xf numFmtId="49" fontId="26" fillId="0" borderId="6" applyNumberFormat="0" applyFill="0" applyAlignment="0" applyProtection="0"/>
    <xf numFmtId="170" fontId="10" fillId="0" borderId="0">
      <alignment/>
      <protection/>
    </xf>
    <xf numFmtId="0" fontId="5" fillId="0" borderId="0">
      <alignment/>
      <protection/>
    </xf>
  </cellStyleXfs>
  <cellXfs count="154">
    <xf numFmtId="49" fontId="0" fillId="0" borderId="0" xfId="0" applyAlignment="1">
      <alignment vertical="top"/>
    </xf>
    <xf numFmtId="49" fontId="0" fillId="0" borderId="0" xfId="0" applyFont="1" applyAlignment="1" applyProtection="1">
      <alignment vertical="top"/>
      <protection/>
    </xf>
    <xf numFmtId="49" fontId="111" fillId="0" borderId="0" xfId="0" applyFont="1" applyAlignment="1" applyProtection="1">
      <alignment horizontal="center" vertical="top"/>
      <protection/>
    </xf>
    <xf numFmtId="0" fontId="112" fillId="0" borderId="0" xfId="1458" applyFont="1" applyProtection="1">
      <alignment/>
      <protection/>
    </xf>
    <xf numFmtId="0" fontId="0" fillId="0" borderId="0" xfId="1503" applyFont="1" applyFill="1" applyAlignment="1" applyProtection="1">
      <alignment vertical="center" wrapText="1"/>
      <protection/>
    </xf>
    <xf numFmtId="0" fontId="0" fillId="0" borderId="0" xfId="1506" applyFont="1" applyAlignment="1" applyProtection="1">
      <alignment horizontal="left" vertical="center" indent="1"/>
      <protection/>
    </xf>
    <xf numFmtId="0" fontId="0" fillId="0" borderId="0" xfId="1506" applyFont="1" applyAlignment="1" applyProtection="1">
      <alignment horizontal="left" vertical="center"/>
      <protection/>
    </xf>
    <xf numFmtId="49" fontId="0" fillId="0" borderId="25" xfId="0" applyFont="1" applyBorder="1" applyAlignment="1" applyProtection="1">
      <alignment vertical="top"/>
      <protection/>
    </xf>
    <xf numFmtId="0" fontId="98" fillId="6" borderId="26" xfId="1458" applyNumberFormat="1" applyFont="1" applyFill="1" applyBorder="1" applyAlignment="1" applyProtection="1">
      <alignment horizontal="center" vertical="center" wrapText="1"/>
      <protection/>
    </xf>
    <xf numFmtId="0" fontId="98" fillId="6" borderId="27" xfId="1458" applyNumberFormat="1" applyFont="1" applyFill="1" applyBorder="1" applyAlignment="1" applyProtection="1">
      <alignment horizontal="center" vertical="center" wrapText="1"/>
      <protection/>
    </xf>
    <xf numFmtId="49" fontId="0" fillId="0" borderId="28" xfId="0" applyFont="1" applyBorder="1" applyAlignment="1" applyProtection="1">
      <alignment vertical="top"/>
      <protection/>
    </xf>
    <xf numFmtId="0" fontId="0" fillId="6" borderId="29" xfId="1458" applyNumberFormat="1" applyFont="1" applyFill="1" applyBorder="1" applyAlignment="1" applyProtection="1">
      <alignment horizontal="center" vertical="center" wrapText="1"/>
      <protection/>
    </xf>
    <xf numFmtId="0" fontId="0" fillId="6" borderId="30" xfId="1458" applyNumberFormat="1" applyFont="1" applyFill="1" applyBorder="1" applyAlignment="1" applyProtection="1">
      <alignment horizontal="center" vertical="center" wrapText="1"/>
      <protection/>
    </xf>
    <xf numFmtId="0" fontId="0" fillId="6" borderId="31" xfId="1458" applyNumberFormat="1" applyFont="1" applyFill="1" applyBorder="1" applyAlignment="1" applyProtection="1">
      <alignment horizontal="center" vertical="center" wrapText="1"/>
      <protection/>
    </xf>
    <xf numFmtId="0" fontId="0" fillId="6" borderId="32" xfId="1458" applyNumberFormat="1" applyFont="1" applyFill="1" applyBorder="1" applyAlignment="1" applyProtection="1">
      <alignment horizontal="center" vertical="center" wrapText="1"/>
      <protection/>
    </xf>
    <xf numFmtId="0" fontId="0" fillId="38" borderId="0" xfId="1458" applyNumberFormat="1" applyFont="1" applyFill="1" applyBorder="1" applyAlignment="1" applyProtection="1">
      <alignment wrapText="1"/>
      <protection/>
    </xf>
    <xf numFmtId="0" fontId="98" fillId="38" borderId="0" xfId="1458" applyNumberFormat="1" applyFont="1" applyFill="1" applyBorder="1" applyAlignment="1" applyProtection="1">
      <alignment horizontal="center" wrapText="1"/>
      <protection/>
    </xf>
    <xf numFmtId="49" fontId="0" fillId="0" borderId="17" xfId="0" applyFont="1" applyBorder="1" applyAlignment="1" applyProtection="1">
      <alignment vertical="top"/>
      <protection/>
    </xf>
    <xf numFmtId="0" fontId="0" fillId="38" borderId="33" xfId="1458" applyNumberFormat="1" applyFont="1" applyFill="1" applyBorder="1" applyAlignment="1" applyProtection="1">
      <alignment wrapText="1"/>
      <protection/>
    </xf>
    <xf numFmtId="0" fontId="98" fillId="38" borderId="34" xfId="1458" applyNumberFormat="1" applyFont="1" applyFill="1" applyBorder="1" applyAlignment="1" applyProtection="1">
      <alignment horizontal="center" wrapText="1"/>
      <protection/>
    </xf>
    <xf numFmtId="0" fontId="98" fillId="38" borderId="35" xfId="1458" applyNumberFormat="1" applyFont="1" applyFill="1" applyBorder="1" applyAlignment="1" applyProtection="1">
      <alignment horizontal="center" wrapText="1"/>
      <protection/>
    </xf>
    <xf numFmtId="49" fontId="0" fillId="0" borderId="36" xfId="0" applyFont="1" applyBorder="1" applyAlignment="1" applyProtection="1">
      <alignment vertical="top"/>
      <protection/>
    </xf>
    <xf numFmtId="49" fontId="0" fillId="0" borderId="21" xfId="0" applyFont="1" applyBorder="1" applyAlignment="1" applyProtection="1">
      <alignment vertical="top"/>
      <protection/>
    </xf>
    <xf numFmtId="0" fontId="98" fillId="38" borderId="37" xfId="0" applyNumberFormat="1" applyFont="1" applyFill="1" applyBorder="1" applyAlignment="1" applyProtection="1">
      <alignment horizontal="center" vertical="center" wrapText="1"/>
      <protection/>
    </xf>
    <xf numFmtId="0" fontId="98" fillId="38" borderId="38" xfId="0" applyNumberFormat="1" applyFont="1" applyFill="1" applyBorder="1" applyAlignment="1" applyProtection="1">
      <alignment horizontal="center" vertical="center" wrapText="1"/>
      <protection/>
    </xf>
    <xf numFmtId="49" fontId="0" fillId="0" borderId="39" xfId="0" applyFont="1" applyBorder="1" applyAlignment="1" applyProtection="1">
      <alignment vertical="top"/>
      <protection/>
    </xf>
    <xf numFmtId="0" fontId="113" fillId="38" borderId="0" xfId="0" applyNumberFormat="1" applyFont="1" applyFill="1" applyBorder="1" applyAlignment="1" applyProtection="1">
      <alignment horizontal="center" vertical="center" wrapText="1"/>
      <protection/>
    </xf>
    <xf numFmtId="49" fontId="0" fillId="38" borderId="15" xfId="0" applyNumberFormat="1" applyFont="1" applyFill="1" applyBorder="1" applyAlignment="1" applyProtection="1">
      <alignment horizontal="center" vertical="center"/>
      <protection/>
    </xf>
    <xf numFmtId="0" fontId="0" fillId="38" borderId="15" xfId="0" applyNumberFormat="1" applyFont="1" applyFill="1" applyBorder="1" applyAlignment="1" applyProtection="1">
      <alignment horizontal="left" vertical="center" wrapText="1"/>
      <protection/>
    </xf>
    <xf numFmtId="0" fontId="0" fillId="38" borderId="15" xfId="0" applyNumberFormat="1" applyFont="1" applyFill="1" applyBorder="1" applyAlignment="1" applyProtection="1">
      <alignment horizontal="center" vertical="center" wrapText="1"/>
      <protection/>
    </xf>
    <xf numFmtId="0" fontId="0" fillId="3" borderId="40" xfId="1507" applyFont="1" applyFill="1" applyBorder="1" applyAlignment="1" applyProtection="1">
      <alignment horizontal="center" vertical="center" wrapText="1"/>
      <protection/>
    </xf>
    <xf numFmtId="2" fontId="0" fillId="4" borderId="40" xfId="0" applyNumberFormat="1" applyFont="1" applyFill="1" applyBorder="1" applyAlignment="1" applyProtection="1">
      <alignment horizontal="center" vertical="center"/>
      <protection locked="0"/>
    </xf>
    <xf numFmtId="4" fontId="0" fillId="3" borderId="40" xfId="0" applyNumberFormat="1" applyFont="1" applyFill="1" applyBorder="1" applyAlignment="1" applyProtection="1">
      <alignment horizontal="center" vertical="center"/>
      <protection/>
    </xf>
    <xf numFmtId="0" fontId="0" fillId="38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38" borderId="15" xfId="0" applyNumberFormat="1" applyFont="1" applyFill="1" applyBorder="1" applyAlignment="1" applyProtection="1">
      <alignment horizontal="left" vertical="center" wrapText="1" indent="2"/>
      <protection/>
    </xf>
    <xf numFmtId="177" fontId="0" fillId="4" borderId="40" xfId="0" applyNumberFormat="1" applyFont="1" applyFill="1" applyBorder="1" applyAlignment="1" applyProtection="1">
      <alignment horizontal="center" vertical="center"/>
      <protection locked="0"/>
    </xf>
    <xf numFmtId="0" fontId="0" fillId="38" borderId="15" xfId="0" applyNumberFormat="1" applyFill="1" applyBorder="1" applyAlignment="1" applyProtection="1">
      <alignment horizontal="left" vertical="center" wrapText="1" indent="1"/>
      <protection/>
    </xf>
    <xf numFmtId="0" fontId="0" fillId="38" borderId="15" xfId="0" applyNumberFormat="1" applyFill="1" applyBorder="1" applyAlignment="1" applyProtection="1">
      <alignment horizontal="left" vertical="center" wrapText="1" indent="2"/>
      <protection/>
    </xf>
    <xf numFmtId="178" fontId="0" fillId="3" borderId="40" xfId="0" applyNumberFormat="1" applyFont="1" applyFill="1" applyBorder="1" applyAlignment="1" applyProtection="1">
      <alignment horizontal="center" vertical="center"/>
      <protection/>
    </xf>
    <xf numFmtId="0" fontId="0" fillId="38" borderId="15" xfId="0" applyNumberFormat="1" applyFont="1" applyFill="1" applyBorder="1" applyAlignment="1" applyProtection="1">
      <alignment horizontal="left" vertical="center" wrapText="1" indent="3"/>
      <protection/>
    </xf>
    <xf numFmtId="0" fontId="0" fillId="38" borderId="15" xfId="0" applyNumberFormat="1" applyFill="1" applyBorder="1" applyAlignment="1" applyProtection="1">
      <alignment horizontal="left" vertical="center" wrapText="1" indent="3"/>
      <protection/>
    </xf>
    <xf numFmtId="49" fontId="0" fillId="38" borderId="15" xfId="0" applyNumberFormat="1" applyFill="1" applyBorder="1" applyAlignment="1" applyProtection="1">
      <alignment horizontal="center" vertical="center"/>
      <protection/>
    </xf>
    <xf numFmtId="0" fontId="114" fillId="39" borderId="41" xfId="1171" applyFont="1" applyFill="1" applyBorder="1" applyAlignment="1" applyProtection="1">
      <alignment horizontal="center" vertical="center" wrapText="1"/>
      <protection/>
    </xf>
    <xf numFmtId="0" fontId="114" fillId="39" borderId="42" xfId="1169" applyFont="1" applyFill="1" applyBorder="1" applyAlignment="1" applyProtection="1">
      <alignment vertical="center" wrapText="1"/>
      <protection/>
    </xf>
    <xf numFmtId="0" fontId="114" fillId="39" borderId="42" xfId="1171" applyFont="1" applyFill="1" applyBorder="1" applyAlignment="1" applyProtection="1">
      <alignment vertical="center" wrapText="1"/>
      <protection/>
    </xf>
    <xf numFmtId="0" fontId="114" fillId="39" borderId="43" xfId="1171" applyFont="1" applyFill="1" applyBorder="1" applyAlignment="1" applyProtection="1">
      <alignment vertical="center" wrapText="1"/>
      <protection/>
    </xf>
    <xf numFmtId="0" fontId="0" fillId="38" borderId="15" xfId="0" applyNumberFormat="1" applyFill="1" applyBorder="1" applyAlignment="1" applyProtection="1">
      <alignment horizontal="left" vertical="center" wrapText="1"/>
      <protection/>
    </xf>
    <xf numFmtId="0" fontId="0" fillId="38" borderId="15" xfId="0" applyNumberFormat="1" applyFont="1" applyFill="1" applyBorder="1" applyAlignment="1" applyProtection="1">
      <alignment vertical="center" wrapText="1"/>
      <protection/>
    </xf>
    <xf numFmtId="0" fontId="0" fillId="38" borderId="15" xfId="0" applyNumberFormat="1" applyFill="1" applyBorder="1" applyAlignment="1" applyProtection="1">
      <alignment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2" fontId="0" fillId="38" borderId="40" xfId="0" applyNumberFormat="1" applyFill="1" applyBorder="1" applyAlignment="1" applyProtection="1">
      <alignment horizontal="center" vertical="center"/>
      <protection/>
    </xf>
    <xf numFmtId="49" fontId="0" fillId="38" borderId="44" xfId="0" applyNumberFormat="1" applyFill="1" applyBorder="1" applyAlignment="1" applyProtection="1">
      <alignment horizontal="center" vertical="center"/>
      <protection/>
    </xf>
    <xf numFmtId="0" fontId="0" fillId="38" borderId="44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2" fontId="0" fillId="0" borderId="40" xfId="0" applyNumberFormat="1" applyFont="1" applyFill="1" applyBorder="1" applyAlignment="1" applyProtection="1">
      <alignment horizontal="center" vertical="center"/>
      <protection/>
    </xf>
    <xf numFmtId="49" fontId="0" fillId="38" borderId="37" xfId="0" applyNumberFormat="1" applyFont="1" applyFill="1" applyBorder="1" applyAlignment="1" applyProtection="1">
      <alignment horizontal="center" vertical="center"/>
      <protection/>
    </xf>
    <xf numFmtId="0" fontId="0" fillId="38" borderId="37" xfId="0" applyNumberFormat="1" applyFont="1" applyFill="1" applyBorder="1" applyAlignment="1" applyProtection="1">
      <alignment vertical="center" wrapText="1"/>
      <protection/>
    </xf>
    <xf numFmtId="0" fontId="0" fillId="0" borderId="37" xfId="0" applyNumberFormat="1" applyFill="1" applyBorder="1" applyAlignment="1" applyProtection="1">
      <alignment horizontal="center" vertical="center" wrapText="1"/>
      <protection/>
    </xf>
    <xf numFmtId="49" fontId="0" fillId="4" borderId="38" xfId="0" applyNumberFormat="1" applyFill="1" applyBorder="1" applyAlignment="1" applyProtection="1">
      <alignment horizontal="center" vertical="center" wrapText="1"/>
      <protection locked="0"/>
    </xf>
    <xf numFmtId="49" fontId="0" fillId="38" borderId="0" xfId="0" applyNumberFormat="1" applyFont="1" applyFill="1" applyBorder="1" applyAlignment="1" applyProtection="1">
      <alignment horizontal="center" vertical="center"/>
      <protection/>
    </xf>
    <xf numFmtId="0" fontId="0" fillId="38" borderId="0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NumberFormat="1" applyFont="1" applyFill="1" applyBorder="1" applyAlignment="1" applyProtection="1">
      <alignment horizontal="center" vertical="center"/>
      <protection/>
    </xf>
    <xf numFmtId="0" fontId="0" fillId="38" borderId="0" xfId="0" applyNumberFormat="1" applyFont="1" applyFill="1" applyBorder="1" applyAlignment="1" applyProtection="1">
      <alignment horizontal="right" vertical="center" wrapText="1"/>
      <protection/>
    </xf>
    <xf numFmtId="0" fontId="0" fillId="38" borderId="0" xfId="0" applyNumberFormat="1" applyFill="1" applyBorder="1" applyAlignment="1" applyProtection="1">
      <alignment vertical="center"/>
      <protection/>
    </xf>
    <xf numFmtId="0" fontId="98" fillId="38" borderId="0" xfId="0" applyNumberFormat="1" applyFont="1" applyFill="1" applyBorder="1" applyAlignment="1" applyProtection="1">
      <alignment vertical="center" wrapText="1"/>
      <protection/>
    </xf>
    <xf numFmtId="0" fontId="0" fillId="0" borderId="0" xfId="1503" applyFont="1" applyBorder="1" applyAlignment="1" applyProtection="1">
      <alignment horizontal="right" vertical="center" wrapText="1"/>
      <protection/>
    </xf>
    <xf numFmtId="0" fontId="0" fillId="0" borderId="0" xfId="1503" applyFont="1" applyBorder="1" applyAlignment="1" applyProtection="1">
      <alignment vertical="center"/>
      <protection/>
    </xf>
    <xf numFmtId="0" fontId="98" fillId="38" borderId="0" xfId="0" applyNumberFormat="1" applyFont="1" applyFill="1" applyBorder="1" applyAlignment="1" applyProtection="1">
      <alignment horizontal="left" vertical="center" wrapText="1"/>
      <protection/>
    </xf>
    <xf numFmtId="0" fontId="0" fillId="38" borderId="0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ill="1" applyBorder="1" applyAlignment="1" applyProtection="1">
      <alignment horizontal="right" vertical="center" wrapText="1"/>
      <protection/>
    </xf>
    <xf numFmtId="49" fontId="0" fillId="0" borderId="45" xfId="0" applyFont="1" applyBorder="1" applyAlignment="1" applyProtection="1">
      <alignment vertical="top"/>
      <protection/>
    </xf>
    <xf numFmtId="49" fontId="0" fillId="0" borderId="46" xfId="0" applyFont="1" applyBorder="1" applyAlignment="1" applyProtection="1">
      <alignment vertical="top"/>
      <protection/>
    </xf>
    <xf numFmtId="49" fontId="0" fillId="0" borderId="47" xfId="0" applyFont="1" applyBorder="1" applyAlignment="1" applyProtection="1">
      <alignment vertical="top"/>
      <protection/>
    </xf>
    <xf numFmtId="49" fontId="0" fillId="0" borderId="0" xfId="0" applyFont="1" applyBorder="1" applyAlignment="1" applyProtection="1">
      <alignment vertical="top"/>
      <protection/>
    </xf>
    <xf numFmtId="0" fontId="0" fillId="0" borderId="0" xfId="1503" applyFont="1" applyAlignment="1" applyProtection="1">
      <alignment horizontal="right" vertical="center" wrapText="1"/>
      <protection/>
    </xf>
    <xf numFmtId="0" fontId="0" fillId="0" borderId="0" xfId="1504" applyFont="1" applyFill="1" applyAlignment="1" applyProtection="1">
      <alignment vertical="center" wrapText="1"/>
      <protection/>
    </xf>
    <xf numFmtId="0" fontId="112" fillId="0" borderId="0" xfId="1459" applyFont="1" applyProtection="1">
      <alignment/>
      <protection/>
    </xf>
    <xf numFmtId="0" fontId="98" fillId="6" borderId="26" xfId="0" applyNumberFormat="1" applyFont="1" applyFill="1" applyBorder="1" applyAlignment="1" applyProtection="1">
      <alignment horizontal="center" vertical="center" wrapText="1"/>
      <protection/>
    </xf>
    <xf numFmtId="0" fontId="98" fillId="6" borderId="27" xfId="0" applyNumberFormat="1" applyFont="1" applyFill="1" applyBorder="1" applyAlignment="1" applyProtection="1">
      <alignment horizontal="center" vertical="center" wrapText="1"/>
      <protection/>
    </xf>
    <xf numFmtId="0" fontId="0" fillId="6" borderId="29" xfId="0" applyNumberFormat="1" applyFill="1" applyBorder="1" applyAlignment="1" applyProtection="1">
      <alignment horizontal="center" vertical="center" wrapText="1"/>
      <protection/>
    </xf>
    <xf numFmtId="0" fontId="0" fillId="6" borderId="30" xfId="0" applyNumberFormat="1" applyFont="1" applyFill="1" applyBorder="1" applyAlignment="1" applyProtection="1">
      <alignment horizontal="center" vertical="center" wrapText="1"/>
      <protection/>
    </xf>
    <xf numFmtId="0" fontId="0" fillId="6" borderId="31" xfId="0" applyNumberFormat="1" applyFont="1" applyFill="1" applyBorder="1" applyAlignment="1" applyProtection="1">
      <alignment horizontal="center" vertical="center" wrapText="1"/>
      <protection/>
    </xf>
    <xf numFmtId="0" fontId="0" fillId="6" borderId="32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NumberFormat="1" applyFont="1" applyFill="1" applyBorder="1" applyAlignment="1" applyProtection="1">
      <alignment wrapText="1"/>
      <protection/>
    </xf>
    <xf numFmtId="0" fontId="98" fillId="38" borderId="0" xfId="0" applyNumberFormat="1" applyFont="1" applyFill="1" applyBorder="1" applyAlignment="1" applyProtection="1">
      <alignment horizontal="center" wrapText="1"/>
      <protection/>
    </xf>
    <xf numFmtId="0" fontId="115" fillId="38" borderId="0" xfId="0" applyNumberFormat="1" applyFont="1" applyFill="1" applyBorder="1" applyAlignment="1" applyProtection="1">
      <alignment horizontal="center" wrapText="1"/>
      <protection/>
    </xf>
    <xf numFmtId="0" fontId="0" fillId="38" borderId="33" xfId="0" applyNumberFormat="1" applyFont="1" applyFill="1" applyBorder="1" applyAlignment="1" applyProtection="1">
      <alignment wrapText="1"/>
      <protection/>
    </xf>
    <xf numFmtId="0" fontId="98" fillId="38" borderId="34" xfId="0" applyNumberFormat="1" applyFont="1" applyFill="1" applyBorder="1" applyAlignment="1" applyProtection="1">
      <alignment horizontal="center" wrapText="1"/>
      <protection/>
    </xf>
    <xf numFmtId="0" fontId="115" fillId="38" borderId="35" xfId="0" applyNumberFormat="1" applyFont="1" applyFill="1" applyBorder="1" applyAlignment="1" applyProtection="1">
      <alignment horizontal="center" wrapText="1"/>
      <protection/>
    </xf>
    <xf numFmtId="0" fontId="0" fillId="38" borderId="21" xfId="0" applyNumberFormat="1" applyFont="1" applyFill="1" applyBorder="1" applyAlignment="1" applyProtection="1">
      <alignment wrapText="1"/>
      <protection/>
    </xf>
    <xf numFmtId="0" fontId="115" fillId="38" borderId="39" xfId="0" applyNumberFormat="1" applyFont="1" applyFill="1" applyBorder="1" applyAlignment="1" applyProtection="1">
      <alignment horizontal="center" wrapText="1"/>
      <protection/>
    </xf>
    <xf numFmtId="0" fontId="98" fillId="38" borderId="21" xfId="0" applyNumberFormat="1" applyFont="1" applyFill="1" applyBorder="1" applyAlignment="1" applyProtection="1">
      <alignment wrapText="1"/>
      <protection/>
    </xf>
    <xf numFmtId="0" fontId="98" fillId="38" borderId="15" xfId="0" applyNumberFormat="1" applyFont="1" applyFill="1" applyBorder="1" applyAlignment="1" applyProtection="1">
      <alignment horizontal="center" vertical="center" wrapText="1"/>
      <protection/>
    </xf>
    <xf numFmtId="0" fontId="98" fillId="38" borderId="15" xfId="0" applyNumberFormat="1" applyFont="1" applyFill="1" applyBorder="1" applyAlignment="1" applyProtection="1">
      <alignment horizontal="left" vertical="center" wrapText="1"/>
      <protection/>
    </xf>
    <xf numFmtId="4" fontId="98" fillId="3" borderId="44" xfId="0" applyNumberFormat="1" applyFont="1" applyFill="1" applyBorder="1" applyAlignment="1" applyProtection="1">
      <alignment horizontal="center" vertical="center"/>
      <protection/>
    </xf>
    <xf numFmtId="9" fontId="98" fillId="38" borderId="26" xfId="0" applyNumberFormat="1" applyFont="1" applyFill="1" applyBorder="1" applyAlignment="1" applyProtection="1">
      <alignment horizontal="center" vertical="center" wrapText="1"/>
      <protection/>
    </xf>
    <xf numFmtId="49" fontId="0" fillId="38" borderId="15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38" borderId="41" xfId="0" applyNumberFormat="1" applyFont="1" applyFill="1" applyBorder="1" applyAlignment="1" applyProtection="1">
      <alignment horizontal="left" vertical="center" wrapText="1" indent="1"/>
      <protection/>
    </xf>
    <xf numFmtId="4" fontId="0" fillId="38" borderId="15" xfId="0" applyNumberFormat="1" applyFont="1" applyFill="1" applyBorder="1" applyAlignment="1" applyProtection="1">
      <alignment vertical="center"/>
      <protection/>
    </xf>
    <xf numFmtId="4" fontId="0" fillId="38" borderId="40" xfId="0" applyNumberFormat="1" applyFont="1" applyFill="1" applyBorder="1" applyAlignment="1" applyProtection="1">
      <alignment vertical="center"/>
      <protection/>
    </xf>
    <xf numFmtId="49" fontId="0" fillId="38" borderId="48" xfId="0" applyNumberFormat="1" applyFont="1" applyFill="1" applyBorder="1" applyAlignment="1" applyProtection="1">
      <alignment horizontal="center" vertical="center"/>
      <protection/>
    </xf>
    <xf numFmtId="49" fontId="0" fillId="4" borderId="44" xfId="0" applyNumberFormat="1" applyFont="1" applyFill="1" applyBorder="1" applyAlignment="1" applyProtection="1">
      <alignment horizontal="center" vertical="center" wrapText="1"/>
      <protection locked="0"/>
    </xf>
    <xf numFmtId="0" fontId="98" fillId="38" borderId="41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42" xfId="0" applyFont="1" applyBorder="1" applyAlignment="1" applyProtection="1">
      <alignment vertical="top"/>
      <protection/>
    </xf>
    <xf numFmtId="0" fontId="98" fillId="38" borderId="42" xfId="0" applyNumberFormat="1" applyFont="1" applyFill="1" applyBorder="1" applyAlignment="1" applyProtection="1">
      <alignment horizontal="left" vertical="center" wrapText="1" indent="1"/>
      <protection/>
    </xf>
    <xf numFmtId="4" fontId="0" fillId="38" borderId="42" xfId="0" applyNumberFormat="1" applyFont="1" applyFill="1" applyBorder="1" applyAlignment="1" applyProtection="1">
      <alignment vertical="center"/>
      <protection/>
    </xf>
    <xf numFmtId="4" fontId="0" fillId="38" borderId="49" xfId="0" applyNumberFormat="1" applyFont="1" applyFill="1" applyBorder="1" applyAlignment="1" applyProtection="1">
      <alignment vertical="center"/>
      <protection/>
    </xf>
    <xf numFmtId="4" fontId="98" fillId="3" borderId="48" xfId="0" applyNumberFormat="1" applyFont="1" applyFill="1" applyBorder="1" applyAlignment="1" applyProtection="1">
      <alignment horizontal="center" vertical="center"/>
      <protection/>
    </xf>
    <xf numFmtId="4" fontId="98" fillId="3" borderId="50" xfId="0" applyNumberFormat="1" applyFont="1" applyFill="1" applyBorder="1" applyAlignment="1" applyProtection="1">
      <alignment horizontal="center" vertical="center"/>
      <protection/>
    </xf>
    <xf numFmtId="0" fontId="0" fillId="38" borderId="39" xfId="0" applyNumberFormat="1" applyFont="1" applyFill="1" applyBorder="1" applyAlignment="1" applyProtection="1">
      <alignment/>
      <protection/>
    </xf>
    <xf numFmtId="49" fontId="0" fillId="38" borderId="15" xfId="0" applyNumberFormat="1" applyFont="1" applyFill="1" applyBorder="1" applyAlignment="1" applyProtection="1">
      <alignment horizontal="center" vertical="center"/>
      <protection/>
    </xf>
    <xf numFmtId="49" fontId="0" fillId="4" borderId="51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48" xfId="0" applyNumberFormat="1" applyFill="1" applyBorder="1" applyAlignment="1" applyProtection="1">
      <alignment horizontal="left" vertical="center" wrapText="1" indent="1"/>
      <protection locked="0"/>
    </xf>
    <xf numFmtId="2" fontId="0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0" applyNumberFormat="1" applyFont="1" applyFill="1" applyBorder="1" applyAlignment="1" applyProtection="1">
      <alignment horizontal="center" vertical="center" wrapText="1"/>
      <protection locked="0"/>
    </xf>
    <xf numFmtId="2" fontId="0" fillId="4" borderId="15" xfId="0" applyNumberFormat="1" applyFont="1" applyFill="1" applyBorder="1" applyAlignment="1" applyProtection="1">
      <alignment horizontal="center" vertical="center"/>
      <protection locked="0"/>
    </xf>
    <xf numFmtId="9" fontId="98" fillId="38" borderId="40" xfId="0" applyNumberFormat="1" applyFont="1" applyFill="1" applyBorder="1" applyAlignment="1" applyProtection="1">
      <alignment horizontal="center" vertical="center" wrapText="1"/>
      <protection/>
    </xf>
    <xf numFmtId="49" fontId="0" fillId="4" borderId="48" xfId="0" applyNumberFormat="1" applyFont="1" applyFill="1" applyBorder="1" applyAlignment="1" applyProtection="1">
      <alignment horizontal="center" vertical="center" wrapText="1"/>
      <protection locked="0"/>
    </xf>
    <xf numFmtId="0" fontId="114" fillId="40" borderId="0" xfId="1169" applyFont="1" applyFill="1" applyBorder="1" applyAlignment="1" applyProtection="1">
      <alignment vertical="center"/>
      <protection/>
    </xf>
    <xf numFmtId="0" fontId="112" fillId="40" borderId="0" xfId="1508" applyFont="1" applyFill="1" applyBorder="1" applyProtection="1">
      <alignment/>
      <protection/>
    </xf>
    <xf numFmtId="0" fontId="112" fillId="40" borderId="34" xfId="1508" applyFont="1" applyFill="1" applyBorder="1" applyAlignment="1" applyProtection="1">
      <alignment/>
      <protection/>
    </xf>
    <xf numFmtId="0" fontId="112" fillId="40" borderId="52" xfId="1508" applyFont="1" applyFill="1" applyBorder="1" applyAlignment="1" applyProtection="1">
      <alignment/>
      <protection/>
    </xf>
    <xf numFmtId="0" fontId="116" fillId="38" borderId="39" xfId="0" applyNumberFormat="1" applyFont="1" applyFill="1" applyBorder="1" applyAlignment="1" applyProtection="1">
      <alignment/>
      <protection/>
    </xf>
    <xf numFmtId="0" fontId="112" fillId="40" borderId="53" xfId="1508" applyFont="1" applyFill="1" applyBorder="1" applyProtection="1">
      <alignment/>
      <protection/>
    </xf>
    <xf numFmtId="49" fontId="0" fillId="39" borderId="41" xfId="0" applyNumberFormat="1" applyFont="1" applyFill="1" applyBorder="1" applyAlignment="1" applyProtection="1">
      <alignment horizontal="center" vertical="center"/>
      <protection/>
    </xf>
    <xf numFmtId="0" fontId="114" fillId="39" borderId="42" xfId="1169" applyFont="1" applyFill="1" applyBorder="1" applyAlignment="1" applyProtection="1">
      <alignment vertical="center"/>
      <protection/>
    </xf>
    <xf numFmtId="0" fontId="112" fillId="40" borderId="0" xfId="1508" applyFont="1" applyFill="1" applyBorder="1" applyAlignment="1" applyProtection="1">
      <alignment horizontal="center"/>
      <protection/>
    </xf>
    <xf numFmtId="4" fontId="98" fillId="3" borderId="15" xfId="0" applyNumberFormat="1" applyFont="1" applyFill="1" applyBorder="1" applyAlignment="1" applyProtection="1">
      <alignment horizontal="center" vertical="center"/>
      <protection/>
    </xf>
    <xf numFmtId="0" fontId="0" fillId="38" borderId="15" xfId="0" applyNumberFormat="1" applyFont="1" applyFill="1" applyBorder="1" applyAlignment="1" applyProtection="1">
      <alignment horizontal="left" vertical="center" wrapText="1"/>
      <protection/>
    </xf>
    <xf numFmtId="49" fontId="0" fillId="38" borderId="44" xfId="0" applyNumberFormat="1" applyFill="1" applyBorder="1" applyAlignment="1" applyProtection="1">
      <alignment horizontal="center" vertical="center"/>
      <protection/>
    </xf>
    <xf numFmtId="49" fontId="0" fillId="38" borderId="51" xfId="0" applyNumberFormat="1" applyFill="1" applyBorder="1" applyAlignment="1" applyProtection="1">
      <alignment horizontal="center" vertical="center"/>
      <protection/>
    </xf>
    <xf numFmtId="49" fontId="0" fillId="38" borderId="48" xfId="0" applyNumberFormat="1" applyFill="1" applyBorder="1" applyAlignment="1" applyProtection="1">
      <alignment horizontal="center" vertical="center"/>
      <protection/>
    </xf>
    <xf numFmtId="0" fontId="0" fillId="38" borderId="21" xfId="0" applyNumberFormat="1" applyFont="1" applyFill="1" applyBorder="1" applyAlignment="1" applyProtection="1">
      <alignment horizontal="right" vertical="top"/>
      <protection/>
    </xf>
    <xf numFmtId="49" fontId="0" fillId="39" borderId="54" xfId="0" applyNumberFormat="1" applyFont="1" applyFill="1" applyBorder="1" applyAlignment="1" applyProtection="1">
      <alignment horizontal="center" vertical="center"/>
      <protection/>
    </xf>
    <xf numFmtId="0" fontId="114" fillId="39" borderId="55" xfId="1169" applyFont="1" applyFill="1" applyBorder="1" applyAlignment="1" applyProtection="1">
      <alignment vertical="center"/>
      <protection/>
    </xf>
    <xf numFmtId="0" fontId="114" fillId="40" borderId="12" xfId="1169" applyFont="1" applyFill="1" applyBorder="1" applyAlignment="1" applyProtection="1">
      <alignment vertical="center"/>
      <protection/>
    </xf>
    <xf numFmtId="0" fontId="112" fillId="40" borderId="12" xfId="1508" applyFont="1" applyFill="1" applyBorder="1" applyProtection="1">
      <alignment/>
      <protection/>
    </xf>
    <xf numFmtId="0" fontId="112" fillId="40" borderId="12" xfId="1508" applyFont="1" applyFill="1" applyBorder="1" applyAlignment="1" applyProtection="1">
      <alignment horizontal="center"/>
      <protection/>
    </xf>
    <xf numFmtId="0" fontId="112" fillId="40" borderId="56" xfId="1508" applyFont="1" applyFill="1" applyBorder="1" applyProtection="1">
      <alignment/>
      <protection/>
    </xf>
    <xf numFmtId="0" fontId="0" fillId="38" borderId="21" xfId="0" applyNumberFormat="1" applyFont="1" applyFill="1" applyBorder="1" applyAlignment="1" applyProtection="1">
      <alignment/>
      <protection/>
    </xf>
    <xf numFmtId="0" fontId="0" fillId="38" borderId="57" xfId="0" applyNumberFormat="1" applyFont="1" applyFill="1" applyBorder="1" applyAlignment="1" applyProtection="1">
      <alignment/>
      <protection/>
    </xf>
    <xf numFmtId="0" fontId="98" fillId="38" borderId="0" xfId="0" applyNumberFormat="1" applyFont="1" applyFill="1" applyBorder="1" applyAlignment="1" applyProtection="1">
      <alignment vertical="center"/>
      <protection/>
    </xf>
    <xf numFmtId="0" fontId="98" fillId="38" borderId="39" xfId="0" applyNumberFormat="1" applyFont="1" applyFill="1" applyBorder="1" applyAlignment="1" applyProtection="1">
      <alignment vertical="center"/>
      <protection/>
    </xf>
    <xf numFmtId="0" fontId="0" fillId="38" borderId="45" xfId="0" applyNumberFormat="1" applyFont="1" applyFill="1" applyBorder="1" applyAlignment="1" applyProtection="1">
      <alignment/>
      <protection/>
    </xf>
    <xf numFmtId="0" fontId="0" fillId="38" borderId="46" xfId="0" applyNumberFormat="1" applyFont="1" applyFill="1" applyBorder="1" applyAlignment="1" applyProtection="1">
      <alignment/>
      <protection/>
    </xf>
    <xf numFmtId="0" fontId="116" fillId="38" borderId="47" xfId="0" applyNumberFormat="1" applyFont="1" applyFill="1" applyBorder="1" applyAlignment="1" applyProtection="1">
      <alignment/>
      <protection/>
    </xf>
    <xf numFmtId="0" fontId="0" fillId="0" borderId="0" xfId="1505" applyFont="1" applyAlignment="1" applyProtection="1">
      <alignment horizontal="center" vertical="center" wrapText="1"/>
      <protection/>
    </xf>
    <xf numFmtId="0" fontId="116" fillId="0" borderId="0" xfId="1505" applyFont="1" applyAlignment="1" applyProtection="1">
      <alignment horizontal="center" vertical="center" wrapText="1"/>
      <protection/>
    </xf>
    <xf numFmtId="0" fontId="98" fillId="0" borderId="0" xfId="1505" applyFont="1" applyAlignment="1" applyProtection="1">
      <alignment horizontal="center" vertical="center" wrapText="1"/>
      <protection/>
    </xf>
    <xf numFmtId="0" fontId="0" fillId="0" borderId="0" xfId="1505" applyFont="1" applyAlignment="1" applyProtection="1">
      <alignment horizontal="left" vertical="center" wrapText="1"/>
      <protection/>
    </xf>
    <xf numFmtId="49" fontId="0" fillId="39" borderId="58" xfId="0" applyNumberFormat="1" applyFont="1" applyFill="1" applyBorder="1" applyAlignment="1" applyProtection="1">
      <alignment horizontal="center" vertical="center"/>
      <protection/>
    </xf>
    <xf numFmtId="49" fontId="0" fillId="39" borderId="59" xfId="0" applyNumberFormat="1" applyFont="1" applyFill="1" applyBorder="1" applyAlignment="1" applyProtection="1">
      <alignment horizontal="center" vertical="center"/>
      <protection/>
    </xf>
  </cellXfs>
  <cellStyles count="1752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’ћѓћ‚›‰" xfId="165"/>
    <cellStyle name="”€ќђќ‘ћ‚›‰" xfId="166"/>
    <cellStyle name="”€љ‘€ђћ‚ђќќ›‰" xfId="167"/>
    <cellStyle name="”ќђќ‘ћ‚›‰" xfId="168"/>
    <cellStyle name="”љ‘ђћ‚ђќќ›‰" xfId="169"/>
    <cellStyle name="„…ќ…†ќ›‰" xfId="170"/>
    <cellStyle name="‡ђѓћ‹ћ‚ћљ1" xfId="171"/>
    <cellStyle name="‡ђѓћ‹ћ‚ћљ2" xfId="172"/>
    <cellStyle name="€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руппа" xfId="1172"/>
    <cellStyle name="Группа 0" xfId="1173"/>
    <cellStyle name="Группа 1" xfId="1174"/>
    <cellStyle name="Группа 2" xfId="1175"/>
    <cellStyle name="Группа 3" xfId="1176"/>
    <cellStyle name="Группа 4" xfId="1177"/>
    <cellStyle name="Группа 5" xfId="1178"/>
    <cellStyle name="Группа 6" xfId="1179"/>
    <cellStyle name="Группа 7" xfId="1180"/>
    <cellStyle name="Группа 8" xfId="1181"/>
    <cellStyle name="Группа_additional slides_04.12.03 _1" xfId="1182"/>
    <cellStyle name="ДАТА" xfId="1183"/>
    <cellStyle name="ДАТА 2" xfId="1184"/>
    <cellStyle name="ДАТА 3" xfId="1185"/>
    <cellStyle name="ДАТА 4" xfId="1186"/>
    <cellStyle name="ДАТА 5" xfId="1187"/>
    <cellStyle name="ДАТА 6" xfId="1188"/>
    <cellStyle name="ДАТА 7" xfId="1189"/>
    <cellStyle name="ДАТА 8" xfId="1190"/>
    <cellStyle name="ДАТА 9" xfId="1191"/>
    <cellStyle name="ДАТА_1" xfId="1192"/>
    <cellStyle name="Currency" xfId="1193"/>
    <cellStyle name="Currency [0]" xfId="1194"/>
    <cellStyle name="Денежный 2" xfId="1195"/>
    <cellStyle name="Денежный 2 2" xfId="1196"/>
    <cellStyle name="Денежный 2_OREP.KU.2011.MONTHLY.02(v0.1)" xfId="1197"/>
    <cellStyle name="Заголовок" xfId="1198"/>
    <cellStyle name="Заголовок 1" xfId="1199"/>
    <cellStyle name="Заголовок 1 2" xfId="1200"/>
    <cellStyle name="Заголовок 1 2 2" xfId="1201"/>
    <cellStyle name="Заголовок 1 2_46EE.2011(v1.0)" xfId="1202"/>
    <cellStyle name="Заголовок 1 3" xfId="1203"/>
    <cellStyle name="Заголовок 1 3 2" xfId="1204"/>
    <cellStyle name="Заголовок 1 3_46EE.2011(v1.0)" xfId="1205"/>
    <cellStyle name="Заголовок 1 4" xfId="1206"/>
    <cellStyle name="Заголовок 1 4 2" xfId="1207"/>
    <cellStyle name="Заголовок 1 4_46EE.2011(v1.0)" xfId="1208"/>
    <cellStyle name="Заголовок 1 5" xfId="1209"/>
    <cellStyle name="Заголовок 1 5 2" xfId="1210"/>
    <cellStyle name="Заголовок 1 5_46EE.2011(v1.0)" xfId="1211"/>
    <cellStyle name="Заголовок 1 6" xfId="1212"/>
    <cellStyle name="Заголовок 1 6 2" xfId="1213"/>
    <cellStyle name="Заголовок 1 6_46EE.2011(v1.0)" xfId="1214"/>
    <cellStyle name="Заголовок 1 7" xfId="1215"/>
    <cellStyle name="Заголовок 1 7 2" xfId="1216"/>
    <cellStyle name="Заголовок 1 7_46EE.2011(v1.0)" xfId="1217"/>
    <cellStyle name="Заголовок 1 8" xfId="1218"/>
    <cellStyle name="Заголовок 1 8 2" xfId="1219"/>
    <cellStyle name="Заголовок 1 8_46EE.2011(v1.0)" xfId="1220"/>
    <cellStyle name="Заголовок 1 9" xfId="1221"/>
    <cellStyle name="Заголовок 1 9 2" xfId="1222"/>
    <cellStyle name="Заголовок 1 9_46EE.2011(v1.0)" xfId="1223"/>
    <cellStyle name="Заголовок 2" xfId="1224"/>
    <cellStyle name="Заголовок 2 2" xfId="1225"/>
    <cellStyle name="Заголовок 2 2 2" xfId="1226"/>
    <cellStyle name="Заголовок 2 2_46EE.2011(v1.0)" xfId="1227"/>
    <cellStyle name="Заголовок 2 3" xfId="1228"/>
    <cellStyle name="Заголовок 2 3 2" xfId="1229"/>
    <cellStyle name="Заголовок 2 3_46EE.2011(v1.0)" xfId="1230"/>
    <cellStyle name="Заголовок 2 4" xfId="1231"/>
    <cellStyle name="Заголовок 2 4 2" xfId="1232"/>
    <cellStyle name="Заголовок 2 4_46EE.2011(v1.0)" xfId="1233"/>
    <cellStyle name="Заголовок 2 5" xfId="1234"/>
    <cellStyle name="Заголовок 2 5 2" xfId="1235"/>
    <cellStyle name="Заголовок 2 5_46EE.2011(v1.0)" xfId="1236"/>
    <cellStyle name="Заголовок 2 6" xfId="1237"/>
    <cellStyle name="Заголовок 2 6 2" xfId="1238"/>
    <cellStyle name="Заголовок 2 6_46EE.2011(v1.0)" xfId="1239"/>
    <cellStyle name="Заголовок 2 7" xfId="1240"/>
    <cellStyle name="Заголовок 2 7 2" xfId="1241"/>
    <cellStyle name="Заголовок 2 7_46EE.2011(v1.0)" xfId="1242"/>
    <cellStyle name="Заголовок 2 8" xfId="1243"/>
    <cellStyle name="Заголовок 2 8 2" xfId="1244"/>
    <cellStyle name="Заголовок 2 8_46EE.2011(v1.0)" xfId="1245"/>
    <cellStyle name="Заголовок 2 9" xfId="1246"/>
    <cellStyle name="Заголовок 2 9 2" xfId="1247"/>
    <cellStyle name="Заголовок 2 9_46EE.2011(v1.0)" xfId="1248"/>
    <cellStyle name="Заголовок 3" xfId="1249"/>
    <cellStyle name="Заголовок 3 2" xfId="1250"/>
    <cellStyle name="Заголовок 3 2 2" xfId="1251"/>
    <cellStyle name="Заголовок 3 2_46EE.2011(v1.0)" xfId="1252"/>
    <cellStyle name="Заголовок 3 3" xfId="1253"/>
    <cellStyle name="Заголовок 3 3 2" xfId="1254"/>
    <cellStyle name="Заголовок 3 3_46EE.2011(v1.0)" xfId="1255"/>
    <cellStyle name="Заголовок 3 4" xfId="1256"/>
    <cellStyle name="Заголовок 3 4 2" xfId="1257"/>
    <cellStyle name="Заголовок 3 4_46EE.2011(v1.0)" xfId="1258"/>
    <cellStyle name="Заголовок 3 5" xfId="1259"/>
    <cellStyle name="Заголовок 3 5 2" xfId="1260"/>
    <cellStyle name="Заголовок 3 5_46EE.2011(v1.0)" xfId="1261"/>
    <cellStyle name="Заголовок 3 6" xfId="1262"/>
    <cellStyle name="Заголовок 3 6 2" xfId="1263"/>
    <cellStyle name="Заголовок 3 6_46EE.2011(v1.0)" xfId="1264"/>
    <cellStyle name="Заголовок 3 7" xfId="1265"/>
    <cellStyle name="Заголовок 3 7 2" xfId="1266"/>
    <cellStyle name="Заголовок 3 7_46EE.2011(v1.0)" xfId="1267"/>
    <cellStyle name="Заголовок 3 8" xfId="1268"/>
    <cellStyle name="Заголовок 3 8 2" xfId="1269"/>
    <cellStyle name="Заголовок 3 8_46EE.2011(v1.0)" xfId="1270"/>
    <cellStyle name="Заголовок 3 9" xfId="1271"/>
    <cellStyle name="Заголовок 3 9 2" xfId="1272"/>
    <cellStyle name="Заголовок 3 9_46EE.2011(v1.0)" xfId="1273"/>
    <cellStyle name="Заголовок 4" xfId="1274"/>
    <cellStyle name="Заголовок 4 2" xfId="1275"/>
    <cellStyle name="Заголовок 4 2 2" xfId="1276"/>
    <cellStyle name="Заголовок 4 3" xfId="1277"/>
    <cellStyle name="Заголовок 4 3 2" xfId="1278"/>
    <cellStyle name="Заголовок 4 4" xfId="1279"/>
    <cellStyle name="Заголовок 4 4 2" xfId="1280"/>
    <cellStyle name="Заголовок 4 5" xfId="1281"/>
    <cellStyle name="Заголовок 4 5 2" xfId="1282"/>
    <cellStyle name="Заголовок 4 6" xfId="1283"/>
    <cellStyle name="Заголовок 4 6 2" xfId="1284"/>
    <cellStyle name="Заголовок 4 7" xfId="1285"/>
    <cellStyle name="Заголовок 4 7 2" xfId="1286"/>
    <cellStyle name="Заголовок 4 8" xfId="1287"/>
    <cellStyle name="Заголовок 4 8 2" xfId="1288"/>
    <cellStyle name="Заголовок 4 9" xfId="1289"/>
    <cellStyle name="Заголовок 4 9 2" xfId="1290"/>
    <cellStyle name="ЗАГОЛОВОК1" xfId="1291"/>
    <cellStyle name="ЗАГОЛОВОК2" xfId="1292"/>
    <cellStyle name="ЗаголовокСтолбца" xfId="1293"/>
    <cellStyle name="Защитный" xfId="1294"/>
    <cellStyle name="Значение" xfId="1295"/>
    <cellStyle name="Зоголовок" xfId="1296"/>
    <cellStyle name="Итог" xfId="1297"/>
    <cellStyle name="Итог 2" xfId="1298"/>
    <cellStyle name="Итог 2 2" xfId="1299"/>
    <cellStyle name="Итог 2_46EE.2011(v1.0)" xfId="1300"/>
    <cellStyle name="Итог 3" xfId="1301"/>
    <cellStyle name="Итог 3 2" xfId="1302"/>
    <cellStyle name="Итог 3_46EE.2011(v1.0)" xfId="1303"/>
    <cellStyle name="Итог 4" xfId="1304"/>
    <cellStyle name="Итог 4 2" xfId="1305"/>
    <cellStyle name="Итог 4_46EE.2011(v1.0)" xfId="1306"/>
    <cellStyle name="Итог 5" xfId="1307"/>
    <cellStyle name="Итог 5 2" xfId="1308"/>
    <cellStyle name="Итог 5_46EE.2011(v1.0)" xfId="1309"/>
    <cellStyle name="Итог 6" xfId="1310"/>
    <cellStyle name="Итог 6 2" xfId="1311"/>
    <cellStyle name="Итог 6_46EE.2011(v1.0)" xfId="1312"/>
    <cellStyle name="Итог 7" xfId="1313"/>
    <cellStyle name="Итог 7 2" xfId="1314"/>
    <cellStyle name="Итог 7_46EE.2011(v1.0)" xfId="1315"/>
    <cellStyle name="Итог 8" xfId="1316"/>
    <cellStyle name="Итог 8 2" xfId="1317"/>
    <cellStyle name="Итог 8_46EE.2011(v1.0)" xfId="1318"/>
    <cellStyle name="Итог 9" xfId="1319"/>
    <cellStyle name="Итог 9 2" xfId="1320"/>
    <cellStyle name="Итог 9_46EE.2011(v1.0)" xfId="1321"/>
    <cellStyle name="Итого" xfId="1322"/>
    <cellStyle name="ИТОГОВЫЙ" xfId="1323"/>
    <cellStyle name="ИТОГОВЫЙ 2" xfId="1324"/>
    <cellStyle name="ИТОГОВЫЙ 3" xfId="1325"/>
    <cellStyle name="ИТОГОВЫЙ 4" xfId="1326"/>
    <cellStyle name="ИТОГОВЫЙ 5" xfId="1327"/>
    <cellStyle name="ИТОГОВЫЙ 6" xfId="1328"/>
    <cellStyle name="ИТОГОВЫЙ 7" xfId="1329"/>
    <cellStyle name="ИТОГОВЫЙ 8" xfId="1330"/>
    <cellStyle name="ИТОГОВЫЙ 9" xfId="1331"/>
    <cellStyle name="ИТОГОВЫЙ_1" xfId="1332"/>
    <cellStyle name="Контрольная ячейка" xfId="1333"/>
    <cellStyle name="Контрольная ячейка 2" xfId="1334"/>
    <cellStyle name="Контрольная ячейка 2 2" xfId="1335"/>
    <cellStyle name="Контрольная ячейка 2_46EE.2011(v1.0)" xfId="1336"/>
    <cellStyle name="Контрольная ячейка 3" xfId="1337"/>
    <cellStyle name="Контрольная ячейка 3 2" xfId="1338"/>
    <cellStyle name="Контрольная ячейка 3_46EE.2011(v1.0)" xfId="1339"/>
    <cellStyle name="Контрольная ячейка 4" xfId="1340"/>
    <cellStyle name="Контрольная ячейка 4 2" xfId="1341"/>
    <cellStyle name="Контрольная ячейка 4_46EE.2011(v1.0)" xfId="1342"/>
    <cellStyle name="Контрольная ячейка 5" xfId="1343"/>
    <cellStyle name="Контрольная ячейка 5 2" xfId="1344"/>
    <cellStyle name="Контрольная ячейка 5_46EE.2011(v1.0)" xfId="1345"/>
    <cellStyle name="Контрольная ячейка 6" xfId="1346"/>
    <cellStyle name="Контрольная ячейка 6 2" xfId="1347"/>
    <cellStyle name="Контрольная ячейка 6_46EE.2011(v1.0)" xfId="1348"/>
    <cellStyle name="Контрольная ячейка 7" xfId="1349"/>
    <cellStyle name="Контрольная ячейка 7 2" xfId="1350"/>
    <cellStyle name="Контрольная ячейка 7_46EE.2011(v1.0)" xfId="1351"/>
    <cellStyle name="Контрольная ячейка 8" xfId="1352"/>
    <cellStyle name="Контрольная ячейка 8 2" xfId="1353"/>
    <cellStyle name="Контрольная ячейка 8_46EE.2011(v1.0)" xfId="1354"/>
    <cellStyle name="Контрольная ячейка 9" xfId="1355"/>
    <cellStyle name="Контрольная ячейка 9 2" xfId="1356"/>
    <cellStyle name="Контрольная ячейка 9_46EE.2011(v1.0)" xfId="1357"/>
    <cellStyle name="Миша (бланки отчетности)" xfId="1358"/>
    <cellStyle name="Мои наименования показателей" xfId="1359"/>
    <cellStyle name="Мои наименования показателей 2" xfId="1360"/>
    <cellStyle name="Мои наименования показателей 2 2" xfId="1361"/>
    <cellStyle name="Мои наименования показателей 2 3" xfId="1362"/>
    <cellStyle name="Мои наименования показателей 2 4" xfId="1363"/>
    <cellStyle name="Мои наименования показателей 2 5" xfId="1364"/>
    <cellStyle name="Мои наименования показателей 2 6" xfId="1365"/>
    <cellStyle name="Мои наименования показателей 2 7" xfId="1366"/>
    <cellStyle name="Мои наименования показателей 2 8" xfId="1367"/>
    <cellStyle name="Мои наименования показателей 2 9" xfId="1368"/>
    <cellStyle name="Мои наименования показателей 2_1" xfId="1369"/>
    <cellStyle name="Мои наименования показателей 3" xfId="1370"/>
    <cellStyle name="Мои наименования показателей 3 2" xfId="1371"/>
    <cellStyle name="Мои наименования показателей 3 3" xfId="1372"/>
    <cellStyle name="Мои наименования показателей 3 4" xfId="1373"/>
    <cellStyle name="Мои наименования показателей 3 5" xfId="1374"/>
    <cellStyle name="Мои наименования показателей 3 6" xfId="1375"/>
    <cellStyle name="Мои наименования показателей 3 7" xfId="1376"/>
    <cellStyle name="Мои наименования показателей 3 8" xfId="1377"/>
    <cellStyle name="Мои наименования показателей 3 9" xfId="1378"/>
    <cellStyle name="Мои наименования показателей 3_1" xfId="1379"/>
    <cellStyle name="Мои наименования показателей 4" xfId="1380"/>
    <cellStyle name="Мои наименования показателей 4 2" xfId="1381"/>
    <cellStyle name="Мои наименования показателей 4 3" xfId="1382"/>
    <cellStyle name="Мои наименования показателей 4 4" xfId="1383"/>
    <cellStyle name="Мои наименования показателей 4 5" xfId="1384"/>
    <cellStyle name="Мои наименования показателей 4 6" xfId="1385"/>
    <cellStyle name="Мои наименования показателей 4 7" xfId="1386"/>
    <cellStyle name="Мои наименования показателей 4 8" xfId="1387"/>
    <cellStyle name="Мои наименования показателей 4 9" xfId="1388"/>
    <cellStyle name="Мои наименования показателей 4_1" xfId="1389"/>
    <cellStyle name="Мои наименования показателей 5" xfId="1390"/>
    <cellStyle name="Мои наименования показателей 5 2" xfId="1391"/>
    <cellStyle name="Мои наименования показателей 5 3" xfId="1392"/>
    <cellStyle name="Мои наименования показателей 5 4" xfId="1393"/>
    <cellStyle name="Мои наименования показателей 5 5" xfId="1394"/>
    <cellStyle name="Мои наименования показателей 5 6" xfId="1395"/>
    <cellStyle name="Мои наименования показателей 5 7" xfId="1396"/>
    <cellStyle name="Мои наименования показателей 5 8" xfId="1397"/>
    <cellStyle name="Мои наименования показателей 5 9" xfId="1398"/>
    <cellStyle name="Мои наименования показателей 5_1" xfId="1399"/>
    <cellStyle name="Мои наименования показателей 6" xfId="1400"/>
    <cellStyle name="Мои наименования показателей 6 2" xfId="1401"/>
    <cellStyle name="Мои наименования показателей 6 3" xfId="1402"/>
    <cellStyle name="Мои наименования показателей 6_46EE.2011(v1.0)" xfId="1403"/>
    <cellStyle name="Мои наименования показателей 7" xfId="1404"/>
    <cellStyle name="Мои наименования показателей 7 2" xfId="1405"/>
    <cellStyle name="Мои наименования показателей 7 3" xfId="1406"/>
    <cellStyle name="Мои наименования показателей 7_46EE.2011(v1.0)" xfId="1407"/>
    <cellStyle name="Мои наименования показателей 8" xfId="1408"/>
    <cellStyle name="Мои наименования показателей 8 2" xfId="1409"/>
    <cellStyle name="Мои наименования показателей 8 3" xfId="1410"/>
    <cellStyle name="Мои наименования показателей 8_46EE.2011(v1.0)" xfId="1411"/>
    <cellStyle name="Мои наименования показателей_46TE.RT(v1.0)" xfId="1412"/>
    <cellStyle name="Мой заголовок" xfId="1413"/>
    <cellStyle name="Мой заголовок листа" xfId="1414"/>
    <cellStyle name="назв фил" xfId="1415"/>
    <cellStyle name="Название" xfId="1416"/>
    <cellStyle name="Название 2" xfId="1417"/>
    <cellStyle name="Название 2 2" xfId="1418"/>
    <cellStyle name="Название 3" xfId="1419"/>
    <cellStyle name="Название 3 2" xfId="1420"/>
    <cellStyle name="Название 4" xfId="1421"/>
    <cellStyle name="Название 4 2" xfId="1422"/>
    <cellStyle name="Название 5" xfId="1423"/>
    <cellStyle name="Название 5 2" xfId="1424"/>
    <cellStyle name="Название 6" xfId="1425"/>
    <cellStyle name="Название 6 2" xfId="1426"/>
    <cellStyle name="Название 7" xfId="1427"/>
    <cellStyle name="Название 7 2" xfId="1428"/>
    <cellStyle name="Название 8" xfId="1429"/>
    <cellStyle name="Название 8 2" xfId="1430"/>
    <cellStyle name="Название 9" xfId="1431"/>
    <cellStyle name="Название 9 2" xfId="1432"/>
    <cellStyle name="Невидимый" xfId="1433"/>
    <cellStyle name="Нейтральный" xfId="1434"/>
    <cellStyle name="Нейтральный 2" xfId="1435"/>
    <cellStyle name="Нейтральный 2 2" xfId="1436"/>
    <cellStyle name="Нейтральный 3" xfId="1437"/>
    <cellStyle name="Нейтральный 3 2" xfId="1438"/>
    <cellStyle name="Нейтральный 4" xfId="1439"/>
    <cellStyle name="Нейтральный 4 2" xfId="1440"/>
    <cellStyle name="Нейтральный 5" xfId="1441"/>
    <cellStyle name="Нейтральный 5 2" xfId="1442"/>
    <cellStyle name="Нейтральный 6" xfId="1443"/>
    <cellStyle name="Нейтральный 6 2" xfId="1444"/>
    <cellStyle name="Нейтральный 7" xfId="1445"/>
    <cellStyle name="Нейтральный 7 2" xfId="1446"/>
    <cellStyle name="Нейтральный 8" xfId="1447"/>
    <cellStyle name="Нейтральный 8 2" xfId="1448"/>
    <cellStyle name="Нейтральный 9" xfId="1449"/>
    <cellStyle name="Нейтральный 9 2" xfId="1450"/>
    <cellStyle name="Низ1" xfId="1451"/>
    <cellStyle name="Низ2" xfId="1452"/>
    <cellStyle name="Обычный 10" xfId="1453"/>
    <cellStyle name="Обычный 11" xfId="1454"/>
    <cellStyle name="Обычный 11 2" xfId="1455"/>
    <cellStyle name="Обычный 12" xfId="1456"/>
    <cellStyle name="Обычный 13" xfId="1457"/>
    <cellStyle name="Обычный 14" xfId="1458"/>
    <cellStyle name="Обычный 15" xfId="1459"/>
    <cellStyle name="Обычный 16" xfId="1460"/>
    <cellStyle name="Обычный 17" xfId="1461"/>
    <cellStyle name="Обычный 2" xfId="1462"/>
    <cellStyle name="Обычный 2 10" xfId="1463"/>
    <cellStyle name="Обычный 2 11" xfId="1464"/>
    <cellStyle name="Обычный 2 12" xfId="1465"/>
    <cellStyle name="Обычный 2 2" xfId="1466"/>
    <cellStyle name="Обычный 2 2 2" xfId="1467"/>
    <cellStyle name="Обычный 2 2 3" xfId="1468"/>
    <cellStyle name="Обычный 2 2_46EE.2011(v1.0)" xfId="1469"/>
    <cellStyle name="Обычный 2 3" xfId="1470"/>
    <cellStyle name="Обычный 2 3 2" xfId="1471"/>
    <cellStyle name="Обычный 2 3 3" xfId="1472"/>
    <cellStyle name="Обычный 2 3_46EE.2011(v1.0)" xfId="1473"/>
    <cellStyle name="Обычный 2 4" xfId="1474"/>
    <cellStyle name="Обычный 2 4 2" xfId="1475"/>
    <cellStyle name="Обычный 2 4 3" xfId="1476"/>
    <cellStyle name="Обычный 2 4_46EE.2011(v1.0)" xfId="1477"/>
    <cellStyle name="Обычный 2 5" xfId="1478"/>
    <cellStyle name="Обычный 2 5 2" xfId="1479"/>
    <cellStyle name="Обычный 2 5 3" xfId="1480"/>
    <cellStyle name="Обычный 2 5_46EE.2011(v1.0)" xfId="1481"/>
    <cellStyle name="Обычный 2 6" xfId="1482"/>
    <cellStyle name="Обычный 2 6 2" xfId="1483"/>
    <cellStyle name="Обычный 2 6 3" xfId="1484"/>
    <cellStyle name="Обычный 2 6_46EE.2011(v1.0)" xfId="1485"/>
    <cellStyle name="Обычный 2 7" xfId="1486"/>
    <cellStyle name="Обычный 2 8" xfId="1487"/>
    <cellStyle name="Обычный 2 9" xfId="1488"/>
    <cellStyle name="Обычный 2_1" xfId="1489"/>
    <cellStyle name="Обычный 3" xfId="1490"/>
    <cellStyle name="Обычный 3 2" xfId="1491"/>
    <cellStyle name="Обычный 3 3" xfId="1492"/>
    <cellStyle name="Обычный 4" xfId="1493"/>
    <cellStyle name="Обычный 4 2" xfId="1494"/>
    <cellStyle name="Обычный 4 2 2" xfId="1495"/>
    <cellStyle name="Обычный 4 2_INVEST.WARM.PLAN.4.78(v0.1)" xfId="1496"/>
    <cellStyle name="Обычный 4_EE.20.MET.SVOD.2.73_v0.1" xfId="1497"/>
    <cellStyle name="Обычный 5" xfId="1498"/>
    <cellStyle name="Обычный 6" xfId="1499"/>
    <cellStyle name="Обычный 7" xfId="1500"/>
    <cellStyle name="Обычный 8" xfId="1501"/>
    <cellStyle name="Обычный 9" xfId="1502"/>
    <cellStyle name="Обычный_Forma_5 2" xfId="1503"/>
    <cellStyle name="Обычный_Forma_5 3" xfId="1504"/>
    <cellStyle name="Обычный_Forma_5_Книга2" xfId="1505"/>
    <cellStyle name="Обычный_PRIL1.ELECTR 2" xfId="1506"/>
    <cellStyle name="Обычный_ЖКУ_проект3" xfId="1507"/>
    <cellStyle name="Обычный_Котёл Сбыты" xfId="1508"/>
    <cellStyle name="Followed Hyperlink" xfId="1509"/>
    <cellStyle name="Ошибка" xfId="1510"/>
    <cellStyle name="Плохой" xfId="1511"/>
    <cellStyle name="Плохой 2" xfId="1512"/>
    <cellStyle name="Плохой 2 2" xfId="1513"/>
    <cellStyle name="Плохой 3" xfId="1514"/>
    <cellStyle name="Плохой 3 2" xfId="1515"/>
    <cellStyle name="Плохой 4" xfId="1516"/>
    <cellStyle name="Плохой 4 2" xfId="1517"/>
    <cellStyle name="Плохой 5" xfId="1518"/>
    <cellStyle name="Плохой 5 2" xfId="1519"/>
    <cellStyle name="Плохой 6" xfId="1520"/>
    <cellStyle name="Плохой 6 2" xfId="1521"/>
    <cellStyle name="Плохой 7" xfId="1522"/>
    <cellStyle name="Плохой 7 2" xfId="1523"/>
    <cellStyle name="Плохой 8" xfId="1524"/>
    <cellStyle name="Плохой 8 2" xfId="1525"/>
    <cellStyle name="Плохой 9" xfId="1526"/>
    <cellStyle name="Плохой 9 2" xfId="1527"/>
    <cellStyle name="По центру с переносом" xfId="1528"/>
    <cellStyle name="По ширине с переносом" xfId="1529"/>
    <cellStyle name="Подгруппа" xfId="1530"/>
    <cellStyle name="Поле ввода" xfId="1531"/>
    <cellStyle name="Пояснение" xfId="1532"/>
    <cellStyle name="Пояснение 2" xfId="1533"/>
    <cellStyle name="Пояснение 2 2" xfId="1534"/>
    <cellStyle name="Пояснение 3" xfId="1535"/>
    <cellStyle name="Пояснение 3 2" xfId="1536"/>
    <cellStyle name="Пояснение 4" xfId="1537"/>
    <cellStyle name="Пояснение 4 2" xfId="1538"/>
    <cellStyle name="Пояснение 5" xfId="1539"/>
    <cellStyle name="Пояснение 5 2" xfId="1540"/>
    <cellStyle name="Пояснение 6" xfId="1541"/>
    <cellStyle name="Пояснение 6 2" xfId="1542"/>
    <cellStyle name="Пояснение 7" xfId="1543"/>
    <cellStyle name="Пояснение 7 2" xfId="1544"/>
    <cellStyle name="Пояснение 8" xfId="1545"/>
    <cellStyle name="Пояснение 8 2" xfId="1546"/>
    <cellStyle name="Пояснение 9" xfId="1547"/>
    <cellStyle name="Пояснение 9 2" xfId="1548"/>
    <cellStyle name="Примечание" xfId="1549"/>
    <cellStyle name="Примечание 10" xfId="1550"/>
    <cellStyle name="Примечание 10 2" xfId="1551"/>
    <cellStyle name="Примечание 10 3" xfId="1552"/>
    <cellStyle name="Примечание 10_46EE.2011(v1.0)" xfId="1553"/>
    <cellStyle name="Примечание 11" xfId="1554"/>
    <cellStyle name="Примечание 11 2" xfId="1555"/>
    <cellStyle name="Примечание 11 3" xfId="1556"/>
    <cellStyle name="Примечание 11_46EE.2011(v1.0)" xfId="1557"/>
    <cellStyle name="Примечание 12" xfId="1558"/>
    <cellStyle name="Примечание 12 2" xfId="1559"/>
    <cellStyle name="Примечание 12 3" xfId="1560"/>
    <cellStyle name="Примечание 12_46EE.2011(v1.0)" xfId="1561"/>
    <cellStyle name="Примечание 2" xfId="1562"/>
    <cellStyle name="Примечание 2 2" xfId="1563"/>
    <cellStyle name="Примечание 2 3" xfId="1564"/>
    <cellStyle name="Примечание 2 4" xfId="1565"/>
    <cellStyle name="Примечание 2 5" xfId="1566"/>
    <cellStyle name="Примечание 2 6" xfId="1567"/>
    <cellStyle name="Примечание 2 7" xfId="1568"/>
    <cellStyle name="Примечание 2 8" xfId="1569"/>
    <cellStyle name="Примечание 2 9" xfId="1570"/>
    <cellStyle name="Примечание 2_46EE.2011(v1.0)" xfId="1571"/>
    <cellStyle name="Примечание 3" xfId="1572"/>
    <cellStyle name="Примечание 3 2" xfId="1573"/>
    <cellStyle name="Примечание 3 3" xfId="1574"/>
    <cellStyle name="Примечание 3 4" xfId="1575"/>
    <cellStyle name="Примечание 3 5" xfId="1576"/>
    <cellStyle name="Примечание 3 6" xfId="1577"/>
    <cellStyle name="Примечание 3 7" xfId="1578"/>
    <cellStyle name="Примечание 3 8" xfId="1579"/>
    <cellStyle name="Примечание 3 9" xfId="1580"/>
    <cellStyle name="Примечание 3_46EE.2011(v1.0)" xfId="1581"/>
    <cellStyle name="Примечание 4" xfId="1582"/>
    <cellStyle name="Примечание 4 2" xfId="1583"/>
    <cellStyle name="Примечание 4 3" xfId="1584"/>
    <cellStyle name="Примечание 4 4" xfId="1585"/>
    <cellStyle name="Примечание 4 5" xfId="1586"/>
    <cellStyle name="Примечание 4 6" xfId="1587"/>
    <cellStyle name="Примечание 4 7" xfId="1588"/>
    <cellStyle name="Примечание 4 8" xfId="1589"/>
    <cellStyle name="Примечание 4 9" xfId="1590"/>
    <cellStyle name="Примечание 4_46EE.2011(v1.0)" xfId="1591"/>
    <cellStyle name="Примечание 5" xfId="1592"/>
    <cellStyle name="Примечание 5 2" xfId="1593"/>
    <cellStyle name="Примечание 5 3" xfId="1594"/>
    <cellStyle name="Примечание 5 4" xfId="1595"/>
    <cellStyle name="Примечание 5 5" xfId="1596"/>
    <cellStyle name="Примечание 5 6" xfId="1597"/>
    <cellStyle name="Примечание 5 7" xfId="1598"/>
    <cellStyle name="Примечание 5 8" xfId="1599"/>
    <cellStyle name="Примечание 5 9" xfId="1600"/>
    <cellStyle name="Примечание 5_46EE.2011(v1.0)" xfId="1601"/>
    <cellStyle name="Примечание 6" xfId="1602"/>
    <cellStyle name="Примечание 6 2" xfId="1603"/>
    <cellStyle name="Примечание 6_46EE.2011(v1.0)" xfId="1604"/>
    <cellStyle name="Примечание 7" xfId="1605"/>
    <cellStyle name="Примечание 7 2" xfId="1606"/>
    <cellStyle name="Примечание 7_46EE.2011(v1.0)" xfId="1607"/>
    <cellStyle name="Примечание 8" xfId="1608"/>
    <cellStyle name="Примечание 8 2" xfId="1609"/>
    <cellStyle name="Примечание 8_46EE.2011(v1.0)" xfId="1610"/>
    <cellStyle name="Примечание 9" xfId="1611"/>
    <cellStyle name="Примечание 9 2" xfId="1612"/>
    <cellStyle name="Примечание 9_46EE.2011(v1.0)" xfId="1613"/>
    <cellStyle name="Продукт" xfId="1614"/>
    <cellStyle name="Percent" xfId="1615"/>
    <cellStyle name="Процентный 10" xfId="1616"/>
    <cellStyle name="Процентный 2" xfId="1617"/>
    <cellStyle name="Процентный 2 2" xfId="1618"/>
    <cellStyle name="Процентный 2 3" xfId="1619"/>
    <cellStyle name="Процентный 3" xfId="1620"/>
    <cellStyle name="Процентный 3 2" xfId="1621"/>
    <cellStyle name="Процентный 3 3" xfId="1622"/>
    <cellStyle name="Процентный 4" xfId="1623"/>
    <cellStyle name="Процентный 4 2" xfId="1624"/>
    <cellStyle name="Процентный 4 3" xfId="1625"/>
    <cellStyle name="Процентный 5" xfId="1626"/>
    <cellStyle name="Процентный 9" xfId="1627"/>
    <cellStyle name="Разница" xfId="1628"/>
    <cellStyle name="Рамки" xfId="1629"/>
    <cellStyle name="Сводная таблица" xfId="1630"/>
    <cellStyle name="Связанная ячейка" xfId="1631"/>
    <cellStyle name="Связанная ячейка 2" xfId="1632"/>
    <cellStyle name="Связанная ячейка 2 2" xfId="1633"/>
    <cellStyle name="Связанная ячейка 2_46EE.2011(v1.0)" xfId="1634"/>
    <cellStyle name="Связанная ячейка 3" xfId="1635"/>
    <cellStyle name="Связанная ячейка 3 2" xfId="1636"/>
    <cellStyle name="Связанная ячейка 3_46EE.2011(v1.0)" xfId="1637"/>
    <cellStyle name="Связанная ячейка 4" xfId="1638"/>
    <cellStyle name="Связанная ячейка 4 2" xfId="1639"/>
    <cellStyle name="Связанная ячейка 4_46EE.2011(v1.0)" xfId="1640"/>
    <cellStyle name="Связанная ячейка 5" xfId="1641"/>
    <cellStyle name="Связанная ячейка 5 2" xfId="1642"/>
    <cellStyle name="Связанная ячейка 5_46EE.2011(v1.0)" xfId="1643"/>
    <cellStyle name="Связанная ячейка 6" xfId="1644"/>
    <cellStyle name="Связанная ячейка 6 2" xfId="1645"/>
    <cellStyle name="Связанная ячейка 6_46EE.2011(v1.0)" xfId="1646"/>
    <cellStyle name="Связанная ячейка 7" xfId="1647"/>
    <cellStyle name="Связанная ячейка 7 2" xfId="1648"/>
    <cellStyle name="Связанная ячейка 7_46EE.2011(v1.0)" xfId="1649"/>
    <cellStyle name="Связанная ячейка 8" xfId="1650"/>
    <cellStyle name="Связанная ячейка 8 2" xfId="1651"/>
    <cellStyle name="Связанная ячейка 8_46EE.2011(v1.0)" xfId="1652"/>
    <cellStyle name="Связанная ячейка 9" xfId="1653"/>
    <cellStyle name="Связанная ячейка 9 2" xfId="1654"/>
    <cellStyle name="Связанная ячейка 9_46EE.2011(v1.0)" xfId="1655"/>
    <cellStyle name="Стиль 1" xfId="1656"/>
    <cellStyle name="Стиль 1 2" xfId="1657"/>
    <cellStyle name="Стиль 1 2 2" xfId="1658"/>
    <cellStyle name="Стиль 1 2_EE.2REK.P2011.4.78(v0.3)" xfId="1659"/>
    <cellStyle name="Субсчет" xfId="1660"/>
    <cellStyle name="Счет" xfId="1661"/>
    <cellStyle name="ТЕКСТ" xfId="1662"/>
    <cellStyle name="ТЕКСТ 2" xfId="1663"/>
    <cellStyle name="ТЕКСТ 3" xfId="1664"/>
    <cellStyle name="ТЕКСТ 4" xfId="1665"/>
    <cellStyle name="ТЕКСТ 5" xfId="1666"/>
    <cellStyle name="ТЕКСТ 6" xfId="1667"/>
    <cellStyle name="ТЕКСТ 7" xfId="1668"/>
    <cellStyle name="ТЕКСТ 8" xfId="1669"/>
    <cellStyle name="ТЕКСТ 9" xfId="1670"/>
    <cellStyle name="Текст предупреждения" xfId="1671"/>
    <cellStyle name="Текст предупреждения 2" xfId="1672"/>
    <cellStyle name="Текст предупреждения 2 2" xfId="1673"/>
    <cellStyle name="Текст предупреждения 3" xfId="1674"/>
    <cellStyle name="Текст предупреждения 3 2" xfId="1675"/>
    <cellStyle name="Текст предупреждения 4" xfId="1676"/>
    <cellStyle name="Текст предупреждения 4 2" xfId="1677"/>
    <cellStyle name="Текст предупреждения 5" xfId="1678"/>
    <cellStyle name="Текст предупреждения 5 2" xfId="1679"/>
    <cellStyle name="Текст предупреждения 6" xfId="1680"/>
    <cellStyle name="Текст предупреждения 6 2" xfId="1681"/>
    <cellStyle name="Текст предупреждения 7" xfId="1682"/>
    <cellStyle name="Текст предупреждения 7 2" xfId="1683"/>
    <cellStyle name="Текст предупреждения 8" xfId="1684"/>
    <cellStyle name="Текст предупреждения 8 2" xfId="1685"/>
    <cellStyle name="Текст предупреждения 9" xfId="1686"/>
    <cellStyle name="Текст предупреждения 9 2" xfId="1687"/>
    <cellStyle name="Текстовый" xfId="1688"/>
    <cellStyle name="Текстовый 10" xfId="1689"/>
    <cellStyle name="Текстовый 11" xfId="1690"/>
    <cellStyle name="Текстовый 12" xfId="1691"/>
    <cellStyle name="Текстовый 13" xfId="1692"/>
    <cellStyle name="Текстовый 14" xfId="1693"/>
    <cellStyle name="Текстовый 15" xfId="1694"/>
    <cellStyle name="Текстовый 16" xfId="1695"/>
    <cellStyle name="Текстовый 2" xfId="1696"/>
    <cellStyle name="Текстовый 3" xfId="1697"/>
    <cellStyle name="Текстовый 4" xfId="1698"/>
    <cellStyle name="Текстовый 5" xfId="1699"/>
    <cellStyle name="Текстовый 6" xfId="1700"/>
    <cellStyle name="Текстовый 7" xfId="1701"/>
    <cellStyle name="Текстовый 8" xfId="1702"/>
    <cellStyle name="Текстовый 9" xfId="1703"/>
    <cellStyle name="Текстовый_1" xfId="1704"/>
    <cellStyle name="Тысячи [0]_22гк" xfId="1705"/>
    <cellStyle name="Тысячи_22гк" xfId="1706"/>
    <cellStyle name="ФИКСИРОВАННЫЙ" xfId="1707"/>
    <cellStyle name="ФИКСИРОВАННЫЙ 2" xfId="1708"/>
    <cellStyle name="ФИКСИРОВАННЫЙ 3" xfId="1709"/>
    <cellStyle name="ФИКСИРОВАННЫЙ 4" xfId="1710"/>
    <cellStyle name="ФИКСИРОВАННЫЙ 5" xfId="1711"/>
    <cellStyle name="ФИКСИРОВАННЫЙ 6" xfId="1712"/>
    <cellStyle name="ФИКСИРОВАННЫЙ 7" xfId="1713"/>
    <cellStyle name="ФИКСИРОВАННЫЙ 8" xfId="1714"/>
    <cellStyle name="ФИКСИРОВАННЫЙ 9" xfId="1715"/>
    <cellStyle name="ФИКСИРОВАННЫЙ_1" xfId="1716"/>
    <cellStyle name="Comma" xfId="1717"/>
    <cellStyle name="Comma [0]" xfId="1718"/>
    <cellStyle name="Финансовый 2" xfId="1719"/>
    <cellStyle name="Финансовый 2 2" xfId="1720"/>
    <cellStyle name="Финансовый 2 2 2" xfId="1721"/>
    <cellStyle name="Финансовый 2 2_OREP.KU.2011.MONTHLY.02(v0.1)" xfId="1722"/>
    <cellStyle name="Финансовый 2 3" xfId="1723"/>
    <cellStyle name="Финансовый 2_46EE.2011(v1.0)" xfId="1724"/>
    <cellStyle name="Финансовый 3" xfId="1725"/>
    <cellStyle name="Финансовый 3 2" xfId="1726"/>
    <cellStyle name="Финансовый 3 3" xfId="1727"/>
    <cellStyle name="Финансовый 3 4" xfId="1728"/>
    <cellStyle name="Финансовый 3_OREP.KU.2011.MONTHLY.02(v0.1)" xfId="1729"/>
    <cellStyle name="Финансовый 4" xfId="1730"/>
    <cellStyle name="Финансовый 6" xfId="1731"/>
    <cellStyle name="Финансовый0[0]_FU_bal" xfId="1732"/>
    <cellStyle name="Формула" xfId="1733"/>
    <cellStyle name="Формула 2" xfId="1734"/>
    <cellStyle name="Формула_A РТ 2009 Рязаньэнерго" xfId="1735"/>
    <cellStyle name="ФормулаВБ" xfId="1736"/>
    <cellStyle name="ФормулаНаКонтроль" xfId="1737"/>
    <cellStyle name="Хороший" xfId="1738"/>
    <cellStyle name="Хороший 2" xfId="1739"/>
    <cellStyle name="Хороший 2 2" xfId="1740"/>
    <cellStyle name="Хороший 3" xfId="1741"/>
    <cellStyle name="Хороший 3 2" xfId="1742"/>
    <cellStyle name="Хороший 4" xfId="1743"/>
    <cellStyle name="Хороший 4 2" xfId="1744"/>
    <cellStyle name="Хороший 5" xfId="1745"/>
    <cellStyle name="Хороший 5 2" xfId="1746"/>
    <cellStyle name="Хороший 6" xfId="1747"/>
    <cellStyle name="Хороший 6 2" xfId="1748"/>
    <cellStyle name="Хороший 7" xfId="1749"/>
    <cellStyle name="Хороший 7 2" xfId="1750"/>
    <cellStyle name="Хороший 8" xfId="1751"/>
    <cellStyle name="Хороший 8 2" xfId="1752"/>
    <cellStyle name="Хороший 9" xfId="1753"/>
    <cellStyle name="Хороший 9 2" xfId="1754"/>
    <cellStyle name="Цена_продукта" xfId="1755"/>
    <cellStyle name="Цифры по центру с десятыми" xfId="1756"/>
    <cellStyle name="число" xfId="1757"/>
    <cellStyle name="Џђћ–…ќ’ќ›‰" xfId="1758"/>
    <cellStyle name="Шапка" xfId="1759"/>
    <cellStyle name="Шапка таблицы" xfId="1760"/>
    <cellStyle name="ШАУ" xfId="1761"/>
    <cellStyle name="標準_PL-CF sheet" xfId="1762"/>
    <cellStyle name="䁺_x0001_" xfId="17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17</xdr:row>
      <xdr:rowOff>142875</xdr:rowOff>
    </xdr:from>
    <xdr:to>
      <xdr:col>3</xdr:col>
      <xdr:colOff>895350</xdr:colOff>
      <xdr:row>17</xdr:row>
      <xdr:rowOff>304800</xdr:rowOff>
    </xdr:to>
    <xdr:pic macro="[1]!modInfo.InfPointInIndex2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781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17</xdr:row>
      <xdr:rowOff>171450</xdr:rowOff>
    </xdr:from>
    <xdr:to>
      <xdr:col>3</xdr:col>
      <xdr:colOff>981075</xdr:colOff>
      <xdr:row>17</xdr:row>
      <xdr:rowOff>333375</xdr:rowOff>
    </xdr:to>
    <xdr:pic macro="[1]!modInfo.InfPointInIndex2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809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1\&#1056;&#1072;&#1073;&#1086;&#1095;&#1080;&#1081;%20&#1089;&#1090;&#1086;&#1083;\&#1089;&#1090;&#1072;&#1085;&#1076;&#1072;&#1088;&#1090;&#1099;%20&#1088;&#1072;&#1089;&#1082;&#1088;&#1099;&#1090;&#1080;&#1103;%20&#1080;&#1085;&#1092;&#1086;&#1088;&#1084;&#1072;&#1094;&#1080;&#1080;\&#1089;&#1090;&#1072;&#1085;&#1076;&#1072;&#1088;&#1090;&#1099;%202012%20(&#1050;&#1069;&#1056;)\&#1076;&#1083;&#1103;%20&#1086;&#1090;&#1087;&#1088;&#1072;&#1074;&#1082;&#1080;%20&#1074;%20&#1056;&#1069;&#1050;\JKH.OPEN.INFO.TARIFF.HVS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ХВС Инвестиции"/>
      <sheetName val="ХВС показатели (техническая)"/>
      <sheetName val="ХВС показатели (2)(техническая)"/>
      <sheetName val="ХВС показатели (питьевая)"/>
      <sheetName val="ХВС показатели (2)(питьевая)"/>
      <sheetName val="ХВС показатели (подвозная)"/>
      <sheetName val="ХВС показатели (2)(подвозная)"/>
      <sheetName val="ХВС показатели (другое)"/>
      <sheetName val="ХВС показатели (2)(другое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PROV"/>
      <sheetName val="modHyperlink"/>
      <sheetName val="modChange"/>
      <sheetName val="modfrmReestr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SheetMain07"/>
      <sheetName val="Паспорт"/>
    </sheetNames>
    <definedNames>
      <definedName name="modInfo.InfPointInIndex2"/>
    </definedNames>
    <sheetDataSet>
      <sheetData sheetId="0">
        <row r="2">
          <cell r="J2" t="str">
            <v>Код шаблона: JKH.OPEN.INFO.TARIFF.HVS</v>
          </cell>
        </row>
      </sheetData>
      <sheetData sheetId="4">
        <row r="12">
          <cell r="G12" t="str">
            <v>01.01.2013</v>
          </cell>
        </row>
        <row r="13">
          <cell r="G13" t="str">
            <v>31.12.2013</v>
          </cell>
        </row>
        <row r="19">
          <cell r="G19" t="str">
            <v>Муниципальное унитарное предприятие "Комэнергоресурс", г.Североуральск</v>
          </cell>
        </row>
        <row r="26">
          <cell r="G26" t="str">
            <v>Водоснабжение (подъем, очистка, транспортировка)</v>
          </cell>
        </row>
        <row r="54">
          <cell r="G54" t="str">
            <v>624480 г.Североуральск ул.Ленина д.8</v>
          </cell>
        </row>
        <row r="55">
          <cell r="G55" t="str">
            <v>624480 г.Североуральск ул.Ленина д.8</v>
          </cell>
        </row>
        <row r="58">
          <cell r="G58" t="str">
            <v>Сивков Александр Вячеславович</v>
          </cell>
        </row>
        <row r="59">
          <cell r="G59" t="str">
            <v>(34380) 4-31-40</v>
          </cell>
        </row>
        <row r="62">
          <cell r="G62" t="str">
            <v>Семёнова Татьяна Рудольфовна</v>
          </cell>
        </row>
        <row r="63">
          <cell r="G63" t="str">
            <v>(34380) 4-33-38</v>
          </cell>
        </row>
        <row r="66">
          <cell r="G66" t="str">
            <v>Мищенко Светлана Васильевна</v>
          </cell>
        </row>
        <row r="67">
          <cell r="G67" t="str">
            <v>начальник ПЭО</v>
          </cell>
        </row>
        <row r="68">
          <cell r="G68" t="str">
            <v>(34380) 4-32-75</v>
          </cell>
        </row>
        <row r="69">
          <cell r="G69" t="str">
            <v>Mishhenko.SV@mail.ru</v>
          </cell>
        </row>
      </sheetData>
      <sheetData sheetId="6">
        <row r="49">
          <cell r="H49">
            <v>9636.539999999999</v>
          </cell>
        </row>
        <row r="57">
          <cell r="H57">
            <v>205.36</v>
          </cell>
        </row>
      </sheetData>
      <sheetData sheetId="8">
        <row r="49">
          <cell r="H49">
            <v>13714.13</v>
          </cell>
        </row>
        <row r="57">
          <cell r="H57">
            <v>205.37</v>
          </cell>
        </row>
      </sheetData>
      <sheetData sheetId="19">
        <row r="2">
          <cell r="AG2" t="str">
            <v>торги, аукционы</v>
          </cell>
        </row>
        <row r="3">
          <cell r="AG3" t="str">
            <v>прямые договора без торгов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3_2">
    <tabColor indexed="31"/>
    <pageSetUpPr fitToPage="1"/>
  </sheetPr>
  <dimension ref="C10:O42"/>
  <sheetViews>
    <sheetView showGridLines="0" workbookViewId="0" topLeftCell="H16">
      <selection activeCell="J32" sqref="J32"/>
    </sheetView>
  </sheetViews>
  <sheetFormatPr defaultColWidth="9.140625" defaultRowHeight="11.25"/>
  <cols>
    <col min="1" max="2" width="0" style="1" hidden="1" customWidth="1"/>
    <col min="3" max="3" width="3.00390625" style="1" customWidth="1"/>
    <col min="4" max="4" width="23.421875" style="1" customWidth="1"/>
    <col min="5" max="5" width="9.140625" style="1" customWidth="1"/>
    <col min="6" max="6" width="53.8515625" style="1" customWidth="1"/>
    <col min="7" max="7" width="30.421875" style="1" customWidth="1"/>
    <col min="8" max="8" width="21.8515625" style="1" customWidth="1"/>
    <col min="9" max="9" width="24.57421875" style="1" customWidth="1"/>
    <col min="10" max="10" width="21.8515625" style="1" customWidth="1"/>
    <col min="11" max="11" width="13.7109375" style="1" customWidth="1"/>
    <col min="12" max="13" width="21.8515625" style="1" customWidth="1"/>
    <col min="14" max="14" width="17.00390625" style="1" customWidth="1"/>
    <col min="15" max="15" width="3.00390625" style="1" customWidth="1"/>
    <col min="16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10" spans="4:11" ht="15.75" customHeight="1">
      <c r="D10" s="5" t="str">
        <f>codeTemplate</f>
        <v>Код шаблона: JKH.OPEN.INFO.TARIFF.HVS</v>
      </c>
      <c r="E10" s="5"/>
      <c r="F10" s="5"/>
      <c r="G10" s="3"/>
      <c r="H10" s="3"/>
      <c r="K10" s="75"/>
    </row>
    <row r="11" spans="4:12" ht="11.25">
      <c r="D11" s="6"/>
      <c r="E11" s="76"/>
      <c r="F11" s="77"/>
      <c r="G11" s="77"/>
      <c r="H11" s="77"/>
      <c r="I11" s="77"/>
      <c r="J11" s="77"/>
      <c r="K11" s="77"/>
      <c r="L11" s="77"/>
    </row>
    <row r="12" spans="3:15" ht="18.75" customHeight="1">
      <c r="C12" s="7"/>
      <c r="D12" s="78" t="s">
        <v>156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10"/>
    </row>
    <row r="13" spans="3:15" ht="19.5" customHeight="1">
      <c r="C13" s="7"/>
      <c r="D13" s="80" t="s">
        <v>179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10"/>
    </row>
    <row r="14" spans="3:15" ht="18.75" customHeight="1" thickBot="1">
      <c r="C14" s="7"/>
      <c r="D14" s="82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2013-2013 гг.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10"/>
    </row>
    <row r="15" spans="4:14" ht="11.25">
      <c r="D15" s="84"/>
      <c r="E15" s="85"/>
      <c r="F15" s="85"/>
      <c r="G15" s="85"/>
      <c r="H15" s="85"/>
      <c r="I15" s="85"/>
      <c r="J15" s="85"/>
      <c r="K15" s="85"/>
      <c r="L15" s="85"/>
      <c r="M15" s="85"/>
      <c r="N15" s="86"/>
    </row>
    <row r="16" spans="3:15" ht="11.25">
      <c r="C16" s="17"/>
      <c r="D16" s="87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21"/>
    </row>
    <row r="17" spans="3:15" ht="11.25">
      <c r="C17" s="17"/>
      <c r="D17" s="90"/>
      <c r="E17" s="85"/>
      <c r="F17" s="85"/>
      <c r="G17" s="85"/>
      <c r="H17" s="85"/>
      <c r="I17" s="85"/>
      <c r="J17" s="85"/>
      <c r="K17" s="85"/>
      <c r="L17" s="85"/>
      <c r="M17" s="85"/>
      <c r="N17" s="91"/>
      <c r="O17" s="21"/>
    </row>
    <row r="18" spans="3:15" ht="34.5" thickBot="1">
      <c r="C18" s="17"/>
      <c r="D18" s="90"/>
      <c r="E18" s="23" t="s">
        <v>3</v>
      </c>
      <c r="F18" s="23" t="s">
        <v>157</v>
      </c>
      <c r="G18" s="23" t="s">
        <v>158</v>
      </c>
      <c r="H18" s="23" t="s">
        <v>159</v>
      </c>
      <c r="I18" s="23" t="s">
        <v>160</v>
      </c>
      <c r="J18" s="23" t="s">
        <v>161</v>
      </c>
      <c r="K18" s="23" t="s">
        <v>162</v>
      </c>
      <c r="L18" s="23" t="s">
        <v>163</v>
      </c>
      <c r="M18" s="24" t="s">
        <v>164</v>
      </c>
      <c r="N18" s="91"/>
      <c r="O18" s="21"/>
    </row>
    <row r="19" spans="3:15" ht="18.75" customHeight="1">
      <c r="C19" s="17"/>
      <c r="D19" s="90"/>
      <c r="E19" s="26">
        <v>1</v>
      </c>
      <c r="F19" s="26">
        <v>2</v>
      </c>
      <c r="G19" s="26">
        <v>3</v>
      </c>
      <c r="H19" s="26">
        <v>4</v>
      </c>
      <c r="I19" s="26">
        <v>5</v>
      </c>
      <c r="J19" s="26">
        <v>6</v>
      </c>
      <c r="K19" s="26">
        <v>7</v>
      </c>
      <c r="L19" s="26">
        <v>8</v>
      </c>
      <c r="M19" s="26">
        <v>9</v>
      </c>
      <c r="N19" s="91"/>
      <c r="O19" s="21"/>
    </row>
    <row r="20" spans="3:15" ht="19.5" customHeight="1">
      <c r="C20" s="17"/>
      <c r="D20" s="92"/>
      <c r="E20" s="93">
        <v>1</v>
      </c>
      <c r="F20" s="94" t="s">
        <v>165</v>
      </c>
      <c r="G20" s="94"/>
      <c r="H20" s="94"/>
      <c r="I20" s="94"/>
      <c r="J20" s="94"/>
      <c r="K20" s="94"/>
      <c r="L20" s="95">
        <f>'[1]ХВС показатели (питьевая)'!$H$49</f>
        <v>13714.13</v>
      </c>
      <c r="M20" s="96"/>
      <c r="N20" s="91"/>
      <c r="O20" s="21"/>
    </row>
    <row r="21" spans="3:15" ht="19.5" customHeight="1">
      <c r="C21" s="17"/>
      <c r="D21" s="92"/>
      <c r="E21" s="97" t="s">
        <v>166</v>
      </c>
      <c r="F21" s="98" t="s">
        <v>167</v>
      </c>
      <c r="G21" s="98"/>
      <c r="H21" s="98"/>
      <c r="I21" s="98"/>
      <c r="J21" s="98"/>
      <c r="K21" s="99"/>
      <c r="L21" s="100"/>
      <c r="M21" s="101"/>
      <c r="N21" s="91"/>
      <c r="O21" s="21"/>
    </row>
    <row r="22" spans="3:15" ht="19.5" customHeight="1">
      <c r="C22" s="17"/>
      <c r="D22" s="92"/>
      <c r="E22" s="102" t="s">
        <v>168</v>
      </c>
      <c r="F22" s="103" t="s">
        <v>169</v>
      </c>
      <c r="G22" s="104" t="s">
        <v>170</v>
      </c>
      <c r="H22" s="105"/>
      <c r="I22" s="106"/>
      <c r="J22" s="107"/>
      <c r="K22" s="108"/>
      <c r="L22" s="109">
        <f>SUM(L23:L25)</f>
        <v>0</v>
      </c>
      <c r="M22" s="110" t="e">
        <f>nerr(L22/'[1]ХВС показатели (питьевая)'!$H$49)*100</f>
        <v>#NAME?</v>
      </c>
      <c r="N22" s="111"/>
      <c r="O22" s="21"/>
    </row>
    <row r="23" spans="3:15" ht="19.5" customHeight="1">
      <c r="C23" s="17"/>
      <c r="D23" s="92"/>
      <c r="E23" s="112"/>
      <c r="F23" s="113"/>
      <c r="G23" s="103" t="s">
        <v>171</v>
      </c>
      <c r="H23" s="103" t="s">
        <v>178</v>
      </c>
      <c r="I23" s="114" t="s">
        <v>178</v>
      </c>
      <c r="J23" s="115">
        <v>0</v>
      </c>
      <c r="K23" s="116" t="s">
        <v>178</v>
      </c>
      <c r="L23" s="117">
        <v>0</v>
      </c>
      <c r="M23" s="118"/>
      <c r="N23" s="111"/>
      <c r="O23" s="21"/>
    </row>
    <row r="24" spans="3:15" ht="19.5" customHeight="1">
      <c r="C24" s="17"/>
      <c r="D24" s="92"/>
      <c r="E24" s="112"/>
      <c r="F24" s="113"/>
      <c r="G24" s="119"/>
      <c r="H24" s="119"/>
      <c r="I24" s="120" t="s">
        <v>88</v>
      </c>
      <c r="J24" s="121"/>
      <c r="K24" s="121"/>
      <c r="L24" s="122"/>
      <c r="M24" s="123"/>
      <c r="N24" s="124"/>
      <c r="O24" s="21"/>
    </row>
    <row r="25" spans="3:15" ht="19.5" customHeight="1">
      <c r="C25" s="17"/>
      <c r="D25" s="92"/>
      <c r="E25" s="112"/>
      <c r="F25" s="119"/>
      <c r="G25" s="120" t="s">
        <v>173</v>
      </c>
      <c r="H25" s="120"/>
      <c r="I25" s="121"/>
      <c r="J25" s="121"/>
      <c r="K25" s="121"/>
      <c r="L25" s="121"/>
      <c r="M25" s="125"/>
      <c r="N25" s="111"/>
      <c r="O25" s="21"/>
    </row>
    <row r="26" spans="3:15" ht="19.5" customHeight="1">
      <c r="C26" s="17"/>
      <c r="D26" s="92"/>
      <c r="E26" s="152"/>
      <c r="F26" s="120" t="s">
        <v>174</v>
      </c>
      <c r="G26" s="120"/>
      <c r="H26" s="120"/>
      <c r="I26" s="120"/>
      <c r="J26" s="121"/>
      <c r="K26" s="121"/>
      <c r="L26" s="128"/>
      <c r="M26" s="125"/>
      <c r="N26" s="124"/>
      <c r="O26" s="21"/>
    </row>
    <row r="27" spans="3:15" ht="19.5" customHeight="1">
      <c r="C27" s="17"/>
      <c r="D27" s="92"/>
      <c r="E27" s="93">
        <v>2</v>
      </c>
      <c r="F27" s="94" t="s">
        <v>175</v>
      </c>
      <c r="G27" s="94"/>
      <c r="H27" s="94"/>
      <c r="I27" s="94"/>
      <c r="J27" s="94"/>
      <c r="K27" s="94"/>
      <c r="L27" s="129">
        <f>'[1]ХВС показатели (питьевая)'!$H$57</f>
        <v>205.37</v>
      </c>
      <c r="M27" s="118"/>
      <c r="N27" s="91"/>
      <c r="O27" s="21"/>
    </row>
    <row r="28" spans="3:15" ht="19.5" customHeight="1">
      <c r="C28" s="17"/>
      <c r="D28" s="92"/>
      <c r="E28" s="97" t="s">
        <v>176</v>
      </c>
      <c r="F28" s="130" t="s">
        <v>167</v>
      </c>
      <c r="G28" s="130"/>
      <c r="H28" s="130"/>
      <c r="I28" s="130"/>
      <c r="J28" s="130"/>
      <c r="K28" s="130"/>
      <c r="L28" s="100"/>
      <c r="M28" s="101"/>
      <c r="N28" s="91"/>
      <c r="O28" s="21"/>
    </row>
    <row r="29" spans="3:15" ht="19.5" customHeight="1">
      <c r="C29" s="17"/>
      <c r="D29" s="92"/>
      <c r="E29" s="133" t="s">
        <v>177</v>
      </c>
      <c r="F29" s="103" t="s">
        <v>169</v>
      </c>
      <c r="G29" s="104" t="s">
        <v>170</v>
      </c>
      <c r="H29" s="105"/>
      <c r="I29" s="106"/>
      <c r="J29" s="107"/>
      <c r="K29" s="108"/>
      <c r="L29" s="109">
        <f>SUM(L30:L32)</f>
        <v>0</v>
      </c>
      <c r="M29" s="110" t="e">
        <f>nerr(L29/'[1]ХВС показатели (питьевая)'!$H$57)*100</f>
        <v>#NAME?</v>
      </c>
      <c r="N29" s="111"/>
      <c r="O29" s="21"/>
    </row>
    <row r="30" spans="3:15" ht="19.5" customHeight="1">
      <c r="C30" s="17"/>
      <c r="D30" s="92"/>
      <c r="E30" s="112"/>
      <c r="F30" s="113"/>
      <c r="G30" s="103" t="s">
        <v>171</v>
      </c>
      <c r="H30" s="103" t="s">
        <v>178</v>
      </c>
      <c r="I30" s="114" t="s">
        <v>178</v>
      </c>
      <c r="J30" s="115">
        <v>0</v>
      </c>
      <c r="K30" s="116" t="s">
        <v>178</v>
      </c>
      <c r="L30" s="117">
        <v>0</v>
      </c>
      <c r="M30" s="118"/>
      <c r="N30" s="111"/>
      <c r="O30" s="21"/>
    </row>
    <row r="31" spans="3:15" ht="19.5" customHeight="1">
      <c r="C31" s="17"/>
      <c r="D31" s="92"/>
      <c r="E31" s="112"/>
      <c r="F31" s="113"/>
      <c r="G31" s="119"/>
      <c r="H31" s="119"/>
      <c r="I31" s="120" t="s">
        <v>88</v>
      </c>
      <c r="J31" s="121"/>
      <c r="K31" s="121"/>
      <c r="L31" s="122"/>
      <c r="M31" s="123"/>
      <c r="N31" s="124"/>
      <c r="O31" s="21"/>
    </row>
    <row r="32" spans="3:15" ht="19.5" customHeight="1">
      <c r="C32" s="17"/>
      <c r="D32" s="92"/>
      <c r="E32" s="112"/>
      <c r="F32" s="119"/>
      <c r="G32" s="120" t="s">
        <v>173</v>
      </c>
      <c r="H32" s="120"/>
      <c r="I32" s="121"/>
      <c r="J32" s="121"/>
      <c r="K32" s="121"/>
      <c r="L32" s="121"/>
      <c r="M32" s="125"/>
      <c r="N32" s="111"/>
      <c r="O32" s="21"/>
    </row>
    <row r="33" spans="3:15" ht="19.5" customHeight="1" thickBot="1">
      <c r="C33" s="17"/>
      <c r="D33" s="134"/>
      <c r="E33" s="153"/>
      <c r="F33" s="137" t="s">
        <v>174</v>
      </c>
      <c r="G33" s="137"/>
      <c r="H33" s="137"/>
      <c r="I33" s="137"/>
      <c r="J33" s="138"/>
      <c r="K33" s="138"/>
      <c r="L33" s="139"/>
      <c r="M33" s="140"/>
      <c r="N33" s="124"/>
      <c r="O33" s="21"/>
    </row>
    <row r="34" spans="3:15" ht="11.25">
      <c r="C34" s="17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24"/>
      <c r="O34" s="21"/>
    </row>
    <row r="35" spans="3:15" ht="11.25" customHeight="1">
      <c r="C35" s="17"/>
      <c r="D35" s="141"/>
      <c r="E35" s="63" t="s">
        <v>151</v>
      </c>
      <c r="F35" s="64" t="s">
        <v>152</v>
      </c>
      <c r="G35" s="143"/>
      <c r="H35" s="143"/>
      <c r="I35" s="143"/>
      <c r="J35" s="143"/>
      <c r="K35" s="143"/>
      <c r="L35" s="143"/>
      <c r="M35" s="143"/>
      <c r="N35" s="144"/>
      <c r="O35" s="21"/>
    </row>
    <row r="36" spans="3:15" ht="12" thickBot="1">
      <c r="C36" s="17"/>
      <c r="D36" s="145"/>
      <c r="E36" s="146"/>
      <c r="F36" s="146"/>
      <c r="G36" s="146"/>
      <c r="H36" s="146"/>
      <c r="I36" s="146"/>
      <c r="J36" s="146"/>
      <c r="K36" s="146"/>
      <c r="L36" s="146"/>
      <c r="M36" s="146"/>
      <c r="N36" s="147"/>
      <c r="O36" s="21"/>
    </row>
    <row r="37" spans="4:14" ht="11.25"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9"/>
    </row>
    <row r="38" spans="4:14" ht="11.25"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9"/>
    </row>
    <row r="39" spans="4:14" ht="11.25"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9"/>
    </row>
    <row r="40" spans="4:14" ht="11.25">
      <c r="D40" s="148"/>
      <c r="E40" s="148"/>
      <c r="F40" s="150"/>
      <c r="G40" s="148"/>
      <c r="H40" s="148"/>
      <c r="I40" s="148"/>
      <c r="J40" s="148"/>
      <c r="K40" s="148"/>
      <c r="L40" s="148"/>
      <c r="M40" s="148"/>
      <c r="N40" s="149"/>
    </row>
    <row r="41" spans="4:14" ht="11.25">
      <c r="D41" s="148"/>
      <c r="E41" s="148"/>
      <c r="F41" s="151"/>
      <c r="G41" s="148"/>
      <c r="H41" s="148"/>
      <c r="I41" s="148"/>
      <c r="J41" s="148"/>
      <c r="K41" s="148"/>
      <c r="L41" s="148"/>
      <c r="M41" s="148"/>
      <c r="N41" s="149"/>
    </row>
    <row r="42" spans="4:14" ht="11.25">
      <c r="D42" s="148"/>
      <c r="E42" s="148"/>
      <c r="F42" s="151"/>
      <c r="G42" s="148"/>
      <c r="H42" s="148"/>
      <c r="I42" s="148"/>
      <c r="J42" s="148"/>
      <c r="K42" s="148"/>
      <c r="L42" s="148"/>
      <c r="M42" s="148"/>
      <c r="N42" s="149"/>
    </row>
  </sheetData>
  <sheetProtection password="FA9C" sheet="1" objects="1" scenarios="1" formatColumns="0" formatRows="0"/>
  <mergeCells count="16">
    <mergeCell ref="E29:E32"/>
    <mergeCell ref="F29:F32"/>
    <mergeCell ref="H23:H24"/>
    <mergeCell ref="G30:G31"/>
    <mergeCell ref="H30:H31"/>
    <mergeCell ref="E22:E25"/>
    <mergeCell ref="F22:F25"/>
    <mergeCell ref="F27:K27"/>
    <mergeCell ref="F21:K21"/>
    <mergeCell ref="D10:F10"/>
    <mergeCell ref="F28:K28"/>
    <mergeCell ref="D12:N12"/>
    <mergeCell ref="D13:N13"/>
    <mergeCell ref="D14:N14"/>
    <mergeCell ref="F20:K20"/>
    <mergeCell ref="G23:G24"/>
  </mergeCells>
  <dataValidations count="3">
    <dataValidation type="decimal" allowBlank="1" showErrorMessage="1" errorTitle="Ошибка" error="Допускается ввод только неотрицательных чисел!" sqref="J22:J23 L23 L30 J29:J3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H30:I30 H23:I23 K22:K23 F22 K29:K30 F29">
      <formula1>900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G23 G30">
      <formula1>method_of_acquisition</formula1>
    </dataValidation>
  </dataValidations>
  <hyperlinks>
    <hyperlink ref="G25" location="'ХВС показатели (2)(питьевая)'!A1" tooltip="Добавить способ" display="Добавить запись"/>
    <hyperlink ref="F26" location="'ХВС показатели (2)(питьевая)'!A1" tooltip="Добавить поставщика" display="Добавить запись"/>
    <hyperlink ref="F33" location="'ХВС показатели (2)(питьевая)'!A1" tooltip="Добавить поставщика" display="Добавить запись"/>
    <hyperlink ref="G32" location="'ХВС показатели (2)(питьевая)'!A1" tooltip="Добавить способ" display="Добавить запись"/>
    <hyperlink ref="I24" location="'ХВС показатели (2)(питьевая)'!A1" tooltip="Добавить запись" display="Добавить запись"/>
    <hyperlink ref="I31" location="'ХВС показатели (2)(питьевая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2_2">
    <tabColor indexed="31"/>
    <pageSetUpPr fitToPage="1"/>
  </sheetPr>
  <dimension ref="C1:J94"/>
  <sheetViews>
    <sheetView showGridLines="0" workbookViewId="0" topLeftCell="F33">
      <selection activeCell="H27" sqref="H27"/>
    </sheetView>
  </sheetViews>
  <sheetFormatPr defaultColWidth="9.140625" defaultRowHeight="11.25"/>
  <cols>
    <col min="1" max="2" width="0" style="1" hidden="1" customWidth="1"/>
    <col min="3" max="3" width="3.00390625" style="1" customWidth="1"/>
    <col min="4" max="4" width="18.28125" style="1" customWidth="1"/>
    <col min="5" max="5" width="9.00390625" style="1" bestFit="1" customWidth="1"/>
    <col min="6" max="6" width="95.00390625" style="1" customWidth="1"/>
    <col min="7" max="7" width="13.7109375" style="1" customWidth="1"/>
    <col min="8" max="8" width="30.140625" style="1" customWidth="1"/>
    <col min="9" max="16384" width="9.140625" style="1" customWidth="1"/>
  </cols>
  <sheetData>
    <row r="1" ht="11.25" hidden="1">
      <c r="H1" s="2" t="s">
        <v>0</v>
      </c>
    </row>
    <row r="2" ht="11.25" hidden="1"/>
    <row r="3" ht="11.25" hidden="1"/>
    <row r="4" ht="11.25" hidden="1"/>
    <row r="5" ht="11.25" hidden="1"/>
    <row r="6" ht="11.25" hidden="1"/>
    <row r="7" ht="11.25" hidden="1"/>
    <row r="8" spans="4:8" ht="11.25" hidden="1">
      <c r="D8" s="3"/>
      <c r="E8" s="3"/>
      <c r="F8" s="3"/>
      <c r="G8" s="3"/>
      <c r="H8" s="3"/>
    </row>
    <row r="9" spans="4:8" ht="15.75" customHeight="1">
      <c r="D9" s="4"/>
      <c r="E9" s="4"/>
      <c r="F9" s="3"/>
      <c r="G9" s="3"/>
      <c r="H9" s="3"/>
    </row>
    <row r="10" spans="4:8" ht="15.75" customHeight="1">
      <c r="D10" s="5" t="str">
        <f>codeTemplate</f>
        <v>Код шаблона: JKH.OPEN.INFO.TARIFF.HVS</v>
      </c>
      <c r="E10" s="5"/>
      <c r="F10" s="5"/>
      <c r="G10" s="3"/>
      <c r="H10" s="3"/>
    </row>
    <row r="11" spans="4:8" ht="11.25">
      <c r="D11" s="6"/>
      <c r="E11" s="4"/>
      <c r="F11" s="3"/>
      <c r="G11" s="3"/>
      <c r="H11" s="3"/>
    </row>
    <row r="12" spans="3:10" ht="26.25" customHeight="1">
      <c r="C12" s="7"/>
      <c r="D12" s="8" t="s">
        <v>1</v>
      </c>
      <c r="E12" s="9"/>
      <c r="F12" s="9"/>
      <c r="G12" s="9"/>
      <c r="H12" s="9"/>
      <c r="I12" s="9"/>
      <c r="J12" s="10"/>
    </row>
    <row r="13" spans="3:10" ht="19.5" customHeight="1">
      <c r="C13" s="7"/>
      <c r="D13" s="11" t="s">
        <v>179</v>
      </c>
      <c r="E13" s="12"/>
      <c r="F13" s="12"/>
      <c r="G13" s="12"/>
      <c r="H13" s="12"/>
      <c r="I13" s="12"/>
      <c r="J13" s="10"/>
    </row>
    <row r="14" spans="3:10" ht="18.75" customHeight="1" thickBot="1">
      <c r="C14" s="7"/>
      <c r="D14" s="13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2013-2013 гг.</v>
      </c>
      <c r="E14" s="14"/>
      <c r="F14" s="14"/>
      <c r="G14" s="14"/>
      <c r="H14" s="14"/>
      <c r="I14" s="14"/>
      <c r="J14" s="10"/>
    </row>
    <row r="15" spans="4:8" ht="11.25">
      <c r="D15" s="15"/>
      <c r="E15" s="16"/>
      <c r="F15" s="16"/>
      <c r="G15" s="16"/>
      <c r="H15" s="16"/>
    </row>
    <row r="16" spans="3:10" ht="11.25">
      <c r="C16" s="17"/>
      <c r="D16" s="18"/>
      <c r="E16" s="19"/>
      <c r="F16" s="19"/>
      <c r="G16" s="19"/>
      <c r="H16" s="19"/>
      <c r="I16" s="20"/>
      <c r="J16" s="21"/>
    </row>
    <row r="17" spans="3:10" ht="23.25" thickBot="1">
      <c r="C17" s="17"/>
      <c r="D17" s="22"/>
      <c r="E17" s="23" t="s">
        <v>3</v>
      </c>
      <c r="F17" s="23" t="s">
        <v>4</v>
      </c>
      <c r="G17" s="23" t="s">
        <v>5</v>
      </c>
      <c r="H17" s="24" t="s">
        <v>6</v>
      </c>
      <c r="I17" s="25"/>
      <c r="J17" s="21"/>
    </row>
    <row r="18" spans="3:10" ht="11.25">
      <c r="C18" s="17"/>
      <c r="D18" s="22"/>
      <c r="E18" s="26">
        <v>1</v>
      </c>
      <c r="F18" s="26">
        <f>E18+1</f>
        <v>2</v>
      </c>
      <c r="G18" s="26">
        <f>F18+1</f>
        <v>3</v>
      </c>
      <c r="H18" s="26">
        <f>G18+1</f>
        <v>4</v>
      </c>
      <c r="I18" s="25"/>
      <c r="J18" s="21"/>
    </row>
    <row r="19" spans="3:10" ht="39" customHeight="1">
      <c r="C19" s="17"/>
      <c r="D19" s="22"/>
      <c r="E19" s="27" t="s">
        <v>7</v>
      </c>
      <c r="F19" s="28" t="s">
        <v>8</v>
      </c>
      <c r="G19" s="29" t="s">
        <v>9</v>
      </c>
      <c r="H19" s="30" t="str">
        <f>IF(activity="","",activity)</f>
        <v>Водоснабжение (подъем, очистка, транспортировка)</v>
      </c>
      <c r="I19" s="25"/>
      <c r="J19" s="21"/>
    </row>
    <row r="20" spans="3:10" ht="19.5" customHeight="1">
      <c r="C20" s="17"/>
      <c r="D20" s="22"/>
      <c r="E20" s="27" t="s">
        <v>10</v>
      </c>
      <c r="F20" s="28" t="s">
        <v>11</v>
      </c>
      <c r="G20" s="29" t="s">
        <v>12</v>
      </c>
      <c r="H20" s="31">
        <v>99714.17</v>
      </c>
      <c r="I20" s="25"/>
      <c r="J20" s="21"/>
    </row>
    <row r="21" spans="3:10" ht="22.5">
      <c r="C21" s="17"/>
      <c r="D21" s="22"/>
      <c r="E21" s="27">
        <v>3</v>
      </c>
      <c r="F21" s="28" t="s">
        <v>13</v>
      </c>
      <c r="G21" s="29" t="s">
        <v>12</v>
      </c>
      <c r="H21" s="32">
        <f>SUM(H22,H26,H29,H39:H43,H46,H49,H52,H57:H58)</f>
        <v>99805.81</v>
      </c>
      <c r="I21" s="25"/>
      <c r="J21" s="21"/>
    </row>
    <row r="22" spans="3:10" ht="19.5" customHeight="1">
      <c r="C22" s="17"/>
      <c r="D22" s="22"/>
      <c r="E22" s="27" t="s">
        <v>14</v>
      </c>
      <c r="F22" s="33" t="s">
        <v>15</v>
      </c>
      <c r="G22" s="29" t="s">
        <v>12</v>
      </c>
      <c r="H22" s="31">
        <v>28809.6</v>
      </c>
      <c r="I22" s="25"/>
      <c r="J22" s="21"/>
    </row>
    <row r="23" spans="3:10" ht="19.5" customHeight="1">
      <c r="C23" s="17"/>
      <c r="D23" s="22"/>
      <c r="E23" s="27" t="s">
        <v>16</v>
      </c>
      <c r="F23" s="34" t="s">
        <v>17</v>
      </c>
      <c r="G23" s="29" t="s">
        <v>12</v>
      </c>
      <c r="H23" s="31">
        <v>0</v>
      </c>
      <c r="I23" s="25"/>
      <c r="J23" s="21"/>
    </row>
    <row r="24" spans="3:10" ht="19.5" customHeight="1">
      <c r="C24" s="17"/>
      <c r="D24" s="22"/>
      <c r="E24" s="27" t="s">
        <v>18</v>
      </c>
      <c r="F24" s="34" t="s">
        <v>19</v>
      </c>
      <c r="G24" s="29" t="s">
        <v>12</v>
      </c>
      <c r="H24" s="31">
        <v>28809.6</v>
      </c>
      <c r="I24" s="25"/>
      <c r="J24" s="21"/>
    </row>
    <row r="25" spans="3:10" ht="19.5" customHeight="1">
      <c r="C25" s="17"/>
      <c r="D25" s="22"/>
      <c r="E25" s="27" t="s">
        <v>20</v>
      </c>
      <c r="F25" s="34" t="s">
        <v>21</v>
      </c>
      <c r="G25" s="29" t="s">
        <v>12</v>
      </c>
      <c r="H25" s="31">
        <v>0</v>
      </c>
      <c r="I25" s="25"/>
      <c r="J25" s="21"/>
    </row>
    <row r="26" spans="3:10" ht="22.5">
      <c r="C26" s="17"/>
      <c r="D26" s="22"/>
      <c r="E26" s="27" t="s">
        <v>22</v>
      </c>
      <c r="F26" s="33" t="s">
        <v>23</v>
      </c>
      <c r="G26" s="29" t="s">
        <v>12</v>
      </c>
      <c r="H26" s="31">
        <v>33409.62</v>
      </c>
      <c r="I26" s="25"/>
      <c r="J26" s="21"/>
    </row>
    <row r="27" spans="3:10" ht="19.5" customHeight="1">
      <c r="C27" s="17"/>
      <c r="D27" s="22"/>
      <c r="E27" s="27" t="s">
        <v>24</v>
      </c>
      <c r="F27" s="34" t="s">
        <v>25</v>
      </c>
      <c r="G27" s="29" t="s">
        <v>26</v>
      </c>
      <c r="H27" s="32" t="e">
        <f>nerr(H26/H28)</f>
        <v>#NAME?</v>
      </c>
      <c r="I27" s="25"/>
      <c r="J27" s="21"/>
    </row>
    <row r="28" spans="3:10" ht="19.5" customHeight="1">
      <c r="C28" s="17"/>
      <c r="D28" s="22"/>
      <c r="E28" s="27" t="s">
        <v>27</v>
      </c>
      <c r="F28" s="34" t="s">
        <v>28</v>
      </c>
      <c r="G28" s="29" t="s">
        <v>29</v>
      </c>
      <c r="H28" s="35">
        <v>8820.61</v>
      </c>
      <c r="I28" s="25"/>
      <c r="J28" s="21"/>
    </row>
    <row r="29" spans="3:10" ht="19.5" customHeight="1">
      <c r="C29" s="17"/>
      <c r="D29" s="22"/>
      <c r="E29" s="27" t="s">
        <v>30</v>
      </c>
      <c r="F29" s="36" t="s">
        <v>31</v>
      </c>
      <c r="G29" s="29" t="s">
        <v>12</v>
      </c>
      <c r="H29" s="31">
        <v>817.91</v>
      </c>
      <c r="I29" s="25"/>
      <c r="J29" s="21"/>
    </row>
    <row r="30" spans="3:10" ht="19.5" customHeight="1">
      <c r="C30" s="17"/>
      <c r="D30" s="22"/>
      <c r="E30" s="27" t="s">
        <v>32</v>
      </c>
      <c r="F30" s="37" t="s">
        <v>33</v>
      </c>
      <c r="G30" s="29" t="s">
        <v>34</v>
      </c>
      <c r="H30" s="38">
        <f>SUM(H31:H38)</f>
        <v>36.69</v>
      </c>
      <c r="I30" s="25"/>
      <c r="J30" s="21"/>
    </row>
    <row r="31" spans="3:10" ht="19.5" customHeight="1">
      <c r="C31" s="17"/>
      <c r="D31" s="22"/>
      <c r="E31" s="27" t="s">
        <v>35</v>
      </c>
      <c r="F31" s="39" t="s">
        <v>36</v>
      </c>
      <c r="G31" s="29" t="s">
        <v>34</v>
      </c>
      <c r="H31" s="35">
        <v>16.07</v>
      </c>
      <c r="I31" s="25"/>
      <c r="J31" s="21"/>
    </row>
    <row r="32" spans="3:10" ht="19.5" customHeight="1">
      <c r="C32" s="17"/>
      <c r="D32" s="22"/>
      <c r="E32" s="27" t="s">
        <v>37</v>
      </c>
      <c r="F32" s="39" t="s">
        <v>38</v>
      </c>
      <c r="G32" s="29" t="s">
        <v>34</v>
      </c>
      <c r="H32" s="35">
        <v>0</v>
      </c>
      <c r="I32" s="25"/>
      <c r="J32" s="21"/>
    </row>
    <row r="33" spans="3:10" ht="19.5" customHeight="1">
      <c r="C33" s="17"/>
      <c r="D33" s="22"/>
      <c r="E33" s="27" t="s">
        <v>39</v>
      </c>
      <c r="F33" s="39" t="s">
        <v>40</v>
      </c>
      <c r="G33" s="29" t="s">
        <v>34</v>
      </c>
      <c r="H33" s="35">
        <v>0</v>
      </c>
      <c r="I33" s="25"/>
      <c r="J33" s="21"/>
    </row>
    <row r="34" spans="3:10" ht="19.5" customHeight="1">
      <c r="C34" s="17"/>
      <c r="D34" s="22"/>
      <c r="E34" s="27" t="s">
        <v>41</v>
      </c>
      <c r="F34" s="39" t="s">
        <v>42</v>
      </c>
      <c r="G34" s="29" t="s">
        <v>34</v>
      </c>
      <c r="H34" s="35">
        <v>2</v>
      </c>
      <c r="I34" s="25"/>
      <c r="J34" s="21"/>
    </row>
    <row r="35" spans="3:10" ht="19.5" customHeight="1">
      <c r="C35" s="17"/>
      <c r="D35" s="22"/>
      <c r="E35" s="27" t="s">
        <v>43</v>
      </c>
      <c r="F35" s="39" t="s">
        <v>44</v>
      </c>
      <c r="G35" s="29" t="s">
        <v>34</v>
      </c>
      <c r="H35" s="35">
        <v>0</v>
      </c>
      <c r="I35" s="25"/>
      <c r="J35" s="21"/>
    </row>
    <row r="36" spans="3:10" ht="19.5" customHeight="1">
      <c r="C36" s="17"/>
      <c r="D36" s="22"/>
      <c r="E36" s="27" t="s">
        <v>45</v>
      </c>
      <c r="F36" s="40" t="s">
        <v>46</v>
      </c>
      <c r="G36" s="29" t="s">
        <v>34</v>
      </c>
      <c r="H36" s="35">
        <v>0</v>
      </c>
      <c r="I36" s="25"/>
      <c r="J36" s="21"/>
    </row>
    <row r="37" spans="3:10" ht="19.5" customHeight="1">
      <c r="C37" s="17"/>
      <c r="D37" s="22"/>
      <c r="E37" s="27" t="s">
        <v>47</v>
      </c>
      <c r="F37" s="39" t="s">
        <v>48</v>
      </c>
      <c r="G37" s="29" t="s">
        <v>34</v>
      </c>
      <c r="H37" s="35">
        <v>10.1</v>
      </c>
      <c r="I37" s="25"/>
      <c r="J37" s="21"/>
    </row>
    <row r="38" spans="3:10" ht="19.5" customHeight="1">
      <c r="C38" s="17"/>
      <c r="D38" s="22"/>
      <c r="E38" s="27" t="s">
        <v>49</v>
      </c>
      <c r="F38" s="39" t="s">
        <v>50</v>
      </c>
      <c r="G38" s="29" t="s">
        <v>34</v>
      </c>
      <c r="H38" s="35">
        <f>7.62+0.9</f>
        <v>8.52</v>
      </c>
      <c r="I38" s="25"/>
      <c r="J38" s="21"/>
    </row>
    <row r="39" spans="3:10" ht="19.5" customHeight="1">
      <c r="C39" s="17"/>
      <c r="D39" s="22"/>
      <c r="E39" s="27" t="s">
        <v>51</v>
      </c>
      <c r="F39" s="33" t="s">
        <v>52</v>
      </c>
      <c r="G39" s="29" t="s">
        <v>12</v>
      </c>
      <c r="H39" s="31">
        <v>9089.45</v>
      </c>
      <c r="I39" s="25"/>
      <c r="J39" s="21"/>
    </row>
    <row r="40" spans="3:10" ht="19.5" customHeight="1">
      <c r="C40" s="17"/>
      <c r="D40" s="22"/>
      <c r="E40" s="27" t="s">
        <v>53</v>
      </c>
      <c r="F40" s="33" t="s">
        <v>54</v>
      </c>
      <c r="G40" s="29" t="s">
        <v>12</v>
      </c>
      <c r="H40" s="31">
        <v>2726.83</v>
      </c>
      <c r="I40" s="25"/>
      <c r="J40" s="21"/>
    </row>
    <row r="41" spans="3:10" ht="19.5" customHeight="1">
      <c r="C41" s="17"/>
      <c r="D41" s="22"/>
      <c r="E41" s="27" t="s">
        <v>55</v>
      </c>
      <c r="F41" s="33" t="s">
        <v>56</v>
      </c>
      <c r="G41" s="29" t="s">
        <v>12</v>
      </c>
      <c r="H41" s="31">
        <v>3808.45</v>
      </c>
      <c r="I41" s="25"/>
      <c r="J41" s="21"/>
    </row>
    <row r="42" spans="3:10" ht="19.5" customHeight="1">
      <c r="C42" s="17"/>
      <c r="D42" s="22"/>
      <c r="E42" s="27" t="s">
        <v>57</v>
      </c>
      <c r="F42" s="33" t="s">
        <v>58</v>
      </c>
      <c r="G42" s="29" t="s">
        <v>12</v>
      </c>
      <c r="H42" s="31">
        <v>0</v>
      </c>
      <c r="I42" s="25"/>
      <c r="J42" s="21"/>
    </row>
    <row r="43" spans="3:10" ht="19.5" customHeight="1">
      <c r="C43" s="17"/>
      <c r="D43" s="22"/>
      <c r="E43" s="27" t="s">
        <v>59</v>
      </c>
      <c r="F43" s="33" t="s">
        <v>60</v>
      </c>
      <c r="G43" s="29" t="s">
        <v>12</v>
      </c>
      <c r="H43" s="31">
        <v>0</v>
      </c>
      <c r="I43" s="25"/>
      <c r="J43" s="21"/>
    </row>
    <row r="44" spans="3:10" ht="19.5" customHeight="1">
      <c r="C44" s="17"/>
      <c r="D44" s="22"/>
      <c r="E44" s="27" t="s">
        <v>61</v>
      </c>
      <c r="F44" s="34" t="s">
        <v>62</v>
      </c>
      <c r="G44" s="29" t="s">
        <v>12</v>
      </c>
      <c r="H44" s="31">
        <v>0</v>
      </c>
      <c r="I44" s="25"/>
      <c r="J44" s="21"/>
    </row>
    <row r="45" spans="3:10" ht="19.5" customHeight="1">
      <c r="C45" s="17"/>
      <c r="D45" s="22"/>
      <c r="E45" s="27" t="s">
        <v>63</v>
      </c>
      <c r="F45" s="34" t="s">
        <v>64</v>
      </c>
      <c r="G45" s="29" t="s">
        <v>12</v>
      </c>
      <c r="H45" s="31">
        <v>0</v>
      </c>
      <c r="I45" s="25"/>
      <c r="J45" s="21"/>
    </row>
    <row r="46" spans="3:10" ht="19.5" customHeight="1">
      <c r="C46" s="17"/>
      <c r="D46" s="22"/>
      <c r="E46" s="27" t="s">
        <v>65</v>
      </c>
      <c r="F46" s="33" t="s">
        <v>66</v>
      </c>
      <c r="G46" s="29" t="s">
        <v>12</v>
      </c>
      <c r="H46" s="31">
        <v>7224.45</v>
      </c>
      <c r="I46" s="25"/>
      <c r="J46" s="21"/>
    </row>
    <row r="47" spans="3:10" ht="19.5" customHeight="1">
      <c r="C47" s="17"/>
      <c r="D47" s="22"/>
      <c r="E47" s="27" t="s">
        <v>67</v>
      </c>
      <c r="F47" s="34" t="s">
        <v>62</v>
      </c>
      <c r="G47" s="29" t="s">
        <v>12</v>
      </c>
      <c r="H47" s="31">
        <v>0</v>
      </c>
      <c r="I47" s="25"/>
      <c r="J47" s="21"/>
    </row>
    <row r="48" spans="3:10" ht="19.5" customHeight="1">
      <c r="C48" s="17"/>
      <c r="D48" s="22"/>
      <c r="E48" s="27" t="s">
        <v>68</v>
      </c>
      <c r="F48" s="34" t="s">
        <v>64</v>
      </c>
      <c r="G48" s="29" t="s">
        <v>12</v>
      </c>
      <c r="H48" s="31">
        <v>0</v>
      </c>
      <c r="I48" s="25"/>
      <c r="J48" s="21"/>
    </row>
    <row r="49" spans="3:10" ht="19.5" customHeight="1">
      <c r="C49" s="17"/>
      <c r="D49" s="22"/>
      <c r="E49" s="27" t="s">
        <v>69</v>
      </c>
      <c r="F49" s="36" t="s">
        <v>70</v>
      </c>
      <c r="G49" s="29" t="s">
        <v>12</v>
      </c>
      <c r="H49" s="31">
        <f>11490.82+2223.31</f>
        <v>13714.13</v>
      </c>
      <c r="I49" s="25"/>
      <c r="J49" s="21"/>
    </row>
    <row r="50" spans="3:10" ht="19.5" customHeight="1">
      <c r="C50" s="17"/>
      <c r="D50" s="22"/>
      <c r="E50" s="27" t="s">
        <v>71</v>
      </c>
      <c r="F50" s="37" t="s">
        <v>72</v>
      </c>
      <c r="G50" s="29" t="s">
        <v>12</v>
      </c>
      <c r="H50" s="31">
        <v>2223.31</v>
      </c>
      <c r="I50" s="25"/>
      <c r="J50" s="21"/>
    </row>
    <row r="51" spans="3:10" ht="19.5" customHeight="1">
      <c r="C51" s="17"/>
      <c r="D51" s="22"/>
      <c r="E51" s="27" t="s">
        <v>73</v>
      </c>
      <c r="F51" s="37" t="s">
        <v>74</v>
      </c>
      <c r="G51" s="29" t="s">
        <v>12</v>
      </c>
      <c r="H51" s="31">
        <f>H49-H50</f>
        <v>11490.82</v>
      </c>
      <c r="I51" s="25"/>
      <c r="J51" s="21"/>
    </row>
    <row r="52" spans="3:10" ht="19.5" customHeight="1">
      <c r="C52" s="17"/>
      <c r="D52" s="22"/>
      <c r="E52" s="41" t="s">
        <v>75</v>
      </c>
      <c r="F52" s="36" t="s">
        <v>76</v>
      </c>
      <c r="G52" s="29" t="s">
        <v>12</v>
      </c>
      <c r="H52" s="31">
        <v>0</v>
      </c>
      <c r="I52" s="25"/>
      <c r="J52" s="21"/>
    </row>
    <row r="53" spans="3:10" ht="19.5" customHeight="1">
      <c r="C53" s="17"/>
      <c r="D53" s="22"/>
      <c r="E53" s="41" t="s">
        <v>77</v>
      </c>
      <c r="F53" s="37" t="s">
        <v>78</v>
      </c>
      <c r="G53" s="29" t="s">
        <v>12</v>
      </c>
      <c r="H53" s="31">
        <v>0</v>
      </c>
      <c r="I53" s="25"/>
      <c r="J53" s="21"/>
    </row>
    <row r="54" spans="3:10" ht="22.5">
      <c r="C54" s="17"/>
      <c r="D54" s="22"/>
      <c r="E54" s="41" t="s">
        <v>79</v>
      </c>
      <c r="F54" s="37" t="s">
        <v>80</v>
      </c>
      <c r="G54" s="29" t="s">
        <v>12</v>
      </c>
      <c r="H54" s="31">
        <v>0</v>
      </c>
      <c r="I54" s="25"/>
      <c r="J54" s="21"/>
    </row>
    <row r="55" spans="3:10" ht="19.5" customHeight="1">
      <c r="C55" s="17"/>
      <c r="D55" s="22"/>
      <c r="E55" s="41" t="s">
        <v>81</v>
      </c>
      <c r="F55" s="34" t="s">
        <v>82</v>
      </c>
      <c r="G55" s="29" t="s">
        <v>83</v>
      </c>
      <c r="H55" s="31">
        <v>0</v>
      </c>
      <c r="I55" s="25"/>
      <c r="J55" s="21"/>
    </row>
    <row r="56" spans="3:10" ht="19.5" customHeight="1">
      <c r="C56" s="17"/>
      <c r="D56" s="22"/>
      <c r="E56" s="41" t="s">
        <v>84</v>
      </c>
      <c r="F56" s="34" t="s">
        <v>85</v>
      </c>
      <c r="G56" s="29" t="s">
        <v>12</v>
      </c>
      <c r="H56" s="31">
        <v>0</v>
      </c>
      <c r="I56" s="25"/>
      <c r="J56" s="21"/>
    </row>
    <row r="57" spans="3:10" ht="22.5">
      <c r="C57" s="17"/>
      <c r="D57" s="22"/>
      <c r="E57" s="41" t="s">
        <v>86</v>
      </c>
      <c r="F57" s="33" t="s">
        <v>87</v>
      </c>
      <c r="G57" s="29" t="s">
        <v>12</v>
      </c>
      <c r="H57" s="31">
        <v>205.37</v>
      </c>
      <c r="I57" s="25"/>
      <c r="J57" s="21"/>
    </row>
    <row r="58" spans="3:10" ht="19.5" customHeight="1">
      <c r="C58" s="17"/>
      <c r="D58" s="22"/>
      <c r="E58" s="42"/>
      <c r="F58" s="43" t="s">
        <v>88</v>
      </c>
      <c r="G58" s="44"/>
      <c r="H58" s="45"/>
      <c r="I58" s="25"/>
      <c r="J58" s="21"/>
    </row>
    <row r="59" spans="3:10" ht="19.5" customHeight="1">
      <c r="C59" s="17"/>
      <c r="D59" s="22"/>
      <c r="E59" s="27" t="s">
        <v>89</v>
      </c>
      <c r="F59" s="28" t="s">
        <v>90</v>
      </c>
      <c r="G59" s="29" t="s">
        <v>12</v>
      </c>
      <c r="H59" s="31">
        <f>H20-H21</f>
        <v>-91.63999999999942</v>
      </c>
      <c r="I59" s="25"/>
      <c r="J59" s="21"/>
    </row>
    <row r="60" spans="3:10" ht="19.5" customHeight="1">
      <c r="C60" s="17"/>
      <c r="D60" s="22"/>
      <c r="E60" s="27" t="s">
        <v>91</v>
      </c>
      <c r="F60" s="28" t="s">
        <v>92</v>
      </c>
      <c r="G60" s="29" t="s">
        <v>12</v>
      </c>
      <c r="H60" s="31">
        <v>0</v>
      </c>
      <c r="I60" s="25"/>
      <c r="J60" s="21"/>
    </row>
    <row r="61" spans="3:10" ht="22.5">
      <c r="C61" s="17"/>
      <c r="D61" s="22"/>
      <c r="E61" s="27" t="s">
        <v>93</v>
      </c>
      <c r="F61" s="33" t="s">
        <v>94</v>
      </c>
      <c r="G61" s="29" t="s">
        <v>12</v>
      </c>
      <c r="H61" s="31">
        <v>0</v>
      </c>
      <c r="I61" s="25"/>
      <c r="J61" s="21"/>
    </row>
    <row r="62" spans="3:10" ht="19.5" customHeight="1">
      <c r="C62" s="17"/>
      <c r="D62" s="22"/>
      <c r="E62" s="27" t="s">
        <v>95</v>
      </c>
      <c r="F62" s="28" t="s">
        <v>96</v>
      </c>
      <c r="G62" s="29" t="s">
        <v>97</v>
      </c>
      <c r="H62" s="38">
        <f>SUM(H63:H64)</f>
        <v>0</v>
      </c>
      <c r="I62" s="25"/>
      <c r="J62" s="21"/>
    </row>
    <row r="63" spans="3:10" ht="19.5" customHeight="1">
      <c r="C63" s="17"/>
      <c r="D63" s="22"/>
      <c r="E63" s="27" t="s">
        <v>98</v>
      </c>
      <c r="F63" s="33" t="s">
        <v>99</v>
      </c>
      <c r="G63" s="29" t="s">
        <v>97</v>
      </c>
      <c r="H63" s="35">
        <v>0</v>
      </c>
      <c r="I63" s="25"/>
      <c r="J63" s="21"/>
    </row>
    <row r="64" spans="3:10" ht="19.5" customHeight="1">
      <c r="C64" s="17"/>
      <c r="D64" s="22"/>
      <c r="E64" s="27" t="s">
        <v>100</v>
      </c>
      <c r="F64" s="33" t="s">
        <v>101</v>
      </c>
      <c r="G64" s="29" t="s">
        <v>97</v>
      </c>
      <c r="H64" s="35">
        <v>0</v>
      </c>
      <c r="I64" s="25"/>
      <c r="J64" s="21"/>
    </row>
    <row r="65" spans="3:10" ht="19.5" customHeight="1">
      <c r="C65" s="17"/>
      <c r="D65" s="22"/>
      <c r="E65" s="27" t="s">
        <v>102</v>
      </c>
      <c r="F65" s="28" t="s">
        <v>103</v>
      </c>
      <c r="G65" s="29" t="s">
        <v>97</v>
      </c>
      <c r="H65" s="38">
        <f>SUM(H66:H67)</f>
        <v>3751.25</v>
      </c>
      <c r="I65" s="25"/>
      <c r="J65" s="21"/>
    </row>
    <row r="66" spans="3:10" ht="19.5" customHeight="1">
      <c r="C66" s="17"/>
      <c r="D66" s="22"/>
      <c r="E66" s="27" t="s">
        <v>104</v>
      </c>
      <c r="F66" s="33" t="s">
        <v>17</v>
      </c>
      <c r="G66" s="29" t="s">
        <v>97</v>
      </c>
      <c r="H66" s="35">
        <v>0</v>
      </c>
      <c r="I66" s="25"/>
      <c r="J66" s="21"/>
    </row>
    <row r="67" spans="3:10" ht="19.5" customHeight="1">
      <c r="C67" s="17"/>
      <c r="D67" s="22"/>
      <c r="E67" s="27" t="s">
        <v>105</v>
      </c>
      <c r="F67" s="33" t="s">
        <v>19</v>
      </c>
      <c r="G67" s="29" t="s">
        <v>97</v>
      </c>
      <c r="H67" s="35">
        <v>3751.25</v>
      </c>
      <c r="I67" s="25"/>
      <c r="J67" s="21"/>
    </row>
    <row r="68" spans="3:10" ht="19.5" customHeight="1">
      <c r="C68" s="17"/>
      <c r="D68" s="22"/>
      <c r="E68" s="27" t="s">
        <v>106</v>
      </c>
      <c r="F68" s="28" t="s">
        <v>107</v>
      </c>
      <c r="G68" s="29" t="s">
        <v>97</v>
      </c>
      <c r="H68" s="35">
        <v>3282.375</v>
      </c>
      <c r="I68" s="25"/>
      <c r="J68" s="21"/>
    </row>
    <row r="69" spans="3:10" ht="19.5" customHeight="1">
      <c r="C69" s="17"/>
      <c r="D69" s="22"/>
      <c r="E69" s="27" t="s">
        <v>108</v>
      </c>
      <c r="F69" s="28" t="s">
        <v>109</v>
      </c>
      <c r="G69" s="29" t="s">
        <v>97</v>
      </c>
      <c r="H69" s="38">
        <f>SUM(H70:H71)</f>
        <v>0</v>
      </c>
      <c r="I69" s="25"/>
      <c r="J69" s="21"/>
    </row>
    <row r="70" spans="3:10" ht="19.5" customHeight="1">
      <c r="C70" s="17"/>
      <c r="D70" s="22"/>
      <c r="E70" s="27" t="s">
        <v>110</v>
      </c>
      <c r="F70" s="33" t="s">
        <v>111</v>
      </c>
      <c r="G70" s="29" t="s">
        <v>97</v>
      </c>
      <c r="H70" s="35">
        <v>0</v>
      </c>
      <c r="I70" s="25"/>
      <c r="J70" s="21"/>
    </row>
    <row r="71" spans="3:10" ht="19.5" customHeight="1">
      <c r="C71" s="17"/>
      <c r="D71" s="22"/>
      <c r="E71" s="27" t="s">
        <v>112</v>
      </c>
      <c r="F71" s="36" t="s">
        <v>113</v>
      </c>
      <c r="G71" s="29" t="s">
        <v>97</v>
      </c>
      <c r="H71" s="35">
        <v>0</v>
      </c>
      <c r="I71" s="25"/>
      <c r="J71" s="21"/>
    </row>
    <row r="72" spans="3:10" ht="19.5" customHeight="1">
      <c r="C72" s="17"/>
      <c r="D72" s="22"/>
      <c r="E72" s="27" t="s">
        <v>114</v>
      </c>
      <c r="F72" s="46" t="s">
        <v>115</v>
      </c>
      <c r="G72" s="29" t="s">
        <v>116</v>
      </c>
      <c r="H72" s="31">
        <v>0</v>
      </c>
      <c r="I72" s="25"/>
      <c r="J72" s="21"/>
    </row>
    <row r="73" spans="3:10" ht="19.5" customHeight="1">
      <c r="C73" s="17"/>
      <c r="D73" s="22"/>
      <c r="E73" s="27" t="s">
        <v>117</v>
      </c>
      <c r="F73" s="33" t="s">
        <v>118</v>
      </c>
      <c r="G73" s="29" t="s">
        <v>116</v>
      </c>
      <c r="H73" s="31">
        <v>0</v>
      </c>
      <c r="I73" s="25"/>
      <c r="J73" s="21"/>
    </row>
    <row r="74" spans="3:10" ht="19.5" customHeight="1">
      <c r="C74" s="17"/>
      <c r="D74" s="22"/>
      <c r="E74" s="27" t="s">
        <v>119</v>
      </c>
      <c r="F74" s="36" t="s">
        <v>120</v>
      </c>
      <c r="G74" s="29" t="s">
        <v>116</v>
      </c>
      <c r="H74" s="31">
        <v>0</v>
      </c>
      <c r="I74" s="25"/>
      <c r="J74" s="21"/>
    </row>
    <row r="75" spans="3:10" ht="19.5" customHeight="1">
      <c r="C75" s="17"/>
      <c r="D75" s="22"/>
      <c r="E75" s="27" t="s">
        <v>121</v>
      </c>
      <c r="F75" s="47" t="s">
        <v>122</v>
      </c>
      <c r="G75" s="29" t="s">
        <v>123</v>
      </c>
      <c r="H75" s="31">
        <v>0</v>
      </c>
      <c r="I75" s="25"/>
      <c r="J75" s="21"/>
    </row>
    <row r="76" spans="3:10" ht="19.5" customHeight="1">
      <c r="C76" s="17"/>
      <c r="D76" s="22"/>
      <c r="E76" s="27" t="s">
        <v>124</v>
      </c>
      <c r="F76" s="47" t="s">
        <v>125</v>
      </c>
      <c r="G76" s="29" t="s">
        <v>126</v>
      </c>
      <c r="H76" s="31">
        <v>0</v>
      </c>
      <c r="I76" s="25"/>
      <c r="J76" s="21"/>
    </row>
    <row r="77" spans="3:10" ht="19.5" customHeight="1">
      <c r="C77" s="17"/>
      <c r="D77" s="22"/>
      <c r="E77" s="27" t="s">
        <v>127</v>
      </c>
      <c r="F77" s="47" t="s">
        <v>128</v>
      </c>
      <c r="G77" s="29" t="s">
        <v>126</v>
      </c>
      <c r="H77" s="31">
        <v>0</v>
      </c>
      <c r="I77" s="25"/>
      <c r="J77" s="21"/>
    </row>
    <row r="78" spans="3:10" ht="19.5" customHeight="1">
      <c r="C78" s="17"/>
      <c r="D78" s="22"/>
      <c r="E78" s="27" t="s">
        <v>129</v>
      </c>
      <c r="F78" s="47" t="s">
        <v>130</v>
      </c>
      <c r="G78" s="29" t="s">
        <v>83</v>
      </c>
      <c r="H78" s="31">
        <v>67</v>
      </c>
      <c r="I78" s="25"/>
      <c r="J78" s="21"/>
    </row>
    <row r="79" spans="3:10" ht="19.5" customHeight="1">
      <c r="C79" s="17"/>
      <c r="D79" s="22"/>
      <c r="E79" s="27" t="s">
        <v>131</v>
      </c>
      <c r="F79" s="46" t="s">
        <v>132</v>
      </c>
      <c r="G79" s="29" t="s">
        <v>133</v>
      </c>
      <c r="H79" s="35">
        <v>0</v>
      </c>
      <c r="I79" s="25"/>
      <c r="J79" s="21"/>
    </row>
    <row r="80" spans="3:10" ht="19.5" customHeight="1">
      <c r="C80" s="17"/>
      <c r="D80" s="22"/>
      <c r="E80" s="27" t="s">
        <v>134</v>
      </c>
      <c r="F80" s="33" t="s">
        <v>135</v>
      </c>
      <c r="G80" s="29" t="s">
        <v>133</v>
      </c>
      <c r="H80" s="35">
        <v>0</v>
      </c>
      <c r="I80" s="25"/>
      <c r="J80" s="21"/>
    </row>
    <row r="81" spans="3:10" ht="19.5" customHeight="1">
      <c r="C81" s="17"/>
      <c r="D81" s="22"/>
      <c r="E81" s="27" t="s">
        <v>136</v>
      </c>
      <c r="F81" s="36" t="s">
        <v>137</v>
      </c>
      <c r="G81" s="29" t="s">
        <v>133</v>
      </c>
      <c r="H81" s="35">
        <v>0</v>
      </c>
      <c r="I81" s="25"/>
      <c r="J81" s="21"/>
    </row>
    <row r="82" spans="3:10" ht="19.5" customHeight="1">
      <c r="C82" s="17"/>
      <c r="D82" s="22"/>
      <c r="E82" s="27" t="s">
        <v>138</v>
      </c>
      <c r="F82" s="36" t="s">
        <v>139</v>
      </c>
      <c r="G82" s="29" t="s">
        <v>133</v>
      </c>
      <c r="H82" s="35">
        <v>0</v>
      </c>
      <c r="I82" s="25"/>
      <c r="J82" s="21"/>
    </row>
    <row r="83" spans="3:10" ht="19.5" customHeight="1">
      <c r="C83" s="17"/>
      <c r="D83" s="22"/>
      <c r="E83" s="41" t="s">
        <v>140</v>
      </c>
      <c r="F83" s="46" t="s">
        <v>141</v>
      </c>
      <c r="G83" s="29" t="s">
        <v>97</v>
      </c>
      <c r="H83" s="35">
        <f>3215/12*5</f>
        <v>1339.5833333333335</v>
      </c>
      <c r="I83" s="25"/>
      <c r="J83" s="21"/>
    </row>
    <row r="84" spans="3:10" ht="19.5" customHeight="1">
      <c r="C84" s="17"/>
      <c r="D84" s="22"/>
      <c r="E84" s="41" t="s">
        <v>142</v>
      </c>
      <c r="F84" s="37" t="s">
        <v>143</v>
      </c>
      <c r="G84" s="29" t="s">
        <v>97</v>
      </c>
      <c r="H84" s="35">
        <v>0</v>
      </c>
      <c r="I84" s="25"/>
      <c r="J84" s="21"/>
    </row>
    <row r="85" spans="3:10" ht="22.5">
      <c r="C85" s="17"/>
      <c r="D85" s="22"/>
      <c r="E85" s="27" t="s">
        <v>144</v>
      </c>
      <c r="F85" s="48" t="s">
        <v>145</v>
      </c>
      <c r="G85" s="49" t="s">
        <v>9</v>
      </c>
      <c r="H85" s="50" t="s">
        <v>9</v>
      </c>
      <c r="I85" s="25"/>
      <c r="J85" s="21"/>
    </row>
    <row r="86" spans="3:10" ht="19.5" customHeight="1" hidden="1">
      <c r="C86" s="17"/>
      <c r="D86" s="22"/>
      <c r="E86" s="51" t="s">
        <v>146</v>
      </c>
      <c r="F86" s="52"/>
      <c r="G86" s="53"/>
      <c r="H86" s="54"/>
      <c r="I86" s="25"/>
      <c r="J86" s="21"/>
    </row>
    <row r="87" spans="3:10" ht="19.5" customHeight="1">
      <c r="C87" s="17"/>
      <c r="D87" s="22"/>
      <c r="E87" s="42"/>
      <c r="F87" s="43" t="s">
        <v>147</v>
      </c>
      <c r="G87" s="44"/>
      <c r="H87" s="45"/>
      <c r="I87" s="25"/>
      <c r="J87" s="21"/>
    </row>
    <row r="88" spans="3:10" ht="34.5" thickBot="1">
      <c r="C88" s="17"/>
      <c r="D88" s="22"/>
      <c r="E88" s="55" t="s">
        <v>148</v>
      </c>
      <c r="F88" s="56" t="s">
        <v>149</v>
      </c>
      <c r="G88" s="57" t="s">
        <v>9</v>
      </c>
      <c r="H88" s="58" t="s">
        <v>150</v>
      </c>
      <c r="I88" s="25"/>
      <c r="J88" s="21"/>
    </row>
    <row r="89" spans="3:10" ht="11.25">
      <c r="C89" s="17"/>
      <c r="D89" s="22"/>
      <c r="E89" s="59"/>
      <c r="F89" s="60"/>
      <c r="G89" s="61"/>
      <c r="H89" s="62"/>
      <c r="I89" s="25"/>
      <c r="J89" s="21"/>
    </row>
    <row r="90" spans="3:10" ht="15.75" customHeight="1">
      <c r="C90" s="17"/>
      <c r="D90" s="22"/>
      <c r="E90" s="63" t="s">
        <v>151</v>
      </c>
      <c r="F90" s="64" t="s">
        <v>152</v>
      </c>
      <c r="G90" s="65"/>
      <c r="H90" s="65"/>
      <c r="I90" s="25"/>
      <c r="J90" s="21"/>
    </row>
    <row r="91" spans="3:10" ht="11.25">
      <c r="C91" s="17"/>
      <c r="D91" s="22"/>
      <c r="E91" s="66"/>
      <c r="F91" s="67"/>
      <c r="G91" s="68"/>
      <c r="H91" s="68"/>
      <c r="I91" s="25"/>
      <c r="J91" s="21"/>
    </row>
    <row r="92" spans="3:10" ht="11.25">
      <c r="C92" s="17"/>
      <c r="D92" s="22"/>
      <c r="E92" s="63" t="s">
        <v>153</v>
      </c>
      <c r="F92" s="64" t="s">
        <v>154</v>
      </c>
      <c r="G92" s="69"/>
      <c r="H92" s="69"/>
      <c r="I92" s="25"/>
      <c r="J92" s="21"/>
    </row>
    <row r="93" spans="3:10" ht="11.25">
      <c r="C93" s="17"/>
      <c r="D93" s="22"/>
      <c r="E93" s="70"/>
      <c r="F93" s="64" t="s">
        <v>180</v>
      </c>
      <c r="G93" s="69"/>
      <c r="H93" s="69"/>
      <c r="I93" s="25"/>
      <c r="J93" s="21"/>
    </row>
    <row r="94" spans="3:10" s="74" customFormat="1" ht="19.5" customHeight="1" thickBot="1">
      <c r="C94" s="17"/>
      <c r="D94" s="71"/>
      <c r="E94" s="72"/>
      <c r="F94" s="72"/>
      <c r="G94" s="72"/>
      <c r="H94" s="72"/>
      <c r="I94" s="73"/>
      <c r="J94" s="21"/>
    </row>
  </sheetData>
  <sheetProtection password="FA9C" sheet="1" objects="1" scenarios="1" formatColumns="0" formatRows="0"/>
  <mergeCells count="4">
    <mergeCell ref="D12:I12"/>
    <mergeCell ref="D13:I13"/>
    <mergeCell ref="D14:I14"/>
    <mergeCell ref="D10:F10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H88">
      <formula1>900</formula1>
    </dataValidation>
    <dataValidation type="textLength" operator="lessThanOrEqual" allowBlank="1" showInputMessage="1" showErrorMessage="1" sqref="H89">
      <formula1>300</formula1>
    </dataValidation>
    <dataValidation type="decimal" allowBlank="1" showErrorMessage="1" errorTitle="Ошибка" error="Допускается ввод только неотрицательных чисел!" sqref="H63:H64 H75:H84 H70:H71 H66:H68 H55 H31:H38 H28:H29 H22:H26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H59:H62 H39:H54 H72:H74 H56:H57 H86">
      <formula1>-999999999</formula1>
      <formula2>999999999999</formula2>
    </dataValidation>
    <dataValidation type="decimal" allowBlank="1" showInputMessage="1" showErrorMessage="1" sqref="H69 H65 H30 H21 H27">
      <formula1>-999999999</formula1>
      <formula2>999999999999</formula2>
    </dataValidation>
    <dataValidation type="decimal" allowBlank="1" showErrorMessage="1" errorTitle="Ошибка" error="Допускается ввод только действительных чисел!" sqref="H20">
      <formula1>-999999999999999000000000</formula1>
      <formula2>9.99999999999999E+23</formula2>
    </dataValidation>
  </dataValidations>
  <hyperlinks>
    <hyperlink ref="F58" location="'ХВС показатели (питьевая)'!A1" tooltip="Добавить запись" display="Добавить запись"/>
    <hyperlink ref="F87" location="'ХВС показатели (питьевая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3_1">
    <tabColor indexed="31"/>
    <pageSetUpPr fitToPage="1"/>
  </sheetPr>
  <dimension ref="C10:O42"/>
  <sheetViews>
    <sheetView showGridLines="0" tabSelected="1" workbookViewId="0" topLeftCell="H12">
      <selection activeCell="M31" sqref="M31"/>
    </sheetView>
  </sheetViews>
  <sheetFormatPr defaultColWidth="9.140625" defaultRowHeight="11.25"/>
  <cols>
    <col min="1" max="2" width="0" style="1" hidden="1" customWidth="1"/>
    <col min="3" max="3" width="3.00390625" style="1" customWidth="1"/>
    <col min="4" max="4" width="23.421875" style="1" customWidth="1"/>
    <col min="5" max="5" width="9.140625" style="1" customWidth="1"/>
    <col min="6" max="6" width="53.8515625" style="1" customWidth="1"/>
    <col min="7" max="7" width="30.421875" style="1" customWidth="1"/>
    <col min="8" max="8" width="21.8515625" style="1" customWidth="1"/>
    <col min="9" max="9" width="24.57421875" style="1" customWidth="1"/>
    <col min="10" max="10" width="21.8515625" style="1" customWidth="1"/>
    <col min="11" max="11" width="13.7109375" style="1" customWidth="1"/>
    <col min="12" max="13" width="21.8515625" style="1" customWidth="1"/>
    <col min="14" max="14" width="17.00390625" style="1" customWidth="1"/>
    <col min="15" max="15" width="3.00390625" style="1" customWidth="1"/>
    <col min="16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10" spans="4:11" ht="15.75" customHeight="1">
      <c r="D10" s="5" t="str">
        <f>codeTemplate</f>
        <v>Код шаблона: JKH.OPEN.INFO.TARIFF.HVS</v>
      </c>
      <c r="E10" s="5"/>
      <c r="F10" s="5"/>
      <c r="G10" s="3"/>
      <c r="H10" s="3"/>
      <c r="K10" s="75"/>
    </row>
    <row r="11" spans="4:12" ht="11.25">
      <c r="D11" s="6"/>
      <c r="E11" s="76"/>
      <c r="F11" s="77"/>
      <c r="G11" s="77"/>
      <c r="H11" s="77"/>
      <c r="I11" s="77"/>
      <c r="J11" s="77"/>
      <c r="K11" s="77"/>
      <c r="L11" s="77"/>
    </row>
    <row r="12" spans="3:15" ht="18.75" customHeight="1">
      <c r="C12" s="7"/>
      <c r="D12" s="78" t="s">
        <v>156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10"/>
    </row>
    <row r="13" spans="3:15" ht="19.5" customHeight="1">
      <c r="C13" s="7"/>
      <c r="D13" s="80" t="s">
        <v>2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10"/>
    </row>
    <row r="14" spans="3:15" ht="18.75" customHeight="1" thickBot="1">
      <c r="C14" s="7"/>
      <c r="D14" s="82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2013-2013 гг.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10"/>
    </row>
    <row r="15" spans="4:14" ht="11.25">
      <c r="D15" s="84"/>
      <c r="E15" s="85"/>
      <c r="F15" s="85"/>
      <c r="G15" s="85"/>
      <c r="H15" s="85"/>
      <c r="I15" s="85"/>
      <c r="J15" s="85"/>
      <c r="K15" s="85"/>
      <c r="L15" s="85"/>
      <c r="M15" s="85"/>
      <c r="N15" s="86"/>
    </row>
    <row r="16" spans="3:15" ht="11.25">
      <c r="C16" s="17"/>
      <c r="D16" s="87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21"/>
    </row>
    <row r="17" spans="3:15" ht="11.25">
      <c r="C17" s="17"/>
      <c r="D17" s="90"/>
      <c r="E17" s="85"/>
      <c r="F17" s="85"/>
      <c r="G17" s="85"/>
      <c r="H17" s="85"/>
      <c r="I17" s="85"/>
      <c r="J17" s="85"/>
      <c r="K17" s="85"/>
      <c r="L17" s="85"/>
      <c r="M17" s="85"/>
      <c r="N17" s="91"/>
      <c r="O17" s="21"/>
    </row>
    <row r="18" spans="3:15" ht="34.5" thickBot="1">
      <c r="C18" s="17"/>
      <c r="D18" s="90"/>
      <c r="E18" s="23" t="s">
        <v>3</v>
      </c>
      <c r="F18" s="23" t="s">
        <v>157</v>
      </c>
      <c r="G18" s="23" t="s">
        <v>158</v>
      </c>
      <c r="H18" s="23" t="s">
        <v>159</v>
      </c>
      <c r="I18" s="23" t="s">
        <v>160</v>
      </c>
      <c r="J18" s="23" t="s">
        <v>161</v>
      </c>
      <c r="K18" s="23" t="s">
        <v>162</v>
      </c>
      <c r="L18" s="23" t="s">
        <v>163</v>
      </c>
      <c r="M18" s="24" t="s">
        <v>164</v>
      </c>
      <c r="N18" s="91"/>
      <c r="O18" s="21"/>
    </row>
    <row r="19" spans="3:15" ht="18.75" customHeight="1">
      <c r="C19" s="17"/>
      <c r="D19" s="90"/>
      <c r="E19" s="26">
        <v>1</v>
      </c>
      <c r="F19" s="26">
        <v>2</v>
      </c>
      <c r="G19" s="26">
        <v>3</v>
      </c>
      <c r="H19" s="26">
        <v>4</v>
      </c>
      <c r="I19" s="26">
        <v>5</v>
      </c>
      <c r="J19" s="26">
        <v>6</v>
      </c>
      <c r="K19" s="26">
        <v>7</v>
      </c>
      <c r="L19" s="26">
        <v>8</v>
      </c>
      <c r="M19" s="26">
        <v>9</v>
      </c>
      <c r="N19" s="91"/>
      <c r="O19" s="21"/>
    </row>
    <row r="20" spans="3:15" ht="19.5" customHeight="1">
      <c r="C20" s="17"/>
      <c r="D20" s="92"/>
      <c r="E20" s="93">
        <v>1</v>
      </c>
      <c r="F20" s="94" t="s">
        <v>165</v>
      </c>
      <c r="G20" s="94"/>
      <c r="H20" s="94"/>
      <c r="I20" s="94"/>
      <c r="J20" s="94"/>
      <c r="K20" s="94"/>
      <c r="L20" s="95">
        <f>'[1]ХВС показатели (техническая)'!$H$49</f>
        <v>9636.539999999999</v>
      </c>
      <c r="M20" s="96"/>
      <c r="N20" s="91"/>
      <c r="O20" s="21"/>
    </row>
    <row r="21" spans="3:15" ht="19.5" customHeight="1">
      <c r="C21" s="17"/>
      <c r="D21" s="92"/>
      <c r="E21" s="97" t="s">
        <v>166</v>
      </c>
      <c r="F21" s="98" t="s">
        <v>167</v>
      </c>
      <c r="G21" s="98"/>
      <c r="H21" s="98"/>
      <c r="I21" s="98"/>
      <c r="J21" s="98"/>
      <c r="K21" s="99"/>
      <c r="L21" s="100"/>
      <c r="M21" s="101"/>
      <c r="N21" s="91"/>
      <c r="O21" s="21"/>
    </row>
    <row r="22" spans="3:15" ht="19.5" customHeight="1">
      <c r="C22" s="17"/>
      <c r="D22" s="92"/>
      <c r="E22" s="102" t="s">
        <v>168</v>
      </c>
      <c r="F22" s="103" t="s">
        <v>169</v>
      </c>
      <c r="G22" s="104" t="s">
        <v>170</v>
      </c>
      <c r="H22" s="105"/>
      <c r="I22" s="106"/>
      <c r="J22" s="107"/>
      <c r="K22" s="108"/>
      <c r="L22" s="109">
        <f>SUM(L23:L25)</f>
        <v>0</v>
      </c>
      <c r="M22" s="110" t="e">
        <f>nerr(L22/'[1]ХВС показатели (техническая)'!$H$49)*100</f>
        <v>#NAME?</v>
      </c>
      <c r="N22" s="111"/>
      <c r="O22" s="21"/>
    </row>
    <row r="23" spans="3:15" ht="19.5" customHeight="1">
      <c r="C23" s="17"/>
      <c r="D23" s="92"/>
      <c r="E23" s="112"/>
      <c r="F23" s="113"/>
      <c r="G23" s="103" t="s">
        <v>171</v>
      </c>
      <c r="H23" s="103" t="s">
        <v>172</v>
      </c>
      <c r="I23" s="114" t="s">
        <v>172</v>
      </c>
      <c r="J23" s="115">
        <v>0</v>
      </c>
      <c r="K23" s="116" t="s">
        <v>172</v>
      </c>
      <c r="L23" s="117">
        <v>0</v>
      </c>
      <c r="M23" s="118"/>
      <c r="N23" s="111"/>
      <c r="O23" s="21"/>
    </row>
    <row r="24" spans="3:15" ht="19.5" customHeight="1">
      <c r="C24" s="17"/>
      <c r="D24" s="92"/>
      <c r="E24" s="112"/>
      <c r="F24" s="113"/>
      <c r="G24" s="119"/>
      <c r="H24" s="119"/>
      <c r="I24" s="120" t="s">
        <v>88</v>
      </c>
      <c r="J24" s="121"/>
      <c r="K24" s="121"/>
      <c r="L24" s="122"/>
      <c r="M24" s="123"/>
      <c r="N24" s="124"/>
      <c r="O24" s="21"/>
    </row>
    <row r="25" spans="3:15" ht="19.5" customHeight="1">
      <c r="C25" s="17"/>
      <c r="D25" s="92"/>
      <c r="E25" s="112"/>
      <c r="F25" s="119"/>
      <c r="G25" s="120" t="s">
        <v>173</v>
      </c>
      <c r="H25" s="120"/>
      <c r="I25" s="121"/>
      <c r="J25" s="121"/>
      <c r="K25" s="121"/>
      <c r="L25" s="121"/>
      <c r="M25" s="125"/>
      <c r="N25" s="111"/>
      <c r="O25" s="21"/>
    </row>
    <row r="26" spans="3:15" ht="19.5" customHeight="1">
      <c r="C26" s="17"/>
      <c r="D26" s="92"/>
      <c r="E26" s="126"/>
      <c r="F26" s="127" t="s">
        <v>174</v>
      </c>
      <c r="G26" s="120"/>
      <c r="H26" s="120"/>
      <c r="I26" s="120"/>
      <c r="J26" s="121"/>
      <c r="K26" s="121"/>
      <c r="L26" s="128"/>
      <c r="M26" s="125"/>
      <c r="N26" s="124"/>
      <c r="O26" s="21"/>
    </row>
    <row r="27" spans="3:15" ht="19.5" customHeight="1">
      <c r="C27" s="17"/>
      <c r="D27" s="92"/>
      <c r="E27" s="93">
        <v>2</v>
      </c>
      <c r="F27" s="94" t="s">
        <v>175</v>
      </c>
      <c r="G27" s="94"/>
      <c r="H27" s="94"/>
      <c r="I27" s="94"/>
      <c r="J27" s="94"/>
      <c r="K27" s="94"/>
      <c r="L27" s="129">
        <f>'[1]ХВС показатели (техническая)'!$H$57</f>
        <v>205.36</v>
      </c>
      <c r="M27" s="118"/>
      <c r="N27" s="91"/>
      <c r="O27" s="21"/>
    </row>
    <row r="28" spans="3:15" ht="19.5" customHeight="1">
      <c r="C28" s="17"/>
      <c r="D28" s="92"/>
      <c r="E28" s="97" t="s">
        <v>176</v>
      </c>
      <c r="F28" s="130" t="s">
        <v>167</v>
      </c>
      <c r="G28" s="130"/>
      <c r="H28" s="130"/>
      <c r="I28" s="130"/>
      <c r="J28" s="130"/>
      <c r="K28" s="130"/>
      <c r="L28" s="100"/>
      <c r="M28" s="101"/>
      <c r="N28" s="91"/>
      <c r="O28" s="21"/>
    </row>
    <row r="29" spans="3:15" ht="19.5" customHeight="1">
      <c r="C29" s="17"/>
      <c r="D29" s="92"/>
      <c r="E29" s="131" t="s">
        <v>177</v>
      </c>
      <c r="F29" s="103" t="s">
        <v>169</v>
      </c>
      <c r="G29" s="104" t="s">
        <v>170</v>
      </c>
      <c r="H29" s="105"/>
      <c r="I29" s="106"/>
      <c r="J29" s="107"/>
      <c r="K29" s="108"/>
      <c r="L29" s="109">
        <f>SUM(L30:L32)</f>
        <v>0</v>
      </c>
      <c r="M29" s="110" t="e">
        <f>nerr(L29/'[1]ХВС показатели (техническая)'!$H$57)*100</f>
        <v>#NAME?</v>
      </c>
      <c r="N29" s="111"/>
      <c r="O29" s="21"/>
    </row>
    <row r="30" spans="3:15" ht="19.5" customHeight="1">
      <c r="C30" s="17"/>
      <c r="D30" s="92"/>
      <c r="E30" s="132"/>
      <c r="F30" s="113"/>
      <c r="G30" s="103" t="s">
        <v>171</v>
      </c>
      <c r="H30" s="103" t="s">
        <v>178</v>
      </c>
      <c r="I30" s="114" t="s">
        <v>178</v>
      </c>
      <c r="J30" s="115">
        <v>0</v>
      </c>
      <c r="K30" s="116" t="s">
        <v>172</v>
      </c>
      <c r="L30" s="117">
        <v>0</v>
      </c>
      <c r="M30" s="118"/>
      <c r="N30" s="111"/>
      <c r="O30" s="21"/>
    </row>
    <row r="31" spans="3:15" ht="19.5" customHeight="1">
      <c r="C31" s="17"/>
      <c r="D31" s="92"/>
      <c r="E31" s="132"/>
      <c r="F31" s="113"/>
      <c r="G31" s="119"/>
      <c r="H31" s="119"/>
      <c r="I31" s="120" t="s">
        <v>88</v>
      </c>
      <c r="J31" s="121"/>
      <c r="K31" s="121"/>
      <c r="L31" s="122"/>
      <c r="M31" s="123"/>
      <c r="N31" s="124"/>
      <c r="O31" s="21"/>
    </row>
    <row r="32" spans="3:15" ht="19.5" customHeight="1">
      <c r="C32" s="17"/>
      <c r="D32" s="92"/>
      <c r="E32" s="133"/>
      <c r="F32" s="119"/>
      <c r="G32" s="120" t="s">
        <v>173</v>
      </c>
      <c r="H32" s="120"/>
      <c r="I32" s="121"/>
      <c r="J32" s="121"/>
      <c r="K32" s="121"/>
      <c r="L32" s="121"/>
      <c r="M32" s="125"/>
      <c r="N32" s="111"/>
      <c r="O32" s="21"/>
    </row>
    <row r="33" spans="3:15" ht="19.5" customHeight="1" thickBot="1">
      <c r="C33" s="17"/>
      <c r="D33" s="134"/>
      <c r="E33" s="135"/>
      <c r="F33" s="136" t="s">
        <v>174</v>
      </c>
      <c r="G33" s="137"/>
      <c r="H33" s="137"/>
      <c r="I33" s="137"/>
      <c r="J33" s="138"/>
      <c r="K33" s="138"/>
      <c r="L33" s="139"/>
      <c r="M33" s="140"/>
      <c r="N33" s="124"/>
      <c r="O33" s="21"/>
    </row>
    <row r="34" spans="3:15" ht="11.25">
      <c r="C34" s="17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24"/>
      <c r="O34" s="21"/>
    </row>
    <row r="35" spans="3:15" ht="11.25" customHeight="1">
      <c r="C35" s="17"/>
      <c r="D35" s="141"/>
      <c r="E35" s="63" t="s">
        <v>151</v>
      </c>
      <c r="F35" s="64" t="s">
        <v>152</v>
      </c>
      <c r="G35" s="143"/>
      <c r="H35" s="143"/>
      <c r="I35" s="143"/>
      <c r="J35" s="143"/>
      <c r="K35" s="143"/>
      <c r="L35" s="143"/>
      <c r="M35" s="143"/>
      <c r="N35" s="144"/>
      <c r="O35" s="21"/>
    </row>
    <row r="36" spans="3:15" ht="12" thickBot="1">
      <c r="C36" s="17"/>
      <c r="D36" s="145"/>
      <c r="E36" s="146"/>
      <c r="F36" s="146"/>
      <c r="G36" s="146"/>
      <c r="H36" s="146"/>
      <c r="I36" s="146"/>
      <c r="J36" s="146"/>
      <c r="K36" s="146"/>
      <c r="L36" s="146"/>
      <c r="M36" s="146"/>
      <c r="N36" s="147"/>
      <c r="O36" s="21"/>
    </row>
    <row r="37" spans="4:14" ht="11.25"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9"/>
    </row>
    <row r="38" spans="4:14" ht="11.25"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9"/>
    </row>
    <row r="39" spans="4:14" ht="11.25"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9"/>
    </row>
    <row r="40" spans="4:14" ht="11.25">
      <c r="D40" s="148"/>
      <c r="E40" s="148"/>
      <c r="F40" s="150"/>
      <c r="G40" s="148"/>
      <c r="H40" s="148"/>
      <c r="I40" s="148"/>
      <c r="J40" s="148"/>
      <c r="K40" s="148"/>
      <c r="L40" s="148"/>
      <c r="M40" s="148"/>
      <c r="N40" s="149"/>
    </row>
    <row r="41" spans="4:14" ht="11.25">
      <c r="D41" s="148"/>
      <c r="E41" s="148"/>
      <c r="F41" s="151"/>
      <c r="G41" s="148"/>
      <c r="H41" s="148"/>
      <c r="I41" s="148"/>
      <c r="J41" s="148"/>
      <c r="K41" s="148"/>
      <c r="L41" s="148"/>
      <c r="M41" s="148"/>
      <c r="N41" s="149"/>
    </row>
    <row r="42" spans="4:14" ht="11.25">
      <c r="D42" s="148"/>
      <c r="E42" s="148"/>
      <c r="F42" s="151"/>
      <c r="G42" s="148"/>
      <c r="H42" s="148"/>
      <c r="I42" s="148"/>
      <c r="J42" s="148"/>
      <c r="K42" s="148"/>
      <c r="L42" s="148"/>
      <c r="M42" s="148"/>
      <c r="N42" s="149"/>
    </row>
  </sheetData>
  <sheetProtection password="FA9C" sheet="1" objects="1" scenarios="1" formatColumns="0" formatRows="0"/>
  <mergeCells count="16">
    <mergeCell ref="D12:N12"/>
    <mergeCell ref="F28:K28"/>
    <mergeCell ref="F21:K21"/>
    <mergeCell ref="D10:F10"/>
    <mergeCell ref="D13:N13"/>
    <mergeCell ref="D14:N14"/>
    <mergeCell ref="F20:K20"/>
    <mergeCell ref="E29:E32"/>
    <mergeCell ref="F29:F32"/>
    <mergeCell ref="H23:H24"/>
    <mergeCell ref="G23:G24"/>
    <mergeCell ref="G30:G31"/>
    <mergeCell ref="H30:H31"/>
    <mergeCell ref="E22:E25"/>
    <mergeCell ref="F27:K27"/>
    <mergeCell ref="F22:F25"/>
  </mergeCells>
  <dataValidations count="3">
    <dataValidation type="list" allowBlank="1" showInputMessage="1" showErrorMessage="1" prompt="Выберите значение из списка" errorTitle="Внимание" error="Выберите значение из списка" sqref="G23 G30">
      <formula1>method_of_acquisition</formula1>
    </dataValidation>
    <dataValidation type="textLength" operator="lessThanOrEqual" allowBlank="1" showInputMessage="1" showErrorMessage="1" errorTitle="Ошибка" error="Допускается ввод не более 900 символов!" sqref="K29:K30 F22 H30:I30 H23:I23 K22:K23 F29">
      <formula1>900</formula1>
    </dataValidation>
    <dataValidation type="decimal" allowBlank="1" showErrorMessage="1" errorTitle="Ошибка" error="Допускается ввод только неотрицательных чисел!" sqref="J29:J30 L30 J22:J23 L23">
      <formula1>0</formula1>
      <formula2>9.99999999999999E+23</formula2>
    </dataValidation>
  </dataValidations>
  <hyperlinks>
    <hyperlink ref="G25" location="'ХВС показатели (2)(техническая)'!A1" tooltip="Добавить способ" display="Добавить запись"/>
    <hyperlink ref="I24" location="'ХВС показатели (2)(техническая)'!A1" tooltip="Добавить запись" display="Добавить запись"/>
    <hyperlink ref="F26" location="'ХВС показатели (2)(техническая)'!A1" tooltip="Добавить поставщика" display="Добавить запись"/>
    <hyperlink ref="F33" location="'ХВС показатели (2)(техническая)'!A1" tooltip="Добавить поставщика" display="Добавить запись"/>
    <hyperlink ref="G32" location="'ХВС показатели (2)(техническая)'!A1" tooltip="Добавить способ" display="Добавить запись"/>
    <hyperlink ref="I31" location="'ХВС показатели (2)(техническая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Main02_1">
    <tabColor indexed="31"/>
    <pageSetUpPr fitToPage="1"/>
  </sheetPr>
  <dimension ref="C1:J94"/>
  <sheetViews>
    <sheetView showGridLines="0" workbookViewId="0" topLeftCell="F9">
      <selection activeCell="D12" sqref="D12:I12"/>
    </sheetView>
  </sheetViews>
  <sheetFormatPr defaultColWidth="9.140625" defaultRowHeight="11.25"/>
  <cols>
    <col min="1" max="2" width="0" style="1" hidden="1" customWidth="1"/>
    <col min="3" max="3" width="3.00390625" style="1" customWidth="1"/>
    <col min="4" max="4" width="18.28125" style="1" customWidth="1"/>
    <col min="5" max="5" width="9.00390625" style="1" bestFit="1" customWidth="1"/>
    <col min="6" max="6" width="95.00390625" style="1" customWidth="1"/>
    <col min="7" max="7" width="13.7109375" style="1" customWidth="1"/>
    <col min="8" max="8" width="29.28125" style="1" customWidth="1"/>
    <col min="9" max="16384" width="9.140625" style="1" customWidth="1"/>
  </cols>
  <sheetData>
    <row r="1" ht="11.25" hidden="1">
      <c r="H1" s="2" t="s">
        <v>0</v>
      </c>
    </row>
    <row r="2" ht="11.25" hidden="1"/>
    <row r="3" ht="11.25" hidden="1"/>
    <row r="4" ht="11.25" hidden="1"/>
    <row r="5" ht="11.25" hidden="1"/>
    <row r="6" ht="11.25" hidden="1"/>
    <row r="7" ht="11.25" hidden="1"/>
    <row r="8" spans="4:8" ht="11.25" hidden="1">
      <c r="D8" s="3"/>
      <c r="E8" s="3"/>
      <c r="F8" s="3"/>
      <c r="G8" s="3"/>
      <c r="H8" s="3"/>
    </row>
    <row r="9" spans="4:8" ht="15.75" customHeight="1">
      <c r="D9" s="4"/>
      <c r="E9" s="4"/>
      <c r="F9" s="3"/>
      <c r="G9" s="3"/>
      <c r="H9" s="3"/>
    </row>
    <row r="10" spans="4:8" ht="15.75" customHeight="1">
      <c r="D10" s="5" t="str">
        <f>codeTemplate</f>
        <v>Код шаблона: JKH.OPEN.INFO.TARIFF.HVS</v>
      </c>
      <c r="E10" s="5"/>
      <c r="F10" s="5"/>
      <c r="G10" s="3"/>
      <c r="H10" s="3"/>
    </row>
    <row r="11" spans="4:8" ht="11.25">
      <c r="D11" s="6"/>
      <c r="E11" s="4"/>
      <c r="F11" s="3"/>
      <c r="G11" s="3"/>
      <c r="H11" s="3"/>
    </row>
    <row r="12" spans="3:10" ht="36" customHeight="1">
      <c r="C12" s="7"/>
      <c r="D12" s="8" t="s">
        <v>1</v>
      </c>
      <c r="E12" s="9"/>
      <c r="F12" s="9"/>
      <c r="G12" s="9"/>
      <c r="H12" s="9"/>
      <c r="I12" s="9"/>
      <c r="J12" s="10"/>
    </row>
    <row r="13" spans="3:10" ht="19.5" customHeight="1">
      <c r="C13" s="7"/>
      <c r="D13" s="11" t="s">
        <v>2</v>
      </c>
      <c r="E13" s="12"/>
      <c r="F13" s="12"/>
      <c r="G13" s="12"/>
      <c r="H13" s="12"/>
      <c r="I13" s="12"/>
      <c r="J13" s="10"/>
    </row>
    <row r="14" spans="3:10" ht="18.75" customHeight="1" thickBot="1">
      <c r="C14" s="7"/>
      <c r="D14" s="13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2013-2013 гг.</v>
      </c>
      <c r="E14" s="14"/>
      <c r="F14" s="14"/>
      <c r="G14" s="14"/>
      <c r="H14" s="14"/>
      <c r="I14" s="14"/>
      <c r="J14" s="10"/>
    </row>
    <row r="15" spans="4:8" ht="11.25">
      <c r="D15" s="15"/>
      <c r="E15" s="16"/>
      <c r="F15" s="16"/>
      <c r="G15" s="16"/>
      <c r="H15" s="16"/>
    </row>
    <row r="16" spans="3:10" ht="11.25">
      <c r="C16" s="17"/>
      <c r="D16" s="18"/>
      <c r="E16" s="19"/>
      <c r="F16" s="19"/>
      <c r="G16" s="19"/>
      <c r="H16" s="19"/>
      <c r="I16" s="20"/>
      <c r="J16" s="21"/>
    </row>
    <row r="17" spans="3:10" ht="23.25" thickBot="1">
      <c r="C17" s="17"/>
      <c r="D17" s="22"/>
      <c r="E17" s="23" t="s">
        <v>3</v>
      </c>
      <c r="F17" s="23" t="s">
        <v>4</v>
      </c>
      <c r="G17" s="23" t="s">
        <v>5</v>
      </c>
      <c r="H17" s="24" t="s">
        <v>6</v>
      </c>
      <c r="I17" s="25"/>
      <c r="J17" s="21"/>
    </row>
    <row r="18" spans="3:10" ht="11.25">
      <c r="C18" s="17"/>
      <c r="D18" s="22"/>
      <c r="E18" s="26">
        <v>1</v>
      </c>
      <c r="F18" s="26">
        <f>E18+1</f>
        <v>2</v>
      </c>
      <c r="G18" s="26">
        <f>F18+1</f>
        <v>3</v>
      </c>
      <c r="H18" s="26">
        <f>G18+1</f>
        <v>4</v>
      </c>
      <c r="I18" s="25"/>
      <c r="J18" s="21"/>
    </row>
    <row r="19" spans="3:10" ht="30.75" customHeight="1">
      <c r="C19" s="17"/>
      <c r="D19" s="22"/>
      <c r="E19" s="27" t="s">
        <v>7</v>
      </c>
      <c r="F19" s="28" t="s">
        <v>8</v>
      </c>
      <c r="G19" s="29" t="s">
        <v>9</v>
      </c>
      <c r="H19" s="30" t="str">
        <f>IF(activity="","",activity)</f>
        <v>Водоснабжение (подъем, очистка, транспортировка)</v>
      </c>
      <c r="I19" s="25"/>
      <c r="J19" s="21"/>
    </row>
    <row r="20" spans="3:10" ht="19.5" customHeight="1">
      <c r="C20" s="17"/>
      <c r="D20" s="22"/>
      <c r="E20" s="27" t="s">
        <v>10</v>
      </c>
      <c r="F20" s="28" t="s">
        <v>11</v>
      </c>
      <c r="G20" s="29" t="s">
        <v>12</v>
      </c>
      <c r="H20" s="31">
        <f>41237.45+43737.9</f>
        <v>84975.35</v>
      </c>
      <c r="I20" s="25"/>
      <c r="J20" s="21"/>
    </row>
    <row r="21" spans="3:10" ht="22.5">
      <c r="C21" s="17"/>
      <c r="D21" s="22"/>
      <c r="E21" s="27">
        <v>3</v>
      </c>
      <c r="F21" s="28" t="s">
        <v>13</v>
      </c>
      <c r="G21" s="29" t="s">
        <v>12</v>
      </c>
      <c r="H21" s="32">
        <f>SUM(H22,H26,H29,H39:H43,H46,H49,H52,H57:H58)</f>
        <v>84975.34999999999</v>
      </c>
      <c r="I21" s="25"/>
      <c r="J21" s="21"/>
    </row>
    <row r="22" spans="3:10" ht="19.5" customHeight="1">
      <c r="C22" s="17"/>
      <c r="D22" s="22"/>
      <c r="E22" s="27" t="s">
        <v>14</v>
      </c>
      <c r="F22" s="33" t="s">
        <v>15</v>
      </c>
      <c r="G22" s="29" t="s">
        <v>12</v>
      </c>
      <c r="H22" s="31">
        <v>28809.6</v>
      </c>
      <c r="I22" s="25"/>
      <c r="J22" s="21"/>
    </row>
    <row r="23" spans="3:10" ht="19.5" customHeight="1">
      <c r="C23" s="17"/>
      <c r="D23" s="22"/>
      <c r="E23" s="27" t="s">
        <v>16</v>
      </c>
      <c r="F23" s="34" t="s">
        <v>17</v>
      </c>
      <c r="G23" s="29" t="s">
        <v>12</v>
      </c>
      <c r="H23" s="31">
        <v>0</v>
      </c>
      <c r="I23" s="25"/>
      <c r="J23" s="21"/>
    </row>
    <row r="24" spans="3:10" ht="19.5" customHeight="1">
      <c r="C24" s="17"/>
      <c r="D24" s="22"/>
      <c r="E24" s="27" t="s">
        <v>18</v>
      </c>
      <c r="F24" s="34" t="s">
        <v>19</v>
      </c>
      <c r="G24" s="29" t="s">
        <v>12</v>
      </c>
      <c r="H24" s="31">
        <f>H22</f>
        <v>28809.6</v>
      </c>
      <c r="I24" s="25"/>
      <c r="J24" s="21"/>
    </row>
    <row r="25" spans="3:10" ht="19.5" customHeight="1">
      <c r="C25" s="17"/>
      <c r="D25" s="22"/>
      <c r="E25" s="27" t="s">
        <v>20</v>
      </c>
      <c r="F25" s="34" t="s">
        <v>21</v>
      </c>
      <c r="G25" s="29" t="s">
        <v>12</v>
      </c>
      <c r="H25" s="31">
        <v>0</v>
      </c>
      <c r="I25" s="25"/>
      <c r="J25" s="21"/>
    </row>
    <row r="26" spans="3:10" ht="22.5">
      <c r="C26" s="17"/>
      <c r="D26" s="22"/>
      <c r="E26" s="27" t="s">
        <v>22</v>
      </c>
      <c r="F26" s="33" t="s">
        <v>23</v>
      </c>
      <c r="G26" s="29" t="s">
        <v>12</v>
      </c>
      <c r="H26" s="31">
        <f>4783.04+28346.33</f>
        <v>33129.37</v>
      </c>
      <c r="I26" s="25"/>
      <c r="J26" s="21"/>
    </row>
    <row r="27" spans="3:10" ht="19.5" customHeight="1">
      <c r="C27" s="17"/>
      <c r="D27" s="22"/>
      <c r="E27" s="27" t="s">
        <v>24</v>
      </c>
      <c r="F27" s="34" t="s">
        <v>25</v>
      </c>
      <c r="G27" s="29" t="s">
        <v>26</v>
      </c>
      <c r="H27" s="32" t="e">
        <f>nerr(H26/H28)</f>
        <v>#NAME?</v>
      </c>
      <c r="I27" s="25"/>
      <c r="J27" s="21"/>
    </row>
    <row r="28" spans="3:10" ht="19.5" customHeight="1">
      <c r="C28" s="17"/>
      <c r="D28" s="22"/>
      <c r="E28" s="27" t="s">
        <v>27</v>
      </c>
      <c r="F28" s="34" t="s">
        <v>28</v>
      </c>
      <c r="G28" s="29" t="s">
        <v>29</v>
      </c>
      <c r="H28" s="35">
        <v>8746.567</v>
      </c>
      <c r="I28" s="25"/>
      <c r="J28" s="21"/>
    </row>
    <row r="29" spans="3:10" ht="19.5" customHeight="1">
      <c r="C29" s="17"/>
      <c r="D29" s="22"/>
      <c r="E29" s="27" t="s">
        <v>30</v>
      </c>
      <c r="F29" s="36" t="s">
        <v>31</v>
      </c>
      <c r="G29" s="29" t="s">
        <v>12</v>
      </c>
      <c r="H29" s="31">
        <v>0</v>
      </c>
      <c r="I29" s="25"/>
      <c r="J29" s="21"/>
    </row>
    <row r="30" spans="3:10" ht="19.5" customHeight="1">
      <c r="C30" s="17"/>
      <c r="D30" s="22"/>
      <c r="E30" s="27" t="s">
        <v>32</v>
      </c>
      <c r="F30" s="37" t="s">
        <v>33</v>
      </c>
      <c r="G30" s="29" t="s">
        <v>34</v>
      </c>
      <c r="H30" s="38">
        <f>SUM(H31:H38)</f>
        <v>0</v>
      </c>
      <c r="I30" s="25"/>
      <c r="J30" s="21"/>
    </row>
    <row r="31" spans="3:10" ht="19.5" customHeight="1">
      <c r="C31" s="17"/>
      <c r="D31" s="22"/>
      <c r="E31" s="27" t="s">
        <v>35</v>
      </c>
      <c r="F31" s="39" t="s">
        <v>36</v>
      </c>
      <c r="G31" s="29" t="s">
        <v>34</v>
      </c>
      <c r="H31" s="35">
        <v>0</v>
      </c>
      <c r="I31" s="25"/>
      <c r="J31" s="21"/>
    </row>
    <row r="32" spans="3:10" ht="19.5" customHeight="1">
      <c r="C32" s="17"/>
      <c r="D32" s="22"/>
      <c r="E32" s="27" t="s">
        <v>37</v>
      </c>
      <c r="F32" s="39" t="s">
        <v>38</v>
      </c>
      <c r="G32" s="29" t="s">
        <v>34</v>
      </c>
      <c r="H32" s="35">
        <v>0</v>
      </c>
      <c r="I32" s="25"/>
      <c r="J32" s="21"/>
    </row>
    <row r="33" spans="3:10" ht="19.5" customHeight="1">
      <c r="C33" s="17"/>
      <c r="D33" s="22"/>
      <c r="E33" s="27" t="s">
        <v>39</v>
      </c>
      <c r="F33" s="39" t="s">
        <v>40</v>
      </c>
      <c r="G33" s="29" t="s">
        <v>34</v>
      </c>
      <c r="H33" s="35">
        <v>0</v>
      </c>
      <c r="I33" s="25"/>
      <c r="J33" s="21"/>
    </row>
    <row r="34" spans="3:10" ht="19.5" customHeight="1">
      <c r="C34" s="17"/>
      <c r="D34" s="22"/>
      <c r="E34" s="27" t="s">
        <v>41</v>
      </c>
      <c r="F34" s="39" t="s">
        <v>42</v>
      </c>
      <c r="G34" s="29" t="s">
        <v>34</v>
      </c>
      <c r="H34" s="35">
        <v>0</v>
      </c>
      <c r="I34" s="25"/>
      <c r="J34" s="21"/>
    </row>
    <row r="35" spans="3:10" ht="19.5" customHeight="1">
      <c r="C35" s="17"/>
      <c r="D35" s="22"/>
      <c r="E35" s="27" t="s">
        <v>43</v>
      </c>
      <c r="F35" s="39" t="s">
        <v>44</v>
      </c>
      <c r="G35" s="29" t="s">
        <v>34</v>
      </c>
      <c r="H35" s="35">
        <v>0</v>
      </c>
      <c r="I35" s="25"/>
      <c r="J35" s="21"/>
    </row>
    <row r="36" spans="3:10" ht="19.5" customHeight="1">
      <c r="C36" s="17"/>
      <c r="D36" s="22"/>
      <c r="E36" s="27" t="s">
        <v>45</v>
      </c>
      <c r="F36" s="40" t="s">
        <v>46</v>
      </c>
      <c r="G36" s="29" t="s">
        <v>34</v>
      </c>
      <c r="H36" s="35">
        <v>0</v>
      </c>
      <c r="I36" s="25"/>
      <c r="J36" s="21"/>
    </row>
    <row r="37" spans="3:10" ht="19.5" customHeight="1">
      <c r="C37" s="17"/>
      <c r="D37" s="22"/>
      <c r="E37" s="27" t="s">
        <v>47</v>
      </c>
      <c r="F37" s="39" t="s">
        <v>48</v>
      </c>
      <c r="G37" s="29" t="s">
        <v>34</v>
      </c>
      <c r="H37" s="35">
        <v>0</v>
      </c>
      <c r="I37" s="25"/>
      <c r="J37" s="21"/>
    </row>
    <row r="38" spans="3:10" ht="19.5" customHeight="1">
      <c r="C38" s="17"/>
      <c r="D38" s="22"/>
      <c r="E38" s="27" t="s">
        <v>49</v>
      </c>
      <c r="F38" s="39" t="s">
        <v>50</v>
      </c>
      <c r="G38" s="29" t="s">
        <v>34</v>
      </c>
      <c r="H38" s="35">
        <v>0</v>
      </c>
      <c r="I38" s="25"/>
      <c r="J38" s="21"/>
    </row>
    <row r="39" spans="3:10" ht="19.5" customHeight="1">
      <c r="C39" s="17"/>
      <c r="D39" s="22"/>
      <c r="E39" s="27" t="s">
        <v>51</v>
      </c>
      <c r="F39" s="33" t="s">
        <v>52</v>
      </c>
      <c r="G39" s="29" t="s">
        <v>12</v>
      </c>
      <c r="H39" s="31">
        <f>1899.29+1627.96</f>
        <v>3527.25</v>
      </c>
      <c r="I39" s="25"/>
      <c r="J39" s="21"/>
    </row>
    <row r="40" spans="3:10" ht="19.5" customHeight="1">
      <c r="C40" s="17"/>
      <c r="D40" s="22"/>
      <c r="E40" s="27" t="s">
        <v>53</v>
      </c>
      <c r="F40" s="33" t="s">
        <v>54</v>
      </c>
      <c r="G40" s="29" t="s">
        <v>12</v>
      </c>
      <c r="H40" s="31">
        <f>569.79+488.39</f>
        <v>1058.1799999999998</v>
      </c>
      <c r="I40" s="25"/>
      <c r="J40" s="21"/>
    </row>
    <row r="41" spans="3:10" ht="19.5" customHeight="1">
      <c r="C41" s="17"/>
      <c r="D41" s="22"/>
      <c r="E41" s="27" t="s">
        <v>55</v>
      </c>
      <c r="F41" s="33" t="s">
        <v>56</v>
      </c>
      <c r="G41" s="29" t="s">
        <v>12</v>
      </c>
      <c r="H41" s="31">
        <f>780.9+2146.1</f>
        <v>2927</v>
      </c>
      <c r="I41" s="25"/>
      <c r="J41" s="21"/>
    </row>
    <row r="42" spans="3:10" ht="19.5" customHeight="1">
      <c r="C42" s="17"/>
      <c r="D42" s="22"/>
      <c r="E42" s="27" t="s">
        <v>57</v>
      </c>
      <c r="F42" s="33" t="s">
        <v>58</v>
      </c>
      <c r="G42" s="29" t="s">
        <v>12</v>
      </c>
      <c r="H42" s="31">
        <v>0</v>
      </c>
      <c r="I42" s="25"/>
      <c r="J42" s="21"/>
    </row>
    <row r="43" spans="3:10" ht="19.5" customHeight="1">
      <c r="C43" s="17"/>
      <c r="D43" s="22"/>
      <c r="E43" s="27" t="s">
        <v>59</v>
      </c>
      <c r="F43" s="33" t="s">
        <v>60</v>
      </c>
      <c r="G43" s="29" t="s">
        <v>12</v>
      </c>
      <c r="H43" s="31">
        <v>0</v>
      </c>
      <c r="I43" s="25"/>
      <c r="J43" s="21"/>
    </row>
    <row r="44" spans="3:10" ht="19.5" customHeight="1">
      <c r="C44" s="17"/>
      <c r="D44" s="22"/>
      <c r="E44" s="27" t="s">
        <v>61</v>
      </c>
      <c r="F44" s="34" t="s">
        <v>62</v>
      </c>
      <c r="G44" s="29" t="s">
        <v>12</v>
      </c>
      <c r="H44" s="31">
        <v>0</v>
      </c>
      <c r="I44" s="25"/>
      <c r="J44" s="21"/>
    </row>
    <row r="45" spans="3:10" ht="19.5" customHeight="1">
      <c r="C45" s="17"/>
      <c r="D45" s="22"/>
      <c r="E45" s="27" t="s">
        <v>63</v>
      </c>
      <c r="F45" s="34" t="s">
        <v>64</v>
      </c>
      <c r="G45" s="29" t="s">
        <v>12</v>
      </c>
      <c r="H45" s="31">
        <v>0</v>
      </c>
      <c r="I45" s="25"/>
      <c r="J45" s="21"/>
    </row>
    <row r="46" spans="3:10" ht="19.5" customHeight="1">
      <c r="C46" s="17"/>
      <c r="D46" s="22"/>
      <c r="E46" s="27" t="s">
        <v>65</v>
      </c>
      <c r="F46" s="33" t="s">
        <v>66</v>
      </c>
      <c r="G46" s="29" t="s">
        <v>12</v>
      </c>
      <c r="H46" s="31">
        <f>1271.83+4410.22</f>
        <v>5682.05</v>
      </c>
      <c r="I46" s="25"/>
      <c r="J46" s="21"/>
    </row>
    <row r="47" spans="3:10" ht="19.5" customHeight="1">
      <c r="C47" s="17"/>
      <c r="D47" s="22"/>
      <c r="E47" s="27" t="s">
        <v>67</v>
      </c>
      <c r="F47" s="34" t="s">
        <v>62</v>
      </c>
      <c r="G47" s="29" t="s">
        <v>12</v>
      </c>
      <c r="H47" s="31">
        <v>0</v>
      </c>
      <c r="I47" s="25"/>
      <c r="J47" s="21"/>
    </row>
    <row r="48" spans="3:10" ht="19.5" customHeight="1">
      <c r="C48" s="17"/>
      <c r="D48" s="22"/>
      <c r="E48" s="27" t="s">
        <v>68</v>
      </c>
      <c r="F48" s="34" t="s">
        <v>64</v>
      </c>
      <c r="G48" s="29" t="s">
        <v>12</v>
      </c>
      <c r="H48" s="31">
        <v>0</v>
      </c>
      <c r="I48" s="25"/>
      <c r="J48" s="21"/>
    </row>
    <row r="49" spans="3:10" ht="19.5" customHeight="1">
      <c r="C49" s="17"/>
      <c r="D49" s="22"/>
      <c r="E49" s="27" t="s">
        <v>69</v>
      </c>
      <c r="F49" s="36" t="s">
        <v>70</v>
      </c>
      <c r="G49" s="29" t="s">
        <v>12</v>
      </c>
      <c r="H49" s="31">
        <f>2267.65+5145.58+649.99+1573.32</f>
        <v>9636.539999999999</v>
      </c>
      <c r="I49" s="25"/>
      <c r="J49" s="21"/>
    </row>
    <row r="50" spans="3:10" ht="19.5" customHeight="1">
      <c r="C50" s="17"/>
      <c r="D50" s="22"/>
      <c r="E50" s="27" t="s">
        <v>71</v>
      </c>
      <c r="F50" s="37" t="s">
        <v>72</v>
      </c>
      <c r="G50" s="29" t="s">
        <v>12</v>
      </c>
      <c r="H50" s="31">
        <v>2223.31</v>
      </c>
      <c r="I50" s="25"/>
      <c r="J50" s="21"/>
    </row>
    <row r="51" spans="3:10" ht="19.5" customHeight="1">
      <c r="C51" s="17"/>
      <c r="D51" s="22"/>
      <c r="E51" s="27" t="s">
        <v>73</v>
      </c>
      <c r="F51" s="37" t="s">
        <v>74</v>
      </c>
      <c r="G51" s="29" t="s">
        <v>12</v>
      </c>
      <c r="H51" s="31">
        <f>H49-H50</f>
        <v>7413.23</v>
      </c>
      <c r="I51" s="25"/>
      <c r="J51" s="21"/>
    </row>
    <row r="52" spans="3:10" ht="19.5" customHeight="1">
      <c r="C52" s="17"/>
      <c r="D52" s="22"/>
      <c r="E52" s="41" t="s">
        <v>75</v>
      </c>
      <c r="F52" s="36" t="s">
        <v>76</v>
      </c>
      <c r="G52" s="29" t="s">
        <v>12</v>
      </c>
      <c r="H52" s="31">
        <v>0</v>
      </c>
      <c r="I52" s="25"/>
      <c r="J52" s="21"/>
    </row>
    <row r="53" spans="3:10" ht="19.5" customHeight="1">
      <c r="C53" s="17"/>
      <c r="D53" s="22"/>
      <c r="E53" s="41" t="s">
        <v>77</v>
      </c>
      <c r="F53" s="37" t="s">
        <v>78</v>
      </c>
      <c r="G53" s="29" t="s">
        <v>12</v>
      </c>
      <c r="H53" s="31">
        <v>0</v>
      </c>
      <c r="I53" s="25"/>
      <c r="J53" s="21"/>
    </row>
    <row r="54" spans="3:10" ht="22.5">
      <c r="C54" s="17"/>
      <c r="D54" s="22"/>
      <c r="E54" s="41" t="s">
        <v>79</v>
      </c>
      <c r="F54" s="37" t="s">
        <v>80</v>
      </c>
      <c r="G54" s="29" t="s">
        <v>12</v>
      </c>
      <c r="H54" s="31">
        <v>0</v>
      </c>
      <c r="I54" s="25"/>
      <c r="J54" s="21"/>
    </row>
    <row r="55" spans="3:10" ht="19.5" customHeight="1">
      <c r="C55" s="17"/>
      <c r="D55" s="22"/>
      <c r="E55" s="41" t="s">
        <v>81</v>
      </c>
      <c r="F55" s="34" t="s">
        <v>82</v>
      </c>
      <c r="G55" s="29" t="s">
        <v>83</v>
      </c>
      <c r="H55" s="31">
        <v>0</v>
      </c>
      <c r="I55" s="25"/>
      <c r="J55" s="21"/>
    </row>
    <row r="56" spans="3:10" ht="19.5" customHeight="1">
      <c r="C56" s="17"/>
      <c r="D56" s="22"/>
      <c r="E56" s="41" t="s">
        <v>84</v>
      </c>
      <c r="F56" s="34" t="s">
        <v>85</v>
      </c>
      <c r="G56" s="29" t="s">
        <v>12</v>
      </c>
      <c r="H56" s="31">
        <v>0</v>
      </c>
      <c r="I56" s="25"/>
      <c r="J56" s="21"/>
    </row>
    <row r="57" spans="3:10" ht="22.5">
      <c r="C57" s="17"/>
      <c r="D57" s="22"/>
      <c r="E57" s="41" t="s">
        <v>86</v>
      </c>
      <c r="F57" s="33" t="s">
        <v>87</v>
      </c>
      <c r="G57" s="29" t="s">
        <v>12</v>
      </c>
      <c r="H57" s="31">
        <v>205.36</v>
      </c>
      <c r="I57" s="25"/>
      <c r="J57" s="21"/>
    </row>
    <row r="58" spans="3:10" ht="19.5" customHeight="1">
      <c r="C58" s="17"/>
      <c r="D58" s="22"/>
      <c r="E58" s="42"/>
      <c r="F58" s="43" t="s">
        <v>88</v>
      </c>
      <c r="G58" s="44"/>
      <c r="H58" s="45"/>
      <c r="I58" s="25"/>
      <c r="J58" s="21"/>
    </row>
    <row r="59" spans="3:10" ht="19.5" customHeight="1">
      <c r="C59" s="17"/>
      <c r="D59" s="22"/>
      <c r="E59" s="27" t="s">
        <v>89</v>
      </c>
      <c r="F59" s="28" t="s">
        <v>90</v>
      </c>
      <c r="G59" s="29" t="s">
        <v>12</v>
      </c>
      <c r="H59" s="31">
        <f>H20-H21</f>
        <v>0</v>
      </c>
      <c r="I59" s="25"/>
      <c r="J59" s="21"/>
    </row>
    <row r="60" spans="3:10" ht="19.5" customHeight="1">
      <c r="C60" s="17"/>
      <c r="D60" s="22"/>
      <c r="E60" s="27" t="s">
        <v>91</v>
      </c>
      <c r="F60" s="28" t="s">
        <v>92</v>
      </c>
      <c r="G60" s="29" t="s">
        <v>12</v>
      </c>
      <c r="H60" s="31">
        <v>0</v>
      </c>
      <c r="I60" s="25"/>
      <c r="J60" s="21"/>
    </row>
    <row r="61" spans="3:10" ht="22.5">
      <c r="C61" s="17"/>
      <c r="D61" s="22"/>
      <c r="E61" s="27" t="s">
        <v>93</v>
      </c>
      <c r="F61" s="33" t="s">
        <v>94</v>
      </c>
      <c r="G61" s="29" t="s">
        <v>12</v>
      </c>
      <c r="H61" s="31">
        <v>0</v>
      </c>
      <c r="I61" s="25"/>
      <c r="J61" s="21"/>
    </row>
    <row r="62" spans="3:10" ht="19.5" customHeight="1">
      <c r="C62" s="17"/>
      <c r="D62" s="22"/>
      <c r="E62" s="27" t="s">
        <v>95</v>
      </c>
      <c r="F62" s="28" t="s">
        <v>96</v>
      </c>
      <c r="G62" s="29" t="s">
        <v>97</v>
      </c>
      <c r="H62" s="38">
        <f>SUM(H63:H64)</f>
        <v>0</v>
      </c>
      <c r="I62" s="25"/>
      <c r="J62" s="21"/>
    </row>
    <row r="63" spans="3:10" ht="19.5" customHeight="1">
      <c r="C63" s="17"/>
      <c r="D63" s="22"/>
      <c r="E63" s="27" t="s">
        <v>98</v>
      </c>
      <c r="F63" s="33" t="s">
        <v>99</v>
      </c>
      <c r="G63" s="29" t="s">
        <v>97</v>
      </c>
      <c r="H63" s="35">
        <v>0</v>
      </c>
      <c r="I63" s="25"/>
      <c r="J63" s="21"/>
    </row>
    <row r="64" spans="3:10" ht="19.5" customHeight="1">
      <c r="C64" s="17"/>
      <c r="D64" s="22"/>
      <c r="E64" s="27" t="s">
        <v>100</v>
      </c>
      <c r="F64" s="33" t="s">
        <v>101</v>
      </c>
      <c r="G64" s="29" t="s">
        <v>97</v>
      </c>
      <c r="H64" s="35">
        <v>0</v>
      </c>
      <c r="I64" s="25"/>
      <c r="J64" s="21"/>
    </row>
    <row r="65" spans="3:10" ht="19.5" customHeight="1">
      <c r="C65" s="17"/>
      <c r="D65" s="22"/>
      <c r="E65" s="27" t="s">
        <v>102</v>
      </c>
      <c r="F65" s="28" t="s">
        <v>103</v>
      </c>
      <c r="G65" s="29" t="s">
        <v>97</v>
      </c>
      <c r="H65" s="38">
        <f>SUM(H66:H67)</f>
        <v>9003</v>
      </c>
      <c r="I65" s="25"/>
      <c r="J65" s="21"/>
    </row>
    <row r="66" spans="3:10" ht="19.5" customHeight="1">
      <c r="C66" s="17"/>
      <c r="D66" s="22"/>
      <c r="E66" s="27" t="s">
        <v>104</v>
      </c>
      <c r="F66" s="33" t="s">
        <v>17</v>
      </c>
      <c r="G66" s="29" t="s">
        <v>97</v>
      </c>
      <c r="H66" s="35">
        <v>0</v>
      </c>
      <c r="I66" s="25"/>
      <c r="J66" s="21"/>
    </row>
    <row r="67" spans="3:10" ht="19.5" customHeight="1">
      <c r="C67" s="17"/>
      <c r="D67" s="22"/>
      <c r="E67" s="27" t="s">
        <v>105</v>
      </c>
      <c r="F67" s="33" t="s">
        <v>19</v>
      </c>
      <c r="G67" s="29" t="s">
        <v>97</v>
      </c>
      <c r="H67" s="35">
        <v>9003</v>
      </c>
      <c r="I67" s="25"/>
      <c r="J67" s="21"/>
    </row>
    <row r="68" spans="3:10" ht="19.5" customHeight="1">
      <c r="C68" s="17"/>
      <c r="D68" s="22"/>
      <c r="E68" s="27" t="s">
        <v>106</v>
      </c>
      <c r="F68" s="28" t="s">
        <v>107</v>
      </c>
      <c r="G68" s="29" t="s">
        <v>97</v>
      </c>
      <c r="H68" s="35">
        <v>7877.7</v>
      </c>
      <c r="I68" s="25"/>
      <c r="J68" s="21"/>
    </row>
    <row r="69" spans="3:10" ht="19.5" customHeight="1">
      <c r="C69" s="17"/>
      <c r="D69" s="22"/>
      <c r="E69" s="27" t="s">
        <v>108</v>
      </c>
      <c r="F69" s="46" t="s">
        <v>109</v>
      </c>
      <c r="G69" s="29" t="s">
        <v>97</v>
      </c>
      <c r="H69" s="38">
        <f>SUM(H70:H71)</f>
        <v>0</v>
      </c>
      <c r="I69" s="25"/>
      <c r="J69" s="21"/>
    </row>
    <row r="70" spans="3:10" ht="19.5" customHeight="1">
      <c r="C70" s="17"/>
      <c r="D70" s="22"/>
      <c r="E70" s="27" t="s">
        <v>110</v>
      </c>
      <c r="F70" s="33" t="s">
        <v>111</v>
      </c>
      <c r="G70" s="29" t="s">
        <v>97</v>
      </c>
      <c r="H70" s="35">
        <v>0</v>
      </c>
      <c r="I70" s="25"/>
      <c r="J70" s="21"/>
    </row>
    <row r="71" spans="3:10" ht="19.5" customHeight="1">
      <c r="C71" s="17"/>
      <c r="D71" s="22"/>
      <c r="E71" s="27" t="s">
        <v>112</v>
      </c>
      <c r="F71" s="36" t="s">
        <v>113</v>
      </c>
      <c r="G71" s="29" t="s">
        <v>97</v>
      </c>
      <c r="H71" s="35">
        <v>0</v>
      </c>
      <c r="I71" s="25"/>
      <c r="J71" s="21"/>
    </row>
    <row r="72" spans="3:10" ht="19.5" customHeight="1">
      <c r="C72" s="17"/>
      <c r="D72" s="22"/>
      <c r="E72" s="27" t="s">
        <v>114</v>
      </c>
      <c r="F72" s="46" t="s">
        <v>115</v>
      </c>
      <c r="G72" s="29" t="s">
        <v>116</v>
      </c>
      <c r="H72" s="31">
        <v>0</v>
      </c>
      <c r="I72" s="25"/>
      <c r="J72" s="21"/>
    </row>
    <row r="73" spans="3:10" ht="19.5" customHeight="1">
      <c r="C73" s="17"/>
      <c r="D73" s="22"/>
      <c r="E73" s="27" t="s">
        <v>117</v>
      </c>
      <c r="F73" s="33" t="s">
        <v>118</v>
      </c>
      <c r="G73" s="29" t="s">
        <v>116</v>
      </c>
      <c r="H73" s="31">
        <v>0</v>
      </c>
      <c r="I73" s="25"/>
      <c r="J73" s="21"/>
    </row>
    <row r="74" spans="3:10" ht="19.5" customHeight="1">
      <c r="C74" s="17"/>
      <c r="D74" s="22"/>
      <c r="E74" s="27" t="s">
        <v>119</v>
      </c>
      <c r="F74" s="36" t="s">
        <v>120</v>
      </c>
      <c r="G74" s="29" t="s">
        <v>116</v>
      </c>
      <c r="H74" s="31">
        <v>0</v>
      </c>
      <c r="I74" s="25"/>
      <c r="J74" s="21"/>
    </row>
    <row r="75" spans="3:10" ht="19.5" customHeight="1">
      <c r="C75" s="17"/>
      <c r="D75" s="22"/>
      <c r="E75" s="27" t="s">
        <v>121</v>
      </c>
      <c r="F75" s="47" t="s">
        <v>122</v>
      </c>
      <c r="G75" s="29" t="s">
        <v>123</v>
      </c>
      <c r="H75" s="31">
        <v>0</v>
      </c>
      <c r="I75" s="25"/>
      <c r="J75" s="21"/>
    </row>
    <row r="76" spans="3:10" ht="19.5" customHeight="1">
      <c r="C76" s="17"/>
      <c r="D76" s="22"/>
      <c r="E76" s="27" t="s">
        <v>124</v>
      </c>
      <c r="F76" s="47" t="s">
        <v>125</v>
      </c>
      <c r="G76" s="29" t="s">
        <v>126</v>
      </c>
      <c r="H76" s="31">
        <v>0</v>
      </c>
      <c r="I76" s="25"/>
      <c r="J76" s="21"/>
    </row>
    <row r="77" spans="3:10" ht="19.5" customHeight="1">
      <c r="C77" s="17"/>
      <c r="D77" s="22"/>
      <c r="E77" s="27" t="s">
        <v>127</v>
      </c>
      <c r="F77" s="47" t="s">
        <v>128</v>
      </c>
      <c r="G77" s="29" t="s">
        <v>126</v>
      </c>
      <c r="H77" s="31">
        <v>0</v>
      </c>
      <c r="I77" s="25"/>
      <c r="J77" s="21"/>
    </row>
    <row r="78" spans="3:10" ht="19.5" customHeight="1">
      <c r="C78" s="17"/>
      <c r="D78" s="22"/>
      <c r="E78" s="27" t="s">
        <v>129</v>
      </c>
      <c r="F78" s="47" t="s">
        <v>130</v>
      </c>
      <c r="G78" s="29" t="s">
        <v>83</v>
      </c>
      <c r="H78" s="31">
        <v>67</v>
      </c>
      <c r="I78" s="25"/>
      <c r="J78" s="21"/>
    </row>
    <row r="79" spans="3:10" ht="19.5" customHeight="1">
      <c r="C79" s="17"/>
      <c r="D79" s="22"/>
      <c r="E79" s="27" t="s">
        <v>131</v>
      </c>
      <c r="F79" s="46" t="s">
        <v>132</v>
      </c>
      <c r="G79" s="29" t="s">
        <v>133</v>
      </c>
      <c r="H79" s="35">
        <v>0</v>
      </c>
      <c r="I79" s="25"/>
      <c r="J79" s="21"/>
    </row>
    <row r="80" spans="3:10" ht="19.5" customHeight="1">
      <c r="C80" s="17"/>
      <c r="D80" s="22"/>
      <c r="E80" s="27" t="s">
        <v>134</v>
      </c>
      <c r="F80" s="33" t="s">
        <v>135</v>
      </c>
      <c r="G80" s="29" t="s">
        <v>133</v>
      </c>
      <c r="H80" s="35">
        <v>0</v>
      </c>
      <c r="I80" s="25"/>
      <c r="J80" s="21"/>
    </row>
    <row r="81" spans="3:10" ht="19.5" customHeight="1">
      <c r="C81" s="17"/>
      <c r="D81" s="22"/>
      <c r="E81" s="27" t="s">
        <v>136</v>
      </c>
      <c r="F81" s="36" t="s">
        <v>137</v>
      </c>
      <c r="G81" s="29" t="s">
        <v>133</v>
      </c>
      <c r="H81" s="35">
        <v>0</v>
      </c>
      <c r="I81" s="25"/>
      <c r="J81" s="21"/>
    </row>
    <row r="82" spans="3:10" ht="19.5" customHeight="1">
      <c r="C82" s="17"/>
      <c r="D82" s="22"/>
      <c r="E82" s="27" t="s">
        <v>138</v>
      </c>
      <c r="F82" s="36" t="s">
        <v>139</v>
      </c>
      <c r="G82" s="29" t="s">
        <v>133</v>
      </c>
      <c r="H82" s="35">
        <v>0</v>
      </c>
      <c r="I82" s="25"/>
      <c r="J82" s="21"/>
    </row>
    <row r="83" spans="3:10" ht="19.5" customHeight="1">
      <c r="C83" s="17"/>
      <c r="D83" s="22"/>
      <c r="E83" s="41" t="s">
        <v>140</v>
      </c>
      <c r="F83" s="46" t="s">
        <v>141</v>
      </c>
      <c r="G83" s="29" t="s">
        <v>97</v>
      </c>
      <c r="H83" s="35">
        <v>3215</v>
      </c>
      <c r="I83" s="25"/>
      <c r="J83" s="21"/>
    </row>
    <row r="84" spans="3:10" ht="19.5" customHeight="1">
      <c r="C84" s="17"/>
      <c r="D84" s="22"/>
      <c r="E84" s="41" t="s">
        <v>142</v>
      </c>
      <c r="F84" s="37" t="s">
        <v>143</v>
      </c>
      <c r="G84" s="29" t="s">
        <v>97</v>
      </c>
      <c r="H84" s="35">
        <v>0</v>
      </c>
      <c r="I84" s="25"/>
      <c r="J84" s="21"/>
    </row>
    <row r="85" spans="3:10" ht="22.5">
      <c r="C85" s="17"/>
      <c r="D85" s="22"/>
      <c r="E85" s="27" t="s">
        <v>144</v>
      </c>
      <c r="F85" s="48" t="s">
        <v>145</v>
      </c>
      <c r="G85" s="49" t="s">
        <v>9</v>
      </c>
      <c r="H85" s="50" t="s">
        <v>9</v>
      </c>
      <c r="I85" s="25"/>
      <c r="J85" s="21"/>
    </row>
    <row r="86" spans="3:10" ht="19.5" customHeight="1" hidden="1">
      <c r="C86" s="17"/>
      <c r="D86" s="22"/>
      <c r="E86" s="51" t="s">
        <v>146</v>
      </c>
      <c r="F86" s="52"/>
      <c r="G86" s="53"/>
      <c r="H86" s="54"/>
      <c r="I86" s="25"/>
      <c r="J86" s="21"/>
    </row>
    <row r="87" spans="3:10" ht="19.5" customHeight="1">
      <c r="C87" s="17"/>
      <c r="D87" s="22"/>
      <c r="E87" s="42"/>
      <c r="F87" s="43" t="s">
        <v>147</v>
      </c>
      <c r="G87" s="44"/>
      <c r="H87" s="45"/>
      <c r="I87" s="25"/>
      <c r="J87" s="21"/>
    </row>
    <row r="88" spans="3:10" ht="34.5" thickBot="1">
      <c r="C88" s="17"/>
      <c r="D88" s="22"/>
      <c r="E88" s="55" t="s">
        <v>148</v>
      </c>
      <c r="F88" s="56" t="s">
        <v>149</v>
      </c>
      <c r="G88" s="57" t="s">
        <v>9</v>
      </c>
      <c r="H88" s="58" t="s">
        <v>150</v>
      </c>
      <c r="I88" s="25"/>
      <c r="J88" s="21"/>
    </row>
    <row r="89" spans="3:10" ht="11.25">
      <c r="C89" s="17"/>
      <c r="D89" s="22"/>
      <c r="E89" s="59"/>
      <c r="F89" s="60"/>
      <c r="G89" s="61"/>
      <c r="H89" s="62"/>
      <c r="I89" s="25"/>
      <c r="J89" s="21"/>
    </row>
    <row r="90" spans="3:10" ht="15.75" customHeight="1">
      <c r="C90" s="17"/>
      <c r="D90" s="22"/>
      <c r="E90" s="63" t="s">
        <v>151</v>
      </c>
      <c r="F90" s="64" t="s">
        <v>152</v>
      </c>
      <c r="G90" s="65"/>
      <c r="H90" s="65"/>
      <c r="I90" s="25"/>
      <c r="J90" s="21"/>
    </row>
    <row r="91" spans="3:10" ht="11.25">
      <c r="C91" s="17"/>
      <c r="D91" s="22"/>
      <c r="E91" s="66"/>
      <c r="F91" s="67"/>
      <c r="G91" s="68"/>
      <c r="H91" s="68"/>
      <c r="I91" s="25"/>
      <c r="J91" s="21"/>
    </row>
    <row r="92" spans="3:10" ht="11.25">
      <c r="C92" s="17"/>
      <c r="D92" s="22"/>
      <c r="E92" s="63" t="s">
        <v>153</v>
      </c>
      <c r="F92" s="64" t="s">
        <v>154</v>
      </c>
      <c r="G92" s="69"/>
      <c r="H92" s="69"/>
      <c r="I92" s="25"/>
      <c r="J92" s="21"/>
    </row>
    <row r="93" spans="3:10" ht="11.25">
      <c r="C93" s="17"/>
      <c r="D93" s="22"/>
      <c r="E93" s="70"/>
      <c r="F93" s="64" t="s">
        <v>155</v>
      </c>
      <c r="G93" s="69"/>
      <c r="H93" s="69"/>
      <c r="I93" s="25"/>
      <c r="J93" s="21"/>
    </row>
    <row r="94" spans="3:10" s="74" customFormat="1" ht="19.5" customHeight="1" thickBot="1">
      <c r="C94" s="17"/>
      <c r="D94" s="71"/>
      <c r="E94" s="72"/>
      <c r="F94" s="72"/>
      <c r="G94" s="72"/>
      <c r="H94" s="72"/>
      <c r="I94" s="73"/>
      <c r="J94" s="21"/>
    </row>
  </sheetData>
  <sheetProtection password="FA9C" sheet="1" objects="1" scenarios="1" formatColumns="0" formatRows="0"/>
  <mergeCells count="4">
    <mergeCell ref="D12:I12"/>
    <mergeCell ref="D13:I13"/>
    <mergeCell ref="D14:I14"/>
    <mergeCell ref="D10:F10"/>
  </mergeCells>
  <dataValidations count="6">
    <dataValidation type="textLength" operator="lessThanOrEqual" allowBlank="1" showInputMessage="1" showErrorMessage="1" sqref="H89">
      <formula1>300</formula1>
    </dataValidation>
    <dataValidation type="textLength" operator="lessThanOrEqual" allowBlank="1" showInputMessage="1" showErrorMessage="1" errorTitle="Ошибка" error="Допускается ввод не более 900 символов!" sqref="H88">
      <formula1>900</formula1>
    </dataValidation>
    <dataValidation type="decimal" allowBlank="1" showInputMessage="1" showErrorMessage="1" sqref="H69 H65 H30 H21 H27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H72:H74 H86 H59:H62 H56:H57 H39:H54">
      <formula1>-999999999</formula1>
      <formula2>999999999999</formula2>
    </dataValidation>
    <dataValidation type="decimal" allowBlank="1" showErrorMessage="1" errorTitle="Ошибка" error="Допускается ввод только неотрицательных чисел!" sqref="H63:H64 H66:H68 H70:H71 H75:H84 H55 H31:H38 H28:H29 H22:H26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H20">
      <formula1>-999999999999999000000000</formula1>
      <formula2>9.99999999999999E+23</formula2>
    </dataValidation>
  </dataValidations>
  <hyperlinks>
    <hyperlink ref="F58" location="'ХВС показатели (техническая)'!A1" tooltip="Добавить запись" display="Добавить запись"/>
    <hyperlink ref="F87" location="'ХВС показатели (техническая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Komenergoresurs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Mischenko</dc:creator>
  <cp:keywords/>
  <dc:description/>
  <cp:lastModifiedBy>Mischenko</cp:lastModifiedBy>
  <cp:lastPrinted>2012-10-26T03:23:06Z</cp:lastPrinted>
  <dcterms:created xsi:type="dcterms:W3CDTF">2012-10-26T03:20:47Z</dcterms:created>
  <dcterms:modified xsi:type="dcterms:W3CDTF">2012-10-26T03:26:32Z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