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<sst xmlns="http://schemas.openxmlformats.org/spreadsheetml/2006/main" count="539" uniqueCount="108">
  <si>
    <t>Приложение № 2
к муниципальной  программе 
"Развитие образования,культуры, спорта и молодежной политики в Камышловском городском округе до 2020 года"</t>
  </si>
  <si>
    <t>№ строки</t>
  </si>
  <si>
    <t>Наименование мероприятия/ 
Источники расходов на финансирование</t>
  </si>
  <si>
    <t>Номер строки 
целевых показателей, на достижение которых направлены мероприятия</t>
  </si>
  <si>
    <t>всего</t>
  </si>
  <si>
    <t>2</t>
  </si>
  <si>
    <t>ВСЕГО ПО МУНИЦИПАЛЬНОЙ ПРОГРАММЕ, В ТОМ ЧИСЛЕ</t>
  </si>
  <si>
    <t>федеральный бюджет</t>
  </si>
  <si>
    <t>областной бюджет</t>
  </si>
  <si>
    <t>местный бюджет</t>
  </si>
  <si>
    <t>внебюджетные источники</t>
  </si>
  <si>
    <t>Приложение № 2.1   
к муниципальной  программе 
"Развитие образования,культуры, спорта и молодежной политики в Камышловском городском округе до 2020 года"</t>
  </si>
  <si>
    <t>ВСЕГО ПО МУНИЦИПАЛЬНОЙ ПОДПРОГРАММЕ, В ТОМ ЧИСЛЕ</t>
  </si>
  <si>
    <t xml:space="preserve"> Прочие нужды</t>
  </si>
  <si>
    <t>Всего по направлению
"Прочие нужды", в том числе</t>
  </si>
  <si>
    <t>4-9</t>
  </si>
  <si>
    <t>Приложение № 2.2  
к муниципальной  программе 
"Развитие образования,культуры, спорта и молодежной политики в Камышловском городском округе до 2020 года"</t>
  </si>
  <si>
    <t>13-40</t>
  </si>
  <si>
    <t>Приложение № 2.3 
к муниципальной  программе 
"Развитие образования,культуры, спорта и молодежной политики в Камышловском городском округе до 2020 года"</t>
  </si>
  <si>
    <t>44-47</t>
  </si>
  <si>
    <t>Приложение № 2.4 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</si>
  <si>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культуры  в Камышловском городском округе</t>
    </r>
  </si>
  <si>
    <t>Прочие нужды</t>
  </si>
  <si>
    <t>Всего по направлению" Прочие нужды", в том числе</t>
  </si>
  <si>
    <t>Мероприятие 1. Организация деятельности муниципальных музеев, приобретение и хранение музейных предметов и музейных коллекций, всего, из них:</t>
  </si>
  <si>
    <t>51-73</t>
  </si>
  <si>
    <t>Мероприятие 2. Огранизация библиотечного обслуживания населения, формирование и хранение библиотечных фондов  муниципальных библиотек, всего, из них:</t>
  </si>
  <si>
    <t>Мероприятие 3. Организация деятельности учреждений культурно-досуговой сферы, всего, из них:</t>
  </si>
  <si>
    <t xml:space="preserve">Всего по напрвлению " Ппрочие нужды" в том числе </t>
  </si>
  <si>
    <t>Мероприятие 1. Финансовое обеспечение мер соцальной поддержки по бесплатному получению художественного образования в муниципальных учреждениях дополнительного образования, в том числе школах искусств, детям сиротам, детям, оставшимся без попечения родителей и иным категориям граждан, нуждающихся в социальной поддержке, всего, из них:</t>
  </si>
  <si>
    <t>Приложение № 2.6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</si>
  <si>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физической культуры и спорта в Камышловском горождском округе</t>
    </r>
  </si>
  <si>
    <t>83-114</t>
  </si>
  <si>
    <t>Приложение № 2.7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</si>
  <si>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Организация отдыха и оздоровления детей  в Камышловском горождском округе</t>
    </r>
  </si>
  <si>
    <t>118-121</t>
  </si>
  <si>
    <t>Приложение № 2.8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</si>
  <si>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молодежной политики в Камышловском горождском округе</t>
    </r>
  </si>
  <si>
    <t>125-133</t>
  </si>
  <si>
    <t>Приложение № 2.9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</si>
  <si>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Патриотическое воспитание граждан в Камышловском горождском округе</t>
    </r>
  </si>
  <si>
    <t>137-152</t>
  </si>
  <si>
    <t>Приложение № 2.10  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</si>
  <si>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Профилактика ассоциальных явлений  в Камышловском горождском округе</t>
    </r>
  </si>
  <si>
    <t>156-162</t>
  </si>
  <si>
    <t>Приложение № 2.11 
к муниципальной  программе 
"Развитие образования,культуры, спорта и молодежной политики в Камышловском городском округе до 2020 года"</t>
  </si>
  <si>
    <t>166-171</t>
  </si>
  <si>
    <t>Приложение № 2.12
к муниципальной  программе 
"Развитие образования,культуры, спорта и молодежной политики в Камышловском городском округе до 2020 года"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</si>
  <si>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округае до 2020 года" </t>
    </r>
  </si>
  <si>
    <t>175-198</t>
  </si>
  <si>
    <t>ПЛАН МЕРОПРИЯТИЙ 
по выполнению муниципальной программы Развитие образования, культуры, спорта и молодежной политики  в Камышловском городском округе</t>
  </si>
  <si>
    <t xml:space="preserve">         Мероприятие 1. Обеспечение государственных гарантий реализации прав на получение общедоступного и бесплатного дошкольного образования, создание условий для присмотра и ухода за детьми, содержания детей в муниципальных дошкольных образовательных учреждениях</t>
  </si>
  <si>
    <t>Мероприятие 3. Финансирование расходов, связанных  с воспитанием и обучением детей-инвалидов дошкольного возраста,проживающих в Свердловской области, на дому , в образовательных организациях дошкольного образования</t>
  </si>
  <si>
    <t xml:space="preserve">          Мероприятие 1.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образования, создание условий для содержания детей в муниципальных общеобразовательных учреждения</t>
  </si>
  <si>
    <t xml:space="preserve">          Мероприятие 2. Мероприятия по укреплению и развитию материально-технической базы муниципальных общеобразовательных учреждений</t>
  </si>
  <si>
    <t xml:space="preserve">        Мероприятие 1.   Организация предоставления дополнительного образования детей в муниципальных учреждениях дополнительного образования</t>
  </si>
  <si>
    <t>Мероприятие 2.  Мероприятия  по укреплению и развитию материально - технической базы  в  муниципальных учреждениях дополнительного образования, всего, из них:</t>
  </si>
  <si>
    <t xml:space="preserve">          Мероприятие 2. Предоставление дополнительного образования в сфере культуры</t>
  </si>
  <si>
    <t xml:space="preserve">Мероприятие 4.Капитальный ремонт зданий и помещений, в которых размещаются МУ кульуры, приведение в соответствие с требованиями пожарной безопасности и оснащение таких учреждений специальным оборудованием, инвентарем и музыкальными инструментами, всего из них:  </t>
  </si>
  <si>
    <t>Мероприятие 5 . Информатизация музеев , в том числе приобретение компьютерного оборудования и лицензионного программного обеспечения, подключение музеев к сети интернет, всего, из них:</t>
  </si>
  <si>
    <t>Мероприятие 6. Информатизация муниципальных библиотек , в том числе комплектование книжных фондов (включая приобретение электронных версий книг и подписка (приобретение) периодических изданий, приобретение компьютерного оборудования и лицензионного программного обеспечения, подключение библиотек к сети интернет, всего, из них:</t>
  </si>
  <si>
    <t>Мероприятие 7.  Проведение городских мероприятий, участие коллективов в областных и международных мероприятиях</t>
  </si>
  <si>
    <t xml:space="preserve">        Мероприятие 1.   Предоставление услуг (выполнения работ) в сфере физической культуры и спорта</t>
  </si>
  <si>
    <t xml:space="preserve">         Мероприятие 2.  Мероприятия по укреплению и развитию материально-технической базы муниципальных учреждений физической культуры и спорта</t>
  </si>
  <si>
    <t xml:space="preserve">          Мероприятие 3. Организация и проведение в соответствии с календарным планом физкультурно-оздоровительных мероприятий разного уровня</t>
  </si>
  <si>
    <t xml:space="preserve">         Мероприятие 3.  Проведение городских мероприятий, участие коллективов в областных и международных мероприятиях</t>
  </si>
  <si>
    <t xml:space="preserve">            Мероприятие 4.Капитальный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учреждения</t>
  </si>
  <si>
    <t xml:space="preserve">                 Мероприятие 2. Приобретение оборудования для муниципальных учреждений, необходимого для мероприятий по работе с молодежью</t>
  </si>
  <si>
    <t xml:space="preserve">          Мероприятие 2.  Организация и проведение 5-ти дневных учебных сборов по начальной военной подготовке для допризывной молодежи</t>
  </si>
  <si>
    <t xml:space="preserve">         Мероприятие 2. Мероприятия по укреплению и развитию материально-технической базы муниципальных дошкольных образовательных учреждений</t>
  </si>
  <si>
    <t xml:space="preserve">              Мероприятие 5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</si>
  <si>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Мероприятие 6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</si>
  <si>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Мероприятие 4.  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</si>
  <si>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               Мероприятие 3.   Осуществление мероприятий по организации питания в муниципальных общеобразовательных учреждений за счет средств областного бюджета</t>
  </si>
  <si>
    <t xml:space="preserve">                 Мероприятие 1 Обеспечение осуществления мероприятий по приоритетным направлениям работы с молодежью на территории Свердловской области</t>
  </si>
  <si>
    <t xml:space="preserve">           Мероприятие 3  Организация и осуществление мероприятий по приоритетным направлениям работы с молодежью в возрасте от 14 до 30 лет на территории Свердловской области</t>
  </si>
  <si>
    <t xml:space="preserve">                 Мероприятие 3.  Обеспечение подготовки молодых граждан к военной службе</t>
  </si>
  <si>
    <r>
      <t xml:space="preserve">Мероприятие 1. Финансовое обеспечение реализации муниципальной программы Камышловского городского округа " Развитие образования, культуры. Спорта и молодежной политики в Камышловском городском округае до 2020 года" 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</si>
  <si>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 Мероприятия по обеспечению жильем молодых семей
</t>
    </r>
    <r>
      <rPr>
        <sz val="12"/>
        <color indexed="8"/>
        <rFont val="Times New Roman"/>
        <family val="1"/>
      </rPr>
      <t xml:space="preserve">  всего, из них:</t>
    </r>
  </si>
  <si>
    <r>
      <t xml:space="preserve">Мероприятие 1. Мероприятия по  попрофилактике ассоциальных явлений
</t>
    </r>
    <r>
      <rPr>
        <sz val="12"/>
        <color indexed="8"/>
        <rFont val="Times New Roman"/>
        <family val="1"/>
      </rPr>
      <t xml:space="preserve">  всего, из них:</t>
    </r>
  </si>
  <si>
    <t xml:space="preserve">        Мероприятие 1.  Организация отдыха  детей в каникулярное время</t>
  </si>
  <si>
    <t xml:space="preserve">     Мероприятие 5.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</si>
  <si>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r>
      <rPr>
        <b/>
        <sz val="14"/>
        <rFont val="Times New Roman"/>
        <family val="1"/>
      </rPr>
      <t xml:space="preserve">ПЛАН МЕРОПРИЯТИЙ  </t>
    </r>
    <r>
      <rPr>
        <b/>
        <sz val="11"/>
        <rFont val="Times New Roman"/>
        <family val="1"/>
      </rPr>
      <t xml:space="preserve">
по выполнению подпрограммы Развитие  образования в сфере культуры  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</si>
  <si>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общего 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</si>
  <si>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дополнительного образования   в Камышловском городском округе</t>
    </r>
  </si>
  <si>
    <t xml:space="preserve">          Мероприятие 7  Мероприятия по энергосбережению</t>
  </si>
  <si>
    <t>Мероприятие 8 Содержание вводимых в 2014 году дополнительных мест в муниципальных системах дошкольного образования</t>
  </si>
  <si>
    <t xml:space="preserve">       Мероприятие 6.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</si>
  <si>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   Мероприятие 7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</si>
  <si>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Мероприятие 4.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дополнительного образования детей</t>
  </si>
  <si>
    <t>Мероприятие 4.Проведение городских массовых спортивных мероприятий</t>
  </si>
  <si>
    <t>Мероприятие 4. Проведение городских массовых молодежных мероприятий</t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</si>
  <si>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Развитие системы дошкольного образования в Камышловском городском округе</t>
    </r>
  </si>
  <si>
    <r>
      <rPr>
        <b/>
        <sz val="14"/>
        <rFont val="Times New Roman"/>
        <family val="1"/>
      </rPr>
      <t xml:space="preserve">ПЛАН МЕРОПРИЯТИЙ </t>
    </r>
    <r>
      <rPr>
        <b/>
        <sz val="11"/>
        <rFont val="Times New Roman"/>
        <family val="1"/>
      </rPr>
      <t xml:space="preserve">
по выполнению подпрограммы Обеспечение жильем молодых семей в Камышловском городском округе</t>
    </r>
  </si>
  <si>
    <t>Приложение № 2.5  
к муниципальной  программе 
"Развитие образования,культуры, спорта и молодежной политики в Камышловском городском округе до 2020 года"</t>
  </si>
  <si>
    <t>Объем расходов на выполнение мероприятия за счет всех источников 
ресурсного обеспечения, рублей</t>
  </si>
  <si>
    <r>
      <t xml:space="preserve">               </t>
    </r>
    <r>
      <rPr>
        <b/>
        <sz val="11"/>
        <rFont val="Times New Roman"/>
        <family val="1"/>
      </rPr>
      <t xml:space="preserve">  Мероприятие 8 Поддержка муниципальных общеобразовательных организаций, расположенных на территории Свердловской области, реализующих инновационные образовательные программы</t>
    </r>
  </si>
  <si>
    <t>Мероприятие 9       Обеспечение доступности приоритетных объектов и услуг в приоритетных сферах жизнедеятельности инвалидов и других маломобильных групп населения</t>
  </si>
  <si>
    <t>Мероприятие 10    Приобретение и (или) замена автобусов для подвоза обучающихся в муниципальные общеобразовательные организации, оснащению аппаратурой спутниковой навигации ГЛОНАСС, тахографами используемого парка автобусов</t>
  </si>
  <si>
    <t>Мероприятие 5.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учреждения физической культуры</t>
  </si>
  <si>
    <t>Мероприятие 5. Проведение городских мероприятий, участие коллективов в областных и международных мероприятиях.</t>
  </si>
  <si>
    <t>Мероприятие 3.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.</t>
  </si>
  <si>
    <t>Мероприятие 5. Проведение ремонтных работ в зданиях и помещениях, в которых размещаются детские школы искусств, и (или) укрепление материально-технической базы  таких организаций (учреждений)</t>
  </si>
  <si>
    <t>Мероприятие 11       Создание в общеобразовательных организациях условий для инклюзивного образования детей-инвалидов</t>
  </si>
  <si>
    <t>Мероприятие 8.  Комплектование книжных фондов библиотек, в т.ч. На приобритение литературно-художественных журналов и (или) на их подписку</t>
  </si>
  <si>
    <t>Мероприятие 2 Предоставление социальных выплат молодым семьям на приобритение (строительство) жилья</t>
  </si>
  <si>
    <t>Мероприятие 12    Реализация мероприятий по обеспечению доступности в приоритетных сферах жизнедеятельности инвалидов и других маломобильных групп населения за счет межбюджетных трансфертов из федерального бюджета</t>
  </si>
  <si>
    <t xml:space="preserve">        Мероприятие 1 .    Приобретение оборудования, инвентаря для организаций, занимающихся патриотическим воспитанием и допризывной подготовкой молодежи к военной службе, в т.ч. подготовка площадок для его установки и установка такого оборудования.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</si>
</sst>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_р_._-;\-* #,##0_р_._-;_-* &quot;-&quot;??_р_._-;_-@_-"/>
    <numFmt numFmtId="166" formatCode="_-* #,##0.0_р_._-;\-* #,##0.0_р_._-;_-* &quot;-&quot;??_р_._-;_-@_-"/>
    <numFmt numFmtId="167" formatCode="0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_ ;\-#,##0.0\ "/>
    <numFmt numFmtId="173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Calibri"/>
      <family val="0"/>
    </font>
    <font>
      <b/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>
      <alignment/>
      <protection/>
    </xf>
    <xf numFmtId="0" fontId="11" fillId="29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justify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 vertical="justify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justify"/>
    </xf>
    <xf numFmtId="49" fontId="4" fillId="0" borderId="10" xfId="0" applyNumberFormat="1" applyFont="1" applyFill="1" applyBorder="1" applyAlignment="1">
      <alignment wrapText="1"/>
    </xf>
    <xf numFmtId="165" fontId="4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 horizontal="left" vertical="justify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justify"/>
    </xf>
    <xf numFmtId="49" fontId="5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wrapText="1"/>
    </xf>
    <xf numFmtId="166" fontId="5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justify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justify"/>
    </xf>
    <xf numFmtId="49" fontId="3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left" vertical="justify"/>
    </xf>
    <xf numFmtId="49" fontId="2" fillId="0" borderId="10" xfId="0" applyNumberFormat="1" applyFont="1" applyFill="1" applyBorder="1" applyAlignment="1">
      <alignment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49" fontId="7" fillId="0" borderId="10" xfId="53" applyNumberFormat="1" applyFont="1" applyFill="1" applyBorder="1" applyAlignment="1">
      <alignment wrapText="1"/>
      <protection/>
    </xf>
    <xf numFmtId="166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left" vertical="justify"/>
    </xf>
    <xf numFmtId="0" fontId="7" fillId="0" borderId="10" xfId="53" applyFont="1" applyFill="1" applyBorder="1" applyAlignment="1">
      <alignment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center" wrapText="1"/>
    </xf>
    <xf numFmtId="0" fontId="7" fillId="0" borderId="10" xfId="53" applyNumberFormat="1" applyFont="1" applyFill="1" applyBorder="1" applyAlignment="1">
      <alignment wrapText="1"/>
      <protection/>
    </xf>
    <xf numFmtId="167" fontId="7" fillId="0" borderId="10" xfId="53" applyNumberFormat="1" applyFont="1" applyFill="1" applyBorder="1" applyAlignment="1">
      <alignment wrapText="1"/>
      <protection/>
    </xf>
    <xf numFmtId="0" fontId="7" fillId="0" borderId="10" xfId="53" applyFont="1" applyFill="1" applyBorder="1" applyAlignment="1">
      <alignment horizontal="left" wrapText="1"/>
      <protection/>
    </xf>
    <xf numFmtId="0" fontId="9" fillId="33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justify"/>
    </xf>
    <xf numFmtId="166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2" fillId="0" borderId="12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7" fillId="29" borderId="13" xfId="54" applyFont="1" applyFill="1" applyBorder="1" applyAlignment="1">
      <alignment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2" fillId="0" borderId="10" xfId="0" applyNumberFormat="1" applyFont="1" applyFill="1" applyBorder="1" applyAlignment="1">
      <alignment horizontal="left" vertical="justify"/>
    </xf>
    <xf numFmtId="4" fontId="7" fillId="0" borderId="10" xfId="53" applyNumberFormat="1" applyFont="1" applyFill="1" applyBorder="1" applyAlignment="1">
      <alignment wrapText="1"/>
      <protection/>
    </xf>
    <xf numFmtId="4" fontId="7" fillId="0" borderId="1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vertical="justify"/>
    </xf>
    <xf numFmtId="4" fontId="0" fillId="0" borderId="10" xfId="0" applyNumberForma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0" fontId="14" fillId="29" borderId="10" xfId="0" applyFont="1" applyFill="1" applyBorder="1" applyAlignment="1">
      <alignment vertical="top" wrapText="1"/>
    </xf>
    <xf numFmtId="0" fontId="14" fillId="29" borderId="13" xfId="54" applyFont="1" applyFill="1" applyBorder="1" applyAlignment="1">
      <alignment vertical="top" wrapText="1"/>
      <protection/>
    </xf>
    <xf numFmtId="4" fontId="14" fillId="29" borderId="13" xfId="54" applyNumberFormat="1" applyFont="1" applyFill="1" applyBorder="1" applyAlignment="1">
      <alignment vertical="top" wrapText="1"/>
      <protection/>
    </xf>
    <xf numFmtId="0" fontId="14" fillId="29" borderId="14" xfId="54" applyFont="1" applyFill="1" applyBorder="1" applyAlignment="1">
      <alignment horizontal="left" vertical="top" wrapText="1"/>
      <protection/>
    </xf>
    <xf numFmtId="173" fontId="3" fillId="0" borderId="1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/>
    </xf>
    <xf numFmtId="4" fontId="16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4" fillId="0" borderId="10" xfId="0" applyFont="1" applyFill="1" applyBorder="1" applyAlignment="1">
      <alignment vertical="top" wrapText="1"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66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 vertical="justify"/>
    </xf>
    <xf numFmtId="0" fontId="2" fillId="0" borderId="11" xfId="0" applyFont="1" applyFill="1" applyBorder="1" applyAlignment="1">
      <alignment horizontal="center" vertical="justify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justify" wrapText="1"/>
    </xf>
    <xf numFmtId="0" fontId="2" fillId="0" borderId="11" xfId="0" applyFont="1" applyFill="1" applyBorder="1" applyAlignment="1">
      <alignment horizontal="center" vertical="justify" wrapText="1"/>
    </xf>
    <xf numFmtId="0" fontId="4" fillId="0" borderId="12" xfId="53" applyFont="1" applyFill="1" applyBorder="1" applyAlignment="1">
      <alignment horizontal="center" wrapText="1"/>
      <protection/>
    </xf>
    <xf numFmtId="0" fontId="4" fillId="0" borderId="15" xfId="53" applyFont="1" applyFill="1" applyBorder="1" applyAlignment="1">
      <alignment horizontal="center" wrapText="1"/>
      <protection/>
    </xf>
    <xf numFmtId="0" fontId="4" fillId="0" borderId="16" xfId="53" applyFont="1" applyFill="1" applyBorder="1" applyAlignment="1">
      <alignment horizontal="center" wrapText="1"/>
      <protection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17" xfId="0" applyFont="1" applyFill="1" applyBorder="1" applyAlignment="1">
      <alignment horizontal="center" vertical="justify" wrapText="1"/>
    </xf>
    <xf numFmtId="0" fontId="5" fillId="0" borderId="11" xfId="0" applyFont="1" applyFill="1" applyBorder="1" applyAlignment="1">
      <alignment horizontal="center" vertical="justify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9" fontId="2" fillId="0" borderId="17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49" fontId="8" fillId="0" borderId="12" xfId="0" applyNumberFormat="1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49" fontId="8" fillId="0" borderId="16" xfId="0" applyNumberFormat="1" applyFont="1" applyFill="1" applyBorder="1" applyAlignment="1">
      <alignment horizontal="center" wrapText="1"/>
    </xf>
    <xf numFmtId="166" fontId="3" fillId="0" borderId="18" xfId="0" applyNumberFormat="1" applyFont="1" applyFill="1" applyBorder="1" applyAlignment="1">
      <alignment horizontal="left" wrapText="1"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5" fillId="34" borderId="10" xfId="0" applyFont="1" applyFill="1" applyBorder="1" applyAlignment="1">
      <alignment horizontal="center" vertical="top" wrapText="1"/>
    </xf>
    <xf numFmtId="4" fontId="4" fillId="34" borderId="10" xfId="0" applyNumberFormat="1" applyFont="1" applyFill="1" applyBorder="1" applyAlignment="1">
      <alignment horizontal="center" wrapText="1"/>
    </xf>
    <xf numFmtId="4" fontId="4" fillId="34" borderId="10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166" fontId="5" fillId="34" borderId="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/>
    </xf>
    <xf numFmtId="166" fontId="2" fillId="34" borderId="10" xfId="0" applyNumberFormat="1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/>
    </xf>
    <xf numFmtId="4" fontId="13" fillId="34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 vertical="center" wrapText="1"/>
    </xf>
    <xf numFmtId="4" fontId="13" fillId="34" borderId="10" xfId="0" applyNumberFormat="1" applyFont="1" applyFill="1" applyBorder="1" applyAlignment="1">
      <alignment horizontal="center"/>
    </xf>
    <xf numFmtId="166" fontId="2" fillId="34" borderId="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horizontal="center" vertical="center"/>
    </xf>
    <xf numFmtId="172" fontId="2" fillId="34" borderId="10" xfId="0" applyNumberFormat="1" applyFont="1" applyFill="1" applyBorder="1" applyAlignment="1">
      <alignment horizontal="center"/>
    </xf>
    <xf numFmtId="172" fontId="3" fillId="34" borderId="10" xfId="0" applyNumberFormat="1" applyFont="1" applyFill="1" applyBorder="1" applyAlignment="1">
      <alignment horizontal="center"/>
    </xf>
    <xf numFmtId="172" fontId="2" fillId="34" borderId="10" xfId="0" applyNumberFormat="1" applyFont="1" applyFill="1" applyBorder="1" applyAlignment="1">
      <alignment horizontal="center" vertical="center"/>
    </xf>
    <xf numFmtId="164" fontId="3" fillId="34" borderId="10" xfId="0" applyNumberFormat="1" applyFont="1" applyFill="1" applyBorder="1" applyAlignment="1">
      <alignment wrapText="1"/>
    </xf>
    <xf numFmtId="166" fontId="3" fillId="34" borderId="10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4" fontId="3" fillId="34" borderId="10" xfId="0" applyNumberFormat="1" applyFont="1" applyFill="1" applyBorder="1" applyAlignment="1">
      <alignment horizont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4" fontId="15" fillId="34" borderId="10" xfId="0" applyNumberFormat="1" applyFont="1" applyFill="1" applyBorder="1" applyAlignment="1">
      <alignment wrapText="1"/>
    </xf>
    <xf numFmtId="173" fontId="3" fillId="34" borderId="10" xfId="0" applyNumberFormat="1" applyFont="1" applyFill="1" applyBorder="1" applyAlignment="1">
      <alignment horizontal="center" vertical="center" wrapText="1"/>
    </xf>
    <xf numFmtId="173" fontId="2" fillId="34" borderId="10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 horizontal="center"/>
    </xf>
    <xf numFmtId="173" fontId="3" fillId="34" borderId="10" xfId="0" applyNumberFormat="1" applyFont="1" applyFill="1" applyBorder="1" applyAlignment="1">
      <alignment horizontal="center" vertical="center"/>
    </xf>
    <xf numFmtId="166" fontId="13" fillId="34" borderId="0" xfId="0" applyNumberFormat="1" applyFont="1" applyFill="1" applyAlignment="1">
      <alignment/>
    </xf>
    <xf numFmtId="0" fontId="13" fillId="34" borderId="0" xfId="0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5" xfId="53"/>
    <cellStyle name="Обычный_БЕЗ УЧЕТА СЧЕТОВ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5"/>
  <sheetViews>
    <sheetView tabSelected="1" zoomScale="75" zoomScaleNormal="75" zoomScalePageLayoutView="0" workbookViewId="0" topLeftCell="A493">
      <selection activeCell="F8" sqref="F8"/>
    </sheetView>
  </sheetViews>
  <sheetFormatPr defaultColWidth="9.140625" defaultRowHeight="15"/>
  <cols>
    <col min="2" max="2" width="32.421875" style="0" customWidth="1"/>
    <col min="3" max="3" width="23.140625" style="0" customWidth="1"/>
    <col min="4" max="4" width="20.57421875" style="0" customWidth="1"/>
    <col min="5" max="5" width="21.8515625" style="171" customWidth="1"/>
    <col min="6" max="6" width="20.57421875" style="100" customWidth="1"/>
    <col min="7" max="7" width="20.7109375" style="100" customWidth="1"/>
    <col min="8" max="8" width="22.7109375" style="0" customWidth="1"/>
    <col min="9" max="9" width="22.140625" style="0" customWidth="1"/>
    <col min="10" max="10" width="24.8515625" style="0" customWidth="1"/>
    <col min="11" max="11" width="14.28125" style="0" customWidth="1"/>
  </cols>
  <sheetData>
    <row r="1" spans="1:11" ht="15">
      <c r="A1" s="1"/>
      <c r="B1" s="2"/>
      <c r="C1" s="3"/>
      <c r="D1" s="4"/>
      <c r="E1" s="137"/>
      <c r="F1" s="3"/>
      <c r="G1" s="3"/>
      <c r="H1" s="3"/>
      <c r="I1" s="3"/>
      <c r="J1" s="3"/>
      <c r="K1" s="5"/>
    </row>
    <row r="2" spans="1:11" ht="101.25" customHeight="1">
      <c r="A2" s="1"/>
      <c r="B2" s="2"/>
      <c r="C2" s="3"/>
      <c r="D2" s="4"/>
      <c r="E2" s="138"/>
      <c r="F2" s="4"/>
      <c r="G2" s="3"/>
      <c r="H2" s="3"/>
      <c r="I2" s="3"/>
      <c r="J2" s="108" t="s">
        <v>0</v>
      </c>
      <c r="K2" s="108"/>
    </row>
    <row r="3" spans="1:11" ht="58.5" customHeight="1">
      <c r="A3" s="121" t="s">
        <v>50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1" ht="15">
      <c r="A4" s="1"/>
      <c r="B4" s="2"/>
      <c r="C4" s="3"/>
      <c r="D4" s="3"/>
      <c r="E4" s="137"/>
      <c r="F4" s="3"/>
      <c r="G4" s="3"/>
      <c r="H4" s="3"/>
      <c r="I4" s="3"/>
      <c r="J4" s="3"/>
      <c r="K4" s="5"/>
    </row>
    <row r="5" spans="1:11" ht="37.5" customHeight="1">
      <c r="A5" s="123" t="s">
        <v>1</v>
      </c>
      <c r="B5" s="125" t="s">
        <v>2</v>
      </c>
      <c r="C5" s="126" t="s">
        <v>95</v>
      </c>
      <c r="D5" s="127"/>
      <c r="E5" s="127"/>
      <c r="F5" s="127"/>
      <c r="G5" s="127"/>
      <c r="H5" s="127"/>
      <c r="I5" s="127"/>
      <c r="J5" s="127"/>
      <c r="K5" s="113" t="s">
        <v>3</v>
      </c>
    </row>
    <row r="6" spans="1:11" ht="71.25" customHeight="1">
      <c r="A6" s="124"/>
      <c r="B6" s="125"/>
      <c r="C6" s="6" t="s">
        <v>4</v>
      </c>
      <c r="D6" s="7">
        <v>2014</v>
      </c>
      <c r="E6" s="139">
        <v>2015</v>
      </c>
      <c r="F6" s="7">
        <v>2016</v>
      </c>
      <c r="G6" s="7">
        <v>2017</v>
      </c>
      <c r="H6" s="7">
        <v>2018</v>
      </c>
      <c r="I6" s="7">
        <v>2019</v>
      </c>
      <c r="J6" s="7">
        <v>2020</v>
      </c>
      <c r="K6" s="113"/>
    </row>
    <row r="7" spans="1:11" ht="18.75">
      <c r="A7" s="8">
        <v>1</v>
      </c>
      <c r="B7" s="9" t="s">
        <v>5</v>
      </c>
      <c r="C7" s="6">
        <v>3</v>
      </c>
      <c r="D7" s="7">
        <v>4</v>
      </c>
      <c r="E7" s="139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</row>
    <row r="8" spans="1:11" ht="76.5" customHeight="1">
      <c r="A8" s="10"/>
      <c r="B8" s="11" t="s">
        <v>6</v>
      </c>
      <c r="C8" s="69">
        <f>C9+C10+C11</f>
        <v>3789519879</v>
      </c>
      <c r="D8" s="69">
        <f aca="true" t="shared" si="0" ref="D8:J8">D9+D10+D11+D12</f>
        <v>458775148</v>
      </c>
      <c r="E8" s="140">
        <f>E9+E10+E11+E12</f>
        <v>496454720</v>
      </c>
      <c r="F8" s="69">
        <f t="shared" si="0"/>
        <v>532118567</v>
      </c>
      <c r="G8" s="69">
        <f t="shared" si="0"/>
        <v>575953144</v>
      </c>
      <c r="H8" s="69">
        <f t="shared" si="0"/>
        <v>547508000</v>
      </c>
      <c r="I8" s="69">
        <f t="shared" si="0"/>
        <v>574934200</v>
      </c>
      <c r="J8" s="69">
        <f t="shared" si="0"/>
        <v>603776100</v>
      </c>
      <c r="K8" s="12"/>
    </row>
    <row r="9" spans="1:11" ht="18.75">
      <c r="A9" s="10">
        <f>A8+1</f>
        <v>1</v>
      </c>
      <c r="B9" s="13" t="s">
        <v>7</v>
      </c>
      <c r="C9" s="69">
        <f>SUM(D9:J9)</f>
        <v>1117800</v>
      </c>
      <c r="D9" s="60">
        <f aca="true" t="shared" si="1" ref="D9:E11">D23+D83+D163+D209+D266+D310+D355+D381+D416+D451+D475+D507</f>
        <v>405200</v>
      </c>
      <c r="E9" s="141">
        <f t="shared" si="1"/>
        <v>712600</v>
      </c>
      <c r="F9" s="61"/>
      <c r="G9" s="61"/>
      <c r="H9" s="61"/>
      <c r="I9" s="61"/>
      <c r="J9" s="61"/>
      <c r="K9" s="14"/>
    </row>
    <row r="10" spans="1:11" ht="18.75">
      <c r="A10" s="10">
        <f>A9+1</f>
        <v>2</v>
      </c>
      <c r="B10" s="13" t="s">
        <v>8</v>
      </c>
      <c r="C10" s="69">
        <f>C24+C84+C164+C210+C267+C311+C356+C382+C417+C452+C476+C508</f>
        <v>1694494148</v>
      </c>
      <c r="D10" s="69">
        <f t="shared" si="1"/>
        <v>207112848</v>
      </c>
      <c r="E10" s="140">
        <f t="shared" si="1"/>
        <v>228306300</v>
      </c>
      <c r="F10" s="69">
        <f aca="true" t="shared" si="2" ref="F10:J11">F24+F84+F164+F210+F267+F311+F356+F382+F417+F452+F476+F508</f>
        <v>238448700</v>
      </c>
      <c r="G10" s="69">
        <f t="shared" si="2"/>
        <v>258885700</v>
      </c>
      <c r="H10" s="69">
        <f t="shared" si="2"/>
        <v>241573400</v>
      </c>
      <c r="I10" s="69">
        <f t="shared" si="2"/>
        <v>253699800</v>
      </c>
      <c r="J10" s="69">
        <f t="shared" si="2"/>
        <v>266467400</v>
      </c>
      <c r="K10" s="14"/>
    </row>
    <row r="11" spans="1:11" ht="18.75">
      <c r="A11" s="10">
        <f>A10+1</f>
        <v>3</v>
      </c>
      <c r="B11" s="13" t="s">
        <v>9</v>
      </c>
      <c r="C11" s="69">
        <f>C25+C85+C165+C211+C268+C312+C357+C383+C418+C453+C477+C509</f>
        <v>2093907931</v>
      </c>
      <c r="D11" s="69">
        <f t="shared" si="1"/>
        <v>251257100</v>
      </c>
      <c r="E11" s="140">
        <f t="shared" si="1"/>
        <v>267435819.99999997</v>
      </c>
      <c r="F11" s="69">
        <f t="shared" si="2"/>
        <v>293669867</v>
      </c>
      <c r="G11" s="69">
        <f t="shared" si="2"/>
        <v>317067444</v>
      </c>
      <c r="H11" s="69">
        <f t="shared" si="2"/>
        <v>305934600</v>
      </c>
      <c r="I11" s="69">
        <f t="shared" si="2"/>
        <v>321234400</v>
      </c>
      <c r="J11" s="69">
        <f t="shared" si="2"/>
        <v>337308700</v>
      </c>
      <c r="K11" s="14"/>
    </row>
    <row r="12" spans="1:11" ht="18.75">
      <c r="A12" s="10">
        <f>A11+1</f>
        <v>4</v>
      </c>
      <c r="B12" s="13" t="s">
        <v>10</v>
      </c>
      <c r="C12" s="69"/>
      <c r="D12" s="69"/>
      <c r="E12" s="140"/>
      <c r="F12" s="69"/>
      <c r="G12" s="69"/>
      <c r="H12" s="69"/>
      <c r="I12" s="69"/>
      <c r="J12" s="69"/>
      <c r="K12" s="14"/>
    </row>
    <row r="13" spans="1:11" ht="18.75">
      <c r="A13" s="10"/>
      <c r="B13" s="15"/>
      <c r="C13" s="69"/>
      <c r="D13" s="61"/>
      <c r="E13" s="142"/>
      <c r="F13" s="61"/>
      <c r="G13" s="61"/>
      <c r="H13" s="61"/>
      <c r="I13" s="61"/>
      <c r="J13" s="61"/>
      <c r="K13" s="14"/>
    </row>
    <row r="14" spans="1:11" ht="18.75">
      <c r="A14" s="16"/>
      <c r="B14" s="17"/>
      <c r="C14" s="18"/>
      <c r="D14" s="19"/>
      <c r="E14" s="143"/>
      <c r="F14" s="19"/>
      <c r="G14" s="19"/>
      <c r="H14" s="19"/>
      <c r="I14" s="19"/>
      <c r="J14" s="19"/>
      <c r="K14" s="20"/>
    </row>
    <row r="15" spans="1:11" ht="101.25" customHeight="1">
      <c r="A15" s="1"/>
      <c r="B15" s="2"/>
      <c r="C15" s="3"/>
      <c r="D15" s="4"/>
      <c r="E15" s="138"/>
      <c r="F15" s="4"/>
      <c r="G15" s="3"/>
      <c r="H15" s="3"/>
      <c r="I15" s="3"/>
      <c r="J15" s="108" t="s">
        <v>11</v>
      </c>
      <c r="K15" s="108"/>
    </row>
    <row r="16" spans="1:11" ht="37.5" customHeight="1">
      <c r="A16" s="109" t="s">
        <v>92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</row>
    <row r="17" spans="1:11" ht="15">
      <c r="A17" s="1"/>
      <c r="B17" s="2"/>
      <c r="C17" s="3"/>
      <c r="D17" s="3"/>
      <c r="E17" s="137"/>
      <c r="F17" s="3"/>
      <c r="G17" s="3"/>
      <c r="H17" s="3"/>
      <c r="I17" s="3"/>
      <c r="J17" s="3"/>
      <c r="K17" s="5"/>
    </row>
    <row r="18" spans="1:11" ht="15">
      <c r="A18" s="1"/>
      <c r="B18" s="2"/>
      <c r="C18" s="3"/>
      <c r="D18" s="3"/>
      <c r="E18" s="137"/>
      <c r="F18" s="3"/>
      <c r="G18" s="3"/>
      <c r="H18" s="3"/>
      <c r="I18" s="3"/>
      <c r="J18" s="3"/>
      <c r="K18" s="5"/>
    </row>
    <row r="19" spans="1:11" ht="36" customHeight="1">
      <c r="A19" s="116" t="s">
        <v>1</v>
      </c>
      <c r="B19" s="113" t="s">
        <v>2</v>
      </c>
      <c r="C19" s="114" t="s">
        <v>95</v>
      </c>
      <c r="D19" s="115"/>
      <c r="E19" s="115"/>
      <c r="F19" s="115"/>
      <c r="G19" s="115"/>
      <c r="H19" s="115"/>
      <c r="I19" s="115"/>
      <c r="J19" s="115"/>
      <c r="K19" s="113" t="s">
        <v>3</v>
      </c>
    </row>
    <row r="20" spans="1:11" ht="80.25" customHeight="1">
      <c r="A20" s="117"/>
      <c r="B20" s="113"/>
      <c r="C20" s="21" t="s">
        <v>4</v>
      </c>
      <c r="D20" s="22">
        <v>2014</v>
      </c>
      <c r="E20" s="144">
        <v>2015</v>
      </c>
      <c r="F20" s="22">
        <v>2016</v>
      </c>
      <c r="G20" s="22">
        <v>2017</v>
      </c>
      <c r="H20" s="22">
        <v>2018</v>
      </c>
      <c r="I20" s="22">
        <v>2019</v>
      </c>
      <c r="J20" s="22">
        <v>2020</v>
      </c>
      <c r="K20" s="113"/>
    </row>
    <row r="21" spans="1:11" ht="15">
      <c r="A21" s="23">
        <v>1</v>
      </c>
      <c r="B21" s="24" t="s">
        <v>5</v>
      </c>
      <c r="C21" s="21">
        <v>3</v>
      </c>
      <c r="D21" s="22">
        <v>4</v>
      </c>
      <c r="E21" s="144">
        <v>5</v>
      </c>
      <c r="F21" s="22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1" ht="56.25" customHeight="1">
      <c r="A22" s="25"/>
      <c r="B22" s="26" t="s">
        <v>12</v>
      </c>
      <c r="C22" s="62">
        <f>C23+C24+C25+C26</f>
        <v>1289661816.94</v>
      </c>
      <c r="D22" s="62">
        <f aca="true" t="shared" si="3" ref="D22:J22">D23+D24+D25+D26</f>
        <v>155472427</v>
      </c>
      <c r="E22" s="145">
        <f>E23+E24+E25+E26</f>
        <v>170302233.94</v>
      </c>
      <c r="F22" s="62">
        <f t="shared" si="3"/>
        <v>187263940</v>
      </c>
      <c r="G22" s="62">
        <f t="shared" si="3"/>
        <v>200381416</v>
      </c>
      <c r="H22" s="62">
        <f t="shared" si="3"/>
        <v>182788800</v>
      </c>
      <c r="I22" s="62">
        <f t="shared" si="3"/>
        <v>191928300</v>
      </c>
      <c r="J22" s="76">
        <f t="shared" si="3"/>
        <v>201524700</v>
      </c>
      <c r="K22" s="28"/>
    </row>
    <row r="23" spans="1:11" ht="15">
      <c r="A23" s="25">
        <f>A22+1</f>
        <v>1</v>
      </c>
      <c r="B23" s="29" t="s">
        <v>7</v>
      </c>
      <c r="C23" s="62"/>
      <c r="D23" s="59"/>
      <c r="E23" s="146"/>
      <c r="F23" s="59"/>
      <c r="G23" s="59"/>
      <c r="H23" s="59"/>
      <c r="I23" s="59"/>
      <c r="J23" s="59"/>
      <c r="K23" s="31"/>
    </row>
    <row r="24" spans="1:11" ht="15">
      <c r="A24" s="25">
        <f>A23+1</f>
        <v>2</v>
      </c>
      <c r="B24" s="29" t="s">
        <v>8</v>
      </c>
      <c r="C24" s="62">
        <f>C32</f>
        <v>587986800</v>
      </c>
      <c r="D24" s="62">
        <f aca="true" t="shared" si="4" ref="D24:J24">D32</f>
        <v>76125000</v>
      </c>
      <c r="E24" s="145">
        <f t="shared" si="4"/>
        <v>85707000</v>
      </c>
      <c r="F24" s="62">
        <f t="shared" si="4"/>
        <v>94988000</v>
      </c>
      <c r="G24" s="62">
        <f t="shared" si="4"/>
        <v>104676000</v>
      </c>
      <c r="H24" s="62">
        <f t="shared" si="4"/>
        <v>71844800</v>
      </c>
      <c r="I24" s="62">
        <f t="shared" si="4"/>
        <v>75437100</v>
      </c>
      <c r="J24" s="76">
        <f t="shared" si="4"/>
        <v>79208900</v>
      </c>
      <c r="K24" s="31"/>
    </row>
    <row r="25" spans="1:11" ht="15">
      <c r="A25" s="25">
        <f>A24+1</f>
        <v>3</v>
      </c>
      <c r="B25" s="29" t="s">
        <v>9</v>
      </c>
      <c r="C25" s="62">
        <f>SUM(D25:J26)</f>
        <v>701675016.94</v>
      </c>
      <c r="D25" s="75">
        <f aca="true" t="shared" si="5" ref="D25:J25">D33</f>
        <v>79347427</v>
      </c>
      <c r="E25" s="147">
        <f>E33</f>
        <v>84595233.94</v>
      </c>
      <c r="F25" s="75">
        <f t="shared" si="5"/>
        <v>92275940</v>
      </c>
      <c r="G25" s="75">
        <f t="shared" si="5"/>
        <v>95705416</v>
      </c>
      <c r="H25" s="75">
        <f t="shared" si="5"/>
        <v>110944000</v>
      </c>
      <c r="I25" s="75">
        <f t="shared" si="5"/>
        <v>116491200</v>
      </c>
      <c r="J25" s="66">
        <f t="shared" si="5"/>
        <v>122315800</v>
      </c>
      <c r="K25" s="31"/>
    </row>
    <row r="26" spans="1:11" ht="15">
      <c r="A26" s="25">
        <f>A25+1</f>
        <v>4</v>
      </c>
      <c r="B26" s="29" t="s">
        <v>10</v>
      </c>
      <c r="C26" s="62"/>
      <c r="D26" s="59"/>
      <c r="E26" s="146"/>
      <c r="F26" s="59"/>
      <c r="G26" s="59"/>
      <c r="H26" s="59"/>
      <c r="I26" s="59"/>
      <c r="J26" s="59"/>
      <c r="K26" s="31"/>
    </row>
    <row r="27" spans="1:11" ht="15">
      <c r="A27" s="25"/>
      <c r="B27" s="32"/>
      <c r="C27" s="27"/>
      <c r="D27" s="30"/>
      <c r="E27" s="148"/>
      <c r="F27" s="30"/>
      <c r="G27" s="30"/>
      <c r="H27" s="30"/>
      <c r="I27" s="30"/>
      <c r="J27" s="30"/>
      <c r="K27" s="31"/>
    </row>
    <row r="28" spans="1:11" ht="18.75">
      <c r="A28" s="25"/>
      <c r="B28" s="104"/>
      <c r="C28" s="105"/>
      <c r="D28" s="105"/>
      <c r="E28" s="105"/>
      <c r="F28" s="105"/>
      <c r="G28" s="105"/>
      <c r="H28" s="105"/>
      <c r="I28" s="105"/>
      <c r="J28" s="105"/>
      <c r="K28" s="106"/>
    </row>
    <row r="29" spans="1:11" ht="15">
      <c r="A29" s="25"/>
      <c r="B29" s="107" t="s">
        <v>13</v>
      </c>
      <c r="C29" s="107"/>
      <c r="D29" s="107"/>
      <c r="E29" s="107"/>
      <c r="F29" s="107"/>
      <c r="G29" s="107"/>
      <c r="H29" s="107"/>
      <c r="I29" s="107"/>
      <c r="J29" s="107"/>
      <c r="K29" s="107"/>
    </row>
    <row r="30" spans="1:11" ht="67.5" customHeight="1">
      <c r="A30" s="25"/>
      <c r="B30" s="26" t="s">
        <v>14</v>
      </c>
      <c r="C30" s="64">
        <f aca="true" t="shared" si="6" ref="C30:H30">C32+C33+C34+C31</f>
        <v>1289661816.94</v>
      </c>
      <c r="D30" s="64">
        <f t="shared" si="6"/>
        <v>155472427</v>
      </c>
      <c r="E30" s="149">
        <f>E32+E33+E34+E31</f>
        <v>170302233.94</v>
      </c>
      <c r="F30" s="64">
        <f t="shared" si="6"/>
        <v>187263940</v>
      </c>
      <c r="G30" s="64">
        <f t="shared" si="6"/>
        <v>200381416</v>
      </c>
      <c r="H30" s="64">
        <f t="shared" si="6"/>
        <v>182788800</v>
      </c>
      <c r="I30" s="64">
        <f>I31+I32+I33+I34</f>
        <v>191928300</v>
      </c>
      <c r="J30" s="64">
        <f>J31+J32+J33+J34</f>
        <v>201524700</v>
      </c>
      <c r="K30" s="34"/>
    </row>
    <row r="31" spans="1:11" ht="15">
      <c r="A31" s="25">
        <f>A30+1</f>
        <v>1</v>
      </c>
      <c r="B31" s="29" t="s">
        <v>7</v>
      </c>
      <c r="C31" s="64"/>
      <c r="D31" s="64"/>
      <c r="E31" s="149"/>
      <c r="F31" s="64"/>
      <c r="G31" s="64"/>
      <c r="H31" s="64"/>
      <c r="I31" s="64"/>
      <c r="J31" s="64"/>
      <c r="K31" s="31"/>
    </row>
    <row r="32" spans="1:11" ht="15">
      <c r="A32" s="25">
        <f>A31+1</f>
        <v>2</v>
      </c>
      <c r="B32" s="29" t="s">
        <v>8</v>
      </c>
      <c r="C32" s="64">
        <f>C37+C42+C47+C52+C57+C62+C67+C72</f>
        <v>587986800</v>
      </c>
      <c r="D32" s="64">
        <f>D37+D42+D47+D52+D57+D62+D72</f>
        <v>76125000</v>
      </c>
      <c r="E32" s="149">
        <f>E37+E42+E47+E52+E57+E62+E67+E72</f>
        <v>85707000</v>
      </c>
      <c r="F32" s="64">
        <f>F37+F42+F47+F52+F57+F62</f>
        <v>94988000</v>
      </c>
      <c r="G32" s="64">
        <f>G37+G42+G47+G52+G57+G62</f>
        <v>104676000</v>
      </c>
      <c r="H32" s="64">
        <f>H37+H42+H47+H52+H57+H62</f>
        <v>71844800</v>
      </c>
      <c r="I32" s="64">
        <f>I37+I42+I47+I52+I57+I62</f>
        <v>75437100</v>
      </c>
      <c r="J32" s="64">
        <f>J37+J42+J47+J52+J57+J62</f>
        <v>79208900</v>
      </c>
      <c r="K32" s="31"/>
    </row>
    <row r="33" spans="1:11" ht="15">
      <c r="A33" s="25">
        <f>A32+1</f>
        <v>3</v>
      </c>
      <c r="B33" s="29" t="s">
        <v>9</v>
      </c>
      <c r="C33" s="64">
        <f>C38+C43+C48+C53+C58+C63+C68+C73</f>
        <v>701675016.94</v>
      </c>
      <c r="D33" s="64">
        <f>D38+D43+D48+D53+D58+D63+D68+D73</f>
        <v>79347427</v>
      </c>
      <c r="E33" s="149">
        <f>E38+E43++E48+E53+E68+E73+E58+E63</f>
        <v>84595233.94</v>
      </c>
      <c r="F33" s="64">
        <f>F38+F43+F48+F53</f>
        <v>92275940</v>
      </c>
      <c r="G33" s="64">
        <f>G38+G43+G48+G53</f>
        <v>95705416</v>
      </c>
      <c r="H33" s="64">
        <f>H38+H43+H48+H53</f>
        <v>110944000</v>
      </c>
      <c r="I33" s="64">
        <f>I38+I43+I48+I53</f>
        <v>116491200</v>
      </c>
      <c r="J33" s="64">
        <f>J38+J43+J48+J53</f>
        <v>122315800</v>
      </c>
      <c r="K33" s="31"/>
    </row>
    <row r="34" spans="1:11" ht="15">
      <c r="A34" s="25">
        <f>A33+1</f>
        <v>4</v>
      </c>
      <c r="B34" s="29" t="s">
        <v>10</v>
      </c>
      <c r="C34" s="64"/>
      <c r="D34" s="64"/>
      <c r="E34" s="149"/>
      <c r="F34" s="64"/>
      <c r="G34" s="64"/>
      <c r="H34" s="64"/>
      <c r="I34" s="64"/>
      <c r="J34" s="64"/>
      <c r="K34" s="31"/>
    </row>
    <row r="35" spans="1:11" ht="126.75" customHeight="1">
      <c r="A35" s="25"/>
      <c r="B35" s="78" t="s">
        <v>51</v>
      </c>
      <c r="C35" s="64">
        <f>C37+C38+C39+C36</f>
        <v>661335099.94</v>
      </c>
      <c r="D35" s="64">
        <f>D36+D37+D38+D39</f>
        <v>72704767</v>
      </c>
      <c r="E35" s="150">
        <f aca="true" t="shared" si="7" ref="E35:J35">SUM(E37:E39)</f>
        <v>83895233.94</v>
      </c>
      <c r="F35" s="65">
        <f t="shared" si="7"/>
        <v>89976940</v>
      </c>
      <c r="G35" s="65">
        <f t="shared" si="7"/>
        <v>93307559</v>
      </c>
      <c r="H35" s="65">
        <f t="shared" si="7"/>
        <v>101966900</v>
      </c>
      <c r="I35" s="65">
        <f t="shared" si="7"/>
        <v>107065200</v>
      </c>
      <c r="J35" s="65">
        <f t="shared" si="7"/>
        <v>112418500</v>
      </c>
      <c r="K35" s="37" t="s">
        <v>15</v>
      </c>
    </row>
    <row r="36" spans="1:11" ht="15">
      <c r="A36" s="25">
        <v>1</v>
      </c>
      <c r="B36" s="29" t="s">
        <v>7</v>
      </c>
      <c r="C36" s="64"/>
      <c r="D36" s="59"/>
      <c r="E36" s="146"/>
      <c r="F36" s="59"/>
      <c r="G36" s="59"/>
      <c r="H36" s="59"/>
      <c r="I36" s="59"/>
      <c r="J36" s="59"/>
      <c r="K36" s="31"/>
    </row>
    <row r="37" spans="1:11" ht="15">
      <c r="A37" s="25">
        <v>2</v>
      </c>
      <c r="B37" s="29" t="s">
        <v>8</v>
      </c>
      <c r="C37" s="64"/>
      <c r="D37" s="59"/>
      <c r="E37" s="146"/>
      <c r="F37" s="59"/>
      <c r="G37" s="59"/>
      <c r="H37" s="59"/>
      <c r="I37" s="59"/>
      <c r="J37" s="59"/>
      <c r="K37" s="38"/>
    </row>
    <row r="38" spans="1:11" ht="15">
      <c r="A38" s="25">
        <v>3</v>
      </c>
      <c r="B38" s="29" t="s">
        <v>9</v>
      </c>
      <c r="C38" s="64">
        <f>SUM(D38:J38)</f>
        <v>661335099.94</v>
      </c>
      <c r="D38" s="59">
        <v>72704767</v>
      </c>
      <c r="E38" s="146">
        <v>83895233.94</v>
      </c>
      <c r="F38" s="59">
        <v>89976940</v>
      </c>
      <c r="G38" s="59">
        <v>93307559</v>
      </c>
      <c r="H38" s="59">
        <v>101966900</v>
      </c>
      <c r="I38" s="59">
        <v>107065200</v>
      </c>
      <c r="J38" s="59">
        <v>112418500</v>
      </c>
      <c r="K38" s="31"/>
    </row>
    <row r="39" spans="1:11" ht="15">
      <c r="A39" s="25">
        <v>4</v>
      </c>
      <c r="B39" s="29" t="s">
        <v>10</v>
      </c>
      <c r="C39" s="64"/>
      <c r="D39" s="59"/>
      <c r="E39" s="146"/>
      <c r="F39" s="59"/>
      <c r="G39" s="59"/>
      <c r="H39" s="59"/>
      <c r="I39" s="59"/>
      <c r="J39" s="59"/>
      <c r="K39" s="31"/>
    </row>
    <row r="40" spans="1:11" ht="81" customHeight="1">
      <c r="A40" s="25"/>
      <c r="B40" s="78" t="s">
        <v>69</v>
      </c>
      <c r="C40" s="64">
        <f>SUM(D40:J40)</f>
        <v>35324023</v>
      </c>
      <c r="D40" s="65">
        <f aca="true" t="shared" si="8" ref="D40:J40">SUM(D41:D44)</f>
        <v>5542662</v>
      </c>
      <c r="E40" s="150">
        <f t="shared" si="8"/>
        <v>200000</v>
      </c>
      <c r="F40" s="65">
        <f t="shared" si="8"/>
        <v>627000</v>
      </c>
      <c r="G40" s="65">
        <f t="shared" si="8"/>
        <v>653961</v>
      </c>
      <c r="H40" s="65">
        <f t="shared" si="8"/>
        <v>8977100</v>
      </c>
      <c r="I40" s="65">
        <f t="shared" si="8"/>
        <v>9426000</v>
      </c>
      <c r="J40" s="65">
        <f t="shared" si="8"/>
        <v>9897300</v>
      </c>
      <c r="K40" s="37" t="s">
        <v>15</v>
      </c>
    </row>
    <row r="41" spans="1:11" ht="15">
      <c r="A41" s="25">
        <f>A40+1</f>
        <v>1</v>
      </c>
      <c r="B41" s="29" t="s">
        <v>7</v>
      </c>
      <c r="C41" s="64"/>
      <c r="D41" s="59"/>
      <c r="E41" s="146"/>
      <c r="F41" s="59"/>
      <c r="G41" s="59"/>
      <c r="H41" s="59"/>
      <c r="I41" s="59"/>
      <c r="J41" s="59"/>
      <c r="K41" s="31"/>
    </row>
    <row r="42" spans="1:11" ht="15">
      <c r="A42" s="25">
        <f>A41+1</f>
        <v>2</v>
      </c>
      <c r="B42" s="29" t="s">
        <v>8</v>
      </c>
      <c r="C42" s="64"/>
      <c r="D42" s="59"/>
      <c r="E42" s="146"/>
      <c r="F42" s="59"/>
      <c r="G42" s="59"/>
      <c r="H42" s="59"/>
      <c r="I42" s="59"/>
      <c r="J42" s="59"/>
      <c r="K42" s="31"/>
    </row>
    <row r="43" spans="1:11" ht="15">
      <c r="A43" s="25">
        <v>3</v>
      </c>
      <c r="B43" s="29" t="s">
        <v>9</v>
      </c>
      <c r="C43" s="64">
        <f>SUM(D43:J43)</f>
        <v>35324023</v>
      </c>
      <c r="D43" s="59">
        <v>5542662</v>
      </c>
      <c r="E43" s="146">
        <v>200000</v>
      </c>
      <c r="F43" s="59">
        <v>627000</v>
      </c>
      <c r="G43" s="59">
        <v>653961</v>
      </c>
      <c r="H43" s="59">
        <v>8977100</v>
      </c>
      <c r="I43" s="59">
        <v>9426000</v>
      </c>
      <c r="J43" s="59">
        <v>9897300</v>
      </c>
      <c r="K43" s="31"/>
    </row>
    <row r="44" spans="1:11" ht="15">
      <c r="A44" s="25">
        <v>4</v>
      </c>
      <c r="B44" s="29" t="s">
        <v>10</v>
      </c>
      <c r="C44" s="64"/>
      <c r="D44" s="59"/>
      <c r="E44" s="146"/>
      <c r="F44" s="59"/>
      <c r="G44" s="59"/>
      <c r="H44" s="59"/>
      <c r="I44" s="59"/>
      <c r="J44" s="59"/>
      <c r="K44" s="40"/>
    </row>
    <row r="45" spans="1:11" ht="104.25" customHeight="1">
      <c r="A45" s="25"/>
      <c r="B45" s="39" t="s">
        <v>52</v>
      </c>
      <c r="C45" s="64">
        <f>SUM(D45:J45)</f>
        <v>925600</v>
      </c>
      <c r="D45" s="65"/>
      <c r="E45" s="150"/>
      <c r="F45" s="65"/>
      <c r="G45" s="65"/>
      <c r="H45" s="65">
        <f>SUM(H46:H49)</f>
        <v>293600</v>
      </c>
      <c r="I45" s="65">
        <f>SUM(I46:I49)</f>
        <v>308300</v>
      </c>
      <c r="J45" s="65">
        <f>SUM(J46:J49)</f>
        <v>323700</v>
      </c>
      <c r="K45" s="37" t="s">
        <v>15</v>
      </c>
    </row>
    <row r="46" spans="1:11" ht="15">
      <c r="A46" s="25">
        <f>A45+1</f>
        <v>1</v>
      </c>
      <c r="B46" s="29" t="s">
        <v>7</v>
      </c>
      <c r="C46" s="64"/>
      <c r="D46" s="59"/>
      <c r="E46" s="146"/>
      <c r="F46" s="59"/>
      <c r="G46" s="59"/>
      <c r="H46" s="59"/>
      <c r="I46" s="59"/>
      <c r="J46" s="59"/>
      <c r="K46" s="31"/>
    </row>
    <row r="47" spans="1:11" ht="15">
      <c r="A47" s="25">
        <f>A46+1</f>
        <v>2</v>
      </c>
      <c r="B47" s="29" t="s">
        <v>8</v>
      </c>
      <c r="C47" s="64">
        <f>SUM(D47:J47)</f>
        <v>925600</v>
      </c>
      <c r="D47" s="59"/>
      <c r="E47" s="146"/>
      <c r="F47" s="59"/>
      <c r="G47" s="59"/>
      <c r="H47" s="59">
        <v>293600</v>
      </c>
      <c r="I47" s="59">
        <v>308300</v>
      </c>
      <c r="J47" s="59">
        <v>323700</v>
      </c>
      <c r="K47" s="31"/>
    </row>
    <row r="48" spans="1:11" ht="15">
      <c r="A48" s="25">
        <v>3</v>
      </c>
      <c r="B48" s="29" t="s">
        <v>9</v>
      </c>
      <c r="C48" s="64"/>
      <c r="D48" s="59"/>
      <c r="E48" s="146"/>
      <c r="F48" s="59"/>
      <c r="G48" s="59"/>
      <c r="H48" s="59"/>
      <c r="I48" s="59"/>
      <c r="J48" s="59"/>
      <c r="K48" s="31"/>
    </row>
    <row r="49" spans="1:11" ht="15">
      <c r="A49" s="25">
        <v>4</v>
      </c>
      <c r="B49" s="29" t="s">
        <v>10</v>
      </c>
      <c r="C49" s="64"/>
      <c r="D49" s="59"/>
      <c r="E49" s="146"/>
      <c r="F49" s="59"/>
      <c r="G49" s="59"/>
      <c r="H49" s="59"/>
      <c r="I49" s="59"/>
      <c r="J49" s="59"/>
      <c r="K49" s="40"/>
    </row>
    <row r="50" spans="1:11" ht="126.75" customHeight="1">
      <c r="A50" s="25"/>
      <c r="B50" s="90" t="s">
        <v>66</v>
      </c>
      <c r="C50" s="59">
        <f>C51+C52+C53+C54</f>
        <v>4859275</v>
      </c>
      <c r="D50" s="59">
        <f>D51+D52+D53+D54</f>
        <v>943379</v>
      </c>
      <c r="E50" s="146">
        <f>E53</f>
        <v>500000</v>
      </c>
      <c r="F50" s="59">
        <f>F53</f>
        <v>1672000</v>
      </c>
      <c r="G50" s="59">
        <f>G53</f>
        <v>1743896</v>
      </c>
      <c r="H50" s="59"/>
      <c r="I50" s="59"/>
      <c r="J50" s="59">
        <f>J51+J52+J53+J54</f>
        <v>0</v>
      </c>
      <c r="K50" s="31"/>
    </row>
    <row r="51" spans="1:11" ht="15">
      <c r="A51" s="25">
        <f>A50+1</f>
        <v>1</v>
      </c>
      <c r="B51" s="29" t="s">
        <v>7</v>
      </c>
      <c r="C51" s="59"/>
      <c r="D51" s="59"/>
      <c r="E51" s="146"/>
      <c r="F51" s="59"/>
      <c r="G51" s="59"/>
      <c r="H51" s="59"/>
      <c r="I51" s="59"/>
      <c r="J51" s="59"/>
      <c r="K51" s="31"/>
    </row>
    <row r="52" spans="1:11" ht="15">
      <c r="A52" s="25">
        <f>A51+1</f>
        <v>2</v>
      </c>
      <c r="B52" s="29" t="s">
        <v>8</v>
      </c>
      <c r="C52" s="59"/>
      <c r="D52" s="59"/>
      <c r="E52" s="146"/>
      <c r="F52" s="59"/>
      <c r="G52" s="59"/>
      <c r="H52" s="59"/>
      <c r="I52" s="59"/>
      <c r="J52" s="59">
        <v>0</v>
      </c>
      <c r="K52" s="31"/>
    </row>
    <row r="53" spans="1:11" ht="15">
      <c r="A53" s="25">
        <v>3</v>
      </c>
      <c r="B53" s="29" t="s">
        <v>9</v>
      </c>
      <c r="C53" s="59">
        <f>SUM(D53:J53)</f>
        <v>4859275</v>
      </c>
      <c r="D53" s="59">
        <v>943379</v>
      </c>
      <c r="E53" s="146">
        <v>500000</v>
      </c>
      <c r="F53" s="59">
        <v>1672000</v>
      </c>
      <c r="G53" s="59">
        <v>1743896</v>
      </c>
      <c r="H53" s="59"/>
      <c r="I53" s="59"/>
      <c r="J53" s="59">
        <v>0</v>
      </c>
      <c r="K53" s="31"/>
    </row>
    <row r="54" spans="1:11" ht="17.25" customHeight="1">
      <c r="A54" s="25">
        <v>4</v>
      </c>
      <c r="B54" s="29" t="s">
        <v>10</v>
      </c>
      <c r="C54" s="59"/>
      <c r="D54" s="59"/>
      <c r="E54" s="146"/>
      <c r="F54" s="59"/>
      <c r="G54" s="59"/>
      <c r="H54" s="59"/>
      <c r="I54" s="59"/>
      <c r="J54" s="62"/>
      <c r="K54" s="52"/>
    </row>
    <row r="55" spans="1:11" ht="160.5" customHeight="1">
      <c r="A55" s="25"/>
      <c r="B55" s="90" t="s">
        <v>70</v>
      </c>
      <c r="C55" s="63">
        <f>C56+C57+C58+C59</f>
        <v>566966248</v>
      </c>
      <c r="D55" s="59">
        <v>64621000</v>
      </c>
      <c r="E55" s="146">
        <f aca="true" t="shared" si="9" ref="E55:J55">E56+E57+E58+E59</f>
        <v>84173000</v>
      </c>
      <c r="F55" s="59">
        <f t="shared" si="9"/>
        <v>93385478</v>
      </c>
      <c r="G55" s="59">
        <f t="shared" si="9"/>
        <v>103004570</v>
      </c>
      <c r="H55" s="59">
        <f t="shared" si="9"/>
        <v>70351200</v>
      </c>
      <c r="I55" s="59">
        <f t="shared" si="9"/>
        <v>73868800</v>
      </c>
      <c r="J55" s="59">
        <f t="shared" si="9"/>
        <v>77562200</v>
      </c>
      <c r="K55" s="31"/>
    </row>
    <row r="56" spans="1:11" ht="17.25" customHeight="1">
      <c r="A56" s="25">
        <f>A55+1</f>
        <v>1</v>
      </c>
      <c r="B56" s="29" t="s">
        <v>7</v>
      </c>
      <c r="C56" s="63"/>
      <c r="D56" s="59"/>
      <c r="E56" s="146"/>
      <c r="F56" s="59"/>
      <c r="G56" s="59"/>
      <c r="H56" s="59"/>
      <c r="I56" s="59"/>
      <c r="J56" s="59"/>
      <c r="K56" s="31"/>
    </row>
    <row r="57" spans="1:11" ht="17.25" customHeight="1">
      <c r="A57" s="25">
        <f>A56+1</f>
        <v>2</v>
      </c>
      <c r="B57" s="29" t="s">
        <v>8</v>
      </c>
      <c r="C57" s="63">
        <f>SUM(D57:J57)</f>
        <v>566966248</v>
      </c>
      <c r="D57" s="59">
        <v>64621000</v>
      </c>
      <c r="E57" s="146">
        <v>84173000</v>
      </c>
      <c r="F57" s="59">
        <v>93385478</v>
      </c>
      <c r="G57" s="59">
        <v>103004570</v>
      </c>
      <c r="H57" s="59">
        <v>70351200</v>
      </c>
      <c r="I57" s="59">
        <v>73868800</v>
      </c>
      <c r="J57" s="59">
        <v>77562200</v>
      </c>
      <c r="K57" s="31"/>
    </row>
    <row r="58" spans="1:11" ht="17.25" customHeight="1">
      <c r="A58" s="25">
        <v>3</v>
      </c>
      <c r="B58" s="29" t="s">
        <v>9</v>
      </c>
      <c r="C58" s="63"/>
      <c r="D58" s="59"/>
      <c r="E58" s="146"/>
      <c r="F58" s="59"/>
      <c r="G58" s="59"/>
      <c r="H58" s="59"/>
      <c r="I58" s="59"/>
      <c r="J58" s="59"/>
      <c r="K58" s="31"/>
    </row>
    <row r="59" spans="1:11" ht="17.25" customHeight="1">
      <c r="A59" s="25">
        <v>4</v>
      </c>
      <c r="B59" s="29" t="s">
        <v>10</v>
      </c>
      <c r="C59" s="63"/>
      <c r="D59" s="59"/>
      <c r="E59" s="146"/>
      <c r="F59" s="59"/>
      <c r="G59" s="59"/>
      <c r="H59" s="59"/>
      <c r="I59" s="59"/>
      <c r="J59" s="59"/>
      <c r="K59" s="31"/>
    </row>
    <row r="60" spans="1:11" ht="157.5" customHeight="1">
      <c r="A60" s="25"/>
      <c r="B60" s="90" t="s">
        <v>71</v>
      </c>
      <c r="C60" s="59">
        <f>SUM(D60:J60)</f>
        <v>9856952</v>
      </c>
      <c r="D60" s="59">
        <f aca="true" t="shared" si="10" ref="D60:J60">D61+D62+D63+D64</f>
        <v>1266000</v>
      </c>
      <c r="E60" s="146">
        <f t="shared" si="10"/>
        <v>1534000</v>
      </c>
      <c r="F60" s="59">
        <f t="shared" si="10"/>
        <v>1602522</v>
      </c>
      <c r="G60" s="59">
        <f t="shared" si="10"/>
        <v>1671430</v>
      </c>
      <c r="H60" s="59">
        <f t="shared" si="10"/>
        <v>1200000</v>
      </c>
      <c r="I60" s="59">
        <f t="shared" si="10"/>
        <v>1260000</v>
      </c>
      <c r="J60" s="59">
        <f t="shared" si="10"/>
        <v>1323000</v>
      </c>
      <c r="K60" s="31"/>
    </row>
    <row r="61" spans="1:11" ht="17.25" customHeight="1">
      <c r="A61" s="25">
        <f>A60+1</f>
        <v>1</v>
      </c>
      <c r="B61" s="29" t="s">
        <v>7</v>
      </c>
      <c r="C61" s="59"/>
      <c r="D61" s="59"/>
      <c r="E61" s="146"/>
      <c r="F61" s="59"/>
      <c r="G61" s="59"/>
      <c r="H61" s="59"/>
      <c r="I61" s="59"/>
      <c r="J61" s="59"/>
      <c r="K61" s="31"/>
    </row>
    <row r="62" spans="1:11" ht="17.25" customHeight="1">
      <c r="A62" s="25">
        <f>A61+1</f>
        <v>2</v>
      </c>
      <c r="B62" s="29" t="s">
        <v>8</v>
      </c>
      <c r="C62" s="59">
        <f>SUM(D62:K62)</f>
        <v>9856952</v>
      </c>
      <c r="D62" s="59">
        <v>1266000</v>
      </c>
      <c r="E62" s="146">
        <v>1534000</v>
      </c>
      <c r="F62" s="59">
        <v>1602522</v>
      </c>
      <c r="G62" s="59">
        <v>1671430</v>
      </c>
      <c r="H62" s="59">
        <v>1200000</v>
      </c>
      <c r="I62" s="59">
        <v>1260000</v>
      </c>
      <c r="J62" s="59">
        <v>1323000</v>
      </c>
      <c r="K62" s="31"/>
    </row>
    <row r="63" spans="1:11" ht="17.25" customHeight="1">
      <c r="A63" s="25">
        <v>3</v>
      </c>
      <c r="B63" s="29" t="s">
        <v>9</v>
      </c>
      <c r="C63" s="59"/>
      <c r="D63" s="59"/>
      <c r="E63" s="146"/>
      <c r="F63" s="59"/>
      <c r="G63" s="59"/>
      <c r="H63" s="59"/>
      <c r="I63" s="59"/>
      <c r="J63" s="59"/>
      <c r="K63" s="31"/>
    </row>
    <row r="64" spans="1:11" ht="18.75" customHeight="1">
      <c r="A64" s="25">
        <v>4</v>
      </c>
      <c r="B64" s="29" t="s">
        <v>10</v>
      </c>
      <c r="C64" s="59"/>
      <c r="D64" s="59"/>
      <c r="E64" s="146"/>
      <c r="F64" s="59"/>
      <c r="G64" s="59"/>
      <c r="H64" s="59"/>
      <c r="I64" s="59"/>
      <c r="J64" s="59"/>
      <c r="K64" s="51"/>
    </row>
    <row r="65" spans="1:11" ht="41.25" customHeight="1">
      <c r="A65" s="25"/>
      <c r="B65" s="90" t="s">
        <v>85</v>
      </c>
      <c r="C65" s="59">
        <f>SUM(D65:J65)</f>
        <v>156619</v>
      </c>
      <c r="D65" s="59">
        <f>D66+D67+D68+D69</f>
        <v>156619</v>
      </c>
      <c r="E65" s="146"/>
      <c r="F65" s="59"/>
      <c r="G65" s="59"/>
      <c r="H65" s="59"/>
      <c r="I65" s="59"/>
      <c r="J65" s="59">
        <f>J66+J67+J68+J69</f>
        <v>0</v>
      </c>
      <c r="K65" s="31"/>
    </row>
    <row r="66" spans="1:11" ht="18.75" customHeight="1">
      <c r="A66" s="25">
        <f>A65+1</f>
        <v>1</v>
      </c>
      <c r="B66" s="29" t="s">
        <v>7</v>
      </c>
      <c r="C66" s="59"/>
      <c r="D66" s="63"/>
      <c r="E66" s="146"/>
      <c r="F66" s="59"/>
      <c r="G66" s="59"/>
      <c r="H66" s="59"/>
      <c r="I66" s="59"/>
      <c r="J66" s="59"/>
      <c r="K66" s="31"/>
    </row>
    <row r="67" spans="1:11" ht="18.75" customHeight="1">
      <c r="A67" s="25">
        <f>A66+1</f>
        <v>2</v>
      </c>
      <c r="B67" s="29" t="s">
        <v>8</v>
      </c>
      <c r="C67" s="59"/>
      <c r="D67" s="63"/>
      <c r="E67" s="146"/>
      <c r="F67" s="59"/>
      <c r="G67" s="59"/>
      <c r="H67" s="59"/>
      <c r="I67" s="59"/>
      <c r="J67" s="59"/>
      <c r="K67" s="31"/>
    </row>
    <row r="68" spans="1:11" ht="18.75" customHeight="1">
      <c r="A68" s="25">
        <v>3</v>
      </c>
      <c r="B68" s="29" t="s">
        <v>9</v>
      </c>
      <c r="C68" s="59">
        <f>D68</f>
        <v>156619</v>
      </c>
      <c r="D68" s="59">
        <v>156619</v>
      </c>
      <c r="E68" s="146"/>
      <c r="F68" s="59"/>
      <c r="G68" s="59"/>
      <c r="H68" s="59"/>
      <c r="I68" s="59"/>
      <c r="J68" s="59"/>
      <c r="K68" s="31"/>
    </row>
    <row r="69" spans="1:11" ht="18.75" customHeight="1">
      <c r="A69" s="25">
        <v>4</v>
      </c>
      <c r="B69" s="29" t="s">
        <v>10</v>
      </c>
      <c r="C69" s="59"/>
      <c r="D69" s="59"/>
      <c r="E69" s="146"/>
      <c r="F69" s="59"/>
      <c r="G69" s="59"/>
      <c r="H69" s="59"/>
      <c r="I69" s="59"/>
      <c r="J69" s="59"/>
      <c r="K69" s="51"/>
    </row>
    <row r="70" spans="1:11" ht="87" customHeight="1">
      <c r="A70" s="25"/>
      <c r="B70" s="26" t="s">
        <v>86</v>
      </c>
      <c r="C70" s="59">
        <f>SUM(D70:J70)</f>
        <v>10238000</v>
      </c>
      <c r="D70" s="63">
        <f>D71+D72+D73+D74</f>
        <v>10238000</v>
      </c>
      <c r="E70" s="146"/>
      <c r="F70" s="59"/>
      <c r="G70" s="59"/>
      <c r="H70" s="59"/>
      <c r="I70" s="59"/>
      <c r="J70" s="59">
        <f>J71+J72+J73+J74</f>
        <v>0</v>
      </c>
      <c r="K70" s="51"/>
    </row>
    <row r="71" spans="1:11" ht="18.75" customHeight="1">
      <c r="A71" s="25">
        <v>1</v>
      </c>
      <c r="B71" s="29" t="s">
        <v>7</v>
      </c>
      <c r="C71" s="59"/>
      <c r="D71" s="63"/>
      <c r="E71" s="146"/>
      <c r="F71" s="59"/>
      <c r="G71" s="59"/>
      <c r="H71" s="59"/>
      <c r="I71" s="59"/>
      <c r="J71" s="59"/>
      <c r="K71" s="51"/>
    </row>
    <row r="72" spans="1:11" ht="18.75" customHeight="1">
      <c r="A72" s="25">
        <v>2</v>
      </c>
      <c r="B72" s="29" t="s">
        <v>8</v>
      </c>
      <c r="C72" s="59">
        <f>SUM(D72:K72)</f>
        <v>10238000</v>
      </c>
      <c r="D72" s="63">
        <v>10238000</v>
      </c>
      <c r="E72" s="146"/>
      <c r="F72" s="59"/>
      <c r="G72" s="59"/>
      <c r="H72" s="59"/>
      <c r="I72" s="59"/>
      <c r="J72" s="59"/>
      <c r="K72" s="51"/>
    </row>
    <row r="73" spans="1:11" ht="18.75" customHeight="1">
      <c r="A73" s="25">
        <v>3</v>
      </c>
      <c r="B73" s="29" t="s">
        <v>9</v>
      </c>
      <c r="C73" s="59"/>
      <c r="D73" s="59"/>
      <c r="E73" s="146"/>
      <c r="F73" s="59"/>
      <c r="G73" s="59"/>
      <c r="H73" s="59"/>
      <c r="I73" s="59"/>
      <c r="J73" s="59"/>
      <c r="K73" s="51"/>
    </row>
    <row r="74" spans="1:11" ht="18.75" customHeight="1">
      <c r="A74" s="25">
        <v>4</v>
      </c>
      <c r="B74" s="29" t="s">
        <v>10</v>
      </c>
      <c r="C74" s="59"/>
      <c r="D74" s="59"/>
      <c r="E74" s="146"/>
      <c r="F74" s="59"/>
      <c r="G74" s="59"/>
      <c r="H74" s="59"/>
      <c r="I74" s="59"/>
      <c r="J74" s="59"/>
      <c r="K74" s="51"/>
    </row>
    <row r="75" spans="1:11" ht="99.75" customHeight="1">
      <c r="A75" s="48"/>
      <c r="B75" s="50"/>
      <c r="C75" s="3"/>
      <c r="D75" s="4"/>
      <c r="E75" s="138"/>
      <c r="F75" s="4"/>
      <c r="G75" s="3"/>
      <c r="H75" s="3"/>
      <c r="I75" s="3"/>
      <c r="J75" s="108" t="s">
        <v>16</v>
      </c>
      <c r="K75" s="108"/>
    </row>
    <row r="76" spans="1:11" ht="37.5" customHeight="1">
      <c r="A76" s="109" t="s">
        <v>83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</row>
    <row r="77" spans="1:11" ht="15">
      <c r="A77" s="1"/>
      <c r="B77" s="2"/>
      <c r="C77" s="3"/>
      <c r="D77" s="3"/>
      <c r="E77" s="137"/>
      <c r="F77" s="3"/>
      <c r="G77" s="3"/>
      <c r="H77" s="3"/>
      <c r="I77" s="3"/>
      <c r="J77" s="3"/>
      <c r="K77" s="5"/>
    </row>
    <row r="78" spans="1:11" ht="15">
      <c r="A78" s="1"/>
      <c r="B78" s="2"/>
      <c r="C78" s="3"/>
      <c r="D78" s="3"/>
      <c r="E78" s="137"/>
      <c r="F78" s="3"/>
      <c r="G78" s="3"/>
      <c r="H78" s="3"/>
      <c r="I78" s="3"/>
      <c r="J78" s="3"/>
      <c r="K78" s="5"/>
    </row>
    <row r="79" spans="1:11" ht="32.25" customHeight="1">
      <c r="A79" s="116" t="s">
        <v>1</v>
      </c>
      <c r="B79" s="113" t="s">
        <v>2</v>
      </c>
      <c r="C79" s="114" t="s">
        <v>95</v>
      </c>
      <c r="D79" s="115"/>
      <c r="E79" s="115"/>
      <c r="F79" s="115"/>
      <c r="G79" s="115"/>
      <c r="H79" s="115"/>
      <c r="I79" s="115"/>
      <c r="J79" s="115"/>
      <c r="K79" s="113" t="s">
        <v>3</v>
      </c>
    </row>
    <row r="80" spans="1:11" ht="78.75" customHeight="1">
      <c r="A80" s="117"/>
      <c r="B80" s="113"/>
      <c r="C80" s="21" t="s">
        <v>4</v>
      </c>
      <c r="D80" s="22">
        <v>2014</v>
      </c>
      <c r="E80" s="144">
        <v>2015</v>
      </c>
      <c r="F80" s="22">
        <v>2016</v>
      </c>
      <c r="G80" s="22">
        <v>2017</v>
      </c>
      <c r="H80" s="22">
        <v>2018</v>
      </c>
      <c r="I80" s="22">
        <v>2019</v>
      </c>
      <c r="J80" s="22">
        <v>2020</v>
      </c>
      <c r="K80" s="113"/>
    </row>
    <row r="81" spans="1:11" ht="15">
      <c r="A81" s="23">
        <v>1</v>
      </c>
      <c r="B81" s="24" t="s">
        <v>5</v>
      </c>
      <c r="C81" s="21">
        <v>3</v>
      </c>
      <c r="D81" s="22">
        <v>4</v>
      </c>
      <c r="E81" s="144">
        <v>5</v>
      </c>
      <c r="F81" s="22">
        <v>6</v>
      </c>
      <c r="G81" s="22">
        <v>7</v>
      </c>
      <c r="H81" s="22">
        <v>8</v>
      </c>
      <c r="I81" s="22">
        <v>9</v>
      </c>
      <c r="J81" s="22">
        <v>10</v>
      </c>
      <c r="K81" s="22">
        <v>11</v>
      </c>
    </row>
    <row r="82" spans="1:11" ht="70.5" customHeight="1">
      <c r="A82" s="25"/>
      <c r="B82" s="26" t="s">
        <v>12</v>
      </c>
      <c r="C82" s="62">
        <f aca="true" t="shared" si="11" ref="C82:J82">C83+C84+C85+C86</f>
        <v>1489171438.08</v>
      </c>
      <c r="D82" s="62">
        <f t="shared" si="11"/>
        <v>180451570</v>
      </c>
      <c r="E82" s="145">
        <f t="shared" si="11"/>
        <v>193974134.07999998</v>
      </c>
      <c r="F82" s="62">
        <f t="shared" si="11"/>
        <v>203677599</v>
      </c>
      <c r="G82" s="62">
        <f t="shared" si="11"/>
        <v>217158435</v>
      </c>
      <c r="H82" s="62">
        <f t="shared" si="11"/>
        <v>220113900</v>
      </c>
      <c r="I82" s="62">
        <f t="shared" si="11"/>
        <v>231119800</v>
      </c>
      <c r="J82" s="27">
        <f t="shared" si="11"/>
        <v>242676000</v>
      </c>
      <c r="K82" s="28"/>
    </row>
    <row r="83" spans="1:11" ht="15">
      <c r="A83" s="25">
        <f>A82+1</f>
        <v>1</v>
      </c>
      <c r="B83" s="29" t="s">
        <v>7</v>
      </c>
      <c r="C83" s="62">
        <f>SUM(D83:J83)</f>
        <v>698000</v>
      </c>
      <c r="D83" s="59"/>
      <c r="E83" s="151">
        <f>E91</f>
        <v>698000</v>
      </c>
      <c r="F83" s="59"/>
      <c r="G83" s="59"/>
      <c r="H83" s="59"/>
      <c r="I83" s="59"/>
      <c r="J83" s="30">
        <f aca="true" t="shared" si="12" ref="E83:J85">J91</f>
        <v>0</v>
      </c>
      <c r="K83" s="31"/>
    </row>
    <row r="84" spans="1:11" ht="15">
      <c r="A84" s="25">
        <f>A83+1</f>
        <v>2</v>
      </c>
      <c r="B84" s="29" t="s">
        <v>8</v>
      </c>
      <c r="C84" s="62">
        <f>D84+E84+F84+G84+H84+I84+J84</f>
        <v>1007224300</v>
      </c>
      <c r="D84" s="66">
        <f>D92</f>
        <v>118981000</v>
      </c>
      <c r="E84" s="151">
        <f t="shared" si="12"/>
        <v>130063600</v>
      </c>
      <c r="F84" s="66">
        <f t="shared" si="12"/>
        <v>134913000</v>
      </c>
      <c r="G84" s="66">
        <f t="shared" si="12"/>
        <v>145662000</v>
      </c>
      <c r="H84" s="66">
        <f t="shared" si="12"/>
        <v>151500200</v>
      </c>
      <c r="I84" s="66">
        <f t="shared" si="12"/>
        <v>159075300</v>
      </c>
      <c r="J84" s="41">
        <f>J92</f>
        <v>167029200</v>
      </c>
      <c r="K84" s="31"/>
    </row>
    <row r="85" spans="1:11" ht="15">
      <c r="A85" s="25">
        <f>A84+1</f>
        <v>3</v>
      </c>
      <c r="B85" s="29" t="s">
        <v>9</v>
      </c>
      <c r="C85" s="62">
        <f>D85+E85+F85+G85+H85+I85+J85</f>
        <v>481249138.08</v>
      </c>
      <c r="D85" s="66">
        <f>D93</f>
        <v>61470570</v>
      </c>
      <c r="E85" s="151">
        <f>E93</f>
        <v>63212534.08</v>
      </c>
      <c r="F85" s="66">
        <f t="shared" si="12"/>
        <v>68764599</v>
      </c>
      <c r="G85" s="66">
        <f t="shared" si="12"/>
        <v>71496435</v>
      </c>
      <c r="H85" s="66">
        <f t="shared" si="12"/>
        <v>68613700</v>
      </c>
      <c r="I85" s="66">
        <f t="shared" si="12"/>
        <v>72044500</v>
      </c>
      <c r="J85" s="41">
        <f t="shared" si="12"/>
        <v>75646800</v>
      </c>
      <c r="K85" s="31"/>
    </row>
    <row r="86" spans="1:11" ht="15">
      <c r="A86" s="25">
        <f>A85+1</f>
        <v>4</v>
      </c>
      <c r="B86" s="29" t="s">
        <v>10</v>
      </c>
      <c r="C86" s="27">
        <f>D86+E86+F86+G86+H86+I86+J86</f>
        <v>0</v>
      </c>
      <c r="D86" s="30">
        <f aca="true" t="shared" si="13" ref="D86:J86">D94</f>
        <v>0</v>
      </c>
      <c r="E86" s="148">
        <f t="shared" si="13"/>
        <v>0</v>
      </c>
      <c r="F86" s="30">
        <f t="shared" si="13"/>
        <v>0</v>
      </c>
      <c r="G86" s="30">
        <f t="shared" si="13"/>
        <v>0</v>
      </c>
      <c r="H86" s="30">
        <f t="shared" si="13"/>
        <v>0</v>
      </c>
      <c r="I86" s="30">
        <f t="shared" si="13"/>
        <v>0</v>
      </c>
      <c r="J86" s="30">
        <f t="shared" si="13"/>
        <v>0</v>
      </c>
      <c r="K86" s="31"/>
    </row>
    <row r="87" spans="1:11" ht="15">
      <c r="A87" s="25"/>
      <c r="B87" s="32"/>
      <c r="C87" s="30"/>
      <c r="D87" s="30"/>
      <c r="E87" s="148"/>
      <c r="F87" s="30"/>
      <c r="G87" s="30"/>
      <c r="H87" s="30"/>
      <c r="I87" s="30"/>
      <c r="J87" s="30"/>
      <c r="K87" s="31"/>
    </row>
    <row r="88" spans="1:11" ht="18.75">
      <c r="A88" s="25"/>
      <c r="B88" s="104"/>
      <c r="C88" s="105"/>
      <c r="D88" s="105"/>
      <c r="E88" s="105"/>
      <c r="F88" s="105"/>
      <c r="G88" s="105"/>
      <c r="H88" s="105"/>
      <c r="I88" s="105"/>
      <c r="J88" s="105"/>
      <c r="K88" s="106"/>
    </row>
    <row r="89" spans="1:11" ht="15">
      <c r="A89" s="25"/>
      <c r="B89" s="107" t="s">
        <v>13</v>
      </c>
      <c r="C89" s="107"/>
      <c r="D89" s="107"/>
      <c r="E89" s="107"/>
      <c r="F89" s="107"/>
      <c r="G89" s="107"/>
      <c r="H89" s="107"/>
      <c r="I89" s="107"/>
      <c r="J89" s="107"/>
      <c r="K89" s="107"/>
    </row>
    <row r="90" spans="1:11" ht="63.75" customHeight="1">
      <c r="A90" s="25"/>
      <c r="B90" s="26" t="s">
        <v>14</v>
      </c>
      <c r="C90" s="64">
        <f>SUM(C91:C94)</f>
        <v>1489171438.08</v>
      </c>
      <c r="D90" s="64">
        <f aca="true" t="shared" si="14" ref="D90:J90">D91+D92+D93+D94</f>
        <v>180451570</v>
      </c>
      <c r="E90" s="149">
        <f t="shared" si="14"/>
        <v>193974134.07999998</v>
      </c>
      <c r="F90" s="64">
        <f t="shared" si="14"/>
        <v>203677599</v>
      </c>
      <c r="G90" s="64">
        <f t="shared" si="14"/>
        <v>217158435</v>
      </c>
      <c r="H90" s="64">
        <f t="shared" si="14"/>
        <v>220113900</v>
      </c>
      <c r="I90" s="64">
        <f t="shared" si="14"/>
        <v>231119800</v>
      </c>
      <c r="J90" s="33">
        <f t="shared" si="14"/>
        <v>242676000</v>
      </c>
      <c r="K90" s="42"/>
    </row>
    <row r="91" spans="1:11" ht="15">
      <c r="A91" s="25">
        <f>A90+1</f>
        <v>1</v>
      </c>
      <c r="B91" s="29" t="s">
        <v>7</v>
      </c>
      <c r="C91" s="64">
        <f>C96+C101+C106+C111+C116+C121+C126+C131+C136+C141+C146+C151</f>
        <v>698000</v>
      </c>
      <c r="D91" s="64"/>
      <c r="E91" s="149">
        <f>E96+E101+E106+E111+E116+E121+E126+E131+E136+E141+E146+E151</f>
        <v>698000</v>
      </c>
      <c r="F91" s="64"/>
      <c r="G91" s="64"/>
      <c r="H91" s="64"/>
      <c r="I91" s="64"/>
      <c r="J91" s="33">
        <f>J96+J101+J106+J111</f>
        <v>0</v>
      </c>
      <c r="K91" s="31"/>
    </row>
    <row r="92" spans="1:11" ht="15">
      <c r="A92" s="25">
        <f>A91+1</f>
        <v>2</v>
      </c>
      <c r="B92" s="29" t="s">
        <v>8</v>
      </c>
      <c r="C92" s="64">
        <f>C97+C102+C107+C112+C117+C122+C127+C132+C137+C142+C147+C152</f>
        <v>1007224300</v>
      </c>
      <c r="D92" s="64">
        <f>D97+D102+D107+D112+D117+D122+D127+D132</f>
        <v>118981000</v>
      </c>
      <c r="E92" s="149">
        <f>E97+E102+E107+E112+E117+E122+E127+E132+E137+E142+E147+E152</f>
        <v>130063600</v>
      </c>
      <c r="F92" s="64">
        <f>F97+F102+F107+F112+F117+F122+F127+F137+F142</f>
        <v>134913000</v>
      </c>
      <c r="G92" s="64">
        <f>G97+G102+G107+G112+G117+G122+G127+G132+G137+G142</f>
        <v>145662000</v>
      </c>
      <c r="H92" s="64">
        <f>H97+H102+H107+H112+H117+H122+H127</f>
        <v>151500200</v>
      </c>
      <c r="I92" s="64">
        <f>I97+I102+I107+I112+I117+I122+I127</f>
        <v>159075300</v>
      </c>
      <c r="J92" s="33">
        <f>J97+J102+J107+J112+J117+J122+J127</f>
        <v>167029200</v>
      </c>
      <c r="K92" s="31"/>
    </row>
    <row r="93" spans="1:11" ht="15">
      <c r="A93" s="25">
        <f>A92+1</f>
        <v>3</v>
      </c>
      <c r="B93" s="29" t="s">
        <v>9</v>
      </c>
      <c r="C93" s="64">
        <f>C98+C103+C108+C113+C118+C138+C143+C123+C128+C133+C148+C153</f>
        <v>481249138.08</v>
      </c>
      <c r="D93" s="64">
        <f>D98+D103+D108+D113+D118+D123+D128</f>
        <v>61470570</v>
      </c>
      <c r="E93" s="149">
        <f>E98+E103+E138+E113+E118+E143+E108+E123+E133+E128+E148+E153</f>
        <v>63212534.08</v>
      </c>
      <c r="F93" s="64">
        <f>F98+F103+F108+F113+F118+F138+F123+F128+F133+F143</f>
        <v>68764599</v>
      </c>
      <c r="G93" s="64">
        <f>G98+G103+G108+G113+G118+G138+G123+G128+G133+G143</f>
        <v>71496435</v>
      </c>
      <c r="H93" s="64">
        <f>H98+H103+H108+H113+H118</f>
        <v>68613700</v>
      </c>
      <c r="I93" s="64">
        <f>I98+I103+I108+I113+I118</f>
        <v>72044500</v>
      </c>
      <c r="J93" s="33">
        <f>J98+J103+J108+J113+J118</f>
        <v>75646800</v>
      </c>
      <c r="K93" s="31"/>
    </row>
    <row r="94" spans="1:11" ht="15">
      <c r="A94" s="25">
        <f>A93+1</f>
        <v>4</v>
      </c>
      <c r="B94" s="29" t="s">
        <v>10</v>
      </c>
      <c r="C94" s="64"/>
      <c r="D94" s="59"/>
      <c r="E94" s="146"/>
      <c r="F94" s="59"/>
      <c r="G94" s="59"/>
      <c r="H94" s="59"/>
      <c r="I94" s="59"/>
      <c r="J94" s="30"/>
      <c r="K94" s="31"/>
    </row>
    <row r="95" spans="1:11" ht="144.75" customHeight="1">
      <c r="A95" s="25"/>
      <c r="B95" s="91" t="s">
        <v>53</v>
      </c>
      <c r="C95" s="66">
        <f>SUM(C97:C99)</f>
        <v>466508972.08</v>
      </c>
      <c r="D95" s="66">
        <f aca="true" t="shared" si="15" ref="D95:J95">SUM(D97:D99)</f>
        <v>58882054</v>
      </c>
      <c r="E95" s="151">
        <f t="shared" si="15"/>
        <v>61012534.08</v>
      </c>
      <c r="F95" s="66">
        <f t="shared" si="15"/>
        <v>66361099</v>
      </c>
      <c r="G95" s="66">
        <f t="shared" si="15"/>
        <v>68989585</v>
      </c>
      <c r="H95" s="66">
        <f t="shared" si="15"/>
        <v>67014600</v>
      </c>
      <c r="I95" s="66">
        <f t="shared" si="15"/>
        <v>70365400</v>
      </c>
      <c r="J95" s="41">
        <f t="shared" si="15"/>
        <v>73883700</v>
      </c>
      <c r="K95" s="37" t="s">
        <v>17</v>
      </c>
    </row>
    <row r="96" spans="1:11" ht="15">
      <c r="A96" s="25">
        <v>1</v>
      </c>
      <c r="B96" s="29" t="s">
        <v>7</v>
      </c>
      <c r="C96" s="59"/>
      <c r="D96" s="59"/>
      <c r="E96" s="146"/>
      <c r="F96" s="59"/>
      <c r="G96" s="59"/>
      <c r="H96" s="59"/>
      <c r="I96" s="59"/>
      <c r="J96" s="30"/>
      <c r="K96" s="31"/>
    </row>
    <row r="97" spans="1:11" ht="15">
      <c r="A97" s="25">
        <v>2</v>
      </c>
      <c r="B97" s="29" t="s">
        <v>8</v>
      </c>
      <c r="C97" s="59"/>
      <c r="D97" s="59"/>
      <c r="E97" s="146"/>
      <c r="F97" s="59"/>
      <c r="G97" s="59"/>
      <c r="H97" s="59"/>
      <c r="I97" s="59"/>
      <c r="J97" s="30"/>
      <c r="K97" s="38"/>
    </row>
    <row r="98" spans="1:11" ht="15">
      <c r="A98" s="25">
        <v>3</v>
      </c>
      <c r="B98" s="29" t="s">
        <v>9</v>
      </c>
      <c r="C98" s="59">
        <f>D98+E98+F98+G98+H98+I98+J98</f>
        <v>466508972.08</v>
      </c>
      <c r="D98" s="59">
        <v>58882054</v>
      </c>
      <c r="E98" s="146">
        <v>61012534.08</v>
      </c>
      <c r="F98" s="59">
        <v>66361099</v>
      </c>
      <c r="G98" s="59">
        <v>68989585</v>
      </c>
      <c r="H98" s="59">
        <v>67014600</v>
      </c>
      <c r="I98" s="59">
        <v>70365400</v>
      </c>
      <c r="J98" s="30">
        <v>73883700</v>
      </c>
      <c r="K98" s="31"/>
    </row>
    <row r="99" spans="1:11" ht="15">
      <c r="A99" s="25">
        <v>4</v>
      </c>
      <c r="B99" s="29" t="s">
        <v>10</v>
      </c>
      <c r="C99" s="59"/>
      <c r="D99" s="59"/>
      <c r="E99" s="146"/>
      <c r="F99" s="59"/>
      <c r="G99" s="59"/>
      <c r="H99" s="59"/>
      <c r="I99" s="59"/>
      <c r="J99" s="30"/>
      <c r="K99" s="31"/>
    </row>
    <row r="100" spans="1:11" ht="71.25" customHeight="1">
      <c r="A100" s="25"/>
      <c r="B100" s="91" t="s">
        <v>54</v>
      </c>
      <c r="C100" s="66">
        <f>SUM(C101:C104)</f>
        <v>5536300</v>
      </c>
      <c r="D100" s="66">
        <f aca="true" t="shared" si="16" ref="D100:J100">SUM(D101:D104)</f>
        <v>495000</v>
      </c>
      <c r="E100" s="151"/>
      <c r="F100" s="66"/>
      <c r="G100" s="66"/>
      <c r="H100" s="66">
        <f t="shared" si="16"/>
        <v>1599100</v>
      </c>
      <c r="I100" s="66">
        <f t="shared" si="16"/>
        <v>1679100</v>
      </c>
      <c r="J100" s="41">
        <f t="shared" si="16"/>
        <v>1763100</v>
      </c>
      <c r="K100" s="37" t="s">
        <v>17</v>
      </c>
    </row>
    <row r="101" spans="1:11" ht="15">
      <c r="A101" s="25">
        <f>A100+1</f>
        <v>1</v>
      </c>
      <c r="B101" s="29" t="s">
        <v>7</v>
      </c>
      <c r="C101" s="59"/>
      <c r="D101" s="59"/>
      <c r="E101" s="146"/>
      <c r="F101" s="59"/>
      <c r="G101" s="59"/>
      <c r="H101" s="59"/>
      <c r="I101" s="59"/>
      <c r="J101" s="30"/>
      <c r="K101" s="31"/>
    </row>
    <row r="102" spans="1:11" ht="15">
      <c r="A102" s="25">
        <f>A101+1</f>
        <v>2</v>
      </c>
      <c r="B102" s="29" t="s">
        <v>8</v>
      </c>
      <c r="C102" s="59"/>
      <c r="D102" s="59"/>
      <c r="E102" s="146"/>
      <c r="F102" s="59"/>
      <c r="G102" s="59"/>
      <c r="H102" s="59"/>
      <c r="I102" s="59"/>
      <c r="J102" s="30"/>
      <c r="K102" s="31"/>
    </row>
    <row r="103" spans="1:11" ht="15">
      <c r="A103" s="25">
        <v>3</v>
      </c>
      <c r="B103" s="29" t="s">
        <v>9</v>
      </c>
      <c r="C103" s="59">
        <f>SUM(D103:J103)</f>
        <v>5536300</v>
      </c>
      <c r="D103" s="59">
        <v>495000</v>
      </c>
      <c r="E103" s="146"/>
      <c r="F103" s="59"/>
      <c r="G103" s="59"/>
      <c r="H103" s="59">
        <v>1599100</v>
      </c>
      <c r="I103" s="59">
        <v>1679100</v>
      </c>
      <c r="J103" s="30">
        <v>1763100</v>
      </c>
      <c r="K103" s="31"/>
    </row>
    <row r="104" spans="1:11" ht="15">
      <c r="A104" s="25">
        <v>4</v>
      </c>
      <c r="B104" s="29" t="s">
        <v>10</v>
      </c>
      <c r="C104" s="59"/>
      <c r="D104" s="59"/>
      <c r="E104" s="146"/>
      <c r="F104" s="59"/>
      <c r="G104" s="59"/>
      <c r="H104" s="59"/>
      <c r="I104" s="59"/>
      <c r="J104" s="30"/>
      <c r="K104" s="40"/>
    </row>
    <row r="105" spans="1:11" ht="66" customHeight="1">
      <c r="A105" s="25"/>
      <c r="B105" s="90" t="s">
        <v>73</v>
      </c>
      <c r="C105" s="66">
        <f>SUM(C106:C109)</f>
        <v>96713900</v>
      </c>
      <c r="D105" s="66">
        <f>SUM(D106:D109)</f>
        <v>11481000</v>
      </c>
      <c r="E105" s="151">
        <f aca="true" t="shared" si="17" ref="E105:J105">SUM(E106:E109)</f>
        <v>15519000</v>
      </c>
      <c r="F105" s="66">
        <f t="shared" si="17"/>
        <v>11002000</v>
      </c>
      <c r="G105" s="66">
        <f t="shared" si="17"/>
        <v>11476000</v>
      </c>
      <c r="H105" s="66">
        <f t="shared" si="17"/>
        <v>14983600</v>
      </c>
      <c r="I105" s="66">
        <f t="shared" si="17"/>
        <v>15732800</v>
      </c>
      <c r="J105" s="41">
        <f t="shared" si="17"/>
        <v>16519500</v>
      </c>
      <c r="K105" s="37" t="s">
        <v>17</v>
      </c>
    </row>
    <row r="106" spans="1:11" ht="15">
      <c r="A106" s="25">
        <f>A105+1</f>
        <v>1</v>
      </c>
      <c r="B106" s="29" t="s">
        <v>7</v>
      </c>
      <c r="C106" s="59"/>
      <c r="D106" s="59"/>
      <c r="E106" s="146"/>
      <c r="F106" s="59"/>
      <c r="G106" s="59"/>
      <c r="H106" s="59"/>
      <c r="I106" s="59"/>
      <c r="J106" s="30"/>
      <c r="K106" s="31"/>
    </row>
    <row r="107" spans="1:11" ht="15">
      <c r="A107" s="25">
        <f>A106+1</f>
        <v>2</v>
      </c>
      <c r="B107" s="29" t="s">
        <v>8</v>
      </c>
      <c r="C107" s="59">
        <f>D107+E107+F107+G107+H107+I107+J107</f>
        <v>96713900</v>
      </c>
      <c r="D107" s="59">
        <v>11481000</v>
      </c>
      <c r="E107" s="146">
        <v>15519000</v>
      </c>
      <c r="F107" s="59">
        <v>11002000</v>
      </c>
      <c r="G107" s="59">
        <v>11476000</v>
      </c>
      <c r="H107" s="59">
        <v>14983600</v>
      </c>
      <c r="I107" s="59">
        <v>15732800</v>
      </c>
      <c r="J107" s="30">
        <v>16519500</v>
      </c>
      <c r="K107" s="31"/>
    </row>
    <row r="108" spans="1:11" ht="15">
      <c r="A108" s="25">
        <v>3</v>
      </c>
      <c r="B108" s="29" t="s">
        <v>9</v>
      </c>
      <c r="C108" s="59"/>
      <c r="D108" s="59"/>
      <c r="E108" s="146"/>
      <c r="F108" s="59"/>
      <c r="G108" s="59"/>
      <c r="H108" s="59"/>
      <c r="I108" s="59"/>
      <c r="J108" s="30"/>
      <c r="K108" s="31"/>
    </row>
    <row r="109" spans="1:11" ht="15">
      <c r="A109" s="25">
        <v>4</v>
      </c>
      <c r="B109" s="29" t="s">
        <v>10</v>
      </c>
      <c r="C109" s="59"/>
      <c r="D109" s="59"/>
      <c r="E109" s="146"/>
      <c r="F109" s="59"/>
      <c r="G109" s="59"/>
      <c r="H109" s="59"/>
      <c r="I109" s="59"/>
      <c r="J109" s="30"/>
      <c r="K109" s="40"/>
    </row>
    <row r="110" spans="1:11" ht="179.25" customHeight="1">
      <c r="A110" s="25"/>
      <c r="B110" s="90" t="s">
        <v>72</v>
      </c>
      <c r="C110" s="66">
        <f>C112</f>
        <v>206600</v>
      </c>
      <c r="D110" s="66">
        <f aca="true" t="shared" si="18" ref="D110:J110">D112</f>
        <v>38000</v>
      </c>
      <c r="E110" s="151">
        <f>E112</f>
        <v>38000</v>
      </c>
      <c r="F110" s="66"/>
      <c r="G110" s="66"/>
      <c r="H110" s="66">
        <f t="shared" si="18"/>
        <v>41400</v>
      </c>
      <c r="I110" s="66">
        <f t="shared" si="18"/>
        <v>43500</v>
      </c>
      <c r="J110" s="41">
        <f t="shared" si="18"/>
        <v>45700</v>
      </c>
      <c r="K110" s="37" t="s">
        <v>17</v>
      </c>
    </row>
    <row r="111" spans="1:11" ht="16.5" customHeight="1">
      <c r="A111" s="25">
        <f>A110+1</f>
        <v>1</v>
      </c>
      <c r="B111" s="29" t="s">
        <v>7</v>
      </c>
      <c r="C111" s="59"/>
      <c r="D111" s="59"/>
      <c r="E111" s="146"/>
      <c r="F111" s="59"/>
      <c r="G111" s="59"/>
      <c r="H111" s="59"/>
      <c r="I111" s="59"/>
      <c r="J111" s="30"/>
      <c r="K111" s="31"/>
    </row>
    <row r="112" spans="1:11" ht="16.5" customHeight="1">
      <c r="A112" s="25">
        <f>A111+1</f>
        <v>2</v>
      </c>
      <c r="B112" s="29" t="s">
        <v>8</v>
      </c>
      <c r="C112" s="59">
        <f>D112+E112+F112+G112+H112+I112+J112</f>
        <v>206600</v>
      </c>
      <c r="D112" s="59">
        <v>38000</v>
      </c>
      <c r="E112" s="146">
        <v>38000</v>
      </c>
      <c r="F112" s="59"/>
      <c r="G112" s="59"/>
      <c r="H112" s="59">
        <v>41400</v>
      </c>
      <c r="I112" s="59">
        <v>43500</v>
      </c>
      <c r="J112" s="30">
        <v>45700</v>
      </c>
      <c r="K112" s="31"/>
    </row>
    <row r="113" spans="1:11" ht="16.5" customHeight="1">
      <c r="A113" s="25">
        <v>3</v>
      </c>
      <c r="B113" s="29" t="s">
        <v>9</v>
      </c>
      <c r="C113" s="59"/>
      <c r="D113" s="59"/>
      <c r="E113" s="146"/>
      <c r="F113" s="59"/>
      <c r="G113" s="59"/>
      <c r="H113" s="59"/>
      <c r="I113" s="59"/>
      <c r="J113" s="30"/>
      <c r="K113" s="31"/>
    </row>
    <row r="114" spans="1:11" ht="16.5" customHeight="1">
      <c r="A114" s="25">
        <v>4</v>
      </c>
      <c r="B114" s="29" t="s">
        <v>10</v>
      </c>
      <c r="C114" s="59"/>
      <c r="D114" s="59"/>
      <c r="E114" s="146"/>
      <c r="F114" s="59"/>
      <c r="G114" s="59"/>
      <c r="H114" s="59"/>
      <c r="I114" s="59"/>
      <c r="J114" s="30"/>
      <c r="K114" s="40"/>
    </row>
    <row r="115" spans="1:11" ht="117.75" customHeight="1">
      <c r="A115" s="25"/>
      <c r="B115" s="90" t="s">
        <v>81</v>
      </c>
      <c r="C115" s="59">
        <f>C116+C117+C118+C119</f>
        <v>7444312</v>
      </c>
      <c r="D115" s="59">
        <f aca="true" t="shared" si="19" ref="D115:K115">D116+D117+D118+D119</f>
        <v>2719516</v>
      </c>
      <c r="E115" s="146">
        <f t="shared" si="19"/>
        <v>1308900</v>
      </c>
      <c r="F115" s="59">
        <f t="shared" si="19"/>
        <v>1672000</v>
      </c>
      <c r="G115" s="59">
        <f>G118</f>
        <v>1743896</v>
      </c>
      <c r="H115" s="59"/>
      <c r="I115" s="59"/>
      <c r="J115" s="30">
        <f t="shared" si="19"/>
        <v>0</v>
      </c>
      <c r="K115" s="30">
        <f t="shared" si="19"/>
        <v>0</v>
      </c>
    </row>
    <row r="116" spans="1:11" ht="16.5" customHeight="1">
      <c r="A116" s="25">
        <f>A115+1</f>
        <v>1</v>
      </c>
      <c r="B116" s="29" t="s">
        <v>7</v>
      </c>
      <c r="C116" s="66"/>
      <c r="D116" s="66"/>
      <c r="E116" s="151"/>
      <c r="F116" s="66"/>
      <c r="G116" s="66"/>
      <c r="H116" s="66"/>
      <c r="I116" s="66"/>
      <c r="J116" s="41"/>
      <c r="K116" s="37"/>
    </row>
    <row r="117" spans="1:11" ht="16.5" customHeight="1">
      <c r="A117" s="25">
        <f>A116+1</f>
        <v>2</v>
      </c>
      <c r="B117" s="29" t="s">
        <v>8</v>
      </c>
      <c r="C117" s="59">
        <f>SUM(D117:J117)</f>
        <v>1184900</v>
      </c>
      <c r="D117" s="59">
        <v>626000</v>
      </c>
      <c r="E117" s="146">
        <v>558900</v>
      </c>
      <c r="F117" s="66"/>
      <c r="G117" s="66"/>
      <c r="H117" s="66"/>
      <c r="I117" s="66"/>
      <c r="J117" s="41">
        <v>0</v>
      </c>
      <c r="K117" s="37"/>
    </row>
    <row r="118" spans="1:11" ht="16.5" customHeight="1">
      <c r="A118" s="25">
        <v>3</v>
      </c>
      <c r="B118" s="29" t="s">
        <v>9</v>
      </c>
      <c r="C118" s="59">
        <f>SUM(D118:J118)</f>
        <v>6259412</v>
      </c>
      <c r="D118" s="59">
        <v>2093516</v>
      </c>
      <c r="E118" s="146">
        <v>750000</v>
      </c>
      <c r="F118" s="59">
        <v>1672000</v>
      </c>
      <c r="G118" s="59">
        <v>1743896</v>
      </c>
      <c r="H118" s="66"/>
      <c r="I118" s="66"/>
      <c r="J118" s="41">
        <v>0</v>
      </c>
      <c r="K118" s="37"/>
    </row>
    <row r="119" spans="1:11" ht="15">
      <c r="A119" s="25">
        <v>4</v>
      </c>
      <c r="B119" s="29" t="s">
        <v>10</v>
      </c>
      <c r="C119" s="66"/>
      <c r="D119" s="67"/>
      <c r="E119" s="152"/>
      <c r="F119" s="96"/>
      <c r="G119" s="96"/>
      <c r="H119" s="67"/>
      <c r="I119" s="67"/>
      <c r="J119" s="53"/>
      <c r="K119" s="53"/>
    </row>
    <row r="120" spans="1:11" ht="245.25" customHeight="1">
      <c r="A120" s="48"/>
      <c r="B120" s="90" t="s">
        <v>87</v>
      </c>
      <c r="C120" s="59">
        <f>C121+C122+C123+C124</f>
        <v>865656032</v>
      </c>
      <c r="D120" s="59">
        <f>D121+D122+D123+D124</f>
        <v>100778000</v>
      </c>
      <c r="E120" s="146">
        <f aca="true" t="shared" si="20" ref="E120:J120">E121+E122+E123+E124</f>
        <v>107138000</v>
      </c>
      <c r="F120" s="59">
        <f t="shared" si="20"/>
        <v>117770438</v>
      </c>
      <c r="G120" s="59">
        <f>G121+G122+G123+G124</f>
        <v>127781394</v>
      </c>
      <c r="H120" s="59">
        <f t="shared" si="20"/>
        <v>130749200</v>
      </c>
      <c r="I120" s="59">
        <f t="shared" si="20"/>
        <v>137287000</v>
      </c>
      <c r="J120" s="30">
        <f t="shared" si="20"/>
        <v>144152000</v>
      </c>
      <c r="K120" s="30"/>
    </row>
    <row r="121" spans="1:11" ht="15">
      <c r="A121" s="25">
        <f>A120+1</f>
        <v>1</v>
      </c>
      <c r="B121" s="55" t="s">
        <v>7</v>
      </c>
      <c r="C121" s="66"/>
      <c r="D121" s="66"/>
      <c r="E121" s="151"/>
      <c r="F121" s="66"/>
      <c r="G121" s="66"/>
      <c r="H121" s="66"/>
      <c r="I121" s="66"/>
      <c r="J121" s="41"/>
      <c r="K121" s="37"/>
    </row>
    <row r="122" spans="1:11" ht="15">
      <c r="A122" s="25">
        <f>A121+1</f>
        <v>2</v>
      </c>
      <c r="B122" s="55" t="s">
        <v>8</v>
      </c>
      <c r="C122" s="59">
        <f>SUM(D122:J122)</f>
        <v>865656032</v>
      </c>
      <c r="D122" s="59">
        <v>100778000</v>
      </c>
      <c r="E122" s="146">
        <v>107138000</v>
      </c>
      <c r="F122" s="59">
        <v>117770438</v>
      </c>
      <c r="G122" s="59">
        <v>127781394</v>
      </c>
      <c r="H122" s="59">
        <v>130749200</v>
      </c>
      <c r="I122" s="59">
        <v>137287000</v>
      </c>
      <c r="J122" s="30">
        <v>144152000</v>
      </c>
      <c r="K122" s="40"/>
    </row>
    <row r="123" spans="1:11" ht="15">
      <c r="A123" s="25">
        <v>3</v>
      </c>
      <c r="B123" s="55" t="s">
        <v>9</v>
      </c>
      <c r="C123" s="66"/>
      <c r="D123" s="66"/>
      <c r="E123" s="151"/>
      <c r="F123" s="66"/>
      <c r="G123" s="66"/>
      <c r="H123" s="66"/>
      <c r="I123" s="66"/>
      <c r="J123" s="41"/>
      <c r="K123" s="37"/>
    </row>
    <row r="124" spans="1:11" ht="15">
      <c r="A124" s="25">
        <v>4</v>
      </c>
      <c r="B124" s="55" t="s">
        <v>10</v>
      </c>
      <c r="C124" s="67"/>
      <c r="D124" s="67"/>
      <c r="E124" s="152"/>
      <c r="F124" s="96"/>
      <c r="G124" s="96"/>
      <c r="H124" s="67"/>
      <c r="I124" s="67"/>
      <c r="J124" s="53"/>
      <c r="K124" s="53"/>
    </row>
    <row r="125" spans="1:11" s="100" customFormat="1" ht="261" customHeight="1">
      <c r="A125" s="48"/>
      <c r="B125" s="101" t="s">
        <v>88</v>
      </c>
      <c r="C125" s="96">
        <f>C126+C127+C128+C129</f>
        <v>42029168</v>
      </c>
      <c r="D125" s="96">
        <f aca="true" t="shared" si="21" ref="D125:J125">D126+D127+D128+D129</f>
        <v>5558000</v>
      </c>
      <c r="E125" s="152">
        <f t="shared" si="21"/>
        <v>5876000</v>
      </c>
      <c r="F125" s="96">
        <f t="shared" si="21"/>
        <v>6140562</v>
      </c>
      <c r="G125" s="96">
        <f t="shared" si="21"/>
        <v>6404606</v>
      </c>
      <c r="H125" s="96">
        <f t="shared" si="21"/>
        <v>5726000</v>
      </c>
      <c r="I125" s="96">
        <f t="shared" si="21"/>
        <v>6012000</v>
      </c>
      <c r="J125" s="102">
        <f t="shared" si="21"/>
        <v>6312000</v>
      </c>
      <c r="K125" s="103"/>
    </row>
    <row r="126" spans="1:11" ht="15">
      <c r="A126" s="25">
        <f>A125+1</f>
        <v>1</v>
      </c>
      <c r="B126" s="55" t="s">
        <v>7</v>
      </c>
      <c r="C126" s="67"/>
      <c r="D126" s="67"/>
      <c r="E126" s="152"/>
      <c r="F126" s="96"/>
      <c r="G126" s="96"/>
      <c r="H126" s="67"/>
      <c r="I126" s="67"/>
      <c r="J126" s="53"/>
      <c r="K126" s="53"/>
    </row>
    <row r="127" spans="1:11" ht="15">
      <c r="A127" s="25">
        <f>A126+1</f>
        <v>2</v>
      </c>
      <c r="B127" s="55" t="s">
        <v>8</v>
      </c>
      <c r="C127" s="67">
        <f>SUM(D127:J127)</f>
        <v>42029168</v>
      </c>
      <c r="D127" s="67">
        <v>5558000</v>
      </c>
      <c r="E127" s="152">
        <v>5876000</v>
      </c>
      <c r="F127" s="96">
        <v>6140562</v>
      </c>
      <c r="G127" s="96">
        <v>6404606</v>
      </c>
      <c r="H127" s="67">
        <v>5726000</v>
      </c>
      <c r="I127" s="67">
        <v>6012000</v>
      </c>
      <c r="J127" s="53">
        <v>6312000</v>
      </c>
      <c r="K127" s="53"/>
    </row>
    <row r="128" spans="1:11" ht="15">
      <c r="A128" s="25">
        <v>3</v>
      </c>
      <c r="B128" s="55" t="s">
        <v>9</v>
      </c>
      <c r="C128" s="67"/>
      <c r="D128" s="67"/>
      <c r="E128" s="152"/>
      <c r="F128" s="96"/>
      <c r="G128" s="96"/>
      <c r="H128" s="67"/>
      <c r="I128" s="67"/>
      <c r="J128" s="53"/>
      <c r="K128" s="53"/>
    </row>
    <row r="129" spans="1:11" ht="15">
      <c r="A129" s="25">
        <v>4</v>
      </c>
      <c r="B129" s="29" t="s">
        <v>10</v>
      </c>
      <c r="C129" s="67"/>
      <c r="D129" s="67"/>
      <c r="E129" s="152"/>
      <c r="F129" s="96"/>
      <c r="G129" s="96"/>
      <c r="H129" s="67"/>
      <c r="I129" s="67"/>
      <c r="J129" s="57"/>
      <c r="K129" s="57"/>
    </row>
    <row r="130" spans="1:11" ht="126" customHeight="1">
      <c r="A130" s="25"/>
      <c r="B130" s="32" t="s">
        <v>96</v>
      </c>
      <c r="C130" s="67">
        <f>D130+E130+F130+G130+H130+I130+J130</f>
        <v>500000</v>
      </c>
      <c r="D130" s="67">
        <f>D132</f>
        <v>500000</v>
      </c>
      <c r="E130" s="152"/>
      <c r="F130" s="96"/>
      <c r="G130" s="96"/>
      <c r="H130" s="67"/>
      <c r="I130" s="67"/>
      <c r="J130" s="57"/>
      <c r="K130" s="57"/>
    </row>
    <row r="131" spans="1:11" ht="15">
      <c r="A131" s="25">
        <v>1</v>
      </c>
      <c r="B131" s="55" t="s">
        <v>7</v>
      </c>
      <c r="C131" s="67"/>
      <c r="D131" s="67"/>
      <c r="E131" s="152"/>
      <c r="F131" s="96"/>
      <c r="G131" s="96"/>
      <c r="H131" s="67"/>
      <c r="I131" s="67"/>
      <c r="J131" s="57"/>
      <c r="K131" s="57"/>
    </row>
    <row r="132" spans="1:11" ht="15">
      <c r="A132" s="25">
        <v>2</v>
      </c>
      <c r="B132" s="55" t="s">
        <v>8</v>
      </c>
      <c r="C132" s="67">
        <f>D132+E132+F132+G132+H132+I132+J132</f>
        <v>500000</v>
      </c>
      <c r="D132" s="67">
        <v>500000</v>
      </c>
      <c r="E132" s="152"/>
      <c r="F132" s="96"/>
      <c r="G132" s="96"/>
      <c r="H132" s="67"/>
      <c r="I132" s="67"/>
      <c r="J132" s="57"/>
      <c r="K132" s="57"/>
    </row>
    <row r="133" spans="1:11" ht="15">
      <c r="A133" s="25">
        <v>3</v>
      </c>
      <c r="B133" s="55" t="s">
        <v>9</v>
      </c>
      <c r="C133" s="67"/>
      <c r="D133" s="67"/>
      <c r="E133" s="152"/>
      <c r="F133" s="96"/>
      <c r="G133" s="96"/>
      <c r="H133" s="67"/>
      <c r="I133" s="67"/>
      <c r="J133" s="57"/>
      <c r="K133" s="57"/>
    </row>
    <row r="134" spans="1:11" ht="15">
      <c r="A134" s="25">
        <v>4</v>
      </c>
      <c r="B134" s="29" t="s">
        <v>10</v>
      </c>
      <c r="C134" s="67"/>
      <c r="D134" s="67"/>
      <c r="E134" s="152"/>
      <c r="F134" s="96"/>
      <c r="G134" s="96"/>
      <c r="H134" s="67"/>
      <c r="I134" s="67"/>
      <c r="J134" s="57"/>
      <c r="K134" s="57"/>
    </row>
    <row r="135" spans="1:11" ht="114.75">
      <c r="A135" s="25"/>
      <c r="B135" s="26" t="s">
        <v>97</v>
      </c>
      <c r="C135" s="67">
        <f>C136+C137+C138+C139</f>
        <v>2194454</v>
      </c>
      <c r="D135" s="67"/>
      <c r="E135" s="152">
        <f>E138</f>
        <v>700000</v>
      </c>
      <c r="F135" s="96">
        <f>F138</f>
        <v>731500</v>
      </c>
      <c r="G135" s="96">
        <f>G138</f>
        <v>762954</v>
      </c>
      <c r="H135" s="67"/>
      <c r="I135" s="67"/>
      <c r="J135" s="57"/>
      <c r="K135" s="57"/>
    </row>
    <row r="136" spans="1:11" ht="15">
      <c r="A136" s="25">
        <v>1</v>
      </c>
      <c r="B136" s="55" t="s">
        <v>7</v>
      </c>
      <c r="C136" s="67"/>
      <c r="D136" s="67"/>
      <c r="E136" s="152"/>
      <c r="F136" s="96"/>
      <c r="G136" s="96"/>
      <c r="H136" s="67"/>
      <c r="I136" s="67"/>
      <c r="J136" s="57"/>
      <c r="K136" s="57"/>
    </row>
    <row r="137" spans="1:11" ht="15">
      <c r="A137" s="25">
        <v>2</v>
      </c>
      <c r="B137" s="55" t="s">
        <v>8</v>
      </c>
      <c r="C137" s="67"/>
      <c r="D137" s="67"/>
      <c r="E137" s="152"/>
      <c r="F137" s="96"/>
      <c r="G137" s="96"/>
      <c r="H137" s="67"/>
      <c r="I137" s="67"/>
      <c r="J137" s="57"/>
      <c r="K137" s="57"/>
    </row>
    <row r="138" spans="1:11" ht="15">
      <c r="A138" s="25">
        <v>3</v>
      </c>
      <c r="B138" s="55" t="s">
        <v>9</v>
      </c>
      <c r="C138" s="67">
        <f>D138+E138+F138+G138+H138+I138+J138</f>
        <v>2194454</v>
      </c>
      <c r="D138" s="67"/>
      <c r="E138" s="152">
        <v>700000</v>
      </c>
      <c r="F138" s="96">
        <v>731500</v>
      </c>
      <c r="G138" s="96">
        <v>762954</v>
      </c>
      <c r="H138" s="67"/>
      <c r="I138" s="67"/>
      <c r="J138" s="57"/>
      <c r="K138" s="57"/>
    </row>
    <row r="139" spans="1:11" ht="15">
      <c r="A139" s="25">
        <v>4</v>
      </c>
      <c r="B139" s="29" t="s">
        <v>10</v>
      </c>
      <c r="C139" s="67"/>
      <c r="D139" s="67"/>
      <c r="E139" s="152"/>
      <c r="F139" s="96"/>
      <c r="G139" s="96"/>
      <c r="H139" s="67"/>
      <c r="I139" s="67"/>
      <c r="J139" s="57"/>
      <c r="K139" s="57"/>
    </row>
    <row r="140" spans="1:11" ht="161.25" customHeight="1">
      <c r="A140" s="25"/>
      <c r="B140" s="26" t="s">
        <v>98</v>
      </c>
      <c r="C140" s="67">
        <f>SUM(C141:C144)</f>
        <v>1384500</v>
      </c>
      <c r="D140" s="67"/>
      <c r="E140" s="152">
        <f>E142+E143</f>
        <v>1384500</v>
      </c>
      <c r="F140" s="96"/>
      <c r="G140" s="96"/>
      <c r="H140" s="67"/>
      <c r="I140" s="67"/>
      <c r="J140" s="57"/>
      <c r="K140" s="57"/>
    </row>
    <row r="141" spans="1:11" ht="15">
      <c r="A141" s="25">
        <v>1</v>
      </c>
      <c r="B141" s="55" t="s">
        <v>7</v>
      </c>
      <c r="C141" s="67"/>
      <c r="D141" s="67"/>
      <c r="E141" s="152"/>
      <c r="F141" s="96"/>
      <c r="G141" s="96"/>
      <c r="H141" s="67"/>
      <c r="I141" s="67"/>
      <c r="J141" s="57"/>
      <c r="K141" s="57"/>
    </row>
    <row r="142" spans="1:11" ht="15">
      <c r="A142" s="25">
        <v>2</v>
      </c>
      <c r="B142" s="55" t="s">
        <v>8</v>
      </c>
      <c r="C142" s="67">
        <f>E142</f>
        <v>634500</v>
      </c>
      <c r="D142" s="67"/>
      <c r="E142" s="152">
        <v>634500</v>
      </c>
      <c r="F142" s="96"/>
      <c r="G142" s="96"/>
      <c r="H142" s="67"/>
      <c r="I142" s="67"/>
      <c r="J142" s="57"/>
      <c r="K142" s="57"/>
    </row>
    <row r="143" spans="1:11" ht="15">
      <c r="A143" s="25">
        <v>3</v>
      </c>
      <c r="B143" s="55" t="s">
        <v>9</v>
      </c>
      <c r="C143" s="67">
        <f>E143</f>
        <v>750000</v>
      </c>
      <c r="D143" s="67"/>
      <c r="E143" s="152">
        <v>750000</v>
      </c>
      <c r="F143" s="96"/>
      <c r="G143" s="96"/>
      <c r="H143" s="67"/>
      <c r="I143" s="67"/>
      <c r="J143" s="57"/>
      <c r="K143" s="57"/>
    </row>
    <row r="144" spans="1:11" ht="15">
      <c r="A144" s="25">
        <v>4</v>
      </c>
      <c r="B144" s="29" t="s">
        <v>10</v>
      </c>
      <c r="C144" s="67"/>
      <c r="D144" s="67"/>
      <c r="E144" s="152"/>
      <c r="F144" s="96"/>
      <c r="G144" s="96"/>
      <c r="H144" s="67"/>
      <c r="I144" s="67"/>
      <c r="J144" s="57"/>
      <c r="K144" s="57"/>
    </row>
    <row r="145" spans="1:11" ht="72">
      <c r="A145" s="25"/>
      <c r="B145" s="26" t="s">
        <v>103</v>
      </c>
      <c r="C145" s="67">
        <f>SUM(C146:C149)</f>
        <v>299200</v>
      </c>
      <c r="D145" s="67"/>
      <c r="E145" s="152">
        <f aca="true" t="shared" si="22" ref="E145:J145">SUM(E146:E149)</f>
        <v>299200</v>
      </c>
      <c r="F145" s="96">
        <f t="shared" si="22"/>
        <v>0</v>
      </c>
      <c r="G145" s="96">
        <f t="shared" si="22"/>
        <v>0</v>
      </c>
      <c r="H145" s="67">
        <f t="shared" si="22"/>
        <v>0</v>
      </c>
      <c r="I145" s="67">
        <f t="shared" si="22"/>
        <v>0</v>
      </c>
      <c r="J145" s="57">
        <f t="shared" si="22"/>
        <v>0</v>
      </c>
      <c r="K145" s="57"/>
    </row>
    <row r="146" spans="1:11" ht="15">
      <c r="A146" s="25">
        <v>1</v>
      </c>
      <c r="B146" s="55" t="s">
        <v>7</v>
      </c>
      <c r="C146" s="67">
        <f>SUM(D146:K146)</f>
        <v>0</v>
      </c>
      <c r="D146" s="67"/>
      <c r="E146" s="152"/>
      <c r="F146" s="96"/>
      <c r="G146" s="96"/>
      <c r="H146" s="67"/>
      <c r="I146" s="67"/>
      <c r="J146" s="57"/>
      <c r="K146" s="57"/>
    </row>
    <row r="147" spans="1:11" ht="15">
      <c r="A147" s="25">
        <v>2</v>
      </c>
      <c r="B147" s="55" t="s">
        <v>8</v>
      </c>
      <c r="C147" s="67">
        <f>SUM(D147:K147)</f>
        <v>299200</v>
      </c>
      <c r="D147" s="67"/>
      <c r="E147" s="152">
        <v>299200</v>
      </c>
      <c r="F147" s="96"/>
      <c r="G147" s="96"/>
      <c r="H147" s="67"/>
      <c r="I147" s="67"/>
      <c r="J147" s="57"/>
      <c r="K147" s="57"/>
    </row>
    <row r="148" spans="1:11" ht="15">
      <c r="A148" s="25">
        <v>3</v>
      </c>
      <c r="B148" s="55" t="s">
        <v>9</v>
      </c>
      <c r="C148" s="67">
        <f>SUM(D148:K148)</f>
        <v>0</v>
      </c>
      <c r="D148" s="67"/>
      <c r="E148" s="152"/>
      <c r="F148" s="96"/>
      <c r="G148" s="96"/>
      <c r="H148" s="67"/>
      <c r="I148" s="67"/>
      <c r="J148" s="57"/>
      <c r="K148" s="57"/>
    </row>
    <row r="149" spans="1:11" ht="15">
      <c r="A149" s="25">
        <v>4</v>
      </c>
      <c r="B149" s="29" t="s">
        <v>10</v>
      </c>
      <c r="C149" s="67">
        <f>SUM(D149:K149)</f>
        <v>0</v>
      </c>
      <c r="D149" s="67"/>
      <c r="E149" s="152"/>
      <c r="F149" s="96"/>
      <c r="G149" s="96"/>
      <c r="H149" s="67"/>
      <c r="I149" s="67"/>
      <c r="J149" s="57"/>
      <c r="K149" s="57"/>
    </row>
    <row r="150" spans="1:11" ht="135" customHeight="1">
      <c r="A150" s="25"/>
      <c r="B150" s="26" t="s">
        <v>106</v>
      </c>
      <c r="C150" s="67">
        <f>SUM(C151:C154)</f>
        <v>698000</v>
      </c>
      <c r="D150" s="67"/>
      <c r="E150" s="152">
        <f aca="true" t="shared" si="23" ref="E150:J150">SUM(E151:E154)</f>
        <v>698000</v>
      </c>
      <c r="F150" s="96">
        <f t="shared" si="23"/>
        <v>0</v>
      </c>
      <c r="G150" s="96">
        <f t="shared" si="23"/>
        <v>0</v>
      </c>
      <c r="H150" s="67">
        <f t="shared" si="23"/>
        <v>0</v>
      </c>
      <c r="I150" s="67">
        <f t="shared" si="23"/>
        <v>0</v>
      </c>
      <c r="J150" s="57">
        <f t="shared" si="23"/>
        <v>0</v>
      </c>
      <c r="K150" s="57"/>
    </row>
    <row r="151" spans="1:11" ht="15">
      <c r="A151" s="25">
        <v>1</v>
      </c>
      <c r="B151" s="55" t="s">
        <v>7</v>
      </c>
      <c r="C151" s="67">
        <f>SUM(D151:J151)</f>
        <v>698000</v>
      </c>
      <c r="D151" s="67"/>
      <c r="E151" s="152">
        <v>698000</v>
      </c>
      <c r="F151" s="96"/>
      <c r="G151" s="96"/>
      <c r="H151" s="67"/>
      <c r="I151" s="67"/>
      <c r="J151" s="57"/>
      <c r="K151" s="57"/>
    </row>
    <row r="152" spans="1:11" ht="15">
      <c r="A152" s="25">
        <v>2</v>
      </c>
      <c r="B152" s="55" t="s">
        <v>8</v>
      </c>
      <c r="C152" s="67">
        <f>SUM(D152:J152)</f>
        <v>0</v>
      </c>
      <c r="D152" s="67"/>
      <c r="E152" s="152"/>
      <c r="F152" s="96"/>
      <c r="G152" s="96"/>
      <c r="H152" s="67"/>
      <c r="I152" s="67"/>
      <c r="J152" s="57"/>
      <c r="K152" s="57"/>
    </row>
    <row r="153" spans="1:11" ht="15">
      <c r="A153" s="25">
        <v>3</v>
      </c>
      <c r="B153" s="55" t="s">
        <v>9</v>
      </c>
      <c r="C153" s="67">
        <f>SUM(D153:J153)</f>
        <v>0</v>
      </c>
      <c r="D153" s="67"/>
      <c r="E153" s="152"/>
      <c r="F153" s="96"/>
      <c r="G153" s="96"/>
      <c r="H153" s="67"/>
      <c r="I153" s="67"/>
      <c r="J153" s="57"/>
      <c r="K153" s="57"/>
    </row>
    <row r="154" spans="1:11" ht="15">
      <c r="A154" s="25">
        <v>4</v>
      </c>
      <c r="B154" s="29" t="s">
        <v>10</v>
      </c>
      <c r="C154" s="67">
        <f>SUM(D154:J154)</f>
        <v>0</v>
      </c>
      <c r="D154" s="67"/>
      <c r="E154" s="152"/>
      <c r="F154" s="96"/>
      <c r="G154" s="96"/>
      <c r="H154" s="67"/>
      <c r="I154" s="67"/>
      <c r="J154" s="57"/>
      <c r="K154" s="57"/>
    </row>
    <row r="155" spans="1:11" ht="103.5" customHeight="1">
      <c r="A155" s="1"/>
      <c r="B155" s="2"/>
      <c r="C155" s="3"/>
      <c r="D155" s="4"/>
      <c r="E155" s="138"/>
      <c r="F155" s="4"/>
      <c r="G155" s="3"/>
      <c r="H155" s="3"/>
      <c r="I155" s="3"/>
      <c r="J155" s="108" t="s">
        <v>18</v>
      </c>
      <c r="K155" s="108"/>
    </row>
    <row r="156" spans="1:11" ht="31.5" customHeight="1">
      <c r="A156" s="109" t="s">
        <v>84</v>
      </c>
      <c r="B156" s="110"/>
      <c r="C156" s="110"/>
      <c r="D156" s="110"/>
      <c r="E156" s="110"/>
      <c r="F156" s="110"/>
      <c r="G156" s="110"/>
      <c r="H156" s="110"/>
      <c r="I156" s="110"/>
      <c r="J156" s="110"/>
      <c r="K156" s="110"/>
    </row>
    <row r="157" spans="1:11" ht="15">
      <c r="A157" s="1"/>
      <c r="B157" s="2"/>
      <c r="C157" s="3"/>
      <c r="D157" s="3"/>
      <c r="E157" s="137"/>
      <c r="F157" s="3"/>
      <c r="G157" s="3"/>
      <c r="H157" s="3"/>
      <c r="I157" s="3"/>
      <c r="J157" s="3"/>
      <c r="K157" s="5"/>
    </row>
    <row r="158" spans="1:11" ht="15">
      <c r="A158" s="1"/>
      <c r="B158" s="2"/>
      <c r="C158" s="3"/>
      <c r="D158" s="3"/>
      <c r="E158" s="137"/>
      <c r="F158" s="3"/>
      <c r="G158" s="3"/>
      <c r="H158" s="3"/>
      <c r="I158" s="3"/>
      <c r="J158" s="3"/>
      <c r="K158" s="5"/>
    </row>
    <row r="159" spans="1:11" ht="28.5" customHeight="1">
      <c r="A159" s="116" t="s">
        <v>1</v>
      </c>
      <c r="B159" s="113" t="s">
        <v>2</v>
      </c>
      <c r="C159" s="114" t="s">
        <v>95</v>
      </c>
      <c r="D159" s="115"/>
      <c r="E159" s="115"/>
      <c r="F159" s="115"/>
      <c r="G159" s="115"/>
      <c r="H159" s="115"/>
      <c r="I159" s="115"/>
      <c r="J159" s="115"/>
      <c r="K159" s="113" t="s">
        <v>3</v>
      </c>
    </row>
    <row r="160" spans="1:11" ht="84" customHeight="1">
      <c r="A160" s="117"/>
      <c r="B160" s="113"/>
      <c r="C160" s="21" t="s">
        <v>4</v>
      </c>
      <c r="D160" s="22">
        <v>2014</v>
      </c>
      <c r="E160" s="144">
        <v>2015</v>
      </c>
      <c r="F160" s="22">
        <v>2016</v>
      </c>
      <c r="G160" s="22">
        <v>2017</v>
      </c>
      <c r="H160" s="22">
        <v>2018</v>
      </c>
      <c r="I160" s="22">
        <v>2019</v>
      </c>
      <c r="J160" s="22">
        <v>2020</v>
      </c>
      <c r="K160" s="113"/>
    </row>
    <row r="161" spans="1:11" ht="15">
      <c r="A161" s="23">
        <v>1</v>
      </c>
      <c r="B161" s="24" t="s">
        <v>5</v>
      </c>
      <c r="C161" s="21">
        <v>3</v>
      </c>
      <c r="D161" s="22">
        <v>4</v>
      </c>
      <c r="E161" s="144">
        <v>5</v>
      </c>
      <c r="F161" s="22">
        <v>6</v>
      </c>
      <c r="G161" s="22">
        <v>7</v>
      </c>
      <c r="H161" s="22">
        <v>8</v>
      </c>
      <c r="I161" s="22">
        <v>9</v>
      </c>
      <c r="J161" s="22">
        <v>10</v>
      </c>
      <c r="K161" s="22">
        <v>11</v>
      </c>
    </row>
    <row r="162" spans="1:11" ht="57.75">
      <c r="A162" s="25"/>
      <c r="B162" s="26" t="s">
        <v>12</v>
      </c>
      <c r="C162" s="62">
        <f aca="true" t="shared" si="24" ref="C162:I162">C163+C164+C165+C166</f>
        <v>259121059.98</v>
      </c>
      <c r="D162" s="62">
        <f t="shared" si="24"/>
        <v>34197203</v>
      </c>
      <c r="E162" s="145">
        <f t="shared" si="24"/>
        <v>34474037.98</v>
      </c>
      <c r="F162" s="62">
        <f t="shared" si="24"/>
        <v>35833055</v>
      </c>
      <c r="G162" s="62">
        <f t="shared" si="24"/>
        <v>43019764</v>
      </c>
      <c r="H162" s="62">
        <f t="shared" si="24"/>
        <v>35399500</v>
      </c>
      <c r="I162" s="62">
        <f t="shared" si="24"/>
        <v>37169500</v>
      </c>
      <c r="J162" s="27">
        <f>J163+J164+J165+J166</f>
        <v>39028000</v>
      </c>
      <c r="K162" s="28"/>
    </row>
    <row r="163" spans="1:11" ht="15">
      <c r="A163" s="25">
        <f>A162+1</f>
        <v>1</v>
      </c>
      <c r="B163" s="29" t="s">
        <v>7</v>
      </c>
      <c r="C163" s="62"/>
      <c r="D163" s="59"/>
      <c r="E163" s="146"/>
      <c r="F163" s="59"/>
      <c r="G163" s="59"/>
      <c r="H163" s="59"/>
      <c r="I163" s="59"/>
      <c r="J163" s="30"/>
      <c r="K163" s="31"/>
    </row>
    <row r="164" spans="1:11" ht="15">
      <c r="A164" s="25">
        <f>A163+1</f>
        <v>2</v>
      </c>
      <c r="B164" s="29" t="s">
        <v>8</v>
      </c>
      <c r="C164" s="76">
        <f>D164+E164+F164+G164+H164+I164+J164</f>
        <v>418400</v>
      </c>
      <c r="D164" s="76">
        <f aca="true" t="shared" si="25" ref="D164:J164">D172</f>
        <v>77000</v>
      </c>
      <c r="E164" s="145"/>
      <c r="F164" s="62"/>
      <c r="G164" s="76">
        <f t="shared" si="25"/>
        <v>0</v>
      </c>
      <c r="H164" s="76">
        <f t="shared" si="25"/>
        <v>108300</v>
      </c>
      <c r="I164" s="76">
        <f t="shared" si="25"/>
        <v>113700</v>
      </c>
      <c r="J164" s="27">
        <f t="shared" si="25"/>
        <v>119400</v>
      </c>
      <c r="K164" s="31"/>
    </row>
    <row r="165" spans="1:11" ht="15">
      <c r="A165" s="25">
        <f>A164+1</f>
        <v>3</v>
      </c>
      <c r="B165" s="29" t="s">
        <v>9</v>
      </c>
      <c r="C165" s="76">
        <f>C173</f>
        <v>258702659.98</v>
      </c>
      <c r="D165" s="59">
        <f aca="true" t="shared" si="26" ref="D165:I165">D173</f>
        <v>34120203</v>
      </c>
      <c r="E165" s="146">
        <f>E173</f>
        <v>34474037.98</v>
      </c>
      <c r="F165" s="59">
        <f>F173</f>
        <v>35833055</v>
      </c>
      <c r="G165" s="59">
        <f t="shared" si="26"/>
        <v>43019764</v>
      </c>
      <c r="H165" s="59">
        <f t="shared" si="26"/>
        <v>35291200</v>
      </c>
      <c r="I165" s="59">
        <f t="shared" si="26"/>
        <v>37055800</v>
      </c>
      <c r="J165" s="30">
        <f>J173</f>
        <v>38908600</v>
      </c>
      <c r="K165" s="31"/>
    </row>
    <row r="166" spans="1:11" ht="15">
      <c r="A166" s="25">
        <f>A165+1</f>
        <v>4</v>
      </c>
      <c r="B166" s="29" t="s">
        <v>10</v>
      </c>
      <c r="C166" s="27">
        <f>D166+E166+F166+G166+H166+I166+J166</f>
        <v>0</v>
      </c>
      <c r="D166" s="30">
        <f aca="true" t="shared" si="27" ref="D166:J166">D174</f>
        <v>0</v>
      </c>
      <c r="E166" s="148">
        <f t="shared" si="27"/>
        <v>0</v>
      </c>
      <c r="F166" s="30">
        <f t="shared" si="27"/>
        <v>0</v>
      </c>
      <c r="G166" s="30">
        <f t="shared" si="27"/>
        <v>0</v>
      </c>
      <c r="H166" s="30">
        <f t="shared" si="27"/>
        <v>0</v>
      </c>
      <c r="I166" s="30">
        <f t="shared" si="27"/>
        <v>0</v>
      </c>
      <c r="J166" s="30">
        <f t="shared" si="27"/>
        <v>0</v>
      </c>
      <c r="K166" s="31"/>
    </row>
    <row r="167" spans="1:11" ht="15">
      <c r="A167" s="25"/>
      <c r="B167" s="32"/>
      <c r="C167" s="30"/>
      <c r="D167" s="30"/>
      <c r="E167" s="148"/>
      <c r="F167" s="30"/>
      <c r="G167" s="30"/>
      <c r="H167" s="30"/>
      <c r="I167" s="30"/>
      <c r="J167" s="30"/>
      <c r="K167" s="31"/>
    </row>
    <row r="168" spans="1:11" ht="18.75">
      <c r="A168" s="25"/>
      <c r="B168" s="104"/>
      <c r="C168" s="105"/>
      <c r="D168" s="105"/>
      <c r="E168" s="105"/>
      <c r="F168" s="105"/>
      <c r="G168" s="105"/>
      <c r="H168" s="105"/>
      <c r="I168" s="105"/>
      <c r="J168" s="105"/>
      <c r="K168" s="106"/>
    </row>
    <row r="169" spans="1:11" ht="15">
      <c r="A169" s="25"/>
      <c r="B169" s="107" t="s">
        <v>13</v>
      </c>
      <c r="C169" s="107"/>
      <c r="D169" s="107"/>
      <c r="E169" s="107"/>
      <c r="F169" s="107"/>
      <c r="G169" s="107"/>
      <c r="H169" s="107"/>
      <c r="I169" s="107"/>
      <c r="J169" s="107"/>
      <c r="K169" s="107"/>
    </row>
    <row r="170" spans="1:11" s="80" customFormat="1" ht="29.25">
      <c r="A170" s="85"/>
      <c r="B170" s="62" t="s">
        <v>14</v>
      </c>
      <c r="C170" s="64">
        <f>C171+C172+C173+C174</f>
        <v>259121059.98</v>
      </c>
      <c r="D170" s="64">
        <f>D171+D172+D173+D174</f>
        <v>34197203</v>
      </c>
      <c r="E170" s="149">
        <f aca="true" t="shared" si="28" ref="E170:J170">E171+E172+E173+E174</f>
        <v>34474037.98</v>
      </c>
      <c r="F170" s="64">
        <f t="shared" si="28"/>
        <v>35833055</v>
      </c>
      <c r="G170" s="64">
        <f t="shared" si="28"/>
        <v>43019764</v>
      </c>
      <c r="H170" s="64">
        <f t="shared" si="28"/>
        <v>35399500</v>
      </c>
      <c r="I170" s="64">
        <f t="shared" si="28"/>
        <v>37169500</v>
      </c>
      <c r="J170" s="64">
        <f t="shared" si="28"/>
        <v>39028000</v>
      </c>
      <c r="K170" s="79"/>
    </row>
    <row r="171" spans="1:11" s="80" customFormat="1" ht="15">
      <c r="A171" s="85">
        <f aca="true" t="shared" si="29" ref="A171:A182">A170+1</f>
        <v>1</v>
      </c>
      <c r="B171" s="63" t="s">
        <v>7</v>
      </c>
      <c r="C171" s="59"/>
      <c r="D171" s="59"/>
      <c r="E171" s="146"/>
      <c r="F171" s="59"/>
      <c r="G171" s="59"/>
      <c r="H171" s="59"/>
      <c r="I171" s="59"/>
      <c r="J171" s="59"/>
      <c r="K171" s="81"/>
    </row>
    <row r="172" spans="1:11" s="80" customFormat="1" ht="15">
      <c r="A172" s="85">
        <f t="shared" si="29"/>
        <v>2</v>
      </c>
      <c r="B172" s="63" t="s">
        <v>8</v>
      </c>
      <c r="C172" s="59">
        <f>C177+C182</f>
        <v>418400</v>
      </c>
      <c r="D172" s="59">
        <f>D177+D182+D187+D192</f>
        <v>77000</v>
      </c>
      <c r="E172" s="146"/>
      <c r="F172" s="59"/>
      <c r="G172" s="59">
        <f>G177+G182+G187+G192</f>
        <v>0</v>
      </c>
      <c r="H172" s="59">
        <f>H177+H182</f>
        <v>108300</v>
      </c>
      <c r="I172" s="59">
        <f>I177+I182</f>
        <v>113700</v>
      </c>
      <c r="J172" s="59">
        <f>J177+J182</f>
        <v>119400</v>
      </c>
      <c r="K172" s="81"/>
    </row>
    <row r="173" spans="1:11" s="80" customFormat="1" ht="15">
      <c r="A173" s="85">
        <f t="shared" si="29"/>
        <v>3</v>
      </c>
      <c r="B173" s="63" t="s">
        <v>9</v>
      </c>
      <c r="C173" s="59">
        <f>C178+C183+C188+C193+C198</f>
        <v>258702659.98</v>
      </c>
      <c r="D173" s="59">
        <f>D178+D183+D188+D193</f>
        <v>34120203</v>
      </c>
      <c r="E173" s="146">
        <f>E178+E183+E188+E193+E198</f>
        <v>34474037.98</v>
      </c>
      <c r="F173" s="59">
        <f>F178+F183+F188+F193+F198</f>
        <v>35833055</v>
      </c>
      <c r="G173" s="59">
        <f>G178+G183+G188+G193+G198</f>
        <v>43019764</v>
      </c>
      <c r="H173" s="59">
        <v>35291200</v>
      </c>
      <c r="I173" s="59">
        <v>37055800</v>
      </c>
      <c r="J173" s="59">
        <f>J178+J183</f>
        <v>38908600</v>
      </c>
      <c r="K173" s="81"/>
    </row>
    <row r="174" spans="1:11" s="80" customFormat="1" ht="15">
      <c r="A174" s="85">
        <f t="shared" si="29"/>
        <v>4</v>
      </c>
      <c r="B174" s="63" t="s">
        <v>10</v>
      </c>
      <c r="C174" s="59"/>
      <c r="D174" s="59"/>
      <c r="E174" s="146"/>
      <c r="F174" s="59"/>
      <c r="G174" s="59"/>
      <c r="H174" s="59"/>
      <c r="I174" s="59"/>
      <c r="J174" s="59"/>
      <c r="K174" s="81"/>
    </row>
    <row r="175" spans="1:11" s="80" customFormat="1" ht="78.75" customHeight="1">
      <c r="A175" s="85"/>
      <c r="B175" s="92" t="s">
        <v>55</v>
      </c>
      <c r="C175" s="66">
        <f>SUM(C177:C179)</f>
        <v>250770368</v>
      </c>
      <c r="D175" s="66">
        <f aca="true" t="shared" si="30" ref="D175:J175">SUM(D177:D179)</f>
        <v>30351000</v>
      </c>
      <c r="E175" s="151">
        <f t="shared" si="30"/>
        <v>33531701</v>
      </c>
      <c r="F175" s="66">
        <f t="shared" si="30"/>
        <v>34458880</v>
      </c>
      <c r="G175" s="66">
        <f t="shared" si="30"/>
        <v>41587487</v>
      </c>
      <c r="H175" s="66">
        <f t="shared" si="30"/>
        <v>35159800</v>
      </c>
      <c r="I175" s="66">
        <f t="shared" si="30"/>
        <v>36917800</v>
      </c>
      <c r="J175" s="66">
        <f t="shared" si="30"/>
        <v>38763700</v>
      </c>
      <c r="K175" s="64" t="s">
        <v>19</v>
      </c>
    </row>
    <row r="176" spans="1:11" s="80" customFormat="1" ht="15">
      <c r="A176" s="85">
        <v>1</v>
      </c>
      <c r="B176" s="63" t="s">
        <v>7</v>
      </c>
      <c r="C176" s="59"/>
      <c r="D176" s="59"/>
      <c r="E176" s="146"/>
      <c r="F176" s="59"/>
      <c r="G176" s="59"/>
      <c r="H176" s="59"/>
      <c r="I176" s="59"/>
      <c r="J176" s="59"/>
      <c r="K176" s="81"/>
    </row>
    <row r="177" spans="1:11" s="80" customFormat="1" ht="15">
      <c r="A177" s="85">
        <v>2</v>
      </c>
      <c r="B177" s="63" t="s">
        <v>8</v>
      </c>
      <c r="C177" s="59"/>
      <c r="D177" s="59"/>
      <c r="E177" s="146"/>
      <c r="F177" s="59"/>
      <c r="G177" s="59"/>
      <c r="H177" s="59"/>
      <c r="I177" s="59"/>
      <c r="J177" s="59"/>
      <c r="K177" s="81"/>
    </row>
    <row r="178" spans="1:11" s="80" customFormat="1" ht="15">
      <c r="A178" s="85">
        <v>3</v>
      </c>
      <c r="B178" s="63" t="s">
        <v>9</v>
      </c>
      <c r="C178" s="59">
        <f>D178+E178+F178+G178+H178+I178+J178</f>
        <v>250770368</v>
      </c>
      <c r="D178" s="59">
        <v>30351000</v>
      </c>
      <c r="E178" s="146">
        <v>33531701</v>
      </c>
      <c r="F178" s="59">
        <v>34458880</v>
      </c>
      <c r="G178" s="59">
        <v>41587487</v>
      </c>
      <c r="H178" s="59">
        <v>35159800</v>
      </c>
      <c r="I178" s="59">
        <v>36917800</v>
      </c>
      <c r="J178" s="59">
        <v>38763700</v>
      </c>
      <c r="K178" s="81"/>
    </row>
    <row r="179" spans="1:11" s="80" customFormat="1" ht="15">
      <c r="A179" s="85">
        <v>4</v>
      </c>
      <c r="B179" s="63" t="s">
        <v>10</v>
      </c>
      <c r="C179" s="59"/>
      <c r="D179" s="59"/>
      <c r="E179" s="146"/>
      <c r="F179" s="59"/>
      <c r="G179" s="59"/>
      <c r="H179" s="59"/>
      <c r="I179" s="59"/>
      <c r="J179" s="59"/>
      <c r="K179" s="81"/>
    </row>
    <row r="180" spans="1:11" s="80" customFormat="1" ht="90.75" customHeight="1">
      <c r="A180" s="85"/>
      <c r="B180" s="82" t="s">
        <v>56</v>
      </c>
      <c r="C180" s="84">
        <f>SUM(C181:C184)</f>
        <v>1343217</v>
      </c>
      <c r="D180" s="66">
        <f>D181+D182+D183+D184</f>
        <v>227000</v>
      </c>
      <c r="E180" s="151">
        <f aca="true" t="shared" si="31" ref="E180:J180">E181+E182+E183+E184</f>
        <v>115000</v>
      </c>
      <c r="F180" s="66">
        <f t="shared" si="31"/>
        <v>120175</v>
      </c>
      <c r="G180" s="66">
        <f t="shared" si="31"/>
        <v>125342</v>
      </c>
      <c r="H180" s="66">
        <f t="shared" si="31"/>
        <v>239700</v>
      </c>
      <c r="I180" s="66">
        <f t="shared" si="31"/>
        <v>251700</v>
      </c>
      <c r="J180" s="66">
        <f t="shared" si="31"/>
        <v>264300</v>
      </c>
      <c r="K180" s="64" t="s">
        <v>19</v>
      </c>
    </row>
    <row r="181" spans="1:11" s="80" customFormat="1" ht="15">
      <c r="A181" s="85">
        <f t="shared" si="29"/>
        <v>1</v>
      </c>
      <c r="B181" s="63" t="s">
        <v>7</v>
      </c>
      <c r="C181" s="59"/>
      <c r="D181" s="59"/>
      <c r="E181" s="146"/>
      <c r="F181" s="59"/>
      <c r="G181" s="59"/>
      <c r="H181" s="59"/>
      <c r="I181" s="59"/>
      <c r="J181" s="59"/>
      <c r="K181" s="81"/>
    </row>
    <row r="182" spans="1:11" s="80" customFormat="1" ht="15">
      <c r="A182" s="85">
        <f t="shared" si="29"/>
        <v>2</v>
      </c>
      <c r="B182" s="63" t="s">
        <v>8</v>
      </c>
      <c r="C182" s="59">
        <f>D182+E182+F182+G182+H182+I182+J182</f>
        <v>418400</v>
      </c>
      <c r="D182" s="59">
        <v>77000</v>
      </c>
      <c r="E182" s="146"/>
      <c r="F182" s="59"/>
      <c r="G182" s="59"/>
      <c r="H182" s="59">
        <v>108300</v>
      </c>
      <c r="I182" s="59">
        <v>113700</v>
      </c>
      <c r="J182" s="59">
        <v>119400</v>
      </c>
      <c r="K182" s="81"/>
    </row>
    <row r="183" spans="1:11" s="80" customFormat="1" ht="15">
      <c r="A183" s="85">
        <v>3</v>
      </c>
      <c r="B183" s="63" t="s">
        <v>9</v>
      </c>
      <c r="C183" s="59">
        <f>D183+E183+F183+G183+H183+I183+J183</f>
        <v>924817</v>
      </c>
      <c r="D183" s="59">
        <v>150000</v>
      </c>
      <c r="E183" s="146">
        <v>115000</v>
      </c>
      <c r="F183" s="59">
        <v>120175</v>
      </c>
      <c r="G183" s="59">
        <v>125342</v>
      </c>
      <c r="H183" s="59">
        <v>131400</v>
      </c>
      <c r="I183" s="59">
        <v>138000</v>
      </c>
      <c r="J183" s="59">
        <v>144900</v>
      </c>
      <c r="K183" s="81"/>
    </row>
    <row r="184" spans="1:11" s="80" customFormat="1" ht="15">
      <c r="A184" s="85">
        <v>4</v>
      </c>
      <c r="B184" s="63" t="s">
        <v>10</v>
      </c>
      <c r="C184" s="59"/>
      <c r="D184" s="59"/>
      <c r="E184" s="146"/>
      <c r="F184" s="59"/>
      <c r="G184" s="59"/>
      <c r="H184" s="59"/>
      <c r="I184" s="59"/>
      <c r="J184" s="59"/>
      <c r="K184" s="79"/>
    </row>
    <row r="185" spans="1:11" s="80" customFormat="1" ht="129" customHeight="1">
      <c r="A185" s="85"/>
      <c r="B185" s="82" t="s">
        <v>101</v>
      </c>
      <c r="C185" s="66">
        <f>SUM(C186:C189)</f>
        <v>5954138</v>
      </c>
      <c r="D185" s="66">
        <f>D186+D187+D188+D189</f>
        <v>3319203</v>
      </c>
      <c r="E185" s="151">
        <f>E188</f>
        <v>500000</v>
      </c>
      <c r="F185" s="66">
        <f>F188</f>
        <v>1045000</v>
      </c>
      <c r="G185" s="66">
        <f>G188</f>
        <v>1089935</v>
      </c>
      <c r="H185" s="66"/>
      <c r="I185" s="66"/>
      <c r="J185" s="66"/>
      <c r="K185" s="64"/>
    </row>
    <row r="186" spans="1:11" s="80" customFormat="1" ht="15">
      <c r="A186" s="85">
        <f>A185+1</f>
        <v>1</v>
      </c>
      <c r="B186" s="63" t="s">
        <v>7</v>
      </c>
      <c r="C186" s="59"/>
      <c r="D186" s="59"/>
      <c r="E186" s="146"/>
      <c r="F186" s="59"/>
      <c r="G186" s="59"/>
      <c r="H186" s="59"/>
      <c r="I186" s="59"/>
      <c r="J186" s="59"/>
      <c r="K186" s="81"/>
    </row>
    <row r="187" spans="1:11" s="80" customFormat="1" ht="15">
      <c r="A187" s="85">
        <f>A186+1</f>
        <v>2</v>
      </c>
      <c r="B187" s="63" t="s">
        <v>8</v>
      </c>
      <c r="C187" s="59"/>
      <c r="D187" s="59"/>
      <c r="E187" s="146"/>
      <c r="F187" s="59"/>
      <c r="G187" s="59"/>
      <c r="H187" s="59"/>
      <c r="I187" s="59"/>
      <c r="J187" s="59"/>
      <c r="K187" s="81"/>
    </row>
    <row r="188" spans="1:11" s="80" customFormat="1" ht="15">
      <c r="A188" s="85">
        <v>3</v>
      </c>
      <c r="B188" s="63" t="s">
        <v>9</v>
      </c>
      <c r="C188" s="59">
        <f>D188+E188+F188+G188+H188+I188+J188</f>
        <v>5954138</v>
      </c>
      <c r="D188" s="59">
        <v>3319203</v>
      </c>
      <c r="E188" s="146">
        <v>500000</v>
      </c>
      <c r="F188" s="59">
        <v>1045000</v>
      </c>
      <c r="G188" s="59">
        <v>1089935</v>
      </c>
      <c r="H188" s="59"/>
      <c r="I188" s="59"/>
      <c r="J188" s="59"/>
      <c r="K188" s="81"/>
    </row>
    <row r="189" spans="1:11" s="80" customFormat="1" ht="15">
      <c r="A189" s="85">
        <v>4</v>
      </c>
      <c r="B189" s="63" t="s">
        <v>10</v>
      </c>
      <c r="C189" s="59"/>
      <c r="D189" s="59"/>
      <c r="E189" s="146"/>
      <c r="F189" s="59"/>
      <c r="G189" s="59"/>
      <c r="H189" s="59"/>
      <c r="I189" s="59"/>
      <c r="J189" s="59"/>
      <c r="K189" s="79"/>
    </row>
    <row r="190" spans="1:11" s="80" customFormat="1" ht="45.75" customHeight="1">
      <c r="A190" s="85"/>
      <c r="B190" s="83" t="s">
        <v>90</v>
      </c>
      <c r="C190" s="66">
        <f>SUM(C191:C194)</f>
        <v>300000</v>
      </c>
      <c r="D190" s="66">
        <f>D191+D192+D193+D194</f>
        <v>300000</v>
      </c>
      <c r="E190" s="146"/>
      <c r="F190" s="59"/>
      <c r="G190" s="59"/>
      <c r="H190" s="59"/>
      <c r="I190" s="59"/>
      <c r="J190" s="59"/>
      <c r="K190" s="79"/>
    </row>
    <row r="191" spans="1:11" s="80" customFormat="1" ht="15">
      <c r="A191" s="85">
        <v>1</v>
      </c>
      <c r="B191" s="63" t="s">
        <v>7</v>
      </c>
      <c r="C191" s="59"/>
      <c r="D191" s="59"/>
      <c r="E191" s="146"/>
      <c r="F191" s="59"/>
      <c r="G191" s="59"/>
      <c r="H191" s="59"/>
      <c r="I191" s="59"/>
      <c r="J191" s="59"/>
      <c r="K191" s="79"/>
    </row>
    <row r="192" spans="1:11" s="80" customFormat="1" ht="15">
      <c r="A192" s="85">
        <v>2</v>
      </c>
      <c r="B192" s="63" t="s">
        <v>8</v>
      </c>
      <c r="C192" s="59"/>
      <c r="D192" s="59"/>
      <c r="E192" s="146"/>
      <c r="F192" s="59"/>
      <c r="G192" s="59"/>
      <c r="H192" s="59"/>
      <c r="I192" s="59"/>
      <c r="J192" s="59"/>
      <c r="K192" s="79"/>
    </row>
    <row r="193" spans="1:11" s="80" customFormat="1" ht="15">
      <c r="A193" s="85">
        <v>3</v>
      </c>
      <c r="B193" s="63" t="s">
        <v>9</v>
      </c>
      <c r="C193" s="59">
        <f>D193+E193+F193+G193+H193+I193+J193</f>
        <v>300000</v>
      </c>
      <c r="D193" s="59">
        <v>300000</v>
      </c>
      <c r="E193" s="146"/>
      <c r="F193" s="59"/>
      <c r="G193" s="59"/>
      <c r="H193" s="59"/>
      <c r="I193" s="59"/>
      <c r="J193" s="59"/>
      <c r="K193" s="79"/>
    </row>
    <row r="194" spans="1:11" s="80" customFormat="1" ht="15">
      <c r="A194" s="85">
        <v>4</v>
      </c>
      <c r="B194" s="63" t="s">
        <v>10</v>
      </c>
      <c r="C194" s="59"/>
      <c r="D194" s="59"/>
      <c r="E194" s="146"/>
      <c r="F194" s="59"/>
      <c r="G194" s="59"/>
      <c r="H194" s="59"/>
      <c r="I194" s="59"/>
      <c r="J194" s="59"/>
      <c r="K194" s="79"/>
    </row>
    <row r="195" spans="1:11" s="80" customFormat="1" ht="69" customHeight="1">
      <c r="A195" s="85"/>
      <c r="B195" s="83" t="s">
        <v>100</v>
      </c>
      <c r="C195" s="66">
        <f>SUM(C196:C199)</f>
        <v>753336.98</v>
      </c>
      <c r="D195" s="66"/>
      <c r="E195" s="146">
        <f>E198</f>
        <v>327336.98</v>
      </c>
      <c r="F195" s="59">
        <f>F198</f>
        <v>209000</v>
      </c>
      <c r="G195" s="59">
        <f>G198</f>
        <v>217000</v>
      </c>
      <c r="H195" s="59"/>
      <c r="I195" s="59"/>
      <c r="J195" s="59"/>
      <c r="K195" s="79"/>
    </row>
    <row r="196" spans="1:11" s="80" customFormat="1" ht="15">
      <c r="A196" s="85">
        <v>1</v>
      </c>
      <c r="B196" s="63" t="s">
        <v>7</v>
      </c>
      <c r="C196" s="59"/>
      <c r="D196" s="59"/>
      <c r="E196" s="146"/>
      <c r="F196" s="59"/>
      <c r="G196" s="59"/>
      <c r="H196" s="59"/>
      <c r="I196" s="59"/>
      <c r="J196" s="59"/>
      <c r="K196" s="79"/>
    </row>
    <row r="197" spans="1:11" s="80" customFormat="1" ht="15">
      <c r="A197" s="85">
        <v>2</v>
      </c>
      <c r="B197" s="63" t="s">
        <v>8</v>
      </c>
      <c r="C197" s="59"/>
      <c r="D197" s="59"/>
      <c r="E197" s="146"/>
      <c r="F197" s="59"/>
      <c r="G197" s="59"/>
      <c r="H197" s="59"/>
      <c r="I197" s="59"/>
      <c r="J197" s="59"/>
      <c r="K197" s="79"/>
    </row>
    <row r="198" spans="1:11" s="80" customFormat="1" ht="15">
      <c r="A198" s="85">
        <v>3</v>
      </c>
      <c r="B198" s="63" t="s">
        <v>9</v>
      </c>
      <c r="C198" s="59">
        <f>D198+E198+F198+G198+H198+I198+J198</f>
        <v>753336.98</v>
      </c>
      <c r="D198" s="59"/>
      <c r="E198" s="146">
        <v>327336.98</v>
      </c>
      <c r="F198" s="59">
        <v>209000</v>
      </c>
      <c r="G198" s="59">
        <v>217000</v>
      </c>
      <c r="H198" s="59"/>
      <c r="I198" s="59"/>
      <c r="J198" s="59"/>
      <c r="K198" s="79"/>
    </row>
    <row r="199" spans="1:11" s="80" customFormat="1" ht="15">
      <c r="A199" s="85">
        <v>4</v>
      </c>
      <c r="B199" s="63" t="s">
        <v>10</v>
      </c>
      <c r="C199" s="59"/>
      <c r="D199" s="59"/>
      <c r="E199" s="146"/>
      <c r="F199" s="59"/>
      <c r="G199" s="59"/>
      <c r="H199" s="59"/>
      <c r="I199" s="59"/>
      <c r="J199" s="59"/>
      <c r="K199" s="79"/>
    </row>
    <row r="201" spans="1:11" ht="85.5" customHeight="1">
      <c r="A201" s="1"/>
      <c r="B201" s="2"/>
      <c r="C201" s="3"/>
      <c r="D201" s="4"/>
      <c r="E201" s="138"/>
      <c r="F201" s="4"/>
      <c r="G201" s="3"/>
      <c r="H201" s="3"/>
      <c r="I201" s="3"/>
      <c r="J201" s="108" t="s">
        <v>20</v>
      </c>
      <c r="K201" s="108"/>
    </row>
    <row r="202" spans="1:11" ht="41.25" customHeight="1">
      <c r="A202" s="109" t="s">
        <v>21</v>
      </c>
      <c r="B202" s="109"/>
      <c r="C202" s="109"/>
      <c r="D202" s="109"/>
      <c r="E202" s="109"/>
      <c r="F202" s="109"/>
      <c r="G202" s="109"/>
      <c r="H202" s="109"/>
      <c r="I202" s="109"/>
      <c r="J202" s="109"/>
      <c r="K202" s="109"/>
    </row>
    <row r="203" spans="1:11" ht="15">
      <c r="A203" s="1"/>
      <c r="B203" s="2"/>
      <c r="C203" s="3"/>
      <c r="D203" s="3"/>
      <c r="E203" s="137"/>
      <c r="F203" s="3"/>
      <c r="G203" s="3"/>
      <c r="H203" s="3"/>
      <c r="I203" s="3"/>
      <c r="J203" s="3"/>
      <c r="K203" s="5"/>
    </row>
    <row r="204" spans="1:11" ht="15">
      <c r="A204" s="1"/>
      <c r="B204" s="2"/>
      <c r="C204" s="3"/>
      <c r="D204" s="3"/>
      <c r="E204" s="137"/>
      <c r="F204" s="3"/>
      <c r="G204" s="3"/>
      <c r="H204" s="3"/>
      <c r="I204" s="3"/>
      <c r="J204" s="3"/>
      <c r="K204" s="5"/>
    </row>
    <row r="205" spans="1:11" ht="33" customHeight="1">
      <c r="A205" s="116" t="s">
        <v>1</v>
      </c>
      <c r="B205" s="113" t="s">
        <v>2</v>
      </c>
      <c r="C205" s="114" t="s">
        <v>95</v>
      </c>
      <c r="D205" s="115"/>
      <c r="E205" s="115"/>
      <c r="F205" s="115"/>
      <c r="G205" s="115"/>
      <c r="H205" s="115"/>
      <c r="I205" s="115"/>
      <c r="J205" s="115"/>
      <c r="K205" s="113" t="s">
        <v>3</v>
      </c>
    </row>
    <row r="206" spans="1:11" ht="78.75" customHeight="1">
      <c r="A206" s="117"/>
      <c r="B206" s="113"/>
      <c r="C206" s="21" t="s">
        <v>4</v>
      </c>
      <c r="D206" s="22">
        <v>2014</v>
      </c>
      <c r="E206" s="144">
        <v>2015</v>
      </c>
      <c r="F206" s="22">
        <v>2016</v>
      </c>
      <c r="G206" s="22">
        <v>2017</v>
      </c>
      <c r="H206" s="22">
        <v>2018</v>
      </c>
      <c r="I206" s="22">
        <v>2019</v>
      </c>
      <c r="J206" s="22">
        <v>2020</v>
      </c>
      <c r="K206" s="113"/>
    </row>
    <row r="207" spans="1:11" ht="15">
      <c r="A207" s="23">
        <v>1</v>
      </c>
      <c r="B207" s="24" t="s">
        <v>5</v>
      </c>
      <c r="C207" s="21">
        <v>3</v>
      </c>
      <c r="D207" s="22">
        <v>4</v>
      </c>
      <c r="E207" s="144">
        <v>5</v>
      </c>
      <c r="F207" s="22">
        <v>6</v>
      </c>
      <c r="G207" s="22">
        <v>7</v>
      </c>
      <c r="H207" s="22">
        <v>8</v>
      </c>
      <c r="I207" s="22">
        <v>9</v>
      </c>
      <c r="J207" s="22">
        <v>10</v>
      </c>
      <c r="K207" s="22">
        <v>11</v>
      </c>
    </row>
    <row r="208" spans="1:11" ht="57.75">
      <c r="A208" s="25"/>
      <c r="B208" s="26" t="s">
        <v>12</v>
      </c>
      <c r="C208" s="64">
        <f>SUM(C209:C213)</f>
        <v>214631676</v>
      </c>
      <c r="D208" s="68">
        <f aca="true" t="shared" si="32" ref="D208:J208">SUM(D209:D213)</f>
        <v>24701154</v>
      </c>
      <c r="E208" s="153">
        <f>SUM(E209:E213)</f>
        <v>30670978</v>
      </c>
      <c r="F208" s="68">
        <f t="shared" si="32"/>
        <v>32859488</v>
      </c>
      <c r="G208" s="68">
        <f t="shared" si="32"/>
        <v>36952456</v>
      </c>
      <c r="H208" s="68">
        <f t="shared" si="32"/>
        <v>28373400</v>
      </c>
      <c r="I208" s="68">
        <f t="shared" si="32"/>
        <v>29792300</v>
      </c>
      <c r="J208" s="43">
        <f t="shared" si="32"/>
        <v>31281900</v>
      </c>
      <c r="K208" s="28"/>
    </row>
    <row r="209" spans="1:11" ht="15">
      <c r="A209" s="25">
        <f>A208+1</f>
        <v>1</v>
      </c>
      <c r="B209" s="29" t="s">
        <v>7</v>
      </c>
      <c r="C209" s="59">
        <f>C216</f>
        <v>14600</v>
      </c>
      <c r="D209" s="59"/>
      <c r="E209" s="146">
        <f>E216</f>
        <v>14600</v>
      </c>
      <c r="F209" s="59"/>
      <c r="G209" s="59"/>
      <c r="H209" s="59"/>
      <c r="I209" s="59"/>
      <c r="J209" s="30"/>
      <c r="K209" s="31"/>
    </row>
    <row r="210" spans="1:11" ht="15">
      <c r="A210" s="25">
        <f>A209+1</f>
        <v>2</v>
      </c>
      <c r="B210" s="29" t="s">
        <v>8</v>
      </c>
      <c r="C210" s="59"/>
      <c r="D210" s="59"/>
      <c r="E210" s="146"/>
      <c r="F210" s="59"/>
      <c r="G210" s="59"/>
      <c r="H210" s="59"/>
      <c r="I210" s="59"/>
      <c r="J210" s="30"/>
      <c r="K210" s="31"/>
    </row>
    <row r="211" spans="1:11" ht="15">
      <c r="A211" s="25">
        <f>A210+1</f>
        <v>3</v>
      </c>
      <c r="B211" s="29" t="s">
        <v>9</v>
      </c>
      <c r="C211" s="59">
        <f>C218</f>
        <v>214617076</v>
      </c>
      <c r="D211" s="59">
        <f aca="true" t="shared" si="33" ref="D211:J211">D218</f>
        <v>24701154</v>
      </c>
      <c r="E211" s="146">
        <f t="shared" si="33"/>
        <v>30656378</v>
      </c>
      <c r="F211" s="59">
        <f t="shared" si="33"/>
        <v>32859488</v>
      </c>
      <c r="G211" s="59">
        <f t="shared" si="33"/>
        <v>36952456</v>
      </c>
      <c r="H211" s="59">
        <f t="shared" si="33"/>
        <v>28373400</v>
      </c>
      <c r="I211" s="59">
        <f t="shared" si="33"/>
        <v>29792300</v>
      </c>
      <c r="J211" s="30">
        <f t="shared" si="33"/>
        <v>31281900</v>
      </c>
      <c r="K211" s="31"/>
    </row>
    <row r="212" spans="1:11" ht="15">
      <c r="A212" s="25">
        <f>A211+1</f>
        <v>4</v>
      </c>
      <c r="B212" s="29" t="s">
        <v>10</v>
      </c>
      <c r="C212" s="59"/>
      <c r="D212" s="59"/>
      <c r="E212" s="146"/>
      <c r="F212" s="59"/>
      <c r="G212" s="59"/>
      <c r="H212" s="59"/>
      <c r="I212" s="59"/>
      <c r="J212" s="30"/>
      <c r="K212" s="31"/>
    </row>
    <row r="213" spans="1:11" ht="15">
      <c r="A213" s="25"/>
      <c r="B213" s="32"/>
      <c r="C213" s="59"/>
      <c r="D213" s="59"/>
      <c r="E213" s="146"/>
      <c r="F213" s="59"/>
      <c r="G213" s="59"/>
      <c r="H213" s="59"/>
      <c r="I213" s="59"/>
      <c r="J213" s="30"/>
      <c r="K213" s="31"/>
    </row>
    <row r="214" spans="1:11" ht="15.75">
      <c r="A214" s="25"/>
      <c r="B214" s="133" t="s">
        <v>22</v>
      </c>
      <c r="C214" s="134"/>
      <c r="D214" s="134"/>
      <c r="E214" s="134"/>
      <c r="F214" s="134"/>
      <c r="G214" s="134"/>
      <c r="H214" s="134"/>
      <c r="I214" s="134"/>
      <c r="J214" s="134"/>
      <c r="K214" s="135"/>
    </row>
    <row r="215" spans="1:11" ht="29.25">
      <c r="A215" s="25"/>
      <c r="B215" s="26" t="s">
        <v>23</v>
      </c>
      <c r="C215" s="65">
        <f aca="true" t="shared" si="34" ref="C215:J215">SUM(C216:C219)</f>
        <v>214631676</v>
      </c>
      <c r="D215" s="65">
        <f t="shared" si="34"/>
        <v>24701154</v>
      </c>
      <c r="E215" s="150">
        <f t="shared" si="34"/>
        <v>30670978</v>
      </c>
      <c r="F215" s="65">
        <f t="shared" si="34"/>
        <v>32859488</v>
      </c>
      <c r="G215" s="65">
        <f t="shared" si="34"/>
        <v>36952456</v>
      </c>
      <c r="H215" s="65">
        <f t="shared" si="34"/>
        <v>28373400</v>
      </c>
      <c r="I215" s="65">
        <f t="shared" si="34"/>
        <v>29792300</v>
      </c>
      <c r="J215" s="36">
        <f t="shared" si="34"/>
        <v>31281900</v>
      </c>
      <c r="K215" s="28"/>
    </row>
    <row r="216" spans="1:11" ht="15">
      <c r="A216" s="25">
        <f>A215+1</f>
        <v>1</v>
      </c>
      <c r="B216" s="29" t="s">
        <v>7</v>
      </c>
      <c r="C216" s="59">
        <f>SUM(D216:J216)</f>
        <v>14600</v>
      </c>
      <c r="D216" s="59"/>
      <c r="E216" s="151">
        <f>E221+E226+E231+E236+E241+E246+E251+E256</f>
        <v>14600</v>
      </c>
      <c r="F216" s="59"/>
      <c r="G216" s="59"/>
      <c r="H216" s="59"/>
      <c r="I216" s="59"/>
      <c r="J216" s="30"/>
      <c r="K216" s="31"/>
    </row>
    <row r="217" spans="1:11" ht="15">
      <c r="A217" s="25">
        <f>A216+1</f>
        <v>2</v>
      </c>
      <c r="B217" s="29" t="s">
        <v>8</v>
      </c>
      <c r="C217" s="59">
        <f>SUM(D217:J217)</f>
        <v>0</v>
      </c>
      <c r="D217" s="59"/>
      <c r="E217" s="146"/>
      <c r="F217" s="59"/>
      <c r="G217" s="59"/>
      <c r="H217" s="59"/>
      <c r="I217" s="59"/>
      <c r="J217" s="30"/>
      <c r="K217" s="31"/>
    </row>
    <row r="218" spans="1:11" ht="15">
      <c r="A218" s="25">
        <f>A217+1</f>
        <v>3</v>
      </c>
      <c r="B218" s="29" t="s">
        <v>9</v>
      </c>
      <c r="C218" s="59">
        <f>C223+C228+C233+C238+C243+C248+C253</f>
        <v>214617076</v>
      </c>
      <c r="D218" s="59">
        <f aca="true" t="shared" si="35" ref="D218:J218">D223+D228+D233+D238+D243+D248+D253</f>
        <v>24701154</v>
      </c>
      <c r="E218" s="146">
        <f>E223+E228+E233+E238+E243+E248+E253</f>
        <v>30656378</v>
      </c>
      <c r="F218" s="59">
        <f t="shared" si="35"/>
        <v>32859488</v>
      </c>
      <c r="G218" s="59">
        <f t="shared" si="35"/>
        <v>36952456</v>
      </c>
      <c r="H218" s="59">
        <f t="shared" si="35"/>
        <v>28373400</v>
      </c>
      <c r="I218" s="59">
        <f t="shared" si="35"/>
        <v>29792300</v>
      </c>
      <c r="J218" s="30">
        <f t="shared" si="35"/>
        <v>31281900</v>
      </c>
      <c r="K218" s="30"/>
    </row>
    <row r="219" spans="1:11" ht="15">
      <c r="A219" s="25">
        <f>A218+1</f>
        <v>4</v>
      </c>
      <c r="B219" s="29" t="s">
        <v>10</v>
      </c>
      <c r="C219" s="59"/>
      <c r="D219" s="59"/>
      <c r="E219" s="146"/>
      <c r="F219" s="59"/>
      <c r="G219" s="59"/>
      <c r="H219" s="59"/>
      <c r="I219" s="59"/>
      <c r="J219" s="30"/>
      <c r="K219" s="31"/>
    </row>
    <row r="220" spans="1:11" ht="64.5">
      <c r="A220" s="25"/>
      <c r="B220" s="35" t="s">
        <v>24</v>
      </c>
      <c r="C220" s="65">
        <f>SUM(C222:C224)</f>
        <v>31079575.42</v>
      </c>
      <c r="D220" s="65">
        <f>SUM(D222:D224)</f>
        <v>3586734.42</v>
      </c>
      <c r="E220" s="150">
        <f>E223</f>
        <v>4650715</v>
      </c>
      <c r="F220" s="65">
        <f>F223</f>
        <v>5105792</v>
      </c>
      <c r="G220" s="65">
        <f>SUM(G222:G224)</f>
        <v>5790834</v>
      </c>
      <c r="H220" s="65">
        <f>SUM(H222:H224)</f>
        <v>3789200</v>
      </c>
      <c r="I220" s="65">
        <f>SUM(I222:I224)</f>
        <v>3978700</v>
      </c>
      <c r="J220" s="36">
        <f>SUM(J222:J224)</f>
        <v>4177600</v>
      </c>
      <c r="K220" s="37" t="s">
        <v>25</v>
      </c>
    </row>
    <row r="221" spans="1:11" ht="15">
      <c r="A221" s="25">
        <v>1</v>
      </c>
      <c r="B221" s="29" t="s">
        <v>7</v>
      </c>
      <c r="C221" s="59"/>
      <c r="D221" s="59"/>
      <c r="E221" s="146"/>
      <c r="F221" s="59"/>
      <c r="G221" s="59"/>
      <c r="H221" s="59"/>
      <c r="I221" s="59"/>
      <c r="J221" s="30"/>
      <c r="K221" s="31"/>
    </row>
    <row r="222" spans="1:11" ht="15">
      <c r="A222" s="25">
        <v>2</v>
      </c>
      <c r="B222" s="29" t="s">
        <v>8</v>
      </c>
      <c r="C222" s="59"/>
      <c r="D222" s="59"/>
      <c r="E222" s="146"/>
      <c r="F222" s="59"/>
      <c r="G222" s="59"/>
      <c r="H222" s="59"/>
      <c r="I222" s="59"/>
      <c r="J222" s="30"/>
      <c r="K222" s="38"/>
    </row>
    <row r="223" spans="1:11" ht="15">
      <c r="A223" s="25">
        <v>3</v>
      </c>
      <c r="B223" s="29" t="s">
        <v>9</v>
      </c>
      <c r="C223" s="59">
        <f>D223+E223+F223+G223+H223+I223+J223</f>
        <v>31079575.42</v>
      </c>
      <c r="D223" s="59">
        <v>3586734.42</v>
      </c>
      <c r="E223" s="146">
        <v>4650715</v>
      </c>
      <c r="F223" s="59">
        <v>5105792</v>
      </c>
      <c r="G223" s="59">
        <v>5790834</v>
      </c>
      <c r="H223" s="59">
        <v>3789200</v>
      </c>
      <c r="I223" s="59">
        <v>3978700</v>
      </c>
      <c r="J223" s="30">
        <v>4177600</v>
      </c>
      <c r="K223" s="31"/>
    </row>
    <row r="224" spans="1:11" ht="15">
      <c r="A224" s="25">
        <v>4</v>
      </c>
      <c r="B224" s="29" t="s">
        <v>10</v>
      </c>
      <c r="C224" s="59"/>
      <c r="D224" s="59"/>
      <c r="E224" s="146"/>
      <c r="F224" s="59"/>
      <c r="G224" s="59"/>
      <c r="H224" s="59"/>
      <c r="I224" s="59"/>
      <c r="J224" s="30"/>
      <c r="K224" s="31"/>
    </row>
    <row r="225" spans="1:11" ht="77.25">
      <c r="A225" s="25"/>
      <c r="B225" s="35" t="s">
        <v>26</v>
      </c>
      <c r="C225" s="65">
        <f>SUM(C226:C229)</f>
        <v>77305725.05</v>
      </c>
      <c r="D225" s="65">
        <f>SUM(D226:D229)</f>
        <v>9143854.05</v>
      </c>
      <c r="E225" s="150">
        <f aca="true" t="shared" si="36" ref="E225:J225">SUM(E226:E229)</f>
        <v>10352383</v>
      </c>
      <c r="F225" s="65">
        <f t="shared" si="36"/>
        <v>11800622</v>
      </c>
      <c r="G225" s="65">
        <f t="shared" si="36"/>
        <v>13428866</v>
      </c>
      <c r="H225" s="65">
        <f t="shared" si="36"/>
        <v>10334600</v>
      </c>
      <c r="I225" s="65">
        <f t="shared" si="36"/>
        <v>10851400</v>
      </c>
      <c r="J225" s="36">
        <f t="shared" si="36"/>
        <v>11394000</v>
      </c>
      <c r="K225" s="37" t="s">
        <v>25</v>
      </c>
    </row>
    <row r="226" spans="1:11" ht="15">
      <c r="A226" s="25">
        <f>A225+1</f>
        <v>1</v>
      </c>
      <c r="B226" s="29" t="s">
        <v>7</v>
      </c>
      <c r="C226" s="59"/>
      <c r="D226" s="59"/>
      <c r="E226" s="146"/>
      <c r="F226" s="59"/>
      <c r="G226" s="59"/>
      <c r="H226" s="59"/>
      <c r="I226" s="59"/>
      <c r="J226" s="30"/>
      <c r="K226" s="31"/>
    </row>
    <row r="227" spans="1:11" ht="15">
      <c r="A227" s="25">
        <f>A226+1</f>
        <v>2</v>
      </c>
      <c r="B227" s="29" t="s">
        <v>8</v>
      </c>
      <c r="C227" s="59"/>
      <c r="D227" s="59"/>
      <c r="E227" s="146"/>
      <c r="F227" s="59"/>
      <c r="G227" s="59"/>
      <c r="H227" s="59"/>
      <c r="I227" s="59"/>
      <c r="J227" s="30"/>
      <c r="K227" s="31"/>
    </row>
    <row r="228" spans="1:11" ht="15">
      <c r="A228" s="25">
        <v>3</v>
      </c>
      <c r="B228" s="29" t="s">
        <v>9</v>
      </c>
      <c r="C228" s="59">
        <f>D228+E228+F228+G228+H228+I228+J228</f>
        <v>77305725.05</v>
      </c>
      <c r="D228" s="59">
        <v>9143854.05</v>
      </c>
      <c r="E228" s="146">
        <v>10352383</v>
      </c>
      <c r="F228" s="59">
        <v>11800622</v>
      </c>
      <c r="G228" s="59">
        <v>13428866</v>
      </c>
      <c r="H228" s="59">
        <v>10334600</v>
      </c>
      <c r="I228" s="59">
        <v>10851400</v>
      </c>
      <c r="J228" s="30">
        <v>11394000</v>
      </c>
      <c r="K228" s="31"/>
    </row>
    <row r="229" spans="1:11" ht="15">
      <c r="A229" s="25">
        <v>4</v>
      </c>
      <c r="B229" s="29" t="s">
        <v>10</v>
      </c>
      <c r="C229" s="59"/>
      <c r="D229" s="59"/>
      <c r="E229" s="146"/>
      <c r="F229" s="59"/>
      <c r="G229" s="59"/>
      <c r="H229" s="59"/>
      <c r="I229" s="59"/>
      <c r="J229" s="30"/>
      <c r="K229" s="40"/>
    </row>
    <row r="230" spans="1:11" ht="39">
      <c r="A230" s="25"/>
      <c r="B230" s="35" t="s">
        <v>27</v>
      </c>
      <c r="C230" s="65">
        <f>SUM(C231:C234)</f>
        <v>82737166.53</v>
      </c>
      <c r="D230" s="65">
        <f>SUM(D231:D234)</f>
        <v>9002065.53</v>
      </c>
      <c r="E230" s="150">
        <f aca="true" t="shared" si="37" ref="E230:J230">SUM(E231:E234)</f>
        <v>10077630</v>
      </c>
      <c r="F230" s="65">
        <f t="shared" si="37"/>
        <v>11586574</v>
      </c>
      <c r="G230" s="65">
        <f t="shared" si="37"/>
        <v>13199997</v>
      </c>
      <c r="H230" s="65">
        <f t="shared" si="37"/>
        <v>12330200</v>
      </c>
      <c r="I230" s="65">
        <f t="shared" si="37"/>
        <v>12946700</v>
      </c>
      <c r="J230" s="36">
        <f t="shared" si="37"/>
        <v>13594000</v>
      </c>
      <c r="K230" s="37" t="s">
        <v>25</v>
      </c>
    </row>
    <row r="231" spans="1:11" ht="15">
      <c r="A231" s="25">
        <v>1</v>
      </c>
      <c r="B231" s="29" t="s">
        <v>7</v>
      </c>
      <c r="C231" s="59"/>
      <c r="D231" s="59"/>
      <c r="E231" s="146"/>
      <c r="F231" s="59"/>
      <c r="G231" s="59"/>
      <c r="H231" s="59"/>
      <c r="I231" s="59"/>
      <c r="J231" s="30"/>
      <c r="K231" s="40"/>
    </row>
    <row r="232" spans="1:11" ht="15">
      <c r="A232" s="25">
        <v>2</v>
      </c>
      <c r="B232" s="29" t="s">
        <v>8</v>
      </c>
      <c r="C232" s="59"/>
      <c r="D232" s="59"/>
      <c r="E232" s="146"/>
      <c r="F232" s="59"/>
      <c r="G232" s="59"/>
      <c r="H232" s="59"/>
      <c r="I232" s="59"/>
      <c r="J232" s="30"/>
      <c r="K232" s="40"/>
    </row>
    <row r="233" spans="1:11" ht="15">
      <c r="A233" s="25">
        <v>3</v>
      </c>
      <c r="B233" s="29" t="s">
        <v>9</v>
      </c>
      <c r="C233" s="59">
        <f>D233+E233+F233+G233+H233+I233+J233</f>
        <v>82737166.53</v>
      </c>
      <c r="D233" s="59">
        <v>9002065.53</v>
      </c>
      <c r="E233" s="146">
        <v>10077630</v>
      </c>
      <c r="F233" s="59">
        <v>11586574</v>
      </c>
      <c r="G233" s="59">
        <v>13199997</v>
      </c>
      <c r="H233" s="59">
        <v>12330200</v>
      </c>
      <c r="I233" s="59">
        <v>12946700</v>
      </c>
      <c r="J233" s="30">
        <v>13594000</v>
      </c>
      <c r="K233" s="40"/>
    </row>
    <row r="234" spans="1:11" ht="15">
      <c r="A234" s="25">
        <v>4</v>
      </c>
      <c r="B234" s="29" t="s">
        <v>10</v>
      </c>
      <c r="C234" s="59"/>
      <c r="D234" s="59"/>
      <c r="E234" s="146"/>
      <c r="F234" s="59"/>
      <c r="G234" s="59"/>
      <c r="H234" s="59"/>
      <c r="I234" s="59"/>
      <c r="J234" s="30"/>
      <c r="K234" s="40"/>
    </row>
    <row r="235" spans="1:11" ht="142.5" customHeight="1">
      <c r="A235" s="25"/>
      <c r="B235" s="39" t="s">
        <v>58</v>
      </c>
      <c r="C235" s="65">
        <f>SUM(C236:C239)</f>
        <v>6844937.35</v>
      </c>
      <c r="D235" s="65">
        <f>SUM(D236:D239)</f>
        <v>380137.35</v>
      </c>
      <c r="E235" s="150">
        <f>E238</f>
        <v>1100000</v>
      </c>
      <c r="F235" s="65">
        <f>F238</f>
        <v>500000</v>
      </c>
      <c r="G235" s="65">
        <f>SUM(G236:G239)</f>
        <v>500000</v>
      </c>
      <c r="H235" s="65">
        <f>SUM(H236:H239)</f>
        <v>1384500</v>
      </c>
      <c r="I235" s="65">
        <f>SUM(I236:I239)</f>
        <v>1453800</v>
      </c>
      <c r="J235" s="36">
        <f>SUM(J236:J239)</f>
        <v>1526500</v>
      </c>
      <c r="K235" s="37" t="s">
        <v>25</v>
      </c>
    </row>
    <row r="236" spans="1:11" ht="15">
      <c r="A236" s="25">
        <v>1</v>
      </c>
      <c r="B236" s="29" t="s">
        <v>7</v>
      </c>
      <c r="C236" s="59"/>
      <c r="D236" s="59"/>
      <c r="E236" s="146"/>
      <c r="F236" s="59"/>
      <c r="G236" s="59"/>
      <c r="H236" s="59"/>
      <c r="I236" s="59"/>
      <c r="J236" s="30"/>
      <c r="K236" s="40"/>
    </row>
    <row r="237" spans="1:11" ht="15">
      <c r="A237" s="25">
        <v>2</v>
      </c>
      <c r="B237" s="29" t="s">
        <v>8</v>
      </c>
      <c r="C237" s="59"/>
      <c r="D237" s="59"/>
      <c r="E237" s="146"/>
      <c r="F237" s="59"/>
      <c r="G237" s="59"/>
      <c r="H237" s="59"/>
      <c r="I237" s="59"/>
      <c r="J237" s="30"/>
      <c r="K237" s="40"/>
    </row>
    <row r="238" spans="1:11" ht="15">
      <c r="A238" s="25">
        <v>3</v>
      </c>
      <c r="B238" s="29" t="s">
        <v>9</v>
      </c>
      <c r="C238" s="59">
        <f>D238+E238+F238+G238+H238+I238+J238</f>
        <v>6844937.35</v>
      </c>
      <c r="D238" s="59">
        <v>380137.35</v>
      </c>
      <c r="E238" s="146">
        <v>1100000</v>
      </c>
      <c r="F238" s="59">
        <v>500000</v>
      </c>
      <c r="G238" s="59">
        <v>500000</v>
      </c>
      <c r="H238" s="59">
        <v>1384500</v>
      </c>
      <c r="I238" s="59">
        <v>1453800</v>
      </c>
      <c r="J238" s="30">
        <v>1526500</v>
      </c>
      <c r="K238" s="40"/>
    </row>
    <row r="239" spans="1:11" ht="15">
      <c r="A239" s="25">
        <v>4</v>
      </c>
      <c r="B239" s="29" t="s">
        <v>10</v>
      </c>
      <c r="C239" s="59"/>
      <c r="D239" s="59"/>
      <c r="E239" s="146"/>
      <c r="F239" s="59"/>
      <c r="G239" s="59"/>
      <c r="H239" s="59"/>
      <c r="I239" s="59"/>
      <c r="J239" s="30"/>
      <c r="K239" s="40"/>
    </row>
    <row r="240" spans="1:11" ht="90" customHeight="1">
      <c r="A240" s="25"/>
      <c r="B240" s="44" t="s">
        <v>59</v>
      </c>
      <c r="C240" s="65">
        <f>SUM(C241:C244)</f>
        <v>1612862.65</v>
      </c>
      <c r="D240" s="65">
        <f>SUM(D241:D244)</f>
        <v>309862.65</v>
      </c>
      <c r="E240" s="150"/>
      <c r="F240" s="65"/>
      <c r="G240" s="65"/>
      <c r="H240" s="65">
        <f>SUM(H241:H244)</f>
        <v>413300</v>
      </c>
      <c r="I240" s="65">
        <f>SUM(I241:I244)</f>
        <v>434000</v>
      </c>
      <c r="J240" s="36">
        <f>SUM(J241:J244)</f>
        <v>455700</v>
      </c>
      <c r="K240" s="37" t="s">
        <v>25</v>
      </c>
    </row>
    <row r="241" spans="1:11" ht="15">
      <c r="A241" s="25">
        <f>A240+1</f>
        <v>1</v>
      </c>
      <c r="B241" s="29" t="s">
        <v>7</v>
      </c>
      <c r="C241" s="59"/>
      <c r="D241" s="59"/>
      <c r="E241" s="146"/>
      <c r="F241" s="59"/>
      <c r="G241" s="59"/>
      <c r="H241" s="59"/>
      <c r="I241" s="59"/>
      <c r="J241" s="30"/>
      <c r="K241" s="31"/>
    </row>
    <row r="242" spans="1:11" ht="15">
      <c r="A242" s="25">
        <f>A241+1</f>
        <v>2</v>
      </c>
      <c r="B242" s="29" t="s">
        <v>8</v>
      </c>
      <c r="C242" s="59"/>
      <c r="D242" s="59"/>
      <c r="E242" s="146"/>
      <c r="F242" s="59"/>
      <c r="G242" s="59"/>
      <c r="H242" s="59"/>
      <c r="I242" s="59"/>
      <c r="J242" s="30"/>
      <c r="K242" s="31"/>
    </row>
    <row r="243" spans="1:11" ht="15">
      <c r="A243" s="25">
        <v>3</v>
      </c>
      <c r="B243" s="29" t="s">
        <v>9</v>
      </c>
      <c r="C243" s="59">
        <f>D243+E243+F243+G243+H243+I243+J243</f>
        <v>1612862.65</v>
      </c>
      <c r="D243" s="59">
        <v>309862.65</v>
      </c>
      <c r="E243" s="146"/>
      <c r="F243" s="59"/>
      <c r="G243" s="59"/>
      <c r="H243" s="59">
        <v>413300</v>
      </c>
      <c r="I243" s="59">
        <v>434000</v>
      </c>
      <c r="J243" s="30">
        <v>455700</v>
      </c>
      <c r="K243" s="31"/>
    </row>
    <row r="244" spans="1:11" ht="15">
      <c r="A244" s="25">
        <v>4</v>
      </c>
      <c r="B244" s="29" t="s">
        <v>10</v>
      </c>
      <c r="C244" s="59"/>
      <c r="D244" s="59"/>
      <c r="E244" s="146"/>
      <c r="F244" s="59"/>
      <c r="G244" s="59"/>
      <c r="H244" s="59"/>
      <c r="I244" s="59"/>
      <c r="J244" s="30"/>
      <c r="K244" s="31"/>
    </row>
    <row r="245" spans="1:11" ht="159.75" customHeight="1">
      <c r="A245" s="25"/>
      <c r="B245" s="45" t="s">
        <v>60</v>
      </c>
      <c r="C245" s="65">
        <f>SUM(C246:C249)</f>
        <v>1195287</v>
      </c>
      <c r="D245" s="65">
        <f>SUM(D246:D249)</f>
        <v>175000</v>
      </c>
      <c r="E245" s="150">
        <f>E248</f>
        <v>209900</v>
      </c>
      <c r="F245" s="65">
        <f>F248</f>
        <v>209000</v>
      </c>
      <c r="G245" s="65">
        <f>SUM(G246:G249)</f>
        <v>217987</v>
      </c>
      <c r="H245" s="65">
        <f>SUM(H246:H249)</f>
        <v>121600</v>
      </c>
      <c r="I245" s="65">
        <f>SUM(I246:I249)</f>
        <v>127700</v>
      </c>
      <c r="J245" s="36">
        <f>SUM(J246:J249)</f>
        <v>134100</v>
      </c>
      <c r="K245" s="37" t="s">
        <v>25</v>
      </c>
    </row>
    <row r="246" spans="1:11" ht="15">
      <c r="A246" s="25">
        <v>1</v>
      </c>
      <c r="B246" s="29" t="s">
        <v>7</v>
      </c>
      <c r="C246" s="59"/>
      <c r="D246" s="59"/>
      <c r="E246" s="146"/>
      <c r="F246" s="59"/>
      <c r="G246" s="59"/>
      <c r="H246" s="59"/>
      <c r="I246" s="59"/>
      <c r="J246" s="30"/>
      <c r="K246" s="40"/>
    </row>
    <row r="247" spans="1:11" ht="15">
      <c r="A247" s="25">
        <v>2</v>
      </c>
      <c r="B247" s="29" t="s">
        <v>8</v>
      </c>
      <c r="C247" s="59"/>
      <c r="D247" s="59"/>
      <c r="E247" s="146"/>
      <c r="F247" s="59"/>
      <c r="G247" s="59"/>
      <c r="H247" s="59"/>
      <c r="I247" s="59"/>
      <c r="J247" s="30"/>
      <c r="K247" s="40"/>
    </row>
    <row r="248" spans="1:11" ht="15">
      <c r="A248" s="25">
        <v>3</v>
      </c>
      <c r="B248" s="29" t="s">
        <v>9</v>
      </c>
      <c r="C248" s="59">
        <f>D248+E248+F248+G248+H248+I248+J248</f>
        <v>1195287</v>
      </c>
      <c r="D248" s="59">
        <v>175000</v>
      </c>
      <c r="E248" s="146">
        <v>209900</v>
      </c>
      <c r="F248" s="59">
        <v>209000</v>
      </c>
      <c r="G248" s="59">
        <v>217987</v>
      </c>
      <c r="H248" s="59">
        <v>121600</v>
      </c>
      <c r="I248" s="59">
        <v>127700</v>
      </c>
      <c r="J248" s="30">
        <v>134100</v>
      </c>
      <c r="K248" s="40"/>
    </row>
    <row r="249" spans="1:11" ht="15">
      <c r="A249" s="25">
        <v>4</v>
      </c>
      <c r="B249" s="29" t="s">
        <v>10</v>
      </c>
      <c r="C249" s="59"/>
      <c r="D249" s="59"/>
      <c r="E249" s="146"/>
      <c r="F249" s="59"/>
      <c r="G249" s="59"/>
      <c r="H249" s="59"/>
      <c r="I249" s="59"/>
      <c r="J249" s="30"/>
      <c r="K249" s="40"/>
    </row>
    <row r="250" spans="2:11" ht="58.5" customHeight="1">
      <c r="B250" s="93" t="s">
        <v>61</v>
      </c>
      <c r="C250" s="77">
        <f aca="true" t="shared" si="38" ref="C250:K250">C251+C252+C253+C254</f>
        <v>13841522</v>
      </c>
      <c r="D250" s="77">
        <f t="shared" si="38"/>
        <v>2103500</v>
      </c>
      <c r="E250" s="154">
        <f t="shared" si="38"/>
        <v>4265750</v>
      </c>
      <c r="F250" s="86">
        <f t="shared" si="38"/>
        <v>3657500</v>
      </c>
      <c r="G250" s="96">
        <f>G253</f>
        <v>3814772</v>
      </c>
      <c r="H250" s="67"/>
      <c r="I250" s="67"/>
      <c r="J250" s="56">
        <f t="shared" si="38"/>
        <v>0</v>
      </c>
      <c r="K250" s="56">
        <f t="shared" si="38"/>
        <v>0</v>
      </c>
    </row>
    <row r="251" spans="1:11" ht="15">
      <c r="A251" s="25">
        <v>1</v>
      </c>
      <c r="B251" s="29" t="s">
        <v>7</v>
      </c>
      <c r="C251" s="59"/>
      <c r="D251" s="59"/>
      <c r="E251" s="146"/>
      <c r="F251" s="59"/>
      <c r="G251" s="59"/>
      <c r="H251" s="59"/>
      <c r="I251" s="59"/>
      <c r="J251" s="30"/>
      <c r="K251" s="40"/>
    </row>
    <row r="252" spans="1:11" ht="16.5" customHeight="1">
      <c r="A252" s="25">
        <v>2</v>
      </c>
      <c r="B252" s="29" t="s">
        <v>8</v>
      </c>
      <c r="C252" s="59"/>
      <c r="D252" s="59"/>
      <c r="E252" s="146"/>
      <c r="F252" s="59"/>
      <c r="G252" s="59"/>
      <c r="H252" s="59"/>
      <c r="I252" s="59"/>
      <c r="J252" s="30"/>
      <c r="K252" s="40"/>
    </row>
    <row r="253" spans="1:11" ht="15" customHeight="1">
      <c r="A253" s="25">
        <v>3</v>
      </c>
      <c r="B253" s="29" t="s">
        <v>9</v>
      </c>
      <c r="C253" s="59">
        <f>D253+E253+F253+G253+H253+I253+J253</f>
        <v>13841522</v>
      </c>
      <c r="D253" s="59">
        <v>2103500</v>
      </c>
      <c r="E253" s="146">
        <v>4265750</v>
      </c>
      <c r="F253" s="59">
        <v>3657500</v>
      </c>
      <c r="G253" s="59">
        <v>3814772</v>
      </c>
      <c r="H253" s="59"/>
      <c r="I253" s="59"/>
      <c r="J253" s="30"/>
      <c r="K253" s="40"/>
    </row>
    <row r="254" spans="1:11" ht="15">
      <c r="A254" s="25">
        <v>4</v>
      </c>
      <c r="B254" s="29" t="s">
        <v>10</v>
      </c>
      <c r="C254" s="59"/>
      <c r="D254" s="59"/>
      <c r="E254" s="146"/>
      <c r="F254" s="59"/>
      <c r="G254" s="59"/>
      <c r="H254" s="59"/>
      <c r="I254" s="59"/>
      <c r="J254" s="30"/>
      <c r="K254" s="40"/>
    </row>
    <row r="255" spans="2:11" ht="66.75" customHeight="1">
      <c r="B255" s="93" t="s">
        <v>104</v>
      </c>
      <c r="C255" s="77">
        <f>C256+C257+C258+C259</f>
        <v>14600</v>
      </c>
      <c r="D255" s="77">
        <f>D256+D257+D258+D259</f>
        <v>0</v>
      </c>
      <c r="E255" s="154">
        <f>E256+E257+E258+E259</f>
        <v>14600</v>
      </c>
      <c r="F255" s="86">
        <f>F256+F257+F258+F259</f>
        <v>0</v>
      </c>
      <c r="G255" s="96">
        <f>G258</f>
        <v>0</v>
      </c>
      <c r="H255" s="67"/>
      <c r="I255" s="67"/>
      <c r="J255" s="56">
        <f>J256+J257+J258+J259</f>
        <v>0</v>
      </c>
      <c r="K255" s="56">
        <f>K256+K257+K258+K259</f>
        <v>0</v>
      </c>
    </row>
    <row r="256" spans="1:11" ht="15">
      <c r="A256" s="25">
        <v>1</v>
      </c>
      <c r="B256" s="29" t="s">
        <v>7</v>
      </c>
      <c r="C256" s="59">
        <f>SUM(D256:J256)</f>
        <v>14600</v>
      </c>
      <c r="D256" s="59"/>
      <c r="E256" s="146">
        <v>14600</v>
      </c>
      <c r="F256" s="59"/>
      <c r="G256" s="59"/>
      <c r="H256" s="59"/>
      <c r="I256" s="59"/>
      <c r="J256" s="30"/>
      <c r="K256" s="40"/>
    </row>
    <row r="257" spans="1:11" ht="16.5" customHeight="1">
      <c r="A257" s="25">
        <v>2</v>
      </c>
      <c r="B257" s="29" t="s">
        <v>8</v>
      </c>
      <c r="C257" s="59"/>
      <c r="D257" s="59"/>
      <c r="E257" s="146"/>
      <c r="F257" s="59"/>
      <c r="G257" s="59"/>
      <c r="H257" s="59"/>
      <c r="I257" s="59"/>
      <c r="J257" s="30"/>
      <c r="K257" s="40"/>
    </row>
    <row r="258" spans="1:11" ht="15" customHeight="1">
      <c r="A258" s="25">
        <v>3</v>
      </c>
      <c r="B258" s="29" t="s">
        <v>9</v>
      </c>
      <c r="C258" s="59">
        <f>D258+E258+F258+G258+H258+I258+J258</f>
        <v>0</v>
      </c>
      <c r="D258" s="59"/>
      <c r="E258" s="146"/>
      <c r="F258" s="59"/>
      <c r="G258" s="59"/>
      <c r="H258" s="59"/>
      <c r="I258" s="59"/>
      <c r="J258" s="30"/>
      <c r="K258" s="40"/>
    </row>
    <row r="259" spans="1:11" ht="15">
      <c r="A259" s="25">
        <v>4</v>
      </c>
      <c r="B259" s="29" t="s">
        <v>10</v>
      </c>
      <c r="C259" s="59"/>
      <c r="D259" s="59"/>
      <c r="E259" s="146"/>
      <c r="F259" s="59"/>
      <c r="G259" s="59"/>
      <c r="H259" s="59"/>
      <c r="I259" s="59"/>
      <c r="J259" s="30"/>
      <c r="K259" s="40"/>
    </row>
    <row r="260" spans="1:11" ht="113.25" customHeight="1">
      <c r="A260" s="48"/>
      <c r="B260" s="50"/>
      <c r="C260" s="58"/>
      <c r="D260" s="58"/>
      <c r="E260" s="155"/>
      <c r="F260" s="58"/>
      <c r="G260" s="58"/>
      <c r="H260" s="58"/>
      <c r="I260" s="58"/>
      <c r="J260" s="136" t="s">
        <v>94</v>
      </c>
      <c r="K260" s="136"/>
    </row>
    <row r="261" spans="1:13" ht="62.25" customHeight="1">
      <c r="A261" s="1"/>
      <c r="B261" s="2"/>
      <c r="C261" s="109" t="s">
        <v>82</v>
      </c>
      <c r="D261" s="110"/>
      <c r="E261" s="110"/>
      <c r="F261" s="110"/>
      <c r="G261" s="110"/>
      <c r="H261" s="110"/>
      <c r="I261" s="110"/>
      <c r="J261" s="110"/>
      <c r="K261" s="110"/>
      <c r="L261" s="110"/>
      <c r="M261" s="110"/>
    </row>
    <row r="262" spans="1:11" ht="30.75" customHeight="1">
      <c r="A262" s="116" t="s">
        <v>1</v>
      </c>
      <c r="B262" s="128" t="s">
        <v>2</v>
      </c>
      <c r="C262" s="130" t="s">
        <v>95</v>
      </c>
      <c r="D262" s="131"/>
      <c r="E262" s="131"/>
      <c r="F262" s="131"/>
      <c r="G262" s="131"/>
      <c r="H262" s="131"/>
      <c r="I262" s="131"/>
      <c r="J262" s="132"/>
      <c r="K262" s="128" t="s">
        <v>3</v>
      </c>
    </row>
    <row r="263" spans="1:11" ht="81" customHeight="1">
      <c r="A263" s="117"/>
      <c r="B263" s="129"/>
      <c r="C263" s="21" t="s">
        <v>4</v>
      </c>
      <c r="D263" s="22">
        <v>2014</v>
      </c>
      <c r="E263" s="144">
        <v>2015</v>
      </c>
      <c r="F263" s="22">
        <v>2016</v>
      </c>
      <c r="G263" s="22">
        <v>2017</v>
      </c>
      <c r="H263" s="22">
        <v>2018</v>
      </c>
      <c r="I263" s="22">
        <v>2019</v>
      </c>
      <c r="J263" s="22">
        <v>2020</v>
      </c>
      <c r="K263" s="129"/>
    </row>
    <row r="264" spans="1:11" ht="15">
      <c r="A264" s="23">
        <v>1</v>
      </c>
      <c r="B264" s="24" t="s">
        <v>5</v>
      </c>
      <c r="C264" s="21">
        <v>3</v>
      </c>
      <c r="D264" s="22">
        <v>4</v>
      </c>
      <c r="E264" s="144">
        <v>5</v>
      </c>
      <c r="F264" s="22">
        <v>6</v>
      </c>
      <c r="G264" s="22">
        <v>7</v>
      </c>
      <c r="H264" s="22">
        <v>8</v>
      </c>
      <c r="I264" s="22">
        <v>9</v>
      </c>
      <c r="J264" s="22">
        <v>10</v>
      </c>
      <c r="K264" s="22">
        <v>11</v>
      </c>
    </row>
    <row r="265" spans="1:11" ht="57.75">
      <c r="A265" s="25"/>
      <c r="B265" s="26" t="s">
        <v>6</v>
      </c>
      <c r="C265" s="62">
        <f aca="true" t="shared" si="39" ref="C265:J265">SUM(C266:C270)</f>
        <v>226396529</v>
      </c>
      <c r="D265" s="62">
        <f t="shared" si="39"/>
        <v>26515846</v>
      </c>
      <c r="E265" s="145">
        <f>SUM(E266:E270)</f>
        <v>29264137</v>
      </c>
      <c r="F265" s="62">
        <f t="shared" si="39"/>
        <v>35352394</v>
      </c>
      <c r="G265" s="62">
        <f t="shared" si="39"/>
        <v>40102852</v>
      </c>
      <c r="H265" s="62">
        <f t="shared" si="39"/>
        <v>30186000</v>
      </c>
      <c r="I265" s="62">
        <f t="shared" si="39"/>
        <v>31695300</v>
      </c>
      <c r="J265" s="27">
        <f t="shared" si="39"/>
        <v>33280000</v>
      </c>
      <c r="K265" s="28"/>
    </row>
    <row r="266" spans="1:11" ht="15">
      <c r="A266" s="25">
        <f>A265+1</f>
        <v>1</v>
      </c>
      <c r="B266" s="29" t="s">
        <v>7</v>
      </c>
      <c r="C266" s="59"/>
      <c r="D266" s="59"/>
      <c r="E266" s="146"/>
      <c r="F266" s="59"/>
      <c r="G266" s="59"/>
      <c r="H266" s="59"/>
      <c r="I266" s="59"/>
      <c r="J266" s="30"/>
      <c r="K266" s="31"/>
    </row>
    <row r="267" spans="1:11" ht="15">
      <c r="A267" s="25">
        <f>A266+1</f>
        <v>2</v>
      </c>
      <c r="B267" s="29" t="s">
        <v>8</v>
      </c>
      <c r="C267" s="66">
        <f>C274</f>
        <v>16266600</v>
      </c>
      <c r="D267" s="66">
        <f aca="true" t="shared" si="40" ref="D267:J267">D274</f>
        <v>3045200</v>
      </c>
      <c r="E267" s="151">
        <f>E274</f>
        <v>2699000</v>
      </c>
      <c r="F267" s="66"/>
      <c r="G267" s="66">
        <f t="shared" si="40"/>
        <v>0</v>
      </c>
      <c r="H267" s="66">
        <f t="shared" si="40"/>
        <v>3337800</v>
      </c>
      <c r="I267" s="66">
        <f t="shared" si="40"/>
        <v>3504700</v>
      </c>
      <c r="J267" s="41">
        <f t="shared" si="40"/>
        <v>3679900</v>
      </c>
      <c r="K267" s="31"/>
    </row>
    <row r="268" spans="1:11" ht="15">
      <c r="A268" s="25">
        <f>A267+1</f>
        <v>3</v>
      </c>
      <c r="B268" s="29" t="s">
        <v>9</v>
      </c>
      <c r="C268" s="66">
        <f>C275</f>
        <v>210129929</v>
      </c>
      <c r="D268" s="66">
        <f>D275</f>
        <v>23470646</v>
      </c>
      <c r="E268" s="151">
        <f aca="true" t="shared" si="41" ref="E268:J268">E275</f>
        <v>26565137</v>
      </c>
      <c r="F268" s="66">
        <f t="shared" si="41"/>
        <v>35352394</v>
      </c>
      <c r="G268" s="66">
        <f t="shared" si="41"/>
        <v>40102852</v>
      </c>
      <c r="H268" s="66">
        <f t="shared" si="41"/>
        <v>26848200</v>
      </c>
      <c r="I268" s="66">
        <f t="shared" si="41"/>
        <v>28190600</v>
      </c>
      <c r="J268" s="41">
        <f t="shared" si="41"/>
        <v>29600100</v>
      </c>
      <c r="K268" s="31"/>
    </row>
    <row r="269" spans="1:11" ht="15">
      <c r="A269" s="25">
        <f>A268+1</f>
        <v>4</v>
      </c>
      <c r="B269" s="29" t="s">
        <v>10</v>
      </c>
      <c r="C269" s="59"/>
      <c r="D269" s="59"/>
      <c r="E269" s="146"/>
      <c r="F269" s="59"/>
      <c r="G269" s="59"/>
      <c r="H269" s="59"/>
      <c r="I269" s="59"/>
      <c r="J269" s="30"/>
      <c r="K269" s="31"/>
    </row>
    <row r="270" spans="1:11" ht="15">
      <c r="A270" s="25"/>
      <c r="B270" s="32"/>
      <c r="C270" s="30"/>
      <c r="D270" s="30"/>
      <c r="E270" s="148"/>
      <c r="F270" s="30"/>
      <c r="G270" s="30"/>
      <c r="H270" s="30"/>
      <c r="I270" s="30"/>
      <c r="J270" s="30"/>
      <c r="K270" s="31"/>
    </row>
    <row r="271" spans="1:11" ht="18.75">
      <c r="A271" s="118" t="s">
        <v>22</v>
      </c>
      <c r="B271" s="119"/>
      <c r="C271" s="119"/>
      <c r="D271" s="119"/>
      <c r="E271" s="119"/>
      <c r="F271" s="119"/>
      <c r="G271" s="119"/>
      <c r="H271" s="119"/>
      <c r="I271" s="119"/>
      <c r="J271" s="119"/>
      <c r="K271" s="120"/>
    </row>
    <row r="272" spans="1:11" ht="26.25">
      <c r="A272" s="25"/>
      <c r="B272" s="46" t="s">
        <v>28</v>
      </c>
      <c r="C272" s="73">
        <f>SUM(C273:C276)</f>
        <v>226396529</v>
      </c>
      <c r="D272" s="73">
        <f aca="true" t="shared" si="42" ref="D272:J272">SUM(D273:D276)</f>
        <v>26515846</v>
      </c>
      <c r="E272" s="156">
        <f>SUM(E273:E276)</f>
        <v>29264137</v>
      </c>
      <c r="F272" s="73">
        <f t="shared" si="42"/>
        <v>35352394</v>
      </c>
      <c r="G272" s="73">
        <f t="shared" si="42"/>
        <v>40102852</v>
      </c>
      <c r="H272" s="73">
        <f t="shared" si="42"/>
        <v>30186000</v>
      </c>
      <c r="I272" s="73">
        <f t="shared" si="42"/>
        <v>31695300</v>
      </c>
      <c r="J272" s="36">
        <f t="shared" si="42"/>
        <v>33280000</v>
      </c>
      <c r="K272" s="41"/>
    </row>
    <row r="273" spans="1:11" ht="15">
      <c r="A273" s="25">
        <v>1</v>
      </c>
      <c r="B273" s="29" t="s">
        <v>7</v>
      </c>
      <c r="C273" s="71"/>
      <c r="D273" s="71"/>
      <c r="E273" s="157"/>
      <c r="F273" s="71"/>
      <c r="G273" s="71"/>
      <c r="H273" s="71"/>
      <c r="I273" s="71"/>
      <c r="J273" s="30"/>
      <c r="K273" s="40"/>
    </row>
    <row r="274" spans="1:11" ht="15">
      <c r="A274" s="25">
        <v>2</v>
      </c>
      <c r="B274" s="29" t="s">
        <v>8</v>
      </c>
      <c r="C274" s="72">
        <f>C279+C284+C289+C294+C299</f>
        <v>16266600</v>
      </c>
      <c r="D274" s="72">
        <f>D279+D284+D289+D294</f>
        <v>3045200</v>
      </c>
      <c r="E274" s="158">
        <f>E279+E284+E289+E294+E299</f>
        <v>2699000</v>
      </c>
      <c r="F274" s="72"/>
      <c r="G274" s="72">
        <f>G279+G284+G289+G294+G299</f>
        <v>0</v>
      </c>
      <c r="H274" s="72">
        <f aca="true" t="shared" si="43" ref="H274:J275">H279+H284+H289</f>
        <v>3337800</v>
      </c>
      <c r="I274" s="72">
        <f t="shared" si="43"/>
        <v>3504700</v>
      </c>
      <c r="J274" s="41">
        <f t="shared" si="43"/>
        <v>3679900</v>
      </c>
      <c r="K274" s="40"/>
    </row>
    <row r="275" spans="1:11" ht="15">
      <c r="A275" s="25">
        <v>3</v>
      </c>
      <c r="B275" s="29" t="s">
        <v>9</v>
      </c>
      <c r="C275" s="72">
        <f>C280+C285+C290+C295+C300</f>
        <v>210129929</v>
      </c>
      <c r="D275" s="72">
        <f>D280+D285+D290+D295</f>
        <v>23470646</v>
      </c>
      <c r="E275" s="158">
        <f>E280+E285+E290+E295+E300</f>
        <v>26565137</v>
      </c>
      <c r="F275" s="72">
        <f>F280+F285+F290+F295+F300</f>
        <v>35352394</v>
      </c>
      <c r="G275" s="72">
        <f>G280+G285+G290+G295+G300</f>
        <v>40102852</v>
      </c>
      <c r="H275" s="72">
        <f t="shared" si="43"/>
        <v>26848200</v>
      </c>
      <c r="I275" s="72">
        <f t="shared" si="43"/>
        <v>28190600</v>
      </c>
      <c r="J275" s="41">
        <f t="shared" si="43"/>
        <v>29600100</v>
      </c>
      <c r="K275" s="40"/>
    </row>
    <row r="276" spans="1:11" ht="15">
      <c r="A276" s="25">
        <f>A275+1</f>
        <v>4</v>
      </c>
      <c r="B276" s="29" t="s">
        <v>10</v>
      </c>
      <c r="C276" s="72"/>
      <c r="D276" s="71"/>
      <c r="E276" s="157"/>
      <c r="F276" s="71"/>
      <c r="G276" s="71"/>
      <c r="H276" s="71"/>
      <c r="I276" s="71"/>
      <c r="J276" s="30"/>
      <c r="K276" s="40"/>
    </row>
    <row r="277" spans="1:11" ht="180" customHeight="1">
      <c r="A277" s="25"/>
      <c r="B277" s="45" t="s">
        <v>29</v>
      </c>
      <c r="C277" s="73">
        <f>SUM(D277:J277)</f>
        <v>16266600</v>
      </c>
      <c r="D277" s="73">
        <f>SUM(D278:D281)</f>
        <v>3045200</v>
      </c>
      <c r="E277" s="156">
        <f>E279</f>
        <v>2699000</v>
      </c>
      <c r="F277" s="73"/>
      <c r="G277" s="73"/>
      <c r="H277" s="73">
        <f>SUM(H278:H281)</f>
        <v>3337800</v>
      </c>
      <c r="I277" s="73">
        <f>SUM(I278:I281)</f>
        <v>3504700</v>
      </c>
      <c r="J277" s="36">
        <f>SUM(J278:J281)</f>
        <v>3679900</v>
      </c>
      <c r="K277" s="37" t="s">
        <v>25</v>
      </c>
    </row>
    <row r="278" spans="1:11" ht="15">
      <c r="A278" s="25">
        <f>A277+1</f>
        <v>1</v>
      </c>
      <c r="B278" s="29" t="s">
        <v>7</v>
      </c>
      <c r="C278" s="72"/>
      <c r="D278" s="71"/>
      <c r="E278" s="157"/>
      <c r="F278" s="71"/>
      <c r="G278" s="71"/>
      <c r="H278" s="71"/>
      <c r="I278" s="71"/>
      <c r="J278" s="30"/>
      <c r="K278" s="31"/>
    </row>
    <row r="279" spans="1:11" ht="15">
      <c r="A279" s="25">
        <f>A278+1</f>
        <v>2</v>
      </c>
      <c r="B279" s="29" t="s">
        <v>8</v>
      </c>
      <c r="C279" s="72">
        <f>SUM(D279:J279)</f>
        <v>16266600</v>
      </c>
      <c r="D279" s="71">
        <v>3045200</v>
      </c>
      <c r="E279" s="157">
        <v>2699000</v>
      </c>
      <c r="F279" s="71"/>
      <c r="G279" s="71"/>
      <c r="H279" s="71">
        <v>3337800</v>
      </c>
      <c r="I279" s="71">
        <v>3504700</v>
      </c>
      <c r="J279" s="30">
        <v>3679900</v>
      </c>
      <c r="K279" s="31"/>
    </row>
    <row r="280" spans="1:11" ht="15">
      <c r="A280" s="25">
        <v>3</v>
      </c>
      <c r="B280" s="29" t="s">
        <v>9</v>
      </c>
      <c r="C280" s="71"/>
      <c r="D280" s="71"/>
      <c r="E280" s="157"/>
      <c r="F280" s="71"/>
      <c r="G280" s="71"/>
      <c r="H280" s="71"/>
      <c r="I280" s="71"/>
      <c r="J280" s="30"/>
      <c r="K280" s="31"/>
    </row>
    <row r="281" spans="1:11" ht="15">
      <c r="A281" s="25">
        <v>4</v>
      </c>
      <c r="B281" s="29" t="s">
        <v>10</v>
      </c>
      <c r="C281" s="71"/>
      <c r="D281" s="71"/>
      <c r="E281" s="157"/>
      <c r="F281" s="71"/>
      <c r="G281" s="71"/>
      <c r="H281" s="71"/>
      <c r="I281" s="71"/>
      <c r="J281" s="30"/>
      <c r="K281" s="31"/>
    </row>
    <row r="282" spans="1:11" ht="50.25" customHeight="1">
      <c r="A282" s="25"/>
      <c r="B282" s="91" t="s">
        <v>57</v>
      </c>
      <c r="C282" s="73">
        <f>SUM(D282:J282)</f>
        <v>203365875</v>
      </c>
      <c r="D282" s="73">
        <f>SUM(D283:D286)</f>
        <v>22483146</v>
      </c>
      <c r="E282" s="156">
        <f aca="true" t="shared" si="44" ref="E282:J282">SUM(E283:E286)</f>
        <v>25265137</v>
      </c>
      <c r="F282" s="73">
        <f t="shared" si="44"/>
        <v>34098894</v>
      </c>
      <c r="G282" s="73">
        <f t="shared" si="44"/>
        <v>38795898</v>
      </c>
      <c r="H282" s="73">
        <f t="shared" si="44"/>
        <v>26240400</v>
      </c>
      <c r="I282" s="73">
        <f t="shared" si="44"/>
        <v>27552400</v>
      </c>
      <c r="J282" s="36">
        <f t="shared" si="44"/>
        <v>28930000</v>
      </c>
      <c r="K282" s="37" t="s">
        <v>25</v>
      </c>
    </row>
    <row r="283" spans="1:11" ht="15">
      <c r="A283" s="25">
        <v>1</v>
      </c>
      <c r="B283" s="29" t="s">
        <v>7</v>
      </c>
      <c r="C283" s="71"/>
      <c r="D283" s="71"/>
      <c r="E283" s="157"/>
      <c r="F283" s="71"/>
      <c r="G283" s="71"/>
      <c r="H283" s="71"/>
      <c r="I283" s="71"/>
      <c r="J283" s="30"/>
      <c r="K283" s="31"/>
    </row>
    <row r="284" spans="1:11" ht="15">
      <c r="A284" s="25">
        <v>2</v>
      </c>
      <c r="B284" s="29" t="s">
        <v>8</v>
      </c>
      <c r="C284" s="71"/>
      <c r="D284" s="71"/>
      <c r="E284" s="157"/>
      <c r="F284" s="71"/>
      <c r="G284" s="71"/>
      <c r="H284" s="71"/>
      <c r="I284" s="71"/>
      <c r="J284" s="30"/>
      <c r="K284" s="31"/>
    </row>
    <row r="285" spans="1:11" ht="15">
      <c r="A285" s="25">
        <v>3</v>
      </c>
      <c r="B285" s="29" t="s">
        <v>9</v>
      </c>
      <c r="C285" s="72">
        <f>SUM(D285:J285)</f>
        <v>203365875</v>
      </c>
      <c r="D285" s="71">
        <v>22483146</v>
      </c>
      <c r="E285" s="157">
        <v>25265137</v>
      </c>
      <c r="F285" s="71">
        <v>34098894</v>
      </c>
      <c r="G285" s="71">
        <v>38795898</v>
      </c>
      <c r="H285" s="71">
        <v>26240400</v>
      </c>
      <c r="I285" s="71">
        <v>27552400</v>
      </c>
      <c r="J285" s="30">
        <v>28930000</v>
      </c>
      <c r="K285" s="31"/>
    </row>
    <row r="286" spans="1:11" ht="15">
      <c r="A286" s="25">
        <v>4</v>
      </c>
      <c r="B286" s="29" t="s">
        <v>10</v>
      </c>
      <c r="C286" s="72"/>
      <c r="D286" s="71"/>
      <c r="E286" s="157"/>
      <c r="F286" s="71"/>
      <c r="G286" s="71"/>
      <c r="H286" s="71"/>
      <c r="I286" s="71"/>
      <c r="J286" s="30"/>
      <c r="K286" s="31"/>
    </row>
    <row r="287" spans="1:11" ht="60" customHeight="1">
      <c r="A287" s="25"/>
      <c r="B287" s="91" t="s">
        <v>65</v>
      </c>
      <c r="C287" s="73">
        <f>D287+E287+F287+G287+H287+I287+J287</f>
        <v>2356100</v>
      </c>
      <c r="D287" s="73">
        <f>D290</f>
        <v>440000</v>
      </c>
      <c r="E287" s="156"/>
      <c r="F287" s="73"/>
      <c r="G287" s="73"/>
      <c r="H287" s="73">
        <f>SUM(H288:H296)</f>
        <v>607800</v>
      </c>
      <c r="I287" s="73">
        <f>SUM(I288:I296)</f>
        <v>638200</v>
      </c>
      <c r="J287" s="36">
        <f>SUM(J288:J296)</f>
        <v>670100</v>
      </c>
      <c r="K287" s="37" t="s">
        <v>25</v>
      </c>
    </row>
    <row r="288" spans="1:11" ht="15">
      <c r="A288" s="25">
        <v>1</v>
      </c>
      <c r="B288" s="29" t="s">
        <v>7</v>
      </c>
      <c r="C288" s="72"/>
      <c r="D288" s="71"/>
      <c r="E288" s="157"/>
      <c r="F288" s="71"/>
      <c r="G288" s="71"/>
      <c r="H288" s="71"/>
      <c r="I288" s="71"/>
      <c r="J288" s="30"/>
      <c r="K288" s="31"/>
    </row>
    <row r="289" spans="1:11" ht="15">
      <c r="A289" s="25">
        <v>2</v>
      </c>
      <c r="B289" s="29" t="s">
        <v>8</v>
      </c>
      <c r="C289" s="72"/>
      <c r="D289" s="71"/>
      <c r="E289" s="157"/>
      <c r="F289" s="71"/>
      <c r="G289" s="71"/>
      <c r="H289" s="71"/>
      <c r="I289" s="71"/>
      <c r="J289" s="30"/>
      <c r="K289" s="31"/>
    </row>
    <row r="290" spans="1:11" ht="15">
      <c r="A290" s="25">
        <v>3</v>
      </c>
      <c r="B290" s="29" t="s">
        <v>9</v>
      </c>
      <c r="C290" s="72">
        <f>D290+E290+F290+G290+H290+I290+J290</f>
        <v>2356100</v>
      </c>
      <c r="D290" s="71">
        <v>440000</v>
      </c>
      <c r="E290" s="157"/>
      <c r="F290" s="71"/>
      <c r="G290" s="71"/>
      <c r="H290" s="71">
        <v>607800</v>
      </c>
      <c r="I290" s="71">
        <v>638200</v>
      </c>
      <c r="J290" s="30">
        <v>670100</v>
      </c>
      <c r="K290" s="31"/>
    </row>
    <row r="291" spans="1:11" ht="15">
      <c r="A291" s="25">
        <f>A290+1</f>
        <v>4</v>
      </c>
      <c r="B291" s="29" t="s">
        <v>10</v>
      </c>
      <c r="C291" s="71"/>
      <c r="D291" s="71"/>
      <c r="E291" s="157"/>
      <c r="F291" s="71"/>
      <c r="G291" s="71"/>
      <c r="H291" s="71"/>
      <c r="I291" s="71"/>
      <c r="J291" s="30"/>
      <c r="K291" s="31"/>
    </row>
    <row r="292" spans="1:11" ht="143.25">
      <c r="A292" s="25"/>
      <c r="B292" s="26" t="s">
        <v>89</v>
      </c>
      <c r="C292" s="73">
        <f>SUM(D292:J292)</f>
        <v>3467474</v>
      </c>
      <c r="D292" s="73">
        <f>SUM(D293:D306)</f>
        <v>547500</v>
      </c>
      <c r="E292" s="159">
        <f>E295</f>
        <v>1000000</v>
      </c>
      <c r="F292" s="95">
        <f>F295</f>
        <v>940000</v>
      </c>
      <c r="G292" s="95">
        <f>G295</f>
        <v>979974</v>
      </c>
      <c r="H292" s="71"/>
      <c r="I292" s="71"/>
      <c r="J292" s="30"/>
      <c r="K292" s="31"/>
    </row>
    <row r="293" spans="1:11" ht="15">
      <c r="A293" s="25">
        <v>1</v>
      </c>
      <c r="B293" s="29" t="s">
        <v>7</v>
      </c>
      <c r="C293" s="72"/>
      <c r="D293" s="71"/>
      <c r="E293" s="157"/>
      <c r="F293" s="71"/>
      <c r="G293" s="71"/>
      <c r="H293" s="71"/>
      <c r="I293" s="71"/>
      <c r="J293" s="30"/>
      <c r="K293" s="31"/>
    </row>
    <row r="294" spans="1:11" ht="15">
      <c r="A294" s="25">
        <v>2</v>
      </c>
      <c r="B294" s="29" t="s">
        <v>8</v>
      </c>
      <c r="C294" s="72"/>
      <c r="D294" s="71"/>
      <c r="E294" s="157"/>
      <c r="F294" s="71"/>
      <c r="G294" s="71"/>
      <c r="H294" s="71"/>
      <c r="I294" s="71"/>
      <c r="J294" s="30"/>
      <c r="K294" s="31"/>
    </row>
    <row r="295" spans="1:11" ht="15">
      <c r="A295" s="25">
        <v>3</v>
      </c>
      <c r="B295" s="29" t="s">
        <v>9</v>
      </c>
      <c r="C295" s="72">
        <f>SUM(D295:J295)</f>
        <v>3467474</v>
      </c>
      <c r="D295" s="71">
        <v>547500</v>
      </c>
      <c r="E295" s="157">
        <v>1000000</v>
      </c>
      <c r="F295" s="59">
        <v>940000</v>
      </c>
      <c r="G295" s="59">
        <v>979974</v>
      </c>
      <c r="H295" s="71"/>
      <c r="I295" s="71"/>
      <c r="J295" s="30"/>
      <c r="K295" s="31"/>
    </row>
    <row r="296" spans="1:11" ht="15">
      <c r="A296" s="25">
        <v>4</v>
      </c>
      <c r="B296" s="29" t="s">
        <v>10</v>
      </c>
      <c r="C296" s="71"/>
      <c r="D296" s="71"/>
      <c r="E296" s="157"/>
      <c r="F296" s="71"/>
      <c r="G296" s="71"/>
      <c r="H296" s="71"/>
      <c r="I296" s="71"/>
      <c r="J296" s="30"/>
      <c r="K296" s="31"/>
    </row>
    <row r="297" spans="1:11" ht="114.75">
      <c r="A297" s="25"/>
      <c r="B297" s="26" t="s">
        <v>102</v>
      </c>
      <c r="C297" s="73">
        <f>SUM(D297:J297)</f>
        <v>940480</v>
      </c>
      <c r="D297" s="73"/>
      <c r="E297" s="159">
        <f>E300</f>
        <v>300000</v>
      </c>
      <c r="F297" s="95">
        <f>F300</f>
        <v>313500</v>
      </c>
      <c r="G297" s="95">
        <f>G300</f>
        <v>326980</v>
      </c>
      <c r="H297" s="71"/>
      <c r="I297" s="71"/>
      <c r="J297" s="30"/>
      <c r="K297" s="31"/>
    </row>
    <row r="298" spans="1:11" ht="15">
      <c r="A298" s="25">
        <v>1</v>
      </c>
      <c r="B298" s="29" t="s">
        <v>7</v>
      </c>
      <c r="C298" s="72"/>
      <c r="D298" s="71"/>
      <c r="E298" s="157"/>
      <c r="F298" s="71"/>
      <c r="G298" s="71"/>
      <c r="H298" s="71"/>
      <c r="I298" s="71"/>
      <c r="J298" s="30"/>
      <c r="K298" s="31"/>
    </row>
    <row r="299" spans="1:11" ht="15">
      <c r="A299" s="25">
        <v>2</v>
      </c>
      <c r="B299" s="29" t="s">
        <v>8</v>
      </c>
      <c r="C299" s="72"/>
      <c r="D299" s="71"/>
      <c r="E299" s="157"/>
      <c r="F299" s="71"/>
      <c r="G299" s="71"/>
      <c r="H299" s="71"/>
      <c r="I299" s="71"/>
      <c r="J299" s="30"/>
      <c r="K299" s="31"/>
    </row>
    <row r="300" spans="1:11" ht="15">
      <c r="A300" s="25">
        <v>3</v>
      </c>
      <c r="B300" s="29" t="s">
        <v>9</v>
      </c>
      <c r="C300" s="72">
        <f>SUM(D300:J300)</f>
        <v>940480</v>
      </c>
      <c r="D300" s="71"/>
      <c r="E300" s="157">
        <v>300000</v>
      </c>
      <c r="F300" s="59">
        <v>313500</v>
      </c>
      <c r="G300" s="59">
        <v>326980</v>
      </c>
      <c r="H300" s="71"/>
      <c r="I300" s="71"/>
      <c r="J300" s="30"/>
      <c r="K300" s="31"/>
    </row>
    <row r="301" spans="1:11" ht="15">
      <c r="A301" s="25">
        <v>4</v>
      </c>
      <c r="B301" s="29" t="s">
        <v>10</v>
      </c>
      <c r="C301" s="71"/>
      <c r="D301" s="71"/>
      <c r="E301" s="157"/>
      <c r="F301" s="71"/>
      <c r="G301" s="71"/>
      <c r="H301" s="71"/>
      <c r="I301" s="71"/>
      <c r="J301" s="30"/>
      <c r="K301" s="31"/>
    </row>
    <row r="302" spans="1:11" ht="108" customHeight="1">
      <c r="A302" s="1"/>
      <c r="B302" s="2"/>
      <c r="C302" s="3"/>
      <c r="D302" s="4"/>
      <c r="E302" s="138"/>
      <c r="F302" s="4"/>
      <c r="G302" s="3"/>
      <c r="H302" s="3"/>
      <c r="I302" s="3"/>
      <c r="J302" s="108" t="s">
        <v>30</v>
      </c>
      <c r="K302" s="108"/>
    </row>
    <row r="303" spans="1:11" ht="33" customHeight="1">
      <c r="A303" s="109" t="s">
        <v>31</v>
      </c>
      <c r="B303" s="110"/>
      <c r="C303" s="110"/>
      <c r="D303" s="110"/>
      <c r="E303" s="110"/>
      <c r="F303" s="110"/>
      <c r="G303" s="110"/>
      <c r="H303" s="110"/>
      <c r="I303" s="110"/>
      <c r="J303" s="110"/>
      <c r="K303" s="110"/>
    </row>
    <row r="304" spans="1:11" ht="15">
      <c r="A304" s="1"/>
      <c r="B304" s="2"/>
      <c r="C304" s="3"/>
      <c r="D304" s="3"/>
      <c r="E304" s="137"/>
      <c r="F304" s="3"/>
      <c r="G304" s="3"/>
      <c r="H304" s="3"/>
      <c r="I304" s="3"/>
      <c r="J304" s="3"/>
      <c r="K304" s="5"/>
    </row>
    <row r="305" spans="1:11" ht="15">
      <c r="A305" s="1"/>
      <c r="B305" s="2"/>
      <c r="C305" s="3"/>
      <c r="D305" s="3"/>
      <c r="E305" s="137"/>
      <c r="F305" s="3"/>
      <c r="G305" s="3"/>
      <c r="H305" s="3"/>
      <c r="I305" s="3"/>
      <c r="J305" s="3"/>
      <c r="K305" s="5"/>
    </row>
    <row r="306" spans="1:11" ht="36.75" customHeight="1">
      <c r="A306" s="116" t="s">
        <v>1</v>
      </c>
      <c r="B306" s="113" t="s">
        <v>2</v>
      </c>
      <c r="C306" s="114" t="s">
        <v>95</v>
      </c>
      <c r="D306" s="115"/>
      <c r="E306" s="115"/>
      <c r="F306" s="115"/>
      <c r="G306" s="115"/>
      <c r="H306" s="115"/>
      <c r="I306" s="115"/>
      <c r="J306" s="115"/>
      <c r="K306" s="113" t="s">
        <v>3</v>
      </c>
    </row>
    <row r="307" spans="1:11" ht="70.5" customHeight="1">
      <c r="A307" s="117"/>
      <c r="B307" s="113"/>
      <c r="C307" s="21" t="s">
        <v>4</v>
      </c>
      <c r="D307" s="22">
        <v>2014</v>
      </c>
      <c r="E307" s="144">
        <v>2015</v>
      </c>
      <c r="F307" s="22">
        <v>2016</v>
      </c>
      <c r="G307" s="22">
        <v>2017</v>
      </c>
      <c r="H307" s="22">
        <v>2018</v>
      </c>
      <c r="I307" s="22">
        <v>2019</v>
      </c>
      <c r="J307" s="22">
        <v>2020</v>
      </c>
      <c r="K307" s="113"/>
    </row>
    <row r="308" spans="1:11" ht="15">
      <c r="A308" s="23">
        <v>1</v>
      </c>
      <c r="B308" s="24" t="s">
        <v>5</v>
      </c>
      <c r="C308" s="21">
        <v>3</v>
      </c>
      <c r="D308" s="22">
        <v>4</v>
      </c>
      <c r="E308" s="144">
        <v>5</v>
      </c>
      <c r="F308" s="22">
        <v>6</v>
      </c>
      <c r="G308" s="22">
        <v>7</v>
      </c>
      <c r="H308" s="22">
        <v>8</v>
      </c>
      <c r="I308" s="22">
        <v>9</v>
      </c>
      <c r="J308" s="22">
        <v>10</v>
      </c>
      <c r="K308" s="22">
        <v>11</v>
      </c>
    </row>
    <row r="309" spans="1:11" ht="57.75">
      <c r="A309" s="25"/>
      <c r="B309" s="26" t="s">
        <v>12</v>
      </c>
      <c r="C309" s="27">
        <f aca="true" t="shared" si="45" ref="C309:J309">C310+C311+C312+C313</f>
        <v>79162295</v>
      </c>
      <c r="D309" s="27">
        <f t="shared" si="45"/>
        <v>10248964</v>
      </c>
      <c r="E309" s="160">
        <f t="shared" si="45"/>
        <v>10494892</v>
      </c>
      <c r="F309" s="27">
        <f t="shared" si="45"/>
        <v>9534434</v>
      </c>
      <c r="G309" s="27">
        <f t="shared" si="45"/>
        <v>9922005</v>
      </c>
      <c r="H309" s="27">
        <f t="shared" si="45"/>
        <v>12388900</v>
      </c>
      <c r="I309" s="27">
        <f t="shared" si="45"/>
        <v>12978300</v>
      </c>
      <c r="J309" s="27">
        <f t="shared" si="45"/>
        <v>13594800</v>
      </c>
      <c r="K309" s="28"/>
    </row>
    <row r="310" spans="1:11" ht="15">
      <c r="A310" s="25">
        <f>A309+1</f>
        <v>1</v>
      </c>
      <c r="B310" s="29" t="s">
        <v>7</v>
      </c>
      <c r="C310" s="41">
        <f>C318</f>
        <v>0</v>
      </c>
      <c r="D310" s="41"/>
      <c r="E310" s="161"/>
      <c r="F310" s="41"/>
      <c r="G310" s="41"/>
      <c r="H310" s="41"/>
      <c r="I310" s="41"/>
      <c r="J310" s="41"/>
      <c r="K310" s="31"/>
    </row>
    <row r="311" spans="1:11" ht="15">
      <c r="A311" s="25">
        <f>A310+1</f>
        <v>2</v>
      </c>
      <c r="B311" s="29" t="s">
        <v>8</v>
      </c>
      <c r="C311" s="41">
        <f>C319</f>
        <v>0</v>
      </c>
      <c r="D311" s="41">
        <f aca="true" t="shared" si="46" ref="D311:J313">D319</f>
        <v>0</v>
      </c>
      <c r="E311" s="161">
        <f t="shared" si="46"/>
        <v>0</v>
      </c>
      <c r="F311" s="41">
        <f t="shared" si="46"/>
        <v>0</v>
      </c>
      <c r="G311" s="41">
        <f t="shared" si="46"/>
        <v>0</v>
      </c>
      <c r="H311" s="41">
        <f t="shared" si="46"/>
        <v>0</v>
      </c>
      <c r="I311" s="41">
        <f t="shared" si="46"/>
        <v>0</v>
      </c>
      <c r="J311" s="41">
        <f t="shared" si="46"/>
        <v>0</v>
      </c>
      <c r="K311" s="31"/>
    </row>
    <row r="312" spans="1:11" ht="15">
      <c r="A312" s="25">
        <f>A311+1</f>
        <v>3</v>
      </c>
      <c r="B312" s="29" t="s">
        <v>9</v>
      </c>
      <c r="C312" s="41">
        <f>C320</f>
        <v>79162295</v>
      </c>
      <c r="D312" s="41">
        <f t="shared" si="46"/>
        <v>10248964</v>
      </c>
      <c r="E312" s="161">
        <f>E320</f>
        <v>10494892</v>
      </c>
      <c r="F312" s="41">
        <f t="shared" si="46"/>
        <v>9534434</v>
      </c>
      <c r="G312" s="41">
        <f t="shared" si="46"/>
        <v>9922005</v>
      </c>
      <c r="H312" s="41">
        <f t="shared" si="46"/>
        <v>12388900</v>
      </c>
      <c r="I312" s="41">
        <f t="shared" si="46"/>
        <v>12978300</v>
      </c>
      <c r="J312" s="41">
        <f t="shared" si="46"/>
        <v>13594800</v>
      </c>
      <c r="K312" s="31"/>
    </row>
    <row r="313" spans="1:11" ht="15">
      <c r="A313" s="25">
        <f>A312+1</f>
        <v>4</v>
      </c>
      <c r="B313" s="29" t="s">
        <v>10</v>
      </c>
      <c r="C313" s="30">
        <f>C321</f>
        <v>0</v>
      </c>
      <c r="D313" s="30">
        <f t="shared" si="46"/>
        <v>0</v>
      </c>
      <c r="E313" s="148">
        <f t="shared" si="46"/>
        <v>0</v>
      </c>
      <c r="F313" s="30">
        <f t="shared" si="46"/>
        <v>0</v>
      </c>
      <c r="G313" s="30">
        <f t="shared" si="46"/>
        <v>0</v>
      </c>
      <c r="H313" s="30">
        <f t="shared" si="46"/>
        <v>0</v>
      </c>
      <c r="I313" s="30">
        <f t="shared" si="46"/>
        <v>0</v>
      </c>
      <c r="J313" s="30">
        <f t="shared" si="46"/>
        <v>0</v>
      </c>
      <c r="K313" s="31"/>
    </row>
    <row r="314" spans="1:11" ht="15">
      <c r="A314" s="25"/>
      <c r="B314" s="32"/>
      <c r="C314" s="30"/>
      <c r="D314" s="30"/>
      <c r="E314" s="148"/>
      <c r="F314" s="30"/>
      <c r="G314" s="30"/>
      <c r="H314" s="30"/>
      <c r="I314" s="30"/>
      <c r="J314" s="30"/>
      <c r="K314" s="31"/>
    </row>
    <row r="315" spans="1:11" ht="18.75">
      <c r="A315" s="25"/>
      <c r="B315" s="104"/>
      <c r="C315" s="105"/>
      <c r="D315" s="105"/>
      <c r="E315" s="105"/>
      <c r="F315" s="105"/>
      <c r="G315" s="105"/>
      <c r="H315" s="105"/>
      <c r="I315" s="105"/>
      <c r="J315" s="105"/>
      <c r="K315" s="106"/>
    </row>
    <row r="316" spans="1:11" ht="15">
      <c r="A316" s="25"/>
      <c r="B316" s="107" t="s">
        <v>13</v>
      </c>
      <c r="C316" s="107"/>
      <c r="D316" s="107"/>
      <c r="E316" s="107"/>
      <c r="F316" s="107"/>
      <c r="G316" s="107"/>
      <c r="H316" s="107"/>
      <c r="I316" s="107"/>
      <c r="J316" s="107"/>
      <c r="K316" s="107"/>
    </row>
    <row r="317" spans="1:11" ht="29.25">
      <c r="A317" s="25"/>
      <c r="B317" s="26" t="s">
        <v>14</v>
      </c>
      <c r="C317" s="64">
        <f aca="true" t="shared" si="47" ref="C317:J317">C318+C319+C320+C321</f>
        <v>79162295</v>
      </c>
      <c r="D317" s="64">
        <f t="shared" si="47"/>
        <v>10248964</v>
      </c>
      <c r="E317" s="149">
        <f t="shared" si="47"/>
        <v>10494892</v>
      </c>
      <c r="F317" s="64">
        <f t="shared" si="47"/>
        <v>9534434</v>
      </c>
      <c r="G317" s="64">
        <f t="shared" si="47"/>
        <v>9922005</v>
      </c>
      <c r="H317" s="64">
        <f t="shared" si="47"/>
        <v>12388900</v>
      </c>
      <c r="I317" s="64">
        <f t="shared" si="47"/>
        <v>12978300</v>
      </c>
      <c r="J317" s="64">
        <f t="shared" si="47"/>
        <v>13594800</v>
      </c>
      <c r="K317" s="42"/>
    </row>
    <row r="318" spans="1:11" ht="15">
      <c r="A318" s="25">
        <f>A317+1</f>
        <v>1</v>
      </c>
      <c r="B318" s="29" t="s">
        <v>7</v>
      </c>
      <c r="C318" s="66"/>
      <c r="D318" s="66"/>
      <c r="E318" s="151"/>
      <c r="F318" s="66"/>
      <c r="G318" s="66"/>
      <c r="H318" s="66"/>
      <c r="I318" s="66"/>
      <c r="J318" s="66"/>
      <c r="K318" s="31"/>
    </row>
    <row r="319" spans="1:11" ht="15">
      <c r="A319" s="25">
        <f>A318+1</f>
        <v>2</v>
      </c>
      <c r="B319" s="29" t="s">
        <v>8</v>
      </c>
      <c r="C319" s="66"/>
      <c r="D319" s="66"/>
      <c r="E319" s="151"/>
      <c r="F319" s="66"/>
      <c r="G319" s="66"/>
      <c r="H319" s="66"/>
      <c r="I319" s="66"/>
      <c r="J319" s="66"/>
      <c r="K319" s="31"/>
    </row>
    <row r="320" spans="1:11" ht="15">
      <c r="A320" s="25">
        <f>A319+1</f>
        <v>3</v>
      </c>
      <c r="B320" s="29" t="s">
        <v>9</v>
      </c>
      <c r="C320" s="66">
        <f>C325+C330+C335+C340+C345</f>
        <v>79162295</v>
      </c>
      <c r="D320" s="66">
        <f>D325+D330+D335+D340</f>
        <v>10248964</v>
      </c>
      <c r="E320" s="151">
        <f>E325+E330+E335+E340+E345</f>
        <v>10494892</v>
      </c>
      <c r="F320" s="66">
        <f>F325+F330+F335+F340+F345</f>
        <v>9534434</v>
      </c>
      <c r="G320" s="66">
        <f>G325+G330+G335+G340+G345</f>
        <v>9922005</v>
      </c>
      <c r="H320" s="66">
        <f>H325+H330+H335</f>
        <v>12388900</v>
      </c>
      <c r="I320" s="66">
        <f>I325+I330+I335</f>
        <v>12978300</v>
      </c>
      <c r="J320" s="66">
        <f>J325+J330+J335</f>
        <v>13594800</v>
      </c>
      <c r="K320" s="31"/>
    </row>
    <row r="321" spans="1:11" ht="15">
      <c r="A321" s="25">
        <f>A320+1</f>
        <v>4</v>
      </c>
      <c r="B321" s="29" t="s">
        <v>10</v>
      </c>
      <c r="C321" s="59"/>
      <c r="D321" s="59"/>
      <c r="E321" s="146"/>
      <c r="F321" s="59"/>
      <c r="G321" s="59"/>
      <c r="H321" s="59"/>
      <c r="I321" s="59"/>
      <c r="J321" s="59"/>
      <c r="K321" s="31"/>
    </row>
    <row r="322" spans="1:11" ht="67.5" customHeight="1">
      <c r="A322" s="25"/>
      <c r="B322" s="91" t="s">
        <v>62</v>
      </c>
      <c r="C322" s="65">
        <f>SUM(C324:C326)</f>
        <v>61723192.9</v>
      </c>
      <c r="D322" s="65">
        <f aca="true" t="shared" si="48" ref="D322:J322">SUM(D324:D326)</f>
        <v>7576000</v>
      </c>
      <c r="E322" s="150">
        <f>SUM(E323:E326)</f>
        <v>7732253.9</v>
      </c>
      <c r="F322" s="65">
        <f t="shared" si="48"/>
        <v>7571434</v>
      </c>
      <c r="G322" s="65">
        <f t="shared" si="48"/>
        <v>7897005</v>
      </c>
      <c r="H322" s="65">
        <f t="shared" si="48"/>
        <v>9816500</v>
      </c>
      <c r="I322" s="65">
        <f t="shared" si="48"/>
        <v>10307300</v>
      </c>
      <c r="J322" s="65">
        <f t="shared" si="48"/>
        <v>10822700</v>
      </c>
      <c r="K322" s="37" t="s">
        <v>32</v>
      </c>
    </row>
    <row r="323" spans="1:11" ht="15">
      <c r="A323" s="25">
        <v>1</v>
      </c>
      <c r="B323" s="29" t="s">
        <v>7</v>
      </c>
      <c r="C323" s="59"/>
      <c r="D323" s="59"/>
      <c r="E323" s="146"/>
      <c r="F323" s="59"/>
      <c r="G323" s="59"/>
      <c r="H323" s="59"/>
      <c r="I323" s="59"/>
      <c r="J323" s="59"/>
      <c r="K323" s="31"/>
    </row>
    <row r="324" spans="1:11" ht="15">
      <c r="A324" s="25">
        <v>2</v>
      </c>
      <c r="B324" s="29" t="s">
        <v>8</v>
      </c>
      <c r="C324" s="59"/>
      <c r="D324" s="59"/>
      <c r="E324" s="146"/>
      <c r="F324" s="59"/>
      <c r="G324" s="59"/>
      <c r="H324" s="59"/>
      <c r="I324" s="59"/>
      <c r="J324" s="59"/>
      <c r="K324" s="38"/>
    </row>
    <row r="325" spans="1:11" ht="15">
      <c r="A325" s="25">
        <v>3</v>
      </c>
      <c r="B325" s="29" t="s">
        <v>9</v>
      </c>
      <c r="C325" s="59">
        <f>D325+E325+F325+G325+H325+I325+J325</f>
        <v>61723192.9</v>
      </c>
      <c r="D325" s="59">
        <v>7576000</v>
      </c>
      <c r="E325" s="146">
        <v>7732253.9</v>
      </c>
      <c r="F325" s="59">
        <v>7571434</v>
      </c>
      <c r="G325" s="59">
        <v>7897005</v>
      </c>
      <c r="H325" s="59">
        <v>9816500</v>
      </c>
      <c r="I325" s="59">
        <v>10307300</v>
      </c>
      <c r="J325" s="59">
        <v>10822700</v>
      </c>
      <c r="K325" s="31"/>
    </row>
    <row r="326" spans="1:11" ht="15">
      <c r="A326" s="25">
        <v>4</v>
      </c>
      <c r="B326" s="29" t="s">
        <v>10</v>
      </c>
      <c r="C326" s="59"/>
      <c r="D326" s="59"/>
      <c r="E326" s="146"/>
      <c r="F326" s="59"/>
      <c r="G326" s="59"/>
      <c r="H326" s="59"/>
      <c r="I326" s="59"/>
      <c r="J326" s="59"/>
      <c r="K326" s="31"/>
    </row>
    <row r="327" spans="1:11" ht="90" customHeight="1">
      <c r="A327" s="25"/>
      <c r="B327" s="91" t="s">
        <v>63</v>
      </c>
      <c r="C327" s="65">
        <f>SUM(C328:C331)</f>
        <v>4265000</v>
      </c>
      <c r="D327" s="65">
        <f>SUM(D328:D331)</f>
        <v>1100000</v>
      </c>
      <c r="E327" s="150">
        <f>E330</f>
        <v>99500</v>
      </c>
      <c r="F327" s="97"/>
      <c r="G327" s="97"/>
      <c r="H327" s="65">
        <f>SUM(H328:H331)</f>
        <v>972400</v>
      </c>
      <c r="I327" s="65">
        <f>SUM(I328:I331)</f>
        <v>1021000</v>
      </c>
      <c r="J327" s="65">
        <f>SUM(J328:J331)</f>
        <v>1072100</v>
      </c>
      <c r="K327" s="37" t="s">
        <v>32</v>
      </c>
    </row>
    <row r="328" spans="1:11" ht="15">
      <c r="A328" s="25">
        <f>A327+1</f>
        <v>1</v>
      </c>
      <c r="B328" s="29" t="s">
        <v>7</v>
      </c>
      <c r="C328" s="59"/>
      <c r="D328" s="59"/>
      <c r="E328" s="146"/>
      <c r="F328" s="59"/>
      <c r="G328" s="59"/>
      <c r="H328" s="59"/>
      <c r="I328" s="59"/>
      <c r="J328" s="59"/>
      <c r="K328" s="31"/>
    </row>
    <row r="329" spans="1:11" ht="15">
      <c r="A329" s="25">
        <f>A328+1</f>
        <v>2</v>
      </c>
      <c r="B329" s="29" t="s">
        <v>8</v>
      </c>
      <c r="C329" s="59"/>
      <c r="D329" s="59"/>
      <c r="E329" s="146"/>
      <c r="F329" s="59"/>
      <c r="G329" s="59"/>
      <c r="H329" s="59"/>
      <c r="I329" s="59"/>
      <c r="J329" s="59"/>
      <c r="K329" s="31"/>
    </row>
    <row r="330" spans="1:11" ht="15">
      <c r="A330" s="25">
        <v>3</v>
      </c>
      <c r="B330" s="29" t="s">
        <v>9</v>
      </c>
      <c r="C330" s="59">
        <f>D330+E330+F330+G330+H330+I330+J330</f>
        <v>4265000</v>
      </c>
      <c r="D330" s="59">
        <v>1100000</v>
      </c>
      <c r="E330" s="146">
        <v>99500</v>
      </c>
      <c r="F330" s="59"/>
      <c r="G330" s="59"/>
      <c r="H330" s="59">
        <v>972400</v>
      </c>
      <c r="I330" s="59">
        <v>1021000</v>
      </c>
      <c r="J330" s="59">
        <v>1072100</v>
      </c>
      <c r="K330" s="31"/>
    </row>
    <row r="331" spans="1:11" ht="15">
      <c r="A331" s="25">
        <v>4</v>
      </c>
      <c r="B331" s="29" t="s">
        <v>10</v>
      </c>
      <c r="C331" s="59"/>
      <c r="D331" s="59"/>
      <c r="E331" s="146"/>
      <c r="F331" s="59"/>
      <c r="G331" s="59"/>
      <c r="H331" s="59"/>
      <c r="I331" s="59"/>
      <c r="J331" s="59"/>
      <c r="K331" s="40"/>
    </row>
    <row r="332" spans="1:11" ht="70.5" customHeight="1">
      <c r="A332" s="25"/>
      <c r="B332" s="91" t="s">
        <v>64</v>
      </c>
      <c r="C332" s="65">
        <f>SUM(C333:C336)</f>
        <v>10738000</v>
      </c>
      <c r="D332" s="65">
        <f>SUM(D333:D336)</f>
        <v>1400000</v>
      </c>
      <c r="E332" s="150">
        <f aca="true" t="shared" si="49" ref="E332:J332">SUM(E333:E336)</f>
        <v>1400000</v>
      </c>
      <c r="F332" s="65">
        <f t="shared" si="49"/>
        <v>1463000</v>
      </c>
      <c r="G332" s="65">
        <f t="shared" si="49"/>
        <v>1525000</v>
      </c>
      <c r="H332" s="65">
        <f t="shared" si="49"/>
        <v>1600000</v>
      </c>
      <c r="I332" s="65">
        <f t="shared" si="49"/>
        <v>1650000</v>
      </c>
      <c r="J332" s="65">
        <f t="shared" si="49"/>
        <v>1700000</v>
      </c>
      <c r="K332" s="37" t="s">
        <v>32</v>
      </c>
    </row>
    <row r="333" spans="1:11" ht="15">
      <c r="A333" s="25">
        <f>A332+1</f>
        <v>1</v>
      </c>
      <c r="B333" s="29" t="s">
        <v>7</v>
      </c>
      <c r="C333" s="59"/>
      <c r="D333" s="59"/>
      <c r="E333" s="146"/>
      <c r="F333" s="59"/>
      <c r="G333" s="59"/>
      <c r="H333" s="59"/>
      <c r="I333" s="59"/>
      <c r="J333" s="59"/>
      <c r="K333" s="31"/>
    </row>
    <row r="334" spans="1:11" ht="15">
      <c r="A334" s="25">
        <f>A333+1</f>
        <v>2</v>
      </c>
      <c r="B334" s="29" t="s">
        <v>8</v>
      </c>
      <c r="C334" s="59"/>
      <c r="D334" s="59"/>
      <c r="E334" s="146"/>
      <c r="F334" s="59"/>
      <c r="G334" s="59"/>
      <c r="H334" s="59"/>
      <c r="I334" s="59"/>
      <c r="J334" s="59"/>
      <c r="K334" s="31"/>
    </row>
    <row r="335" spans="1:11" ht="15">
      <c r="A335" s="25">
        <v>3</v>
      </c>
      <c r="B335" s="29" t="s">
        <v>9</v>
      </c>
      <c r="C335" s="59">
        <f>D335+E335+F335+G335+H335+I335+J335</f>
        <v>10738000</v>
      </c>
      <c r="D335" s="59">
        <v>1400000</v>
      </c>
      <c r="E335" s="146">
        <v>1400000</v>
      </c>
      <c r="F335" s="59">
        <v>1463000</v>
      </c>
      <c r="G335" s="59">
        <v>1525000</v>
      </c>
      <c r="H335" s="59">
        <v>1600000</v>
      </c>
      <c r="I335" s="59">
        <v>1650000</v>
      </c>
      <c r="J335" s="59">
        <v>1700000</v>
      </c>
      <c r="K335" s="31"/>
    </row>
    <row r="336" spans="1:11" ht="15">
      <c r="A336" s="25">
        <v>4</v>
      </c>
      <c r="B336" s="29" t="s">
        <v>10</v>
      </c>
      <c r="C336" s="59"/>
      <c r="D336" s="59"/>
      <c r="E336" s="146"/>
      <c r="F336" s="59"/>
      <c r="G336" s="59"/>
      <c r="H336" s="59"/>
      <c r="I336" s="59"/>
      <c r="J336" s="59"/>
      <c r="K336" s="40"/>
    </row>
    <row r="337" spans="1:11" ht="58.5" customHeight="1">
      <c r="A337" s="25"/>
      <c r="B337" s="26" t="s">
        <v>91</v>
      </c>
      <c r="C337" s="65">
        <f>SUM(C338:C341)</f>
        <v>172964</v>
      </c>
      <c r="D337" s="65">
        <f>SUM(D338:D341)</f>
        <v>172964</v>
      </c>
      <c r="E337" s="146"/>
      <c r="F337" s="59"/>
      <c r="G337" s="59"/>
      <c r="H337" s="59"/>
      <c r="I337" s="59"/>
      <c r="J337" s="59"/>
      <c r="K337" s="40"/>
    </row>
    <row r="338" spans="1:11" ht="15">
      <c r="A338" s="25">
        <v>1</v>
      </c>
      <c r="B338" s="29" t="s">
        <v>7</v>
      </c>
      <c r="C338" s="59"/>
      <c r="D338" s="59"/>
      <c r="E338" s="146"/>
      <c r="F338" s="59"/>
      <c r="G338" s="59"/>
      <c r="H338" s="59"/>
      <c r="I338" s="59"/>
      <c r="J338" s="59"/>
      <c r="K338" s="40"/>
    </row>
    <row r="339" spans="1:11" ht="15">
      <c r="A339" s="25">
        <v>2</v>
      </c>
      <c r="B339" s="29" t="s">
        <v>8</v>
      </c>
      <c r="C339" s="59"/>
      <c r="D339" s="59"/>
      <c r="E339" s="146"/>
      <c r="F339" s="59"/>
      <c r="G339" s="59"/>
      <c r="H339" s="59"/>
      <c r="I339" s="59"/>
      <c r="J339" s="59"/>
      <c r="K339" s="40"/>
    </row>
    <row r="340" spans="1:11" ht="15">
      <c r="A340" s="25">
        <v>3</v>
      </c>
      <c r="B340" s="29" t="s">
        <v>9</v>
      </c>
      <c r="C340" s="59">
        <f>D340+E340+F340+G340+H340+I340+J340</f>
        <v>172964</v>
      </c>
      <c r="D340" s="59">
        <v>172964</v>
      </c>
      <c r="E340" s="146"/>
      <c r="F340" s="59"/>
      <c r="G340" s="59"/>
      <c r="H340" s="59"/>
      <c r="I340" s="59"/>
      <c r="J340" s="59"/>
      <c r="K340" s="40"/>
    </row>
    <row r="341" spans="1:11" ht="15">
      <c r="A341" s="25">
        <v>4</v>
      </c>
      <c r="B341" s="29" t="s">
        <v>10</v>
      </c>
      <c r="C341" s="59"/>
      <c r="D341" s="59"/>
      <c r="E341" s="152"/>
      <c r="F341" s="96"/>
      <c r="G341" s="96"/>
      <c r="H341" s="67"/>
      <c r="I341" s="67"/>
      <c r="J341" s="67"/>
      <c r="K341" s="53"/>
    </row>
    <row r="342" spans="1:11" ht="129">
      <c r="A342" s="25"/>
      <c r="B342" s="26" t="s">
        <v>99</v>
      </c>
      <c r="C342" s="59">
        <f>C345</f>
        <v>2263138.1</v>
      </c>
      <c r="D342" s="59"/>
      <c r="E342" s="154">
        <f>E345</f>
        <v>1263138.1</v>
      </c>
      <c r="F342" s="86">
        <f>F345</f>
        <v>500000</v>
      </c>
      <c r="G342" s="86">
        <f>G345</f>
        <v>500000</v>
      </c>
      <c r="H342" s="67"/>
      <c r="I342" s="67"/>
      <c r="J342" s="67"/>
      <c r="K342" s="53"/>
    </row>
    <row r="343" spans="1:11" ht="15">
      <c r="A343" s="25">
        <v>1</v>
      </c>
      <c r="B343" s="29" t="s">
        <v>7</v>
      </c>
      <c r="C343" s="59"/>
      <c r="D343" s="59"/>
      <c r="E343" s="154"/>
      <c r="F343" s="86"/>
      <c r="G343" s="86"/>
      <c r="H343" s="67"/>
      <c r="I343" s="67"/>
      <c r="J343" s="67"/>
      <c r="K343" s="53"/>
    </row>
    <row r="344" spans="1:11" ht="15">
      <c r="A344" s="25">
        <v>2</v>
      </c>
      <c r="B344" s="29" t="s">
        <v>8</v>
      </c>
      <c r="C344" s="59"/>
      <c r="D344" s="59"/>
      <c r="E344" s="154"/>
      <c r="F344" s="86"/>
      <c r="G344" s="86"/>
      <c r="H344" s="67"/>
      <c r="I344" s="67"/>
      <c r="J344" s="67"/>
      <c r="K344" s="53"/>
    </row>
    <row r="345" spans="1:11" ht="15">
      <c r="A345" s="25">
        <v>3</v>
      </c>
      <c r="B345" s="29" t="s">
        <v>9</v>
      </c>
      <c r="C345" s="59">
        <f>D345+E345+F345+G345+H345+I345</f>
        <v>2263138.1</v>
      </c>
      <c r="D345" s="59"/>
      <c r="E345" s="154">
        <v>1263138.1</v>
      </c>
      <c r="F345" s="86">
        <v>500000</v>
      </c>
      <c r="G345" s="86">
        <v>500000</v>
      </c>
      <c r="H345" s="67"/>
      <c r="I345" s="67"/>
      <c r="J345" s="67"/>
      <c r="K345" s="53"/>
    </row>
    <row r="346" spans="1:11" ht="15">
      <c r="A346" s="25">
        <v>4</v>
      </c>
      <c r="B346" s="29" t="s">
        <v>10</v>
      </c>
      <c r="C346" s="53"/>
      <c r="D346" s="53"/>
      <c r="E346" s="162"/>
      <c r="F346" s="98"/>
      <c r="G346" s="98"/>
      <c r="H346" s="53"/>
      <c r="I346" s="53"/>
      <c r="J346" s="53"/>
      <c r="K346" s="53"/>
    </row>
    <row r="347" spans="1:11" ht="98.25" customHeight="1">
      <c r="A347" s="1"/>
      <c r="B347" s="2"/>
      <c r="C347" s="3"/>
      <c r="D347" s="4"/>
      <c r="E347" s="138"/>
      <c r="F347" s="4"/>
      <c r="G347" s="3"/>
      <c r="H347" s="3"/>
      <c r="I347" s="3"/>
      <c r="J347" s="108" t="s">
        <v>33</v>
      </c>
      <c r="K347" s="108"/>
    </row>
    <row r="348" spans="1:11" ht="32.25" customHeight="1">
      <c r="A348" s="109" t="s">
        <v>34</v>
      </c>
      <c r="B348" s="110"/>
      <c r="C348" s="110"/>
      <c r="D348" s="110"/>
      <c r="E348" s="110"/>
      <c r="F348" s="110"/>
      <c r="G348" s="110"/>
      <c r="H348" s="110"/>
      <c r="I348" s="110"/>
      <c r="J348" s="110"/>
      <c r="K348" s="110"/>
    </row>
    <row r="349" spans="1:11" ht="15">
      <c r="A349" s="1"/>
      <c r="B349" s="2"/>
      <c r="C349" s="3"/>
      <c r="D349" s="3"/>
      <c r="E349" s="137"/>
      <c r="F349" s="3"/>
      <c r="G349" s="3"/>
      <c r="H349" s="3"/>
      <c r="I349" s="3"/>
      <c r="J349" s="3"/>
      <c r="K349" s="5"/>
    </row>
    <row r="350" spans="1:11" ht="15">
      <c r="A350" s="1"/>
      <c r="B350" s="2"/>
      <c r="C350" s="3"/>
      <c r="D350" s="3"/>
      <c r="E350" s="137"/>
      <c r="F350" s="3"/>
      <c r="G350" s="3"/>
      <c r="H350" s="3"/>
      <c r="I350" s="3"/>
      <c r="J350" s="3"/>
      <c r="K350" s="5"/>
    </row>
    <row r="351" spans="1:11" ht="36.75" customHeight="1">
      <c r="A351" s="116" t="s">
        <v>1</v>
      </c>
      <c r="B351" s="113" t="s">
        <v>2</v>
      </c>
      <c r="C351" s="114" t="s">
        <v>95</v>
      </c>
      <c r="D351" s="115"/>
      <c r="E351" s="115"/>
      <c r="F351" s="115"/>
      <c r="G351" s="115"/>
      <c r="H351" s="115"/>
      <c r="I351" s="115"/>
      <c r="J351" s="115"/>
      <c r="K351" s="113" t="s">
        <v>3</v>
      </c>
    </row>
    <row r="352" spans="1:11" ht="73.5" customHeight="1">
      <c r="A352" s="117"/>
      <c r="B352" s="113"/>
      <c r="C352" s="21" t="s">
        <v>4</v>
      </c>
      <c r="D352" s="22">
        <v>2014</v>
      </c>
      <c r="E352" s="144">
        <v>2015</v>
      </c>
      <c r="F352" s="22">
        <v>2016</v>
      </c>
      <c r="G352" s="22">
        <v>2017</v>
      </c>
      <c r="H352" s="22">
        <v>2018</v>
      </c>
      <c r="I352" s="22">
        <v>2019</v>
      </c>
      <c r="J352" s="22">
        <v>2020</v>
      </c>
      <c r="K352" s="113"/>
    </row>
    <row r="353" spans="1:11" ht="15">
      <c r="A353" s="23">
        <v>1</v>
      </c>
      <c r="B353" s="24" t="s">
        <v>5</v>
      </c>
      <c r="C353" s="21">
        <v>3</v>
      </c>
      <c r="D353" s="22">
        <v>4</v>
      </c>
      <c r="E353" s="144">
        <v>5</v>
      </c>
      <c r="F353" s="22">
        <v>6</v>
      </c>
      <c r="G353" s="22">
        <v>7</v>
      </c>
      <c r="H353" s="22">
        <v>8</v>
      </c>
      <c r="I353" s="22">
        <v>9</v>
      </c>
      <c r="J353" s="22">
        <v>10</v>
      </c>
      <c r="K353" s="22">
        <v>11</v>
      </c>
    </row>
    <row r="354" spans="1:11" ht="57.75">
      <c r="A354" s="25"/>
      <c r="B354" s="26" t="s">
        <v>12</v>
      </c>
      <c r="C354" s="76">
        <f>SUM(D354:J354)</f>
        <v>94574906</v>
      </c>
      <c r="D354" s="76">
        <f aca="true" t="shared" si="50" ref="D354:J354">D355+D356+D357+D358</f>
        <v>11438800</v>
      </c>
      <c r="E354" s="163">
        <f t="shared" si="50"/>
        <v>12211000</v>
      </c>
      <c r="F354" s="76">
        <f t="shared" si="50"/>
        <v>12375848</v>
      </c>
      <c r="G354" s="76">
        <f t="shared" si="50"/>
        <v>12540458</v>
      </c>
      <c r="H354" s="76">
        <f>H355+H356+H357+H358</f>
        <v>14594300</v>
      </c>
      <c r="I354" s="76">
        <f t="shared" si="50"/>
        <v>15324100</v>
      </c>
      <c r="J354" s="76">
        <f t="shared" si="50"/>
        <v>16090400</v>
      </c>
      <c r="K354" s="28"/>
    </row>
    <row r="355" spans="1:11" ht="15">
      <c r="A355" s="25">
        <f>A354+1</f>
        <v>1</v>
      </c>
      <c r="B355" s="29" t="s">
        <v>7</v>
      </c>
      <c r="C355" s="62"/>
      <c r="D355" s="59"/>
      <c r="E355" s="146"/>
      <c r="F355" s="59"/>
      <c r="G355" s="59"/>
      <c r="H355" s="59"/>
      <c r="I355" s="59"/>
      <c r="J355" s="59"/>
      <c r="K355" s="31"/>
    </row>
    <row r="356" spans="1:11" ht="15">
      <c r="A356" s="25">
        <f>A355+1</f>
        <v>2</v>
      </c>
      <c r="B356" s="29" t="s">
        <v>8</v>
      </c>
      <c r="C356" s="62">
        <f>SUM(D356:J356)</f>
        <v>64331200</v>
      </c>
      <c r="D356" s="66">
        <f aca="true" t="shared" si="51" ref="D356:J357">D364</f>
        <v>8006800</v>
      </c>
      <c r="E356" s="151">
        <f t="shared" si="51"/>
        <v>8547700</v>
      </c>
      <c r="F356" s="66">
        <f t="shared" si="51"/>
        <v>8547700</v>
      </c>
      <c r="G356" s="66">
        <f t="shared" si="51"/>
        <v>8547700</v>
      </c>
      <c r="H356" s="66">
        <f t="shared" si="51"/>
        <v>9732300</v>
      </c>
      <c r="I356" s="66">
        <f t="shared" si="51"/>
        <v>10219000</v>
      </c>
      <c r="J356" s="66">
        <f t="shared" si="51"/>
        <v>10730000</v>
      </c>
      <c r="K356" s="31"/>
    </row>
    <row r="357" spans="1:11" ht="15">
      <c r="A357" s="25">
        <f>A356+1</f>
        <v>3</v>
      </c>
      <c r="B357" s="29" t="s">
        <v>9</v>
      </c>
      <c r="C357" s="62">
        <f>SUM(D357:J357)</f>
        <v>30243706</v>
      </c>
      <c r="D357" s="66">
        <f t="shared" si="51"/>
        <v>3432000</v>
      </c>
      <c r="E357" s="151">
        <f t="shared" si="51"/>
        <v>3663300</v>
      </c>
      <c r="F357" s="66">
        <f t="shared" si="51"/>
        <v>3828148</v>
      </c>
      <c r="G357" s="66">
        <f t="shared" si="51"/>
        <v>3992758</v>
      </c>
      <c r="H357" s="66">
        <f t="shared" si="51"/>
        <v>4862000</v>
      </c>
      <c r="I357" s="66">
        <f t="shared" si="51"/>
        <v>5105100</v>
      </c>
      <c r="J357" s="66">
        <f t="shared" si="51"/>
        <v>5360400</v>
      </c>
      <c r="K357" s="31"/>
    </row>
    <row r="358" spans="1:11" ht="15">
      <c r="A358" s="25">
        <f>A357+1</f>
        <v>4</v>
      </c>
      <c r="B358" s="29" t="s">
        <v>10</v>
      </c>
      <c r="C358" s="62"/>
      <c r="D358" s="59"/>
      <c r="E358" s="146"/>
      <c r="F358" s="59"/>
      <c r="G358" s="59"/>
      <c r="H358" s="59"/>
      <c r="I358" s="59"/>
      <c r="J358" s="59"/>
      <c r="K358" s="31"/>
    </row>
    <row r="359" spans="1:11" ht="15">
      <c r="A359" s="25"/>
      <c r="B359" s="32"/>
      <c r="C359" s="30"/>
      <c r="D359" s="30"/>
      <c r="E359" s="148"/>
      <c r="F359" s="30"/>
      <c r="G359" s="30"/>
      <c r="H359" s="30"/>
      <c r="I359" s="30"/>
      <c r="J359" s="30"/>
      <c r="K359" s="31"/>
    </row>
    <row r="360" spans="1:11" ht="18.75">
      <c r="A360" s="25"/>
      <c r="B360" s="104"/>
      <c r="C360" s="105"/>
      <c r="D360" s="105"/>
      <c r="E360" s="105"/>
      <c r="F360" s="105"/>
      <c r="G360" s="105"/>
      <c r="H360" s="105"/>
      <c r="I360" s="105"/>
      <c r="J360" s="105"/>
      <c r="K360" s="106"/>
    </row>
    <row r="361" spans="1:11" ht="15">
      <c r="A361" s="25"/>
      <c r="B361" s="107" t="s">
        <v>22</v>
      </c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1:11" ht="29.25">
      <c r="A362" s="25"/>
      <c r="B362" s="26" t="s">
        <v>14</v>
      </c>
      <c r="C362" s="70">
        <f>SUM(D362:J362)</f>
        <v>94574906</v>
      </c>
      <c r="D362" s="70">
        <f>D363+D364+D365+D366</f>
        <v>11438800</v>
      </c>
      <c r="E362" s="164">
        <f>E364+E365</f>
        <v>12211000</v>
      </c>
      <c r="F362" s="70">
        <f>F364+F365</f>
        <v>12375848</v>
      </c>
      <c r="G362" s="70">
        <f>G364+G365</f>
        <v>12540458</v>
      </c>
      <c r="H362" s="70">
        <f>H363+H364+H365+H366</f>
        <v>14594300</v>
      </c>
      <c r="I362" s="70">
        <f>I363+I364+I365+I366</f>
        <v>15324100</v>
      </c>
      <c r="J362" s="70">
        <f>J363+J364+J365+J366</f>
        <v>16090400</v>
      </c>
      <c r="K362" s="42"/>
    </row>
    <row r="363" spans="1:11" ht="15">
      <c r="A363" s="25">
        <f>A362+1</f>
        <v>1</v>
      </c>
      <c r="B363" s="29" t="s">
        <v>7</v>
      </c>
      <c r="C363" s="70"/>
      <c r="D363" s="71"/>
      <c r="E363" s="157"/>
      <c r="F363" s="71"/>
      <c r="G363" s="71"/>
      <c r="H363" s="71"/>
      <c r="I363" s="71"/>
      <c r="J363" s="71"/>
      <c r="K363" s="31"/>
    </row>
    <row r="364" spans="1:11" ht="15">
      <c r="A364" s="25">
        <f>A363+1</f>
        <v>2</v>
      </c>
      <c r="B364" s="29" t="s">
        <v>8</v>
      </c>
      <c r="C364" s="70">
        <f>SUM(D364:J364)</f>
        <v>64331200</v>
      </c>
      <c r="D364" s="72">
        <f>D369</f>
        <v>8006800</v>
      </c>
      <c r="E364" s="158">
        <f aca="true" t="shared" si="52" ref="E364:J365">E369</f>
        <v>8547700</v>
      </c>
      <c r="F364" s="72">
        <f t="shared" si="52"/>
        <v>8547700</v>
      </c>
      <c r="G364" s="72">
        <f t="shared" si="52"/>
        <v>8547700</v>
      </c>
      <c r="H364" s="72">
        <f t="shared" si="52"/>
        <v>9732300</v>
      </c>
      <c r="I364" s="72">
        <f t="shared" si="52"/>
        <v>10219000</v>
      </c>
      <c r="J364" s="72">
        <f t="shared" si="52"/>
        <v>10730000</v>
      </c>
      <c r="K364" s="31"/>
    </row>
    <row r="365" spans="1:11" ht="15">
      <c r="A365" s="25">
        <f>A364+1</f>
        <v>3</v>
      </c>
      <c r="B365" s="29" t="s">
        <v>9</v>
      </c>
      <c r="C365" s="70">
        <f>SUM(D365:J365)</f>
        <v>30243706</v>
      </c>
      <c r="D365" s="72">
        <f>D370</f>
        <v>3432000</v>
      </c>
      <c r="E365" s="158">
        <f t="shared" si="52"/>
        <v>3663300</v>
      </c>
      <c r="F365" s="72">
        <f t="shared" si="52"/>
        <v>3828148</v>
      </c>
      <c r="G365" s="72">
        <f t="shared" si="52"/>
        <v>3992758</v>
      </c>
      <c r="H365" s="72">
        <f t="shared" si="52"/>
        <v>4862000</v>
      </c>
      <c r="I365" s="72">
        <f t="shared" si="52"/>
        <v>5105100</v>
      </c>
      <c r="J365" s="72">
        <f t="shared" si="52"/>
        <v>5360400</v>
      </c>
      <c r="K365" s="31"/>
    </row>
    <row r="366" spans="1:11" ht="15">
      <c r="A366" s="25">
        <f>A365+1</f>
        <v>4</v>
      </c>
      <c r="B366" s="29" t="s">
        <v>10</v>
      </c>
      <c r="C366" s="70"/>
      <c r="D366" s="71"/>
      <c r="E366" s="157"/>
      <c r="F366" s="71"/>
      <c r="G366" s="71"/>
      <c r="H366" s="71"/>
      <c r="I366" s="71"/>
      <c r="J366" s="71"/>
      <c r="K366" s="31"/>
    </row>
    <row r="367" spans="1:11" ht="25.5">
      <c r="A367" s="25"/>
      <c r="B367" s="91" t="s">
        <v>80</v>
      </c>
      <c r="C367" s="72">
        <f>SUM(D367:J367)</f>
        <v>94574906</v>
      </c>
      <c r="D367" s="72">
        <f aca="true" t="shared" si="53" ref="D367:J367">SUM(D369:D371)</f>
        <v>11438800</v>
      </c>
      <c r="E367" s="158">
        <f>E369+E370</f>
        <v>12211000</v>
      </c>
      <c r="F367" s="72">
        <f t="shared" si="53"/>
        <v>12375848</v>
      </c>
      <c r="G367" s="72">
        <f t="shared" si="53"/>
        <v>12540458</v>
      </c>
      <c r="H367" s="72">
        <f t="shared" si="53"/>
        <v>14594300</v>
      </c>
      <c r="I367" s="72">
        <f t="shared" si="53"/>
        <v>15324100</v>
      </c>
      <c r="J367" s="72">
        <f t="shared" si="53"/>
        <v>16090400</v>
      </c>
      <c r="K367" s="37" t="s">
        <v>35</v>
      </c>
    </row>
    <row r="368" spans="1:11" ht="15">
      <c r="A368" s="25">
        <v>1</v>
      </c>
      <c r="B368" s="29" t="s">
        <v>7</v>
      </c>
      <c r="C368" s="72"/>
      <c r="D368" s="71"/>
      <c r="E368" s="157"/>
      <c r="F368" s="71"/>
      <c r="G368" s="71"/>
      <c r="H368" s="71"/>
      <c r="I368" s="71"/>
      <c r="J368" s="71"/>
      <c r="K368" s="31"/>
    </row>
    <row r="369" spans="1:11" ht="15">
      <c r="A369" s="25">
        <v>2</v>
      </c>
      <c r="B369" s="29" t="s">
        <v>8</v>
      </c>
      <c r="C369" s="72">
        <f>SUM(D369:J369)</f>
        <v>64331200</v>
      </c>
      <c r="D369" s="71">
        <v>8006800</v>
      </c>
      <c r="E369" s="157">
        <v>8547700</v>
      </c>
      <c r="F369" s="71">
        <v>8547700</v>
      </c>
      <c r="G369" s="71">
        <v>8547700</v>
      </c>
      <c r="H369" s="71">
        <v>9732300</v>
      </c>
      <c r="I369" s="71">
        <v>10219000</v>
      </c>
      <c r="J369" s="71">
        <v>10730000</v>
      </c>
      <c r="K369" s="38"/>
    </row>
    <row r="370" spans="1:11" ht="15">
      <c r="A370" s="25">
        <v>3</v>
      </c>
      <c r="B370" s="29" t="s">
        <v>9</v>
      </c>
      <c r="C370" s="72">
        <f>SUM(D370:J370)</f>
        <v>30243706</v>
      </c>
      <c r="D370" s="74">
        <v>3432000</v>
      </c>
      <c r="E370" s="157">
        <v>3663300</v>
      </c>
      <c r="F370" s="71">
        <v>3828148</v>
      </c>
      <c r="G370" s="71">
        <v>3992758</v>
      </c>
      <c r="H370" s="71">
        <v>4862000</v>
      </c>
      <c r="I370" s="71">
        <v>5105100</v>
      </c>
      <c r="J370" s="71">
        <v>5360400</v>
      </c>
      <c r="K370" s="31"/>
    </row>
    <row r="371" spans="1:11" ht="15">
      <c r="A371" s="25">
        <v>4</v>
      </c>
      <c r="B371" s="29" t="s">
        <v>10</v>
      </c>
      <c r="C371" s="72"/>
      <c r="D371" s="71"/>
      <c r="E371" s="157"/>
      <c r="F371" s="71"/>
      <c r="G371" s="71"/>
      <c r="H371" s="71"/>
      <c r="I371" s="71"/>
      <c r="J371" s="71"/>
      <c r="K371" s="31"/>
    </row>
    <row r="373" spans="1:11" ht="101.25" customHeight="1">
      <c r="A373" s="1"/>
      <c r="B373" s="2"/>
      <c r="C373" s="3"/>
      <c r="D373" s="4"/>
      <c r="E373" s="138"/>
      <c r="F373" s="4"/>
      <c r="G373" s="3"/>
      <c r="H373" s="3"/>
      <c r="I373" s="3"/>
      <c r="J373" s="108" t="s">
        <v>36</v>
      </c>
      <c r="K373" s="108"/>
    </row>
    <row r="374" spans="1:11" ht="32.25" customHeight="1">
      <c r="A374" s="109" t="s">
        <v>37</v>
      </c>
      <c r="B374" s="110"/>
      <c r="C374" s="110"/>
      <c r="D374" s="110"/>
      <c r="E374" s="110"/>
      <c r="F374" s="110"/>
      <c r="G374" s="110"/>
      <c r="H374" s="110"/>
      <c r="I374" s="110"/>
      <c r="J374" s="110"/>
      <c r="K374" s="110"/>
    </row>
    <row r="375" spans="1:11" ht="15">
      <c r="A375" s="1"/>
      <c r="B375" s="2"/>
      <c r="C375" s="3"/>
      <c r="D375" s="3"/>
      <c r="E375" s="137"/>
      <c r="F375" s="3"/>
      <c r="G375" s="3"/>
      <c r="H375" s="3"/>
      <c r="I375" s="3"/>
      <c r="J375" s="3"/>
      <c r="K375" s="5"/>
    </row>
    <row r="376" spans="1:11" ht="15">
      <c r="A376" s="1"/>
      <c r="B376" s="2"/>
      <c r="C376" s="3"/>
      <c r="D376" s="3"/>
      <c r="E376" s="137"/>
      <c r="F376" s="3"/>
      <c r="G376" s="3"/>
      <c r="H376" s="3"/>
      <c r="I376" s="3"/>
      <c r="J376" s="3"/>
      <c r="K376" s="5"/>
    </row>
    <row r="377" spans="1:11" ht="29.25" customHeight="1">
      <c r="A377" s="116" t="s">
        <v>1</v>
      </c>
      <c r="B377" s="113" t="s">
        <v>2</v>
      </c>
      <c r="C377" s="114" t="s">
        <v>95</v>
      </c>
      <c r="D377" s="115"/>
      <c r="E377" s="115"/>
      <c r="F377" s="115"/>
      <c r="G377" s="115"/>
      <c r="H377" s="115"/>
      <c r="I377" s="115"/>
      <c r="J377" s="115"/>
      <c r="K377" s="113" t="s">
        <v>3</v>
      </c>
    </row>
    <row r="378" spans="1:11" ht="76.5" customHeight="1">
      <c r="A378" s="117"/>
      <c r="B378" s="113"/>
      <c r="C378" s="21" t="s">
        <v>4</v>
      </c>
      <c r="D378" s="22">
        <v>2014</v>
      </c>
      <c r="E378" s="144">
        <v>2015</v>
      </c>
      <c r="F378" s="22">
        <v>2016</v>
      </c>
      <c r="G378" s="22">
        <v>2017</v>
      </c>
      <c r="H378" s="22">
        <v>2018</v>
      </c>
      <c r="I378" s="22">
        <v>2019</v>
      </c>
      <c r="J378" s="22">
        <v>2020</v>
      </c>
      <c r="K378" s="113"/>
    </row>
    <row r="379" spans="1:11" ht="15">
      <c r="A379" s="23">
        <v>1</v>
      </c>
      <c r="B379" s="24" t="s">
        <v>5</v>
      </c>
      <c r="C379" s="21">
        <v>3</v>
      </c>
      <c r="D379" s="22">
        <v>4</v>
      </c>
      <c r="E379" s="144">
        <v>5</v>
      </c>
      <c r="F379" s="22">
        <v>6</v>
      </c>
      <c r="G379" s="22">
        <v>7</v>
      </c>
      <c r="H379" s="22">
        <v>8</v>
      </c>
      <c r="I379" s="22">
        <v>9</v>
      </c>
      <c r="J379" s="22">
        <v>10</v>
      </c>
      <c r="K379" s="22">
        <v>11</v>
      </c>
    </row>
    <row r="380" spans="1:11" ht="57.75">
      <c r="A380" s="25"/>
      <c r="B380" s="26" t="s">
        <v>12</v>
      </c>
      <c r="C380" s="62">
        <f aca="true" t="shared" si="54" ref="C380:J380">C381+C382+C383+C384</f>
        <v>5520467</v>
      </c>
      <c r="D380" s="62">
        <f t="shared" si="54"/>
        <v>425000</v>
      </c>
      <c r="E380" s="165">
        <f t="shared" si="54"/>
        <v>428000</v>
      </c>
      <c r="F380" s="62">
        <f t="shared" si="54"/>
        <v>522500</v>
      </c>
      <c r="G380" s="62">
        <f t="shared" si="54"/>
        <v>544967</v>
      </c>
      <c r="H380" s="62">
        <f t="shared" si="54"/>
        <v>1150000</v>
      </c>
      <c r="I380" s="62">
        <f t="shared" si="54"/>
        <v>1200000</v>
      </c>
      <c r="J380" s="62">
        <f t="shared" si="54"/>
        <v>1250000</v>
      </c>
      <c r="K380" s="28"/>
    </row>
    <row r="381" spans="1:11" ht="15">
      <c r="A381" s="25">
        <f>A380+1</f>
        <v>1</v>
      </c>
      <c r="B381" s="29" t="s">
        <v>7</v>
      </c>
      <c r="C381" s="59"/>
      <c r="D381" s="59"/>
      <c r="E381" s="146"/>
      <c r="F381" s="59"/>
      <c r="G381" s="59"/>
      <c r="H381" s="59"/>
      <c r="I381" s="59"/>
      <c r="J381" s="59"/>
      <c r="K381" s="31"/>
    </row>
    <row r="382" spans="1:11" ht="15">
      <c r="A382" s="25">
        <f>A381+1</f>
        <v>2</v>
      </c>
      <c r="B382" s="29" t="s">
        <v>8</v>
      </c>
      <c r="C382" s="66">
        <f>C390</f>
        <v>2051000</v>
      </c>
      <c r="D382" s="66">
        <f>D390</f>
        <v>123000</v>
      </c>
      <c r="E382" s="151">
        <f>E390</f>
        <v>128000</v>
      </c>
      <c r="F382" s="66"/>
      <c r="G382" s="66">
        <f>G390</f>
        <v>0</v>
      </c>
      <c r="H382" s="66">
        <f aca="true" t="shared" si="55" ref="D382:J384">H390</f>
        <v>575000</v>
      </c>
      <c r="I382" s="66">
        <f t="shared" si="55"/>
        <v>600000</v>
      </c>
      <c r="J382" s="66">
        <f t="shared" si="55"/>
        <v>625000</v>
      </c>
      <c r="K382" s="31"/>
    </row>
    <row r="383" spans="1:11" ht="15">
      <c r="A383" s="25">
        <f>A382+1</f>
        <v>3</v>
      </c>
      <c r="B383" s="29" t="s">
        <v>9</v>
      </c>
      <c r="C383" s="66">
        <f>C391</f>
        <v>3469467</v>
      </c>
      <c r="D383" s="66">
        <f t="shared" si="55"/>
        <v>302000</v>
      </c>
      <c r="E383" s="151">
        <f>E391</f>
        <v>300000</v>
      </c>
      <c r="F383" s="66">
        <f t="shared" si="55"/>
        <v>522500</v>
      </c>
      <c r="G383" s="66">
        <f t="shared" si="55"/>
        <v>544967</v>
      </c>
      <c r="H383" s="66">
        <f t="shared" si="55"/>
        <v>575000</v>
      </c>
      <c r="I383" s="66">
        <f t="shared" si="55"/>
        <v>600000</v>
      </c>
      <c r="J383" s="66">
        <f t="shared" si="55"/>
        <v>625000</v>
      </c>
      <c r="K383" s="31"/>
    </row>
    <row r="384" spans="1:11" ht="15">
      <c r="A384" s="25">
        <f>A383+1</f>
        <v>4</v>
      </c>
      <c r="B384" s="29" t="s">
        <v>10</v>
      </c>
      <c r="C384" s="41">
        <f>C392</f>
        <v>0</v>
      </c>
      <c r="D384" s="41">
        <f t="shared" si="55"/>
        <v>0</v>
      </c>
      <c r="E384" s="161">
        <f>E392</f>
        <v>0</v>
      </c>
      <c r="F384" s="41">
        <f t="shared" si="55"/>
        <v>0</v>
      </c>
      <c r="G384" s="41">
        <f t="shared" si="55"/>
        <v>0</v>
      </c>
      <c r="H384" s="41">
        <f t="shared" si="55"/>
        <v>0</v>
      </c>
      <c r="I384" s="41">
        <f t="shared" si="55"/>
        <v>0</v>
      </c>
      <c r="J384" s="41">
        <f t="shared" si="55"/>
        <v>0</v>
      </c>
      <c r="K384" s="31"/>
    </row>
    <row r="385" spans="1:11" ht="15">
      <c r="A385" s="25"/>
      <c r="B385" s="32"/>
      <c r="C385" s="30"/>
      <c r="D385" s="30"/>
      <c r="E385" s="148"/>
      <c r="F385" s="30"/>
      <c r="G385" s="30"/>
      <c r="H385" s="30"/>
      <c r="I385" s="30"/>
      <c r="J385" s="30"/>
      <c r="K385" s="31"/>
    </row>
    <row r="386" spans="1:11" ht="18.75">
      <c r="A386" s="25"/>
      <c r="B386" s="104"/>
      <c r="C386" s="105"/>
      <c r="D386" s="105"/>
      <c r="E386" s="105"/>
      <c r="F386" s="105"/>
      <c r="G386" s="105"/>
      <c r="H386" s="105"/>
      <c r="I386" s="105"/>
      <c r="J386" s="105"/>
      <c r="K386" s="106"/>
    </row>
    <row r="387" spans="1:11" ht="15">
      <c r="A387" s="25"/>
      <c r="B387" s="107" t="s">
        <v>22</v>
      </c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1:11" ht="29.25">
      <c r="A388" s="25"/>
      <c r="B388" s="26" t="s">
        <v>14</v>
      </c>
      <c r="C388" s="64">
        <f aca="true" t="shared" si="56" ref="C388:J388">C389+C390+C391+C392</f>
        <v>5520467</v>
      </c>
      <c r="D388" s="64">
        <f t="shared" si="56"/>
        <v>425000</v>
      </c>
      <c r="E388" s="149">
        <f t="shared" si="56"/>
        <v>428000</v>
      </c>
      <c r="F388" s="64">
        <f t="shared" si="56"/>
        <v>522500</v>
      </c>
      <c r="G388" s="64">
        <f t="shared" si="56"/>
        <v>544967</v>
      </c>
      <c r="H388" s="64">
        <f t="shared" si="56"/>
        <v>1150000</v>
      </c>
      <c r="I388" s="64">
        <f t="shared" si="56"/>
        <v>1200000</v>
      </c>
      <c r="J388" s="64">
        <f t="shared" si="56"/>
        <v>1250000</v>
      </c>
      <c r="K388" s="42"/>
    </row>
    <row r="389" spans="1:11" ht="15">
      <c r="A389" s="25">
        <f>A388+1</f>
        <v>1</v>
      </c>
      <c r="B389" s="29" t="s">
        <v>7</v>
      </c>
      <c r="C389" s="59"/>
      <c r="D389" s="59"/>
      <c r="E389" s="146"/>
      <c r="F389" s="59"/>
      <c r="G389" s="59"/>
      <c r="H389" s="59"/>
      <c r="I389" s="59"/>
      <c r="J389" s="59"/>
      <c r="K389" s="31"/>
    </row>
    <row r="390" spans="1:11" ht="15">
      <c r="A390" s="25">
        <f>A389+1</f>
        <v>2</v>
      </c>
      <c r="B390" s="29" t="s">
        <v>8</v>
      </c>
      <c r="C390" s="66">
        <f aca="true" t="shared" si="57" ref="C390:E391">C395+C400+C405</f>
        <v>2051000</v>
      </c>
      <c r="D390" s="66">
        <f t="shared" si="57"/>
        <v>123000</v>
      </c>
      <c r="E390" s="151">
        <f t="shared" si="57"/>
        <v>128000</v>
      </c>
      <c r="F390" s="66"/>
      <c r="G390" s="66">
        <f aca="true" t="shared" si="58" ref="G390:J391">G395+G400+G405</f>
        <v>0</v>
      </c>
      <c r="H390" s="66">
        <f t="shared" si="58"/>
        <v>575000</v>
      </c>
      <c r="I390" s="66">
        <f t="shared" si="58"/>
        <v>600000</v>
      </c>
      <c r="J390" s="66">
        <f t="shared" si="58"/>
        <v>625000</v>
      </c>
      <c r="K390" s="31"/>
    </row>
    <row r="391" spans="1:11" ht="15">
      <c r="A391" s="25">
        <f>A390+1</f>
        <v>3</v>
      </c>
      <c r="B391" s="29" t="s">
        <v>9</v>
      </c>
      <c r="C391" s="66">
        <f t="shared" si="57"/>
        <v>3469467</v>
      </c>
      <c r="D391" s="66">
        <f t="shared" si="57"/>
        <v>302000</v>
      </c>
      <c r="E391" s="151">
        <f t="shared" si="57"/>
        <v>300000</v>
      </c>
      <c r="F391" s="66">
        <f>F396+F401+F406</f>
        <v>522500</v>
      </c>
      <c r="G391" s="66">
        <f>G396+G401+G406</f>
        <v>544967</v>
      </c>
      <c r="H391" s="66">
        <f t="shared" si="58"/>
        <v>575000</v>
      </c>
      <c r="I391" s="66">
        <f t="shared" si="58"/>
        <v>600000</v>
      </c>
      <c r="J391" s="66">
        <f t="shared" si="58"/>
        <v>625000</v>
      </c>
      <c r="K391" s="31"/>
    </row>
    <row r="392" spans="1:11" ht="15">
      <c r="A392" s="25">
        <f>A391+1</f>
        <v>4</v>
      </c>
      <c r="B392" s="29" t="s">
        <v>10</v>
      </c>
      <c r="C392" s="59"/>
      <c r="D392" s="59"/>
      <c r="E392" s="146"/>
      <c r="F392" s="59"/>
      <c r="G392" s="59"/>
      <c r="H392" s="59"/>
      <c r="I392" s="59"/>
      <c r="J392" s="59"/>
      <c r="K392" s="31"/>
    </row>
    <row r="393" spans="1:11" ht="87" customHeight="1">
      <c r="A393" s="25"/>
      <c r="B393" s="90" t="s">
        <v>74</v>
      </c>
      <c r="C393" s="65">
        <f>SUM(C395:C397)</f>
        <v>1923000</v>
      </c>
      <c r="D393" s="65">
        <f aca="true" t="shared" si="59" ref="D393:J393">SUM(D395:D397)</f>
        <v>123000</v>
      </c>
      <c r="E393" s="150"/>
      <c r="F393" s="65"/>
      <c r="G393" s="65"/>
      <c r="H393" s="65">
        <f t="shared" si="59"/>
        <v>575000</v>
      </c>
      <c r="I393" s="65">
        <f t="shared" si="59"/>
        <v>600000</v>
      </c>
      <c r="J393" s="65">
        <f t="shared" si="59"/>
        <v>625000</v>
      </c>
      <c r="K393" s="37" t="s">
        <v>38</v>
      </c>
    </row>
    <row r="394" spans="1:11" ht="15">
      <c r="A394" s="25">
        <v>1</v>
      </c>
      <c r="B394" s="29" t="s">
        <v>7</v>
      </c>
      <c r="C394" s="59"/>
      <c r="D394" s="59"/>
      <c r="E394" s="146"/>
      <c r="F394" s="59"/>
      <c r="G394" s="59"/>
      <c r="H394" s="59"/>
      <c r="I394" s="59"/>
      <c r="J394" s="59"/>
      <c r="K394" s="31"/>
    </row>
    <row r="395" spans="1:11" ht="15">
      <c r="A395" s="25">
        <v>2</v>
      </c>
      <c r="B395" s="29" t="s">
        <v>8</v>
      </c>
      <c r="C395" s="59">
        <f>SUM(D395:J395)</f>
        <v>1923000</v>
      </c>
      <c r="D395" s="59">
        <v>123000</v>
      </c>
      <c r="E395" s="146"/>
      <c r="F395" s="59"/>
      <c r="G395" s="59"/>
      <c r="H395" s="59">
        <v>575000</v>
      </c>
      <c r="I395" s="59">
        <v>600000</v>
      </c>
      <c r="J395" s="59">
        <v>625000</v>
      </c>
      <c r="K395" s="38"/>
    </row>
    <row r="396" spans="1:11" ht="15">
      <c r="A396" s="25">
        <v>3</v>
      </c>
      <c r="B396" s="29" t="s">
        <v>9</v>
      </c>
      <c r="C396" s="59"/>
      <c r="D396" s="59"/>
      <c r="E396" s="146"/>
      <c r="F396" s="59"/>
      <c r="G396" s="59"/>
      <c r="H396" s="59"/>
      <c r="I396" s="59"/>
      <c r="J396" s="59"/>
      <c r="K396" s="31"/>
    </row>
    <row r="397" spans="1:11" ht="15">
      <c r="A397" s="25">
        <v>4</v>
      </c>
      <c r="B397" s="29" t="s">
        <v>10</v>
      </c>
      <c r="C397" s="59"/>
      <c r="D397" s="59"/>
      <c r="E397" s="146"/>
      <c r="F397" s="59"/>
      <c r="G397" s="59"/>
      <c r="H397" s="59"/>
      <c r="I397" s="59"/>
      <c r="J397" s="59"/>
      <c r="K397" s="31"/>
    </row>
    <row r="398" spans="1:11" ht="72.75" customHeight="1">
      <c r="A398" s="25"/>
      <c r="B398" s="90" t="s">
        <v>67</v>
      </c>
      <c r="C398" s="59">
        <f>C399+C400+C401+C402</f>
        <v>566987</v>
      </c>
      <c r="D398" s="59">
        <f>D399+D400+D401+D402</f>
        <v>100000</v>
      </c>
      <c r="E398" s="146">
        <f>E401+E400</f>
        <v>40000</v>
      </c>
      <c r="F398" s="59">
        <f>F399+F400+F401+F402</f>
        <v>209000</v>
      </c>
      <c r="G398" s="59">
        <f>G401</f>
        <v>217987</v>
      </c>
      <c r="H398" s="59"/>
      <c r="I398" s="59"/>
      <c r="J398" s="59"/>
      <c r="K398" s="31"/>
    </row>
    <row r="399" spans="1:11" ht="15">
      <c r="A399" s="25">
        <v>1</v>
      </c>
      <c r="B399" s="29" t="s">
        <v>7</v>
      </c>
      <c r="C399" s="59"/>
      <c r="D399" s="59"/>
      <c r="E399" s="146"/>
      <c r="F399" s="59"/>
      <c r="G399" s="59"/>
      <c r="H399" s="59"/>
      <c r="I399" s="59"/>
      <c r="J399" s="59"/>
      <c r="K399" s="31"/>
    </row>
    <row r="400" spans="1:11" ht="15">
      <c r="A400" s="25">
        <v>2</v>
      </c>
      <c r="B400" s="29" t="s">
        <v>8</v>
      </c>
      <c r="C400" s="59">
        <f>SUM(D400:J400)</f>
        <v>20000</v>
      </c>
      <c r="D400" s="59"/>
      <c r="E400" s="146">
        <v>20000</v>
      </c>
      <c r="F400" s="59"/>
      <c r="G400" s="59"/>
      <c r="H400" s="59"/>
      <c r="I400" s="59"/>
      <c r="J400" s="59"/>
      <c r="K400" s="31"/>
    </row>
    <row r="401" spans="1:11" ht="15">
      <c r="A401" s="25">
        <v>3</v>
      </c>
      <c r="B401" s="29" t="s">
        <v>9</v>
      </c>
      <c r="C401" s="59">
        <f>SUM(D401:J401)</f>
        <v>546987</v>
      </c>
      <c r="D401" s="59">
        <v>100000</v>
      </c>
      <c r="E401" s="146">
        <v>20000</v>
      </c>
      <c r="F401" s="59">
        <v>209000</v>
      </c>
      <c r="G401" s="59">
        <v>217987</v>
      </c>
      <c r="H401" s="59"/>
      <c r="I401" s="59"/>
      <c r="J401" s="59"/>
      <c r="K401" s="31"/>
    </row>
    <row r="402" spans="1:11" ht="15">
      <c r="A402" s="25">
        <v>4</v>
      </c>
      <c r="B402" s="29" t="s">
        <v>10</v>
      </c>
      <c r="C402" s="59"/>
      <c r="D402" s="59"/>
      <c r="E402" s="146"/>
      <c r="F402" s="59"/>
      <c r="G402" s="59"/>
      <c r="H402" s="59"/>
      <c r="I402" s="59"/>
      <c r="J402" s="59"/>
      <c r="K402" s="31"/>
    </row>
    <row r="403" spans="1:11" ht="76.5">
      <c r="A403" s="25"/>
      <c r="B403" s="90" t="s">
        <v>75</v>
      </c>
      <c r="C403" s="59">
        <f>C405+C406+C407</f>
        <v>3030480</v>
      </c>
      <c r="D403" s="59">
        <f aca="true" t="shared" si="60" ref="D403:J403">D405+D406+D407</f>
        <v>202000</v>
      </c>
      <c r="E403" s="146">
        <f>E405+E406</f>
        <v>388000</v>
      </c>
      <c r="F403" s="59">
        <f>F406</f>
        <v>313500</v>
      </c>
      <c r="G403" s="59">
        <f t="shared" si="60"/>
        <v>326980</v>
      </c>
      <c r="H403" s="59">
        <f t="shared" si="60"/>
        <v>575000</v>
      </c>
      <c r="I403" s="59">
        <f t="shared" si="60"/>
        <v>600000</v>
      </c>
      <c r="J403" s="59">
        <f t="shared" si="60"/>
        <v>625000</v>
      </c>
      <c r="K403" s="31"/>
    </row>
    <row r="404" spans="1:11" ht="15">
      <c r="A404" s="25">
        <v>1</v>
      </c>
      <c r="B404" s="29" t="s">
        <v>7</v>
      </c>
      <c r="C404" s="59"/>
      <c r="D404" s="59"/>
      <c r="E404" s="146"/>
      <c r="F404" s="59"/>
      <c r="G404" s="59"/>
      <c r="H404" s="59"/>
      <c r="I404" s="59"/>
      <c r="J404" s="59"/>
      <c r="K404" s="31"/>
    </row>
    <row r="405" spans="1:11" ht="15">
      <c r="A405" s="25">
        <v>2</v>
      </c>
      <c r="B405" s="29" t="s">
        <v>8</v>
      </c>
      <c r="C405" s="59">
        <f>SUM(D405:J405)</f>
        <v>108000</v>
      </c>
      <c r="D405" s="59"/>
      <c r="E405" s="146">
        <v>108000</v>
      </c>
      <c r="F405" s="59"/>
      <c r="G405" s="59"/>
      <c r="H405" s="59"/>
      <c r="I405" s="59"/>
      <c r="J405" s="59"/>
      <c r="K405" s="31"/>
    </row>
    <row r="406" spans="1:11" ht="15">
      <c r="A406" s="25">
        <v>3</v>
      </c>
      <c r="B406" s="29" t="s">
        <v>9</v>
      </c>
      <c r="C406" s="59">
        <f>SUM(D406:J406)</f>
        <v>2922480</v>
      </c>
      <c r="D406" s="59">
        <v>202000</v>
      </c>
      <c r="E406" s="146">
        <v>280000</v>
      </c>
      <c r="F406" s="59">
        <v>313500</v>
      </c>
      <c r="G406" s="59">
        <v>326980</v>
      </c>
      <c r="H406" s="59">
        <v>575000</v>
      </c>
      <c r="I406" s="59">
        <v>600000</v>
      </c>
      <c r="J406" s="59">
        <v>625000</v>
      </c>
      <c r="K406" s="31"/>
    </row>
    <row r="407" spans="1:11" ht="15">
      <c r="A407" s="25">
        <v>4</v>
      </c>
      <c r="B407" s="29" t="s">
        <v>10</v>
      </c>
      <c r="C407" s="59"/>
      <c r="D407" s="59"/>
      <c r="E407" s="146"/>
      <c r="F407" s="59"/>
      <c r="G407" s="59"/>
      <c r="H407" s="59"/>
      <c r="I407" s="59"/>
      <c r="J407" s="59"/>
      <c r="K407" s="31"/>
    </row>
    <row r="408" spans="1:11" ht="108" customHeight="1">
      <c r="A408" s="1"/>
      <c r="B408" s="2"/>
      <c r="C408" s="3"/>
      <c r="D408" s="4"/>
      <c r="E408" s="138"/>
      <c r="F408" s="4"/>
      <c r="G408" s="3"/>
      <c r="H408" s="3"/>
      <c r="I408" s="3"/>
      <c r="J408" s="108" t="s">
        <v>39</v>
      </c>
      <c r="K408" s="108"/>
    </row>
    <row r="409" spans="1:11" ht="36" customHeight="1">
      <c r="A409" s="109" t="s">
        <v>40</v>
      </c>
      <c r="B409" s="110"/>
      <c r="C409" s="110"/>
      <c r="D409" s="110"/>
      <c r="E409" s="110"/>
      <c r="F409" s="110"/>
      <c r="G409" s="110"/>
      <c r="H409" s="110"/>
      <c r="I409" s="110"/>
      <c r="J409" s="110"/>
      <c r="K409" s="110"/>
    </row>
    <row r="410" spans="1:11" ht="15">
      <c r="A410" s="1"/>
      <c r="B410" s="2"/>
      <c r="C410" s="3"/>
      <c r="D410" s="3"/>
      <c r="E410" s="137"/>
      <c r="F410" s="3"/>
      <c r="G410" s="3"/>
      <c r="H410" s="3"/>
      <c r="I410" s="3"/>
      <c r="J410" s="3"/>
      <c r="K410" s="5"/>
    </row>
    <row r="411" spans="1:11" ht="15">
      <c r="A411" s="1"/>
      <c r="B411" s="2"/>
      <c r="C411" s="3"/>
      <c r="D411" s="3"/>
      <c r="E411" s="137"/>
      <c r="F411" s="3"/>
      <c r="G411" s="3"/>
      <c r="H411" s="3"/>
      <c r="I411" s="3"/>
      <c r="J411" s="3"/>
      <c r="K411" s="5"/>
    </row>
    <row r="412" spans="1:11" ht="29.25" customHeight="1">
      <c r="A412" s="116" t="s">
        <v>1</v>
      </c>
      <c r="B412" s="113" t="s">
        <v>2</v>
      </c>
      <c r="C412" s="114" t="s">
        <v>95</v>
      </c>
      <c r="D412" s="115"/>
      <c r="E412" s="115"/>
      <c r="F412" s="115"/>
      <c r="G412" s="115"/>
      <c r="H412" s="115"/>
      <c r="I412" s="115"/>
      <c r="J412" s="115"/>
      <c r="K412" s="113" t="s">
        <v>3</v>
      </c>
    </row>
    <row r="413" spans="1:11" ht="82.5" customHeight="1">
      <c r="A413" s="117"/>
      <c r="B413" s="113"/>
      <c r="C413" s="21" t="s">
        <v>4</v>
      </c>
      <c r="D413" s="22">
        <v>2014</v>
      </c>
      <c r="E413" s="144">
        <v>2015</v>
      </c>
      <c r="F413" s="22">
        <v>2016</v>
      </c>
      <c r="G413" s="22">
        <v>2017</v>
      </c>
      <c r="H413" s="22">
        <v>2018</v>
      </c>
      <c r="I413" s="22">
        <v>2019</v>
      </c>
      <c r="J413" s="22">
        <v>2020</v>
      </c>
      <c r="K413" s="113"/>
    </row>
    <row r="414" spans="1:11" ht="15">
      <c r="A414" s="23">
        <v>1</v>
      </c>
      <c r="B414" s="24" t="s">
        <v>5</v>
      </c>
      <c r="C414" s="21">
        <v>3</v>
      </c>
      <c r="D414" s="22">
        <v>4</v>
      </c>
      <c r="E414" s="144">
        <v>5</v>
      </c>
      <c r="F414" s="22">
        <v>6</v>
      </c>
      <c r="G414" s="22">
        <v>7</v>
      </c>
      <c r="H414" s="22">
        <v>8</v>
      </c>
      <c r="I414" s="22">
        <v>9</v>
      </c>
      <c r="J414" s="22">
        <v>10</v>
      </c>
      <c r="K414" s="22">
        <v>11</v>
      </c>
    </row>
    <row r="415" spans="1:11" ht="57.75">
      <c r="A415" s="25"/>
      <c r="B415" s="26" t="s">
        <v>12</v>
      </c>
      <c r="C415" s="62">
        <f aca="true" t="shared" si="61" ref="C415:J415">C416+C417+C418+C419</f>
        <v>3634279</v>
      </c>
      <c r="D415" s="62">
        <f t="shared" si="61"/>
        <v>359600</v>
      </c>
      <c r="E415" s="145">
        <f t="shared" si="61"/>
        <v>384200</v>
      </c>
      <c r="F415" s="62">
        <f t="shared" si="61"/>
        <v>313500</v>
      </c>
      <c r="G415" s="62">
        <f t="shared" si="61"/>
        <v>326979</v>
      </c>
      <c r="H415" s="62">
        <f t="shared" si="61"/>
        <v>675000</v>
      </c>
      <c r="I415" s="62">
        <f t="shared" si="61"/>
        <v>750000</v>
      </c>
      <c r="J415" s="62">
        <f t="shared" si="61"/>
        <v>825000</v>
      </c>
      <c r="K415" s="28"/>
    </row>
    <row r="416" spans="1:11" ht="15">
      <c r="A416" s="25">
        <f>A415+1</f>
        <v>1</v>
      </c>
      <c r="B416" s="29" t="s">
        <v>7</v>
      </c>
      <c r="C416" s="59"/>
      <c r="D416" s="59"/>
      <c r="E416" s="146"/>
      <c r="F416" s="59"/>
      <c r="G416" s="59"/>
      <c r="H416" s="59"/>
      <c r="I416" s="59"/>
      <c r="J416" s="59"/>
      <c r="K416" s="31"/>
    </row>
    <row r="417" spans="1:11" ht="15">
      <c r="A417" s="25">
        <f>A416+1</f>
        <v>2</v>
      </c>
      <c r="B417" s="29" t="s">
        <v>8</v>
      </c>
      <c r="C417" s="66">
        <f>C425</f>
        <v>923800</v>
      </c>
      <c r="D417" s="66">
        <f aca="true" t="shared" si="62" ref="D417:J418">D425</f>
        <v>89600</v>
      </c>
      <c r="E417" s="151">
        <f>E425</f>
        <v>84200</v>
      </c>
      <c r="F417" s="66"/>
      <c r="G417" s="66">
        <f t="shared" si="62"/>
        <v>0</v>
      </c>
      <c r="H417" s="66">
        <f t="shared" si="62"/>
        <v>225000</v>
      </c>
      <c r="I417" s="66">
        <f t="shared" si="62"/>
        <v>250000</v>
      </c>
      <c r="J417" s="66">
        <f t="shared" si="62"/>
        <v>275000</v>
      </c>
      <c r="K417" s="31"/>
    </row>
    <row r="418" spans="1:11" ht="15">
      <c r="A418" s="25">
        <f>A417+1</f>
        <v>3</v>
      </c>
      <c r="B418" s="29" t="s">
        <v>9</v>
      </c>
      <c r="C418" s="66">
        <f>C426</f>
        <v>2710479</v>
      </c>
      <c r="D418" s="66">
        <f t="shared" si="62"/>
        <v>270000</v>
      </c>
      <c r="E418" s="151">
        <f t="shared" si="62"/>
        <v>300000</v>
      </c>
      <c r="F418" s="66">
        <f t="shared" si="62"/>
        <v>313500</v>
      </c>
      <c r="G418" s="66">
        <f t="shared" si="62"/>
        <v>326979</v>
      </c>
      <c r="H418" s="66">
        <f t="shared" si="62"/>
        <v>450000</v>
      </c>
      <c r="I418" s="66">
        <f t="shared" si="62"/>
        <v>500000</v>
      </c>
      <c r="J418" s="66">
        <f t="shared" si="62"/>
        <v>550000</v>
      </c>
      <c r="K418" s="31"/>
    </row>
    <row r="419" spans="1:11" ht="15">
      <c r="A419" s="25">
        <f>A418+1</f>
        <v>4</v>
      </c>
      <c r="B419" s="29" t="s">
        <v>10</v>
      </c>
      <c r="C419" s="59"/>
      <c r="D419" s="59"/>
      <c r="E419" s="146"/>
      <c r="F419" s="59"/>
      <c r="G419" s="59"/>
      <c r="H419" s="59"/>
      <c r="I419" s="59"/>
      <c r="J419" s="59"/>
      <c r="K419" s="31"/>
    </row>
    <row r="420" spans="1:11" ht="15">
      <c r="A420" s="25"/>
      <c r="B420" s="32"/>
      <c r="C420" s="59"/>
      <c r="D420" s="59"/>
      <c r="E420" s="146"/>
      <c r="F420" s="59"/>
      <c r="G420" s="59"/>
      <c r="H420" s="59"/>
      <c r="I420" s="59"/>
      <c r="J420" s="59"/>
      <c r="K420" s="31"/>
    </row>
    <row r="421" spans="1:11" ht="18.75">
      <c r="A421" s="25"/>
      <c r="B421" s="104"/>
      <c r="C421" s="105"/>
      <c r="D421" s="105"/>
      <c r="E421" s="105"/>
      <c r="F421" s="105"/>
      <c r="G421" s="105"/>
      <c r="H421" s="105"/>
      <c r="I421" s="105"/>
      <c r="J421" s="105"/>
      <c r="K421" s="106"/>
    </row>
    <row r="422" spans="1:11" ht="15">
      <c r="A422" s="25"/>
      <c r="B422" s="107" t="s">
        <v>13</v>
      </c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1:11" ht="29.25">
      <c r="A423" s="25"/>
      <c r="B423" s="26" t="s">
        <v>14</v>
      </c>
      <c r="C423" s="64">
        <f aca="true" t="shared" si="63" ref="C423:J423">C424+C425+C426+C427</f>
        <v>3634279</v>
      </c>
      <c r="D423" s="64">
        <f t="shared" si="63"/>
        <v>359600</v>
      </c>
      <c r="E423" s="149">
        <f>E424+E425+E426+E427</f>
        <v>384200</v>
      </c>
      <c r="F423" s="64">
        <f t="shared" si="63"/>
        <v>313500</v>
      </c>
      <c r="G423" s="64">
        <f t="shared" si="63"/>
        <v>326979</v>
      </c>
      <c r="H423" s="64">
        <f t="shared" si="63"/>
        <v>675000</v>
      </c>
      <c r="I423" s="64">
        <f t="shared" si="63"/>
        <v>750000</v>
      </c>
      <c r="J423" s="64">
        <f t="shared" si="63"/>
        <v>825000</v>
      </c>
      <c r="K423" s="42"/>
    </row>
    <row r="424" spans="1:11" ht="15">
      <c r="A424" s="25">
        <f>A423+1</f>
        <v>1</v>
      </c>
      <c r="B424" s="29" t="s">
        <v>7</v>
      </c>
      <c r="C424" s="59"/>
      <c r="D424" s="59"/>
      <c r="E424" s="146"/>
      <c r="F424" s="59"/>
      <c r="G424" s="59"/>
      <c r="H424" s="59"/>
      <c r="I424" s="59"/>
      <c r="J424" s="59"/>
      <c r="K424" s="31"/>
    </row>
    <row r="425" spans="1:11" ht="15">
      <c r="A425" s="25">
        <f>A424+1</f>
        <v>2</v>
      </c>
      <c r="B425" s="29" t="s">
        <v>8</v>
      </c>
      <c r="C425" s="66">
        <f>C430+C435+C440</f>
        <v>923800</v>
      </c>
      <c r="D425" s="66">
        <f>D430+D435+D440</f>
        <v>89600</v>
      </c>
      <c r="E425" s="151">
        <f>E430+E435+E440</f>
        <v>84200</v>
      </c>
      <c r="F425" s="66"/>
      <c r="G425" s="66">
        <f>G430+G435+G440</f>
        <v>0</v>
      </c>
      <c r="H425" s="66">
        <f>H430+H435+H440</f>
        <v>225000</v>
      </c>
      <c r="I425" s="66">
        <f>I430+I435+I440</f>
        <v>250000</v>
      </c>
      <c r="J425" s="66">
        <f>J430+J435+J440</f>
        <v>275000</v>
      </c>
      <c r="K425" s="31"/>
    </row>
    <row r="426" spans="1:11" ht="15">
      <c r="A426" s="25">
        <f>A425+1</f>
        <v>3</v>
      </c>
      <c r="B426" s="29" t="s">
        <v>9</v>
      </c>
      <c r="C426" s="66">
        <f>C431+C436+C441</f>
        <v>2710479</v>
      </c>
      <c r="D426" s="66">
        <f>D431+D436</f>
        <v>270000</v>
      </c>
      <c r="E426" s="151">
        <f>E431+E436+E441</f>
        <v>300000</v>
      </c>
      <c r="F426" s="66">
        <f>F431+F436+F441</f>
        <v>313500</v>
      </c>
      <c r="G426" s="66">
        <f>G431+G436+G441</f>
        <v>326979</v>
      </c>
      <c r="H426" s="66">
        <f>H431+H436</f>
        <v>450000</v>
      </c>
      <c r="I426" s="66">
        <f>I431+I436</f>
        <v>500000</v>
      </c>
      <c r="J426" s="66">
        <f>J431+J436</f>
        <v>550000</v>
      </c>
      <c r="K426" s="31"/>
    </row>
    <row r="427" spans="1:11" ht="15">
      <c r="A427" s="25">
        <f>A426+1</f>
        <v>4</v>
      </c>
      <c r="B427" s="29" t="s">
        <v>10</v>
      </c>
      <c r="C427" s="59"/>
      <c r="D427" s="59"/>
      <c r="E427" s="146"/>
      <c r="F427" s="59"/>
      <c r="G427" s="59"/>
      <c r="H427" s="59"/>
      <c r="I427" s="59"/>
      <c r="J427" s="59"/>
      <c r="K427" s="31"/>
    </row>
    <row r="428" spans="1:11" ht="123" customHeight="1">
      <c r="A428" s="25"/>
      <c r="B428" s="90" t="s">
        <v>107</v>
      </c>
      <c r="C428" s="66">
        <f>SUM(C430:C432)</f>
        <v>2346543</v>
      </c>
      <c r="D428" s="66">
        <f aca="true" t="shared" si="64" ref="D428:J428">SUM(D430:D432)</f>
        <v>220000</v>
      </c>
      <c r="E428" s="151">
        <f>SUM(E430:E432)</f>
        <v>257200</v>
      </c>
      <c r="F428" s="66">
        <f t="shared" si="64"/>
        <v>180785</v>
      </c>
      <c r="G428" s="66">
        <f t="shared" si="64"/>
        <v>188558</v>
      </c>
      <c r="H428" s="66">
        <f t="shared" si="64"/>
        <v>450000</v>
      </c>
      <c r="I428" s="66">
        <f t="shared" si="64"/>
        <v>500000</v>
      </c>
      <c r="J428" s="66">
        <f t="shared" si="64"/>
        <v>550000</v>
      </c>
      <c r="K428" s="37" t="s">
        <v>41</v>
      </c>
    </row>
    <row r="429" spans="1:11" ht="15">
      <c r="A429" s="25">
        <v>1</v>
      </c>
      <c r="B429" s="29" t="s">
        <v>7</v>
      </c>
      <c r="C429" s="59"/>
      <c r="D429" s="59"/>
      <c r="E429" s="146"/>
      <c r="F429" s="59"/>
      <c r="G429" s="59"/>
      <c r="H429" s="59"/>
      <c r="I429" s="59"/>
      <c r="J429" s="59"/>
      <c r="K429" s="31"/>
    </row>
    <row r="430" spans="1:11" ht="15">
      <c r="A430" s="25">
        <v>2</v>
      </c>
      <c r="B430" s="29" t="s">
        <v>8</v>
      </c>
      <c r="C430" s="59">
        <f>E430</f>
        <v>84200</v>
      </c>
      <c r="D430" s="59"/>
      <c r="E430" s="146">
        <v>84200</v>
      </c>
      <c r="F430" s="59"/>
      <c r="G430" s="59"/>
      <c r="H430" s="59"/>
      <c r="I430" s="59"/>
      <c r="J430" s="59"/>
      <c r="K430" s="38"/>
    </row>
    <row r="431" spans="1:11" ht="15">
      <c r="A431" s="25">
        <v>3</v>
      </c>
      <c r="B431" s="29" t="s">
        <v>9</v>
      </c>
      <c r="C431" s="59">
        <f>SUM(D431:J431)</f>
        <v>2262343</v>
      </c>
      <c r="D431" s="59">
        <v>220000</v>
      </c>
      <c r="E431" s="146">
        <v>173000</v>
      </c>
      <c r="F431" s="59">
        <v>180785</v>
      </c>
      <c r="G431" s="59">
        <v>188558</v>
      </c>
      <c r="H431" s="59">
        <v>450000</v>
      </c>
      <c r="I431" s="59">
        <v>500000</v>
      </c>
      <c r="J431" s="59">
        <v>550000</v>
      </c>
      <c r="K431" s="31"/>
    </row>
    <row r="432" spans="1:11" ht="15">
      <c r="A432" s="25">
        <v>4</v>
      </c>
      <c r="B432" s="29" t="s">
        <v>10</v>
      </c>
      <c r="C432" s="59"/>
      <c r="D432" s="59"/>
      <c r="E432" s="146"/>
      <c r="F432" s="59"/>
      <c r="G432" s="59"/>
      <c r="H432" s="59"/>
      <c r="I432" s="59"/>
      <c r="J432" s="59"/>
      <c r="K432" s="31"/>
    </row>
    <row r="433" spans="1:11" ht="71.25" customHeight="1">
      <c r="A433" s="25"/>
      <c r="B433" s="90" t="s">
        <v>68</v>
      </c>
      <c r="C433" s="59">
        <f>C434+C435+C436+C437</f>
        <v>448136</v>
      </c>
      <c r="D433" s="59">
        <f>D434+D435+D436+D437</f>
        <v>50000</v>
      </c>
      <c r="E433" s="146">
        <f>E436+E435</f>
        <v>127000</v>
      </c>
      <c r="F433" s="59">
        <f>F436</f>
        <v>132715</v>
      </c>
      <c r="G433" s="59">
        <f>G436</f>
        <v>138421</v>
      </c>
      <c r="H433" s="59"/>
      <c r="I433" s="59"/>
      <c r="J433" s="59"/>
      <c r="K433" s="31"/>
    </row>
    <row r="434" spans="1:11" ht="15">
      <c r="A434" s="25">
        <v>1</v>
      </c>
      <c r="B434" s="29" t="s">
        <v>7</v>
      </c>
      <c r="C434" s="59"/>
      <c r="D434" s="59"/>
      <c r="E434" s="146"/>
      <c r="F434" s="59"/>
      <c r="G434" s="59"/>
      <c r="H434" s="59"/>
      <c r="I434" s="59"/>
      <c r="J434" s="59"/>
      <c r="K434" s="31"/>
    </row>
    <row r="435" spans="1:11" ht="15">
      <c r="A435" s="25">
        <v>2</v>
      </c>
      <c r="B435" s="29" t="s">
        <v>8</v>
      </c>
      <c r="C435" s="59">
        <f>SUM(D435:J435)</f>
        <v>0</v>
      </c>
      <c r="D435" s="59"/>
      <c r="E435" s="146">
        <v>0</v>
      </c>
      <c r="F435" s="59"/>
      <c r="G435" s="59"/>
      <c r="H435" s="59"/>
      <c r="I435" s="59"/>
      <c r="J435" s="59"/>
      <c r="K435" s="31"/>
    </row>
    <row r="436" spans="1:11" ht="15">
      <c r="A436" s="25">
        <v>3</v>
      </c>
      <c r="B436" s="29" t="s">
        <v>9</v>
      </c>
      <c r="C436" s="59">
        <f>SUM(D436:J436)</f>
        <v>448136</v>
      </c>
      <c r="D436" s="59">
        <v>50000</v>
      </c>
      <c r="E436" s="154">
        <v>127000</v>
      </c>
      <c r="F436" s="86">
        <v>132715</v>
      </c>
      <c r="G436" s="86">
        <v>138421</v>
      </c>
      <c r="H436" s="67"/>
      <c r="I436" s="67"/>
      <c r="J436" s="67"/>
      <c r="K436" s="53"/>
    </row>
    <row r="437" spans="1:11" ht="15">
      <c r="A437" s="25">
        <v>4</v>
      </c>
      <c r="B437" s="29" t="s">
        <v>10</v>
      </c>
      <c r="C437" s="59"/>
      <c r="D437" s="67"/>
      <c r="E437" s="152"/>
      <c r="F437" s="96"/>
      <c r="G437" s="96"/>
      <c r="H437" s="67"/>
      <c r="I437" s="67"/>
      <c r="J437" s="67"/>
      <c r="K437" s="53"/>
    </row>
    <row r="438" spans="1:11" ht="55.5" customHeight="1">
      <c r="A438" s="54"/>
      <c r="B438" s="90" t="s">
        <v>76</v>
      </c>
      <c r="C438" s="59">
        <f>C439+C440+C441+C442</f>
        <v>839600</v>
      </c>
      <c r="D438" s="59">
        <f aca="true" t="shared" si="65" ref="D438:J438">D439+D440+D441+D442</f>
        <v>89600</v>
      </c>
      <c r="E438" s="146"/>
      <c r="F438" s="59"/>
      <c r="G438" s="59"/>
      <c r="H438" s="59">
        <f t="shared" si="65"/>
        <v>225000</v>
      </c>
      <c r="I438" s="59">
        <f t="shared" si="65"/>
        <v>250000</v>
      </c>
      <c r="J438" s="59">
        <f t="shared" si="65"/>
        <v>275000</v>
      </c>
      <c r="K438" s="53"/>
    </row>
    <row r="439" spans="1:11" ht="15">
      <c r="A439" s="25">
        <v>1</v>
      </c>
      <c r="B439" s="29" t="s">
        <v>7</v>
      </c>
      <c r="C439" s="59"/>
      <c r="D439" s="67"/>
      <c r="E439" s="152"/>
      <c r="F439" s="96"/>
      <c r="G439" s="96"/>
      <c r="H439" s="67"/>
      <c r="I439" s="67"/>
      <c r="J439" s="67"/>
      <c r="K439" s="53"/>
    </row>
    <row r="440" spans="1:11" ht="15">
      <c r="A440" s="25">
        <v>2</v>
      </c>
      <c r="B440" s="29" t="s">
        <v>8</v>
      </c>
      <c r="C440" s="59">
        <f>SUM(D440:J440)</f>
        <v>839600</v>
      </c>
      <c r="D440" s="86">
        <v>89600</v>
      </c>
      <c r="E440" s="146"/>
      <c r="F440" s="59"/>
      <c r="G440" s="59"/>
      <c r="H440" s="59">
        <v>225000</v>
      </c>
      <c r="I440" s="59">
        <v>250000</v>
      </c>
      <c r="J440" s="59">
        <v>275000</v>
      </c>
      <c r="K440" s="53"/>
    </row>
    <row r="441" spans="1:11" ht="15">
      <c r="A441" s="25">
        <v>3</v>
      </c>
      <c r="B441" s="29" t="s">
        <v>9</v>
      </c>
      <c r="C441" s="59"/>
      <c r="D441" s="67"/>
      <c r="E441" s="152"/>
      <c r="F441" s="96"/>
      <c r="G441" s="96"/>
      <c r="H441" s="67"/>
      <c r="I441" s="67"/>
      <c r="J441" s="67"/>
      <c r="K441" s="53"/>
    </row>
    <row r="442" spans="1:11" ht="15">
      <c r="A442" s="25">
        <v>4</v>
      </c>
      <c r="B442" s="29" t="s">
        <v>10</v>
      </c>
      <c r="C442" s="59"/>
      <c r="D442" s="67"/>
      <c r="E442" s="152"/>
      <c r="F442" s="96"/>
      <c r="G442" s="96"/>
      <c r="H442" s="67"/>
      <c r="I442" s="67"/>
      <c r="J442" s="67"/>
      <c r="K442" s="53"/>
    </row>
    <row r="443" spans="1:11" ht="102" customHeight="1">
      <c r="A443" s="1"/>
      <c r="B443" s="2"/>
      <c r="C443" s="3"/>
      <c r="D443" s="4"/>
      <c r="E443" s="138"/>
      <c r="F443" s="4"/>
      <c r="G443" s="3"/>
      <c r="H443" s="3"/>
      <c r="I443" s="3"/>
      <c r="J443" s="108" t="s">
        <v>42</v>
      </c>
      <c r="K443" s="108"/>
    </row>
    <row r="444" spans="1:11" ht="30" customHeight="1">
      <c r="A444" s="109" t="s">
        <v>43</v>
      </c>
      <c r="B444" s="110"/>
      <c r="C444" s="110"/>
      <c r="D444" s="110"/>
      <c r="E444" s="110"/>
      <c r="F444" s="110"/>
      <c r="G444" s="110"/>
      <c r="H444" s="110"/>
      <c r="I444" s="110"/>
      <c r="J444" s="110"/>
      <c r="K444" s="110"/>
    </row>
    <row r="445" spans="1:11" ht="15">
      <c r="A445" s="1"/>
      <c r="B445" s="2"/>
      <c r="C445" s="3"/>
      <c r="D445" s="3"/>
      <c r="E445" s="137"/>
      <c r="F445" s="3"/>
      <c r="G445" s="3"/>
      <c r="H445" s="3"/>
      <c r="I445" s="3"/>
      <c r="J445" s="3"/>
      <c r="K445" s="5"/>
    </row>
    <row r="446" spans="1:11" ht="15">
      <c r="A446" s="1"/>
      <c r="B446" s="2"/>
      <c r="C446" s="3"/>
      <c r="D446" s="3"/>
      <c r="E446" s="137"/>
      <c r="F446" s="3"/>
      <c r="G446" s="3"/>
      <c r="H446" s="3"/>
      <c r="I446" s="3"/>
      <c r="J446" s="3"/>
      <c r="K446" s="5"/>
    </row>
    <row r="447" spans="1:11" ht="33" customHeight="1">
      <c r="A447" s="116" t="s">
        <v>1</v>
      </c>
      <c r="B447" s="113" t="s">
        <v>2</v>
      </c>
      <c r="C447" s="114" t="s">
        <v>95</v>
      </c>
      <c r="D447" s="115"/>
      <c r="E447" s="115"/>
      <c r="F447" s="115"/>
      <c r="G447" s="115"/>
      <c r="H447" s="115"/>
      <c r="I447" s="115"/>
      <c r="J447" s="115"/>
      <c r="K447" s="113" t="s">
        <v>3</v>
      </c>
    </row>
    <row r="448" spans="1:11" ht="73.5" customHeight="1">
      <c r="A448" s="117"/>
      <c r="B448" s="113"/>
      <c r="C448" s="21" t="s">
        <v>4</v>
      </c>
      <c r="D448" s="22">
        <v>2014</v>
      </c>
      <c r="E448" s="144">
        <v>2015</v>
      </c>
      <c r="F448" s="22">
        <v>2016</v>
      </c>
      <c r="G448" s="22">
        <v>2017</v>
      </c>
      <c r="H448" s="22">
        <v>2018</v>
      </c>
      <c r="I448" s="22">
        <v>2019</v>
      </c>
      <c r="J448" s="22">
        <v>2020</v>
      </c>
      <c r="K448" s="113"/>
    </row>
    <row r="449" spans="1:11" ht="15">
      <c r="A449" s="23">
        <v>1</v>
      </c>
      <c r="B449" s="24" t="s">
        <v>5</v>
      </c>
      <c r="C449" s="21">
        <v>3</v>
      </c>
      <c r="D449" s="22">
        <v>4</v>
      </c>
      <c r="E449" s="144">
        <v>5</v>
      </c>
      <c r="F449" s="22">
        <v>6</v>
      </c>
      <c r="G449" s="22">
        <v>7</v>
      </c>
      <c r="H449" s="22">
        <v>8</v>
      </c>
      <c r="I449" s="22">
        <v>9</v>
      </c>
      <c r="J449" s="22">
        <v>10</v>
      </c>
      <c r="K449" s="22">
        <v>11</v>
      </c>
    </row>
    <row r="450" spans="1:11" ht="57.75">
      <c r="A450" s="25"/>
      <c r="B450" s="26" t="s">
        <v>12</v>
      </c>
      <c r="C450" s="62">
        <f aca="true" t="shared" si="66" ref="C450:J450">C451+C452+C453+C454</f>
        <v>2807400</v>
      </c>
      <c r="D450" s="62">
        <f t="shared" si="66"/>
        <v>276200</v>
      </c>
      <c r="E450" s="145">
        <f t="shared" si="66"/>
        <v>470000</v>
      </c>
      <c r="F450" s="62">
        <f t="shared" si="66"/>
        <v>491000</v>
      </c>
      <c r="G450" s="62">
        <f t="shared" si="66"/>
        <v>512000</v>
      </c>
      <c r="H450" s="62">
        <f t="shared" si="66"/>
        <v>335700</v>
      </c>
      <c r="I450" s="62">
        <f t="shared" si="66"/>
        <v>352500</v>
      </c>
      <c r="J450" s="62">
        <f t="shared" si="66"/>
        <v>370000</v>
      </c>
      <c r="K450" s="28"/>
    </row>
    <row r="451" spans="1:11" ht="15">
      <c r="A451" s="25">
        <f>A450+1</f>
        <v>1</v>
      </c>
      <c r="B451" s="29" t="s">
        <v>7</v>
      </c>
      <c r="C451" s="59"/>
      <c r="D451" s="59"/>
      <c r="E451" s="146"/>
      <c r="F451" s="59"/>
      <c r="G451" s="59"/>
      <c r="H451" s="59"/>
      <c r="I451" s="59"/>
      <c r="J451" s="59"/>
      <c r="K451" s="31"/>
    </row>
    <row r="452" spans="1:11" ht="15">
      <c r="A452" s="25">
        <f>A451+1</f>
        <v>2</v>
      </c>
      <c r="B452" s="29" t="s">
        <v>8</v>
      </c>
      <c r="C452" s="59"/>
      <c r="D452" s="59"/>
      <c r="E452" s="146"/>
      <c r="F452" s="59"/>
      <c r="G452" s="59"/>
      <c r="H452" s="59"/>
      <c r="I452" s="59"/>
      <c r="J452" s="59"/>
      <c r="K452" s="31"/>
    </row>
    <row r="453" spans="1:11" ht="15">
      <c r="A453" s="25">
        <f>A452+1</f>
        <v>3</v>
      </c>
      <c r="B453" s="29" t="s">
        <v>9</v>
      </c>
      <c r="C453" s="66">
        <f>C461</f>
        <v>2807400</v>
      </c>
      <c r="D453" s="66">
        <f aca="true" t="shared" si="67" ref="D453:J454">D461</f>
        <v>276200</v>
      </c>
      <c r="E453" s="151">
        <f t="shared" si="67"/>
        <v>470000</v>
      </c>
      <c r="F453" s="66">
        <f t="shared" si="67"/>
        <v>491000</v>
      </c>
      <c r="G453" s="66">
        <f t="shared" si="67"/>
        <v>512000</v>
      </c>
      <c r="H453" s="66">
        <f t="shared" si="67"/>
        <v>335700</v>
      </c>
      <c r="I453" s="66">
        <f t="shared" si="67"/>
        <v>352500</v>
      </c>
      <c r="J453" s="66">
        <f t="shared" si="67"/>
        <v>370000</v>
      </c>
      <c r="K453" s="31"/>
    </row>
    <row r="454" spans="1:11" ht="15">
      <c r="A454" s="25">
        <f>A453+1</f>
        <v>4</v>
      </c>
      <c r="B454" s="29" t="s">
        <v>10</v>
      </c>
      <c r="C454" s="30">
        <f>C462</f>
        <v>0</v>
      </c>
      <c r="D454" s="30">
        <f t="shared" si="67"/>
        <v>0</v>
      </c>
      <c r="E454" s="148">
        <f t="shared" si="67"/>
        <v>0</v>
      </c>
      <c r="F454" s="30">
        <f t="shared" si="67"/>
        <v>0</v>
      </c>
      <c r="G454" s="30">
        <f t="shared" si="67"/>
        <v>0</v>
      </c>
      <c r="H454" s="30">
        <f t="shared" si="67"/>
        <v>0</v>
      </c>
      <c r="I454" s="30">
        <f t="shared" si="67"/>
        <v>0</v>
      </c>
      <c r="J454" s="30">
        <f t="shared" si="67"/>
        <v>0</v>
      </c>
      <c r="K454" s="31"/>
    </row>
    <row r="455" spans="1:11" ht="15">
      <c r="A455" s="25"/>
      <c r="B455" s="32"/>
      <c r="C455" s="30"/>
      <c r="D455" s="30"/>
      <c r="E455" s="148"/>
      <c r="F455" s="30"/>
      <c r="G455" s="30"/>
      <c r="H455" s="30"/>
      <c r="I455" s="30"/>
      <c r="J455" s="30"/>
      <c r="K455" s="31"/>
    </row>
    <row r="456" spans="1:11" ht="18.75">
      <c r="A456" s="25"/>
      <c r="B456" s="104"/>
      <c r="C456" s="105"/>
      <c r="D456" s="105"/>
      <c r="E456" s="105"/>
      <c r="F456" s="105"/>
      <c r="G456" s="105"/>
      <c r="H456" s="105"/>
      <c r="I456" s="105"/>
      <c r="J456" s="105"/>
      <c r="K456" s="106"/>
    </row>
    <row r="457" spans="1:11" ht="15">
      <c r="A457" s="25"/>
      <c r="B457" s="107" t="s">
        <v>22</v>
      </c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1:11" ht="29.25">
      <c r="A458" s="25"/>
      <c r="B458" s="26" t="s">
        <v>14</v>
      </c>
      <c r="C458" s="87">
        <f aca="true" t="shared" si="68" ref="C458:J458">C459+C460+C461+C462</f>
        <v>2807400</v>
      </c>
      <c r="D458" s="87">
        <f t="shared" si="68"/>
        <v>276200</v>
      </c>
      <c r="E458" s="166">
        <f t="shared" si="68"/>
        <v>470000</v>
      </c>
      <c r="F458" s="87">
        <f t="shared" si="68"/>
        <v>491000</v>
      </c>
      <c r="G458" s="87">
        <f t="shared" si="68"/>
        <v>512000</v>
      </c>
      <c r="H458" s="87">
        <f t="shared" si="68"/>
        <v>335700</v>
      </c>
      <c r="I458" s="87">
        <f t="shared" si="68"/>
        <v>352500</v>
      </c>
      <c r="J458" s="87">
        <f t="shared" si="68"/>
        <v>370000</v>
      </c>
      <c r="K458" s="42"/>
    </row>
    <row r="459" spans="1:11" ht="15">
      <c r="A459" s="25">
        <f>A458+1</f>
        <v>1</v>
      </c>
      <c r="B459" s="29" t="s">
        <v>7</v>
      </c>
      <c r="C459" s="88"/>
      <c r="D459" s="88"/>
      <c r="E459" s="167"/>
      <c r="F459" s="88"/>
      <c r="G459" s="88"/>
      <c r="H459" s="88"/>
      <c r="I459" s="88"/>
      <c r="J459" s="88"/>
      <c r="K459" s="31"/>
    </row>
    <row r="460" spans="1:11" ht="15">
      <c r="A460" s="25">
        <f>A459+1</f>
        <v>2</v>
      </c>
      <c r="B460" s="29" t="s">
        <v>8</v>
      </c>
      <c r="C460" s="88"/>
      <c r="D460" s="88"/>
      <c r="E460" s="167"/>
      <c r="F460" s="88"/>
      <c r="G460" s="88"/>
      <c r="H460" s="88"/>
      <c r="I460" s="88"/>
      <c r="J460" s="88"/>
      <c r="K460" s="31"/>
    </row>
    <row r="461" spans="1:11" ht="15">
      <c r="A461" s="25">
        <f>A460+1</f>
        <v>3</v>
      </c>
      <c r="B461" s="29" t="s">
        <v>9</v>
      </c>
      <c r="C461" s="94">
        <f>SUM(D461:J461)</f>
        <v>2807400</v>
      </c>
      <c r="D461" s="94">
        <f>D466</f>
        <v>276200</v>
      </c>
      <c r="E461" s="168">
        <f aca="true" t="shared" si="69" ref="E461:J461">E466</f>
        <v>470000</v>
      </c>
      <c r="F461" s="94">
        <f t="shared" si="69"/>
        <v>491000</v>
      </c>
      <c r="G461" s="94">
        <f t="shared" si="69"/>
        <v>512000</v>
      </c>
      <c r="H461" s="94">
        <f t="shared" si="69"/>
        <v>335700</v>
      </c>
      <c r="I461" s="94">
        <f t="shared" si="69"/>
        <v>352500</v>
      </c>
      <c r="J461" s="94">
        <f t="shared" si="69"/>
        <v>370000</v>
      </c>
      <c r="K461" s="31"/>
    </row>
    <row r="462" spans="1:11" ht="15">
      <c r="A462" s="25">
        <f>A461+1</f>
        <v>4</v>
      </c>
      <c r="B462" s="29" t="s">
        <v>10</v>
      </c>
      <c r="C462" s="88"/>
      <c r="D462" s="88"/>
      <c r="E462" s="167"/>
      <c r="F462" s="88"/>
      <c r="G462" s="88"/>
      <c r="H462" s="88"/>
      <c r="I462" s="88"/>
      <c r="J462" s="88"/>
      <c r="K462" s="31"/>
    </row>
    <row r="463" spans="1:11" ht="78.75">
      <c r="A463" s="25"/>
      <c r="B463" s="47" t="s">
        <v>79</v>
      </c>
      <c r="C463" s="89">
        <f>SUM(C465:C467)</f>
        <v>2807400</v>
      </c>
      <c r="D463" s="89">
        <f aca="true" t="shared" si="70" ref="D463:J463">SUM(D465:D467)</f>
        <v>276200</v>
      </c>
      <c r="E463" s="169">
        <f t="shared" si="70"/>
        <v>470000</v>
      </c>
      <c r="F463" s="89">
        <f t="shared" si="70"/>
        <v>491000</v>
      </c>
      <c r="G463" s="89">
        <f t="shared" si="70"/>
        <v>512000</v>
      </c>
      <c r="H463" s="89">
        <f t="shared" si="70"/>
        <v>335700</v>
      </c>
      <c r="I463" s="89">
        <f t="shared" si="70"/>
        <v>352500</v>
      </c>
      <c r="J463" s="89">
        <f t="shared" si="70"/>
        <v>370000</v>
      </c>
      <c r="K463" s="37" t="s">
        <v>44</v>
      </c>
    </row>
    <row r="464" spans="1:11" ht="15">
      <c r="A464" s="25">
        <v>1</v>
      </c>
      <c r="B464" s="29" t="s">
        <v>7</v>
      </c>
      <c r="C464" s="88"/>
      <c r="D464" s="88"/>
      <c r="E464" s="167"/>
      <c r="F464" s="88"/>
      <c r="G464" s="88"/>
      <c r="H464" s="88"/>
      <c r="I464" s="88"/>
      <c r="J464" s="88"/>
      <c r="K464" s="31"/>
    </row>
    <row r="465" spans="1:11" ht="15">
      <c r="A465" s="25">
        <v>2</v>
      </c>
      <c r="B465" s="29" t="s">
        <v>8</v>
      </c>
      <c r="C465" s="88"/>
      <c r="D465" s="88"/>
      <c r="E465" s="167"/>
      <c r="F465" s="88"/>
      <c r="G465" s="88"/>
      <c r="H465" s="88"/>
      <c r="I465" s="88"/>
      <c r="J465" s="88"/>
      <c r="K465" s="38"/>
    </row>
    <row r="466" spans="1:11" ht="15">
      <c r="A466" s="25">
        <v>3</v>
      </c>
      <c r="B466" s="29" t="s">
        <v>9</v>
      </c>
      <c r="C466" s="88">
        <f>SUM(D466:J466)</f>
        <v>2807400</v>
      </c>
      <c r="D466" s="88">
        <v>276200</v>
      </c>
      <c r="E466" s="167">
        <v>470000</v>
      </c>
      <c r="F466" s="88">
        <v>491000</v>
      </c>
      <c r="G466" s="88">
        <v>512000</v>
      </c>
      <c r="H466" s="88">
        <v>335700</v>
      </c>
      <c r="I466" s="88">
        <v>352500</v>
      </c>
      <c r="J466" s="88">
        <v>370000</v>
      </c>
      <c r="K466" s="31"/>
    </row>
    <row r="467" spans="1:11" ht="15">
      <c r="A467" s="25">
        <v>4</v>
      </c>
      <c r="B467" s="29" t="s">
        <v>10</v>
      </c>
      <c r="C467" s="88"/>
      <c r="D467" s="88"/>
      <c r="E467" s="167"/>
      <c r="F467" s="88"/>
      <c r="G467" s="88"/>
      <c r="H467" s="88"/>
      <c r="I467" s="88"/>
      <c r="J467" s="88"/>
      <c r="K467" s="31"/>
    </row>
    <row r="469" spans="1:11" ht="103.5" customHeight="1">
      <c r="A469" s="1"/>
      <c r="B469" s="2"/>
      <c r="C469" s="3"/>
      <c r="D469" s="4"/>
      <c r="E469" s="138"/>
      <c r="F469" s="4"/>
      <c r="G469" s="3"/>
      <c r="H469" s="3"/>
      <c r="I469" s="3"/>
      <c r="J469" s="108" t="s">
        <v>45</v>
      </c>
      <c r="K469" s="108"/>
    </row>
    <row r="470" spans="1:11" ht="42.75" customHeight="1">
      <c r="A470" s="109" t="s">
        <v>93</v>
      </c>
      <c r="B470" s="110"/>
      <c r="C470" s="110"/>
      <c r="D470" s="110"/>
      <c r="E470" s="110"/>
      <c r="F470" s="110"/>
      <c r="G470" s="110"/>
      <c r="H470" s="110"/>
      <c r="I470" s="110"/>
      <c r="J470" s="110"/>
      <c r="K470" s="110"/>
    </row>
    <row r="471" spans="1:11" ht="29.25" customHeight="1">
      <c r="A471" s="116" t="s">
        <v>1</v>
      </c>
      <c r="B471" s="113" t="s">
        <v>2</v>
      </c>
      <c r="C471" s="114" t="s">
        <v>95</v>
      </c>
      <c r="D471" s="115"/>
      <c r="E471" s="115"/>
      <c r="F471" s="115"/>
      <c r="G471" s="115"/>
      <c r="H471" s="115"/>
      <c r="I471" s="115"/>
      <c r="J471" s="115"/>
      <c r="K471" s="113" t="s">
        <v>3</v>
      </c>
    </row>
    <row r="472" spans="1:11" ht="79.5" customHeight="1">
      <c r="A472" s="117"/>
      <c r="B472" s="113"/>
      <c r="C472" s="21" t="s">
        <v>4</v>
      </c>
      <c r="D472" s="22">
        <v>2014</v>
      </c>
      <c r="E472" s="144">
        <v>2015</v>
      </c>
      <c r="F472" s="22">
        <v>2016</v>
      </c>
      <c r="G472" s="22">
        <v>2017</v>
      </c>
      <c r="H472" s="22">
        <v>2018</v>
      </c>
      <c r="I472" s="22">
        <v>2019</v>
      </c>
      <c r="J472" s="22">
        <v>2020</v>
      </c>
      <c r="K472" s="113"/>
    </row>
    <row r="473" spans="1:11" ht="15">
      <c r="A473" s="23">
        <v>1</v>
      </c>
      <c r="B473" s="24" t="s">
        <v>5</v>
      </c>
      <c r="C473" s="21">
        <v>3</v>
      </c>
      <c r="D473" s="22">
        <v>4</v>
      </c>
      <c r="E473" s="144">
        <v>5</v>
      </c>
      <c r="F473" s="22">
        <v>6</v>
      </c>
      <c r="G473" s="22">
        <v>7</v>
      </c>
      <c r="H473" s="22">
        <v>8</v>
      </c>
      <c r="I473" s="22">
        <v>9</v>
      </c>
      <c r="J473" s="22">
        <v>10</v>
      </c>
      <c r="K473" s="22">
        <v>11</v>
      </c>
    </row>
    <row r="474" spans="1:11" ht="57.75">
      <c r="A474" s="25"/>
      <c r="B474" s="26" t="s">
        <v>12</v>
      </c>
      <c r="C474" s="76">
        <f aca="true" t="shared" si="71" ref="C474:J474">C475+C476+C477+C478</f>
        <v>24670706</v>
      </c>
      <c r="D474" s="76">
        <f t="shared" si="71"/>
        <v>1761984</v>
      </c>
      <c r="E474" s="163">
        <f>E475+E476+E477+E478</f>
        <v>2276800</v>
      </c>
      <c r="F474" s="76">
        <f t="shared" si="71"/>
        <v>1254000</v>
      </c>
      <c r="G474" s="76">
        <f t="shared" si="71"/>
        <v>1307922</v>
      </c>
      <c r="H474" s="76">
        <f t="shared" si="71"/>
        <v>5670000</v>
      </c>
      <c r="I474" s="76">
        <f t="shared" si="71"/>
        <v>6000000</v>
      </c>
      <c r="J474" s="76">
        <f t="shared" si="71"/>
        <v>6400000</v>
      </c>
      <c r="K474" s="28"/>
    </row>
    <row r="475" spans="1:11" ht="15">
      <c r="A475" s="25">
        <f>A474+1</f>
        <v>1</v>
      </c>
      <c r="B475" s="29" t="s">
        <v>7</v>
      </c>
      <c r="C475" s="66">
        <f>C483</f>
        <v>405200</v>
      </c>
      <c r="D475" s="66">
        <f>D483</f>
        <v>405200</v>
      </c>
      <c r="E475" s="151"/>
      <c r="F475" s="66"/>
      <c r="G475" s="66"/>
      <c r="H475" s="66"/>
      <c r="I475" s="66"/>
      <c r="J475" s="66"/>
      <c r="K475" s="31"/>
    </row>
    <row r="476" spans="1:11" ht="15">
      <c r="A476" s="25">
        <f>A475+1</f>
        <v>2</v>
      </c>
      <c r="B476" s="29" t="s">
        <v>8</v>
      </c>
      <c r="C476" s="66">
        <f>C484</f>
        <v>15292048</v>
      </c>
      <c r="D476" s="66">
        <f aca="true" t="shared" si="72" ref="D476:J477">D484</f>
        <v>665248</v>
      </c>
      <c r="E476" s="151">
        <f>E484</f>
        <v>1076800</v>
      </c>
      <c r="F476" s="66"/>
      <c r="G476" s="66"/>
      <c r="H476" s="66">
        <f t="shared" si="72"/>
        <v>4250000</v>
      </c>
      <c r="I476" s="66">
        <f t="shared" si="72"/>
        <v>4500000</v>
      </c>
      <c r="J476" s="66">
        <f t="shared" si="72"/>
        <v>4800000</v>
      </c>
      <c r="K476" s="31"/>
    </row>
    <row r="477" spans="1:11" ht="15">
      <c r="A477" s="25">
        <f>A476+1</f>
        <v>3</v>
      </c>
      <c r="B477" s="29" t="s">
        <v>9</v>
      </c>
      <c r="C477" s="66">
        <f>C485</f>
        <v>8973458</v>
      </c>
      <c r="D477" s="66">
        <f t="shared" si="72"/>
        <v>691536</v>
      </c>
      <c r="E477" s="151">
        <f>E485</f>
        <v>1200000</v>
      </c>
      <c r="F477" s="66">
        <f t="shared" si="72"/>
        <v>1254000</v>
      </c>
      <c r="G477" s="66">
        <f t="shared" si="72"/>
        <v>1307922</v>
      </c>
      <c r="H477" s="66">
        <f t="shared" si="72"/>
        <v>1420000</v>
      </c>
      <c r="I477" s="66">
        <f t="shared" si="72"/>
        <v>1500000</v>
      </c>
      <c r="J477" s="66">
        <f t="shared" si="72"/>
        <v>1600000</v>
      </c>
      <c r="K477" s="31"/>
    </row>
    <row r="478" spans="1:11" ht="15">
      <c r="A478" s="25">
        <f>A477+1</f>
        <v>4</v>
      </c>
      <c r="B478" s="29" t="s">
        <v>10</v>
      </c>
      <c r="C478" s="59"/>
      <c r="D478" s="59"/>
      <c r="E478" s="146"/>
      <c r="F478" s="59"/>
      <c r="G478" s="59"/>
      <c r="H478" s="59"/>
      <c r="I478" s="59"/>
      <c r="J478" s="59"/>
      <c r="K478" s="31"/>
    </row>
    <row r="479" spans="1:11" ht="15">
      <c r="A479" s="25"/>
      <c r="B479" s="32"/>
      <c r="C479" s="30"/>
      <c r="D479" s="30"/>
      <c r="E479" s="148"/>
      <c r="F479" s="30"/>
      <c r="G479" s="30"/>
      <c r="H479" s="30"/>
      <c r="I479" s="30"/>
      <c r="J479" s="30"/>
      <c r="K479" s="31"/>
    </row>
    <row r="480" spans="1:11" ht="18.75">
      <c r="A480" s="25"/>
      <c r="B480" s="104"/>
      <c r="C480" s="105"/>
      <c r="D480" s="105"/>
      <c r="E480" s="105"/>
      <c r="F480" s="105"/>
      <c r="G480" s="105"/>
      <c r="H480" s="105"/>
      <c r="I480" s="105"/>
      <c r="J480" s="105"/>
      <c r="K480" s="106"/>
    </row>
    <row r="481" spans="1:11" ht="15">
      <c r="A481" s="25"/>
      <c r="B481" s="107" t="s">
        <v>22</v>
      </c>
      <c r="C481" s="107"/>
      <c r="D481" s="107"/>
      <c r="E481" s="107"/>
      <c r="F481" s="107"/>
      <c r="G481" s="107"/>
      <c r="H481" s="107"/>
      <c r="I481" s="107"/>
      <c r="J481" s="107"/>
      <c r="K481" s="107"/>
    </row>
    <row r="482" spans="1:11" ht="29.25">
      <c r="A482" s="25"/>
      <c r="B482" s="26" t="s">
        <v>14</v>
      </c>
      <c r="C482" s="70">
        <f aca="true" t="shared" si="73" ref="C482:J482">C483+C484+C485+C486</f>
        <v>24670706</v>
      </c>
      <c r="D482" s="70">
        <f t="shared" si="73"/>
        <v>1761984</v>
      </c>
      <c r="E482" s="164">
        <f>E483+E484+E485+E486</f>
        <v>2276800</v>
      </c>
      <c r="F482" s="70">
        <f t="shared" si="73"/>
        <v>1254000</v>
      </c>
      <c r="G482" s="70">
        <f t="shared" si="73"/>
        <v>1307922</v>
      </c>
      <c r="H482" s="70">
        <f t="shared" si="73"/>
        <v>5670000</v>
      </c>
      <c r="I482" s="70">
        <f t="shared" si="73"/>
        <v>6000000</v>
      </c>
      <c r="J482" s="70">
        <f t="shared" si="73"/>
        <v>6400000</v>
      </c>
      <c r="K482" s="42"/>
    </row>
    <row r="483" spans="1:11" ht="15">
      <c r="A483" s="25">
        <f>A482+1</f>
        <v>1</v>
      </c>
      <c r="B483" s="29" t="s">
        <v>7</v>
      </c>
      <c r="C483" s="72">
        <f>D483+E483+F483+G483+H483+I483+J483</f>
        <v>405200</v>
      </c>
      <c r="D483" s="72">
        <f>D488</f>
        <v>405200</v>
      </c>
      <c r="E483" s="158"/>
      <c r="F483" s="72"/>
      <c r="G483" s="72"/>
      <c r="H483" s="72"/>
      <c r="I483" s="72"/>
      <c r="J483" s="72"/>
      <c r="K483" s="31"/>
    </row>
    <row r="484" spans="1:11" ht="15">
      <c r="A484" s="25">
        <f>A483+1</f>
        <v>2</v>
      </c>
      <c r="B484" s="29" t="s">
        <v>8</v>
      </c>
      <c r="C484" s="72">
        <f>SUM(D484:J484)</f>
        <v>15292048</v>
      </c>
      <c r="D484" s="72">
        <f>D489</f>
        <v>665248</v>
      </c>
      <c r="E484" s="158">
        <f>E489+E494</f>
        <v>1076800</v>
      </c>
      <c r="F484" s="72"/>
      <c r="G484" s="72"/>
      <c r="H484" s="72">
        <f aca="true" t="shared" si="74" ref="E484:J485">H489</f>
        <v>4250000</v>
      </c>
      <c r="I484" s="72">
        <f t="shared" si="74"/>
        <v>4500000</v>
      </c>
      <c r="J484" s="72">
        <f t="shared" si="74"/>
        <v>4800000</v>
      </c>
      <c r="K484" s="31"/>
    </row>
    <row r="485" spans="1:11" ht="15">
      <c r="A485" s="25">
        <f>A484+1</f>
        <v>3</v>
      </c>
      <c r="B485" s="29" t="s">
        <v>9</v>
      </c>
      <c r="C485" s="72">
        <f>SUM(D485:J485)</f>
        <v>8973458</v>
      </c>
      <c r="D485" s="72">
        <f>D490</f>
        <v>691536</v>
      </c>
      <c r="E485" s="158">
        <f t="shared" si="74"/>
        <v>1200000</v>
      </c>
      <c r="F485" s="72">
        <f t="shared" si="74"/>
        <v>1254000</v>
      </c>
      <c r="G485" s="72">
        <f t="shared" si="74"/>
        <v>1307922</v>
      </c>
      <c r="H485" s="72">
        <f t="shared" si="74"/>
        <v>1420000</v>
      </c>
      <c r="I485" s="72">
        <f t="shared" si="74"/>
        <v>1500000</v>
      </c>
      <c r="J485" s="72">
        <f t="shared" si="74"/>
        <v>1600000</v>
      </c>
      <c r="K485" s="31"/>
    </row>
    <row r="486" spans="1:11" ht="15">
      <c r="A486" s="25">
        <f>A485+1</f>
        <v>4</v>
      </c>
      <c r="B486" s="29" t="s">
        <v>10</v>
      </c>
      <c r="C486" s="71"/>
      <c r="D486" s="71"/>
      <c r="E486" s="157"/>
      <c r="F486" s="71"/>
      <c r="G486" s="71"/>
      <c r="H486" s="71"/>
      <c r="I486" s="71"/>
      <c r="J486" s="71"/>
      <c r="K486" s="31"/>
    </row>
    <row r="487" spans="1:11" ht="78.75">
      <c r="A487" s="25"/>
      <c r="B487" s="47" t="s">
        <v>78</v>
      </c>
      <c r="C487" s="72">
        <f>C488+C489+C490+C491</f>
        <v>23593906</v>
      </c>
      <c r="D487" s="72">
        <f>SUM(D488:D491)</f>
        <v>1761984</v>
      </c>
      <c r="E487" s="158">
        <f aca="true" t="shared" si="75" ref="E487:J487">SUM(E489:E491)</f>
        <v>1200000</v>
      </c>
      <c r="F487" s="72">
        <f t="shared" si="75"/>
        <v>1254000</v>
      </c>
      <c r="G487" s="72">
        <f t="shared" si="75"/>
        <v>1307922</v>
      </c>
      <c r="H487" s="72">
        <f t="shared" si="75"/>
        <v>5670000</v>
      </c>
      <c r="I487" s="72">
        <f t="shared" si="75"/>
        <v>6000000</v>
      </c>
      <c r="J487" s="72">
        <f t="shared" si="75"/>
        <v>6400000</v>
      </c>
      <c r="K487" s="37" t="s">
        <v>46</v>
      </c>
    </row>
    <row r="488" spans="1:11" ht="15">
      <c r="A488" s="25">
        <v>1</v>
      </c>
      <c r="B488" s="29" t="s">
        <v>7</v>
      </c>
      <c r="C488" s="71">
        <f>D488+E488+F488+G488+H488+I488+J488</f>
        <v>405200</v>
      </c>
      <c r="D488" s="71">
        <v>405200</v>
      </c>
      <c r="E488" s="157"/>
      <c r="F488" s="71"/>
      <c r="G488" s="71"/>
      <c r="H488" s="71"/>
      <c r="I488" s="71"/>
      <c r="J488" s="71"/>
      <c r="K488" s="31"/>
    </row>
    <row r="489" spans="1:11" ht="15">
      <c r="A489" s="25">
        <v>2</v>
      </c>
      <c r="B489" s="29" t="s">
        <v>8</v>
      </c>
      <c r="C489" s="71">
        <f>SUM(D489:J489)</f>
        <v>14215248</v>
      </c>
      <c r="D489" s="71">
        <v>665248</v>
      </c>
      <c r="E489" s="157"/>
      <c r="F489" s="71"/>
      <c r="G489" s="71"/>
      <c r="H489" s="71">
        <v>4250000</v>
      </c>
      <c r="I489" s="71">
        <v>4500000</v>
      </c>
      <c r="J489" s="71">
        <v>4800000</v>
      </c>
      <c r="K489" s="38"/>
    </row>
    <row r="490" spans="1:11" ht="15">
      <c r="A490" s="25">
        <v>3</v>
      </c>
      <c r="B490" s="29" t="s">
        <v>9</v>
      </c>
      <c r="C490" s="71">
        <f>SUM(D490:J490)</f>
        <v>8973458</v>
      </c>
      <c r="D490" s="74">
        <v>691536</v>
      </c>
      <c r="E490" s="157">
        <v>1200000</v>
      </c>
      <c r="F490" s="71">
        <v>1254000</v>
      </c>
      <c r="G490" s="71">
        <v>1307922</v>
      </c>
      <c r="H490" s="71">
        <v>1420000</v>
      </c>
      <c r="I490" s="71">
        <v>1500000</v>
      </c>
      <c r="J490" s="71">
        <v>1600000</v>
      </c>
      <c r="K490" s="31"/>
    </row>
    <row r="491" spans="1:11" ht="15">
      <c r="A491" s="25">
        <v>4</v>
      </c>
      <c r="B491" s="29" t="s">
        <v>10</v>
      </c>
      <c r="C491" s="30"/>
      <c r="D491" s="30"/>
      <c r="E491" s="148"/>
      <c r="F491" s="30"/>
      <c r="G491" s="30"/>
      <c r="H491" s="30"/>
      <c r="I491" s="30"/>
      <c r="J491" s="30"/>
      <c r="K491" s="31"/>
    </row>
    <row r="492" spans="1:11" ht="78.75">
      <c r="A492" s="25"/>
      <c r="B492" s="47" t="s">
        <v>105</v>
      </c>
      <c r="C492" s="72">
        <f>C493+C494+C495+C496</f>
        <v>1076800</v>
      </c>
      <c r="D492" s="72">
        <f>SUM(D493:D496)</f>
        <v>0</v>
      </c>
      <c r="E492" s="158">
        <f aca="true" t="shared" si="76" ref="E492:J492">SUM(E494:E496)</f>
        <v>1076800</v>
      </c>
      <c r="F492" s="72">
        <f t="shared" si="76"/>
        <v>0</v>
      </c>
      <c r="G492" s="72">
        <f t="shared" si="76"/>
        <v>0</v>
      </c>
      <c r="H492" s="72">
        <f t="shared" si="76"/>
        <v>0</v>
      </c>
      <c r="I492" s="72">
        <f t="shared" si="76"/>
        <v>0</v>
      </c>
      <c r="J492" s="72">
        <f t="shared" si="76"/>
        <v>0</v>
      </c>
      <c r="K492" s="37" t="s">
        <v>46</v>
      </c>
    </row>
    <row r="493" spans="1:11" ht="15">
      <c r="A493" s="25">
        <v>1</v>
      </c>
      <c r="B493" s="29" t="s">
        <v>7</v>
      </c>
      <c r="C493" s="71">
        <f>D493+E493+F493+G493+H493+I493+J493</f>
        <v>0</v>
      </c>
      <c r="D493" s="71"/>
      <c r="E493" s="157"/>
      <c r="F493" s="71"/>
      <c r="G493" s="71"/>
      <c r="H493" s="71"/>
      <c r="I493" s="71"/>
      <c r="J493" s="71"/>
      <c r="K493" s="31"/>
    </row>
    <row r="494" spans="1:11" ht="15">
      <c r="A494" s="25">
        <v>2</v>
      </c>
      <c r="B494" s="29" t="s">
        <v>8</v>
      </c>
      <c r="C494" s="71">
        <f>SUM(D494:J494)</f>
        <v>1076800</v>
      </c>
      <c r="D494" s="71"/>
      <c r="E494" s="157">
        <v>1076800</v>
      </c>
      <c r="F494" s="71"/>
      <c r="G494" s="71"/>
      <c r="H494" s="71"/>
      <c r="I494" s="71"/>
      <c r="J494" s="71"/>
      <c r="K494" s="38"/>
    </row>
    <row r="495" spans="1:11" ht="15">
      <c r="A495" s="25">
        <v>3</v>
      </c>
      <c r="B495" s="29" t="s">
        <v>9</v>
      </c>
      <c r="C495" s="71">
        <f>SUM(D495:J495)</f>
        <v>0</v>
      </c>
      <c r="D495" s="74"/>
      <c r="E495" s="157"/>
      <c r="F495" s="71"/>
      <c r="G495" s="71"/>
      <c r="H495" s="71"/>
      <c r="I495" s="71"/>
      <c r="J495" s="71"/>
      <c r="K495" s="31"/>
    </row>
    <row r="496" spans="1:11" ht="15">
      <c r="A496" s="25">
        <v>4</v>
      </c>
      <c r="B496" s="29" t="s">
        <v>10</v>
      </c>
      <c r="C496" s="30"/>
      <c r="D496" s="30"/>
      <c r="E496" s="148"/>
      <c r="F496" s="30"/>
      <c r="G496" s="30"/>
      <c r="H496" s="30"/>
      <c r="I496" s="30"/>
      <c r="J496" s="30"/>
      <c r="K496" s="31"/>
    </row>
    <row r="497" spans="1:11" ht="15">
      <c r="A497" s="1"/>
      <c r="B497" s="2"/>
      <c r="C497" s="3"/>
      <c r="D497" s="3"/>
      <c r="E497" s="137"/>
      <c r="F497" s="3"/>
      <c r="G497" s="3"/>
      <c r="H497" s="3"/>
      <c r="I497" s="3"/>
      <c r="J497" s="3"/>
      <c r="K497" s="5"/>
    </row>
    <row r="499" spans="1:11" ht="102.75" customHeight="1">
      <c r="A499" s="1"/>
      <c r="B499" s="2"/>
      <c r="C499" s="3"/>
      <c r="D499" s="4"/>
      <c r="E499" s="138"/>
      <c r="F499" s="4"/>
      <c r="G499" s="3"/>
      <c r="H499" s="3"/>
      <c r="I499" s="3"/>
      <c r="J499" s="108" t="s">
        <v>47</v>
      </c>
      <c r="K499" s="108"/>
    </row>
    <row r="500" spans="1:11" ht="51" customHeight="1">
      <c r="A500" s="109" t="s">
        <v>48</v>
      </c>
      <c r="B500" s="110"/>
      <c r="C500" s="110"/>
      <c r="D500" s="110"/>
      <c r="E500" s="110"/>
      <c r="F500" s="110"/>
      <c r="G500" s="110"/>
      <c r="H500" s="110"/>
      <c r="I500" s="110"/>
      <c r="J500" s="110"/>
      <c r="K500" s="110"/>
    </row>
    <row r="501" spans="1:11" ht="15">
      <c r="A501" s="1"/>
      <c r="B501" s="2"/>
      <c r="C501" s="3"/>
      <c r="D501" s="3"/>
      <c r="E501" s="137"/>
      <c r="F501" s="3"/>
      <c r="G501" s="3"/>
      <c r="H501" s="3"/>
      <c r="I501" s="3"/>
      <c r="J501" s="3"/>
      <c r="K501" s="5"/>
    </row>
    <row r="502" spans="1:11" ht="15">
      <c r="A502" s="1"/>
      <c r="B502" s="2"/>
      <c r="C502" s="3"/>
      <c r="D502" s="3"/>
      <c r="E502" s="137"/>
      <c r="F502" s="3"/>
      <c r="G502" s="3"/>
      <c r="H502" s="3"/>
      <c r="I502" s="3"/>
      <c r="J502" s="3"/>
      <c r="K502" s="5"/>
    </row>
    <row r="503" spans="1:11" ht="30.75" customHeight="1">
      <c r="A503" s="111" t="s">
        <v>1</v>
      </c>
      <c r="B503" s="113" t="s">
        <v>2</v>
      </c>
      <c r="C503" s="114" t="s">
        <v>95</v>
      </c>
      <c r="D503" s="115"/>
      <c r="E503" s="115"/>
      <c r="F503" s="115"/>
      <c r="G503" s="115"/>
      <c r="H503" s="115"/>
      <c r="I503" s="115"/>
      <c r="J503" s="115"/>
      <c r="K503" s="113" t="s">
        <v>3</v>
      </c>
    </row>
    <row r="504" spans="1:11" ht="83.25" customHeight="1">
      <c r="A504" s="112"/>
      <c r="B504" s="113"/>
      <c r="C504" s="21" t="s">
        <v>4</v>
      </c>
      <c r="D504" s="22">
        <v>2014</v>
      </c>
      <c r="E504" s="144">
        <v>2015</v>
      </c>
      <c r="F504" s="22">
        <v>2016</v>
      </c>
      <c r="G504" s="22">
        <v>2017</v>
      </c>
      <c r="H504" s="22">
        <v>2018</v>
      </c>
      <c r="I504" s="22">
        <v>2019</v>
      </c>
      <c r="J504" s="22">
        <v>2020</v>
      </c>
      <c r="K504" s="113"/>
    </row>
    <row r="505" spans="1:11" ht="15">
      <c r="A505" s="23">
        <v>1</v>
      </c>
      <c r="B505" s="24" t="s">
        <v>5</v>
      </c>
      <c r="C505" s="21">
        <v>3</v>
      </c>
      <c r="D505" s="22">
        <v>4</v>
      </c>
      <c r="E505" s="144">
        <v>5</v>
      </c>
      <c r="F505" s="22">
        <v>6</v>
      </c>
      <c r="G505" s="22">
        <v>7</v>
      </c>
      <c r="H505" s="22">
        <v>8</v>
      </c>
      <c r="I505" s="22">
        <v>9</v>
      </c>
      <c r="J505" s="22">
        <v>10</v>
      </c>
      <c r="K505" s="22">
        <v>11</v>
      </c>
    </row>
    <row r="506" spans="1:11" ht="57.75">
      <c r="A506" s="25"/>
      <c r="B506" s="26" t="s">
        <v>12</v>
      </c>
      <c r="C506" s="62">
        <f aca="true" t="shared" si="77" ref="C506:J506">C507+C508+C509+C510</f>
        <v>100167306</v>
      </c>
      <c r="D506" s="62">
        <f t="shared" si="77"/>
        <v>12926400</v>
      </c>
      <c r="E506" s="145">
        <f t="shared" si="77"/>
        <v>11504307</v>
      </c>
      <c r="F506" s="62">
        <f t="shared" si="77"/>
        <v>12640809</v>
      </c>
      <c r="G506" s="62">
        <f t="shared" si="77"/>
        <v>13183890</v>
      </c>
      <c r="H506" s="62">
        <f t="shared" si="77"/>
        <v>15832500</v>
      </c>
      <c r="I506" s="62">
        <f t="shared" si="77"/>
        <v>16624100</v>
      </c>
      <c r="J506" s="62">
        <f t="shared" si="77"/>
        <v>17455300</v>
      </c>
      <c r="K506" s="28"/>
    </row>
    <row r="507" spans="1:11" ht="15">
      <c r="A507" s="25">
        <f>A506+1</f>
        <v>1</v>
      </c>
      <c r="B507" s="29" t="s">
        <v>7</v>
      </c>
      <c r="C507" s="59"/>
      <c r="D507" s="59"/>
      <c r="E507" s="146"/>
      <c r="F507" s="59"/>
      <c r="G507" s="59"/>
      <c r="H507" s="59"/>
      <c r="I507" s="59"/>
      <c r="J507" s="59"/>
      <c r="K507" s="31"/>
    </row>
    <row r="508" spans="1:11" ht="15">
      <c r="A508" s="25">
        <f>A507+1</f>
        <v>2</v>
      </c>
      <c r="B508" s="29" t="s">
        <v>8</v>
      </c>
      <c r="C508" s="59"/>
      <c r="D508" s="59"/>
      <c r="E508" s="146"/>
      <c r="F508" s="59"/>
      <c r="G508" s="59"/>
      <c r="H508" s="59"/>
      <c r="I508" s="59"/>
      <c r="J508" s="59"/>
      <c r="K508" s="31"/>
    </row>
    <row r="509" spans="1:11" ht="15">
      <c r="A509" s="25">
        <f>A508+1</f>
        <v>3</v>
      </c>
      <c r="B509" s="29" t="s">
        <v>9</v>
      </c>
      <c r="C509" s="66">
        <f>C517</f>
        <v>100167306</v>
      </c>
      <c r="D509" s="66">
        <f>D517</f>
        <v>12926400</v>
      </c>
      <c r="E509" s="151">
        <f aca="true" t="shared" si="78" ref="E509:J509">E517</f>
        <v>11504307</v>
      </c>
      <c r="F509" s="66">
        <f t="shared" si="78"/>
        <v>12640809</v>
      </c>
      <c r="G509" s="66">
        <f t="shared" si="78"/>
        <v>13183890</v>
      </c>
      <c r="H509" s="66">
        <f t="shared" si="78"/>
        <v>15832500</v>
      </c>
      <c r="I509" s="66">
        <f t="shared" si="78"/>
        <v>16624100</v>
      </c>
      <c r="J509" s="66">
        <f t="shared" si="78"/>
        <v>17455300</v>
      </c>
      <c r="K509" s="31"/>
    </row>
    <row r="510" spans="1:11" ht="15">
      <c r="A510" s="25">
        <f>A509+1</f>
        <v>4</v>
      </c>
      <c r="B510" s="29" t="s">
        <v>10</v>
      </c>
      <c r="C510" s="59"/>
      <c r="D510" s="59"/>
      <c r="E510" s="146"/>
      <c r="F510" s="59"/>
      <c r="G510" s="59"/>
      <c r="H510" s="59"/>
      <c r="I510" s="59"/>
      <c r="J510" s="59"/>
      <c r="K510" s="31"/>
    </row>
    <row r="511" spans="1:11" ht="15">
      <c r="A511" s="25"/>
      <c r="B511" s="32"/>
      <c r="C511" s="59"/>
      <c r="D511" s="59"/>
      <c r="E511" s="146"/>
      <c r="F511" s="59"/>
      <c r="G511" s="59"/>
      <c r="H511" s="59"/>
      <c r="I511" s="59"/>
      <c r="J511" s="59"/>
      <c r="K511" s="31"/>
    </row>
    <row r="512" spans="1:11" ht="18.75">
      <c r="A512" s="25"/>
      <c r="B512" s="104"/>
      <c r="C512" s="105"/>
      <c r="D512" s="105"/>
      <c r="E512" s="105"/>
      <c r="F512" s="105"/>
      <c r="G512" s="105"/>
      <c r="H512" s="105"/>
      <c r="I512" s="105"/>
      <c r="J512" s="105"/>
      <c r="K512" s="106"/>
    </row>
    <row r="513" spans="1:11" ht="15">
      <c r="A513" s="25"/>
      <c r="B513" s="107" t="s">
        <v>13</v>
      </c>
      <c r="C513" s="107"/>
      <c r="D513" s="107"/>
      <c r="E513" s="107"/>
      <c r="F513" s="107"/>
      <c r="G513" s="107"/>
      <c r="H513" s="107"/>
      <c r="I513" s="107"/>
      <c r="J513" s="107"/>
      <c r="K513" s="107"/>
    </row>
    <row r="514" spans="1:11" ht="29.25">
      <c r="A514" s="25"/>
      <c r="B514" s="26" t="s">
        <v>14</v>
      </c>
      <c r="C514" s="70">
        <f aca="true" t="shared" si="79" ref="C514:J514">C515+C516+C517+C518</f>
        <v>100167306</v>
      </c>
      <c r="D514" s="70">
        <f t="shared" si="79"/>
        <v>12926400</v>
      </c>
      <c r="E514" s="164">
        <f t="shared" si="79"/>
        <v>11504307</v>
      </c>
      <c r="F514" s="70">
        <f t="shared" si="79"/>
        <v>12640809</v>
      </c>
      <c r="G514" s="70">
        <f t="shared" si="79"/>
        <v>13183890</v>
      </c>
      <c r="H514" s="70">
        <f t="shared" si="79"/>
        <v>15832500</v>
      </c>
      <c r="I514" s="70">
        <f t="shared" si="79"/>
        <v>16624100</v>
      </c>
      <c r="J514" s="70">
        <f t="shared" si="79"/>
        <v>17455300</v>
      </c>
      <c r="K514" s="42"/>
    </row>
    <row r="515" spans="1:11" ht="15">
      <c r="A515" s="25">
        <f>A514+1</f>
        <v>1</v>
      </c>
      <c r="B515" s="29" t="s">
        <v>7</v>
      </c>
      <c r="C515" s="71"/>
      <c r="D515" s="71"/>
      <c r="E515" s="157"/>
      <c r="F515" s="71"/>
      <c r="G515" s="71"/>
      <c r="H515" s="71"/>
      <c r="I515" s="71"/>
      <c r="J515" s="71"/>
      <c r="K515" s="31"/>
    </row>
    <row r="516" spans="1:11" ht="15">
      <c r="A516" s="25">
        <f>A515+1</f>
        <v>2</v>
      </c>
      <c r="B516" s="29" t="s">
        <v>8</v>
      </c>
      <c r="C516" s="71"/>
      <c r="D516" s="71"/>
      <c r="E516" s="157"/>
      <c r="F516" s="71"/>
      <c r="G516" s="71"/>
      <c r="H516" s="71"/>
      <c r="I516" s="71"/>
      <c r="J516" s="71"/>
      <c r="K516" s="31"/>
    </row>
    <row r="517" spans="1:11" ht="15">
      <c r="A517" s="25">
        <f>A516+1</f>
        <v>3</v>
      </c>
      <c r="B517" s="29" t="s">
        <v>9</v>
      </c>
      <c r="C517" s="72">
        <f>SUM(D517:J517)</f>
        <v>100167306</v>
      </c>
      <c r="D517" s="72">
        <f aca="true" t="shared" si="80" ref="D517:J517">D522</f>
        <v>12926400</v>
      </c>
      <c r="E517" s="158">
        <f t="shared" si="80"/>
        <v>11504307</v>
      </c>
      <c r="F517" s="72">
        <f t="shared" si="80"/>
        <v>12640809</v>
      </c>
      <c r="G517" s="72">
        <f t="shared" si="80"/>
        <v>13183890</v>
      </c>
      <c r="H517" s="72">
        <f t="shared" si="80"/>
        <v>15832500</v>
      </c>
      <c r="I517" s="72">
        <f t="shared" si="80"/>
        <v>16624100</v>
      </c>
      <c r="J517" s="72">
        <f t="shared" si="80"/>
        <v>17455300</v>
      </c>
      <c r="K517" s="31"/>
    </row>
    <row r="518" spans="1:11" ht="15">
      <c r="A518" s="25">
        <f>A517+1</f>
        <v>4</v>
      </c>
      <c r="B518" s="29" t="s">
        <v>10</v>
      </c>
      <c r="C518" s="71"/>
      <c r="D518" s="71"/>
      <c r="E518" s="157"/>
      <c r="F518" s="71"/>
      <c r="G518" s="71"/>
      <c r="H518" s="71"/>
      <c r="I518" s="71"/>
      <c r="J518" s="71"/>
      <c r="K518" s="31"/>
    </row>
    <row r="519" spans="1:11" ht="157.5">
      <c r="A519" s="25"/>
      <c r="B519" s="47" t="s">
        <v>77</v>
      </c>
      <c r="C519" s="72">
        <f>SUM(C521:C523)</f>
        <v>100167306</v>
      </c>
      <c r="D519" s="72">
        <f aca="true" t="shared" si="81" ref="D519:J519">SUM(D521:D523)</f>
        <v>12926400</v>
      </c>
      <c r="E519" s="158">
        <f t="shared" si="81"/>
        <v>11504307</v>
      </c>
      <c r="F519" s="72">
        <f t="shared" si="81"/>
        <v>12640809</v>
      </c>
      <c r="G519" s="72">
        <f t="shared" si="81"/>
        <v>13183890</v>
      </c>
      <c r="H519" s="72">
        <f t="shared" si="81"/>
        <v>15832500</v>
      </c>
      <c r="I519" s="72">
        <f t="shared" si="81"/>
        <v>16624100</v>
      </c>
      <c r="J519" s="72">
        <f t="shared" si="81"/>
        <v>17455300</v>
      </c>
      <c r="K519" s="37" t="s">
        <v>49</v>
      </c>
    </row>
    <row r="520" spans="1:11" ht="15">
      <c r="A520" s="25">
        <v>1</v>
      </c>
      <c r="B520" s="29" t="s">
        <v>7</v>
      </c>
      <c r="C520" s="71"/>
      <c r="D520" s="71"/>
      <c r="E520" s="157"/>
      <c r="F520" s="71"/>
      <c r="G520" s="71"/>
      <c r="H520" s="71"/>
      <c r="I520" s="71"/>
      <c r="J520" s="71"/>
      <c r="K520" s="31"/>
    </row>
    <row r="521" spans="1:11" ht="15">
      <c r="A521" s="25">
        <v>2</v>
      </c>
      <c r="B521" s="29" t="s">
        <v>8</v>
      </c>
      <c r="C521" s="71"/>
      <c r="D521" s="71"/>
      <c r="E521" s="157"/>
      <c r="F521" s="71"/>
      <c r="G521" s="71"/>
      <c r="H521" s="71"/>
      <c r="I521" s="71"/>
      <c r="J521" s="71"/>
      <c r="K521" s="38"/>
    </row>
    <row r="522" spans="1:11" ht="15">
      <c r="A522" s="25">
        <v>3</v>
      </c>
      <c r="B522" s="29" t="s">
        <v>9</v>
      </c>
      <c r="C522" s="71">
        <f>SUM(D522:J522)</f>
        <v>100167306</v>
      </c>
      <c r="D522" s="71">
        <v>12926400</v>
      </c>
      <c r="E522" s="157">
        <v>11504307</v>
      </c>
      <c r="F522" s="71">
        <v>12640809</v>
      </c>
      <c r="G522" s="71">
        <v>13183890</v>
      </c>
      <c r="H522" s="71">
        <v>15832500</v>
      </c>
      <c r="I522" s="71">
        <v>16624100</v>
      </c>
      <c r="J522" s="71">
        <v>17455300</v>
      </c>
      <c r="K522" s="31"/>
    </row>
    <row r="523" spans="1:11" ht="15">
      <c r="A523" s="25">
        <v>4</v>
      </c>
      <c r="B523" s="29" t="s">
        <v>10</v>
      </c>
      <c r="C523" s="30"/>
      <c r="D523" s="30"/>
      <c r="E523" s="148"/>
      <c r="F523" s="30"/>
      <c r="G523" s="30"/>
      <c r="H523" s="30"/>
      <c r="I523" s="30"/>
      <c r="J523" s="30"/>
      <c r="K523" s="31"/>
    </row>
    <row r="525" spans="3:10" ht="15">
      <c r="C525" s="49"/>
      <c r="D525" s="49"/>
      <c r="E525" s="170"/>
      <c r="F525" s="99"/>
      <c r="G525" s="99"/>
      <c r="H525" s="49"/>
      <c r="I525" s="49"/>
      <c r="J525" s="49">
        <f>K476+K417+K382+K356+K267+K164+K84+K24</f>
        <v>0</v>
      </c>
    </row>
  </sheetData>
  <sheetProtection/>
  <mergeCells count="100">
    <mergeCell ref="A159:A160"/>
    <mergeCell ref="B28:K28"/>
    <mergeCell ref="B29:K29"/>
    <mergeCell ref="A76:K76"/>
    <mergeCell ref="J75:K75"/>
    <mergeCell ref="C205:J205"/>
    <mergeCell ref="B159:B160"/>
    <mergeCell ref="C159:J159"/>
    <mergeCell ref="J155:K155"/>
    <mergeCell ref="A156:K156"/>
    <mergeCell ref="K159:K160"/>
    <mergeCell ref="A79:A80"/>
    <mergeCell ref="B79:B80"/>
    <mergeCell ref="K79:K80"/>
    <mergeCell ref="B89:K89"/>
    <mergeCell ref="C79:J79"/>
    <mergeCell ref="B88:K88"/>
    <mergeCell ref="B168:K168"/>
    <mergeCell ref="B169:K169"/>
    <mergeCell ref="J260:K260"/>
    <mergeCell ref="A202:K202"/>
    <mergeCell ref="J201:K201"/>
    <mergeCell ref="K205:K206"/>
    <mergeCell ref="A205:A206"/>
    <mergeCell ref="B205:B206"/>
    <mergeCell ref="A262:A263"/>
    <mergeCell ref="B262:B263"/>
    <mergeCell ref="C262:J262"/>
    <mergeCell ref="K262:K263"/>
    <mergeCell ref="C261:M261"/>
    <mergeCell ref="B214:K214"/>
    <mergeCell ref="J15:K15"/>
    <mergeCell ref="A16:K16"/>
    <mergeCell ref="A19:A20"/>
    <mergeCell ref="B19:B20"/>
    <mergeCell ref="C19:J19"/>
    <mergeCell ref="K19:K20"/>
    <mergeCell ref="J2:K2"/>
    <mergeCell ref="A3:K3"/>
    <mergeCell ref="A5:A6"/>
    <mergeCell ref="B5:B6"/>
    <mergeCell ref="C5:J5"/>
    <mergeCell ref="K5:K6"/>
    <mergeCell ref="A271:K271"/>
    <mergeCell ref="J302:K302"/>
    <mergeCell ref="A303:K303"/>
    <mergeCell ref="A306:A307"/>
    <mergeCell ref="B306:B307"/>
    <mergeCell ref="C306:J306"/>
    <mergeCell ref="K306:K307"/>
    <mergeCell ref="A351:A352"/>
    <mergeCell ref="B351:B352"/>
    <mergeCell ref="C351:J351"/>
    <mergeCell ref="K351:K352"/>
    <mergeCell ref="B315:K315"/>
    <mergeCell ref="B316:K316"/>
    <mergeCell ref="J347:K347"/>
    <mergeCell ref="A348:K348"/>
    <mergeCell ref="A377:A378"/>
    <mergeCell ref="B377:B378"/>
    <mergeCell ref="C377:J377"/>
    <mergeCell ref="K377:K378"/>
    <mergeCell ref="B360:K360"/>
    <mergeCell ref="B361:K361"/>
    <mergeCell ref="J373:K373"/>
    <mergeCell ref="A374:K374"/>
    <mergeCell ref="A412:A413"/>
    <mergeCell ref="B412:B413"/>
    <mergeCell ref="C412:J412"/>
    <mergeCell ref="K412:K413"/>
    <mergeCell ref="B386:K386"/>
    <mergeCell ref="B387:K387"/>
    <mergeCell ref="J408:K408"/>
    <mergeCell ref="A409:K409"/>
    <mergeCell ref="A447:A448"/>
    <mergeCell ref="B447:B448"/>
    <mergeCell ref="C447:J447"/>
    <mergeCell ref="K447:K448"/>
    <mergeCell ref="B421:K421"/>
    <mergeCell ref="B422:K422"/>
    <mergeCell ref="J443:K443"/>
    <mergeCell ref="A444:K444"/>
    <mergeCell ref="A471:A472"/>
    <mergeCell ref="B471:B472"/>
    <mergeCell ref="C471:J471"/>
    <mergeCell ref="K471:K472"/>
    <mergeCell ref="B456:K456"/>
    <mergeCell ref="B457:K457"/>
    <mergeCell ref="J469:K469"/>
    <mergeCell ref="A470:K470"/>
    <mergeCell ref="B512:K512"/>
    <mergeCell ref="B513:K513"/>
    <mergeCell ref="B480:K480"/>
    <mergeCell ref="B481:K481"/>
    <mergeCell ref="J499:K499"/>
    <mergeCell ref="A500:K500"/>
    <mergeCell ref="A503:A504"/>
    <mergeCell ref="B503:B504"/>
    <mergeCell ref="C503:J503"/>
    <mergeCell ref="K503:K504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2015-09-21T07:47:03Z</cp:lastPrinted>
  <dcterms:created xsi:type="dcterms:W3CDTF">2006-09-16T00:00:00Z</dcterms:created>
  <dcterms:modified xsi:type="dcterms:W3CDTF">2015-10-01T10:25:24Z</dcterms:modified>
  <cp:category/>
  <cp:version/>
  <cp:contentType/>
  <cp:contentStatus/>
</cp:coreProperties>
</file>