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120" yWindow="135" windowWidth="10005" windowHeight="10005" activeTab="0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'расходы'!$5:$5</definedName>
  </definedNames>
  <calcPr calcId="125725"/>
</workbook>
</file>

<file path=xl/sharedStrings.xml><?xml version="1.0" encoding="utf-8"?>
<sst xmlns="http://schemas.openxmlformats.org/spreadsheetml/2006/main" count="275" uniqueCount="255">
  <si>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</si>
  <si>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</si>
  <si>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</si>
  <si>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</si>
  <si>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</si>
  <si>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</si>
  <si>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</si>
  <si>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</si>
  <si>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</si>
  <si>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</si>
  <si>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</si>
  <si>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</si>
  <si>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</si>
  <si>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</si>
  <si>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</si>
  <si>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</si>
  <si>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</si>
  <si>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</si>
  <si>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</si>
  <si>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</si>
  <si>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</si>
  <si>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</si>
  <si>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</si>
  <si>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</si>
  <si>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</si>
  <si>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</si>
  <si>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</si>
  <si>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</si>
  <si>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</si>
  <si>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</si>
  <si>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</si>
  <si>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</si>
  <si>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</si>
  <si>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</si>
  <si>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</si>
  <si>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</si>
  <si>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</si>
  <si>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</si>
  <si>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</si>
  <si>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</si>
  <si>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</si>
  <si>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</si>
  <si>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</si>
  <si>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</si>
  <si>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</si>
  <si>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</si>
  <si>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</si>
  <si>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</si>
  <si>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</si>
  <si>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</si>
  <si>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</si>
  <si>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</si>
  <si>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</si>
  <si>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</si>
  <si>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</si>
  <si>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</si>
  <si>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</si>
  <si>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</si>
  <si>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</si>
  <si>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</si>
  <si>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</si>
  <si>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</si>
  <si>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</si>
  <si>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</si>
  <si>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</si>
  <si>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</si>
  <si>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</si>
  <si>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</si>
  <si>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</si>
  <si>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</si>
  <si>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</si>
  <si>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</si>
  <si>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</si>
  <si>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</si>
  <si>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</si>
  <si>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</si>
  <si>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</si>
  <si>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</si>
  <si>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</si>
  <si>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</si>
  <si>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</si>
  <si>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</si>
  <si>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</si>
  <si>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</si>
  <si>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</si>
  <si>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</si>
  <si>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</si>
  <si>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</si>
  <si>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</si>
  <si>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</si>
  <si>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</si>
  <si>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</si>
  <si>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</si>
  <si>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</si>
  <si>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</si>
  <si>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</si>
  <si>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</si>
  <si>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</si>
  <si>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</si>
  <si>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</si>
  <si>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</si>
  <si>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</si>
  <si>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</si>
  <si>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</si>
  <si>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</si>
  <si>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</si>
  <si>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</si>
  <si>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</si>
  <si>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</si>
  <si>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</si>
  <si>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</si>
  <si>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</si>
  <si>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</si>
  <si>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</si>
  <si>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</si>
  <si>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</si>
  <si>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</si>
  <si>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</si>
  <si>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</si>
  <si>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</si>
  <si>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</si>
  <si>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</si>
  <si>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</si>
  <si>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</si>
  <si>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</si>
  <si>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</si>
  <si>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</si>
  <si>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</si>
  <si>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</si>
  <si>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</si>
  <si>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</si>
  <si>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</si>
  <si>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</si>
  <si>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</si>
  <si>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</si>
  <si>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</si>
  <si>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</si>
  <si>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</si>
  <si>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</si>
  <si>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</si>
  <si>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</si>
  <si>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</si>
  <si>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</si>
  <si>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</si>
  <si>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</si>
  <si>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</si>
  <si>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</si>
  <si>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</si>
  <si>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</si>
  <si>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</si>
  <si>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</si>
  <si>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</si>
  <si>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</si>
  <si>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</si>
  <si>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</si>
  <si>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</si>
  <si>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</si>
  <si>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</si>
  <si>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</si>
  <si>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</si>
  <si>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</si>
  <si>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</si>
  <si>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</si>
  <si>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</si>
  <si>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</si>
  <si>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</si>
  <si>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</si>
  <si>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</si>
  <si>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</si>
  <si>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</si>
  <si>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</si>
  <si>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</si>
  <si>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</si>
  <si>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</si>
  <si>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</si>
  <si>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</si>
  <si>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</si>
  <si>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</si>
  <si>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</si>
  <si>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</si>
  <si>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</si>
  <si>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</si>
  <si>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</si>
  <si>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</si>
  <si>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</si>
  <si>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</si>
  <si>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</si>
  <si>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</si>
  <si>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</si>
  <si>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</si>
  <si>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</si>
  <si>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</si>
  <si>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</si>
  <si>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</si>
  <si>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</si>
  <si>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</si>
  <si>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</si>
  <si>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</si>
  <si>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</si>
  <si>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</si>
  <si>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</si>
  <si>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</si>
  <si>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</si>
  <si>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</si>
  <si>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</si>
  <si>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</si>
  <si>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</si>
  <si>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</si>
  <si>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</si>
  <si>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</si>
  <si>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</si>
  <si>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</si>
  <si>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</si>
  <si>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</si>
  <si>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</si>
  <si>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</si>
  <si>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</si>
  <si>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</si>
  <si>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</si>
  <si>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</si>
  <si>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</si>
  <si>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</si>
  <si>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</si>
  <si>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</si>
  <si>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</si>
  <si>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</si>
  <si>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</si>
  <si>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</si>
  <si>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</si>
  <si>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</si>
  <si>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</si>
  <si>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</si>
  <si>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</si>
  <si>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</si>
  <si>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</si>
  <si>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</si>
  <si>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</si>
  <si>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</si>
  <si>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</si>
  <si>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Информация об исполнении бюджета городского округа Верхотурский 
по доходам на 01.03.2015 года</t>
  </si>
  <si>
    <t>Исполнение 
на 01.03.2015 
года, 
в тысячах 
рублей</t>
  </si>
  <si>
    <t>Информация  об объеме просроченной кредиторской задолженности по городскому округу Верхотурский 
 (бюджетная деятельность) на 01.03.2015 года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</si>
  <si>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</si>
  <si>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</si>
  <si>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</si>
  <si>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Информация об исполнении бюджета городского округа Верхотурский 
по расходам на 01.03.2015 года</t>
  </si>
  <si>
    <t>Информация об исполнении бюджета городского округа Верхотурский 
по источникам финансирования дефицита бюджета на 01.03.2015 года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</si>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</sst>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10" fontId="3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shrinkToFit="1"/>
    </xf>
    <xf numFmtId="0" fontId="22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0" fontId="25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29" fillId="25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/>
    <xf numFmtId="165" fontId="30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3" fillId="0" borderId="10" xfId="0" applyNumberFormat="1" applyFont="1" applyBorder="1" applyAlignment="1">
      <alignment horizontal="left" vertical="top" wrapText="1"/>
    </xf>
    <xf numFmtId="164" fontId="33" fillId="0" borderId="10" xfId="0" applyNumberFormat="1" applyFont="1" applyFill="1" applyBorder="1"/>
    <xf numFmtId="165" fontId="3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right" vertical="top" shrinkToFit="1"/>
    </xf>
    <xf numFmtId="164" fontId="0" fillId="25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3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0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/>
    <xf numFmtId="164" fontId="30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6" borderId="10" xfId="0" applyNumberFormat="1" applyFont="1" applyFill="1" applyBorder="1" applyAlignment="1">
      <alignment horizontal="right" vertical="top" shrinkToFit="1"/>
    </xf>
    <xf numFmtId="1" fontId="25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Border="1"/>
    <xf numFmtId="164" fontId="30" fillId="0" borderId="10" xfId="0" applyNumberFormat="1" applyFont="1" applyBorder="1"/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1" fillId="24" borderId="12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28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workbookViewId="0" topLeftCell="A16">
      <selection activeCell="B65" sqref="B65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4" t="s">
        <v>239</v>
      </c>
      <c r="B2" s="94"/>
      <c r="C2" s="94"/>
      <c r="D2" s="94"/>
      <c r="E2" s="94"/>
      <c r="F2" s="94"/>
    </row>
    <row r="3" spans="1:6" ht="12.75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231</v>
      </c>
      <c r="E4" s="91" t="s">
        <v>240</v>
      </c>
      <c r="F4" s="9" t="s">
        <v>126</v>
      </c>
    </row>
    <row r="5" spans="1:6" ht="14.25">
      <c r="A5" s="58" t="s">
        <v>129</v>
      </c>
      <c r="B5" s="59" t="s">
        <v>164</v>
      </c>
      <c r="C5" s="60" t="s">
        <v>162</v>
      </c>
      <c r="D5" s="61">
        <v>4</v>
      </c>
      <c r="E5" s="62">
        <v>5</v>
      </c>
      <c r="F5" s="63">
        <v>6</v>
      </c>
    </row>
    <row r="6" spans="1:6" ht="12.75">
      <c r="A6" s="46" t="s">
        <v>129</v>
      </c>
      <c r="B6" s="47" t="s">
        <v>187</v>
      </c>
      <c r="C6" s="48" t="s">
        <v>186</v>
      </c>
      <c r="D6" s="49">
        <f>D7+D11+D15+D18+D20+D21+D25+D27+D29+D33+D40+D9</f>
        <v>197512.09999999998</v>
      </c>
      <c r="E6" s="49">
        <f>E7+E11+E15+E18+E20+E21+E25+E27+E29+E33+E40+E9</f>
        <v>22829.000000000004</v>
      </c>
      <c r="F6" s="50">
        <f>IF(D6=0,"-",IF(E6/D6*100&gt;110,"свыше 100",ROUND((E6/D6*100),1)))</f>
        <v>11.6</v>
      </c>
    </row>
    <row r="7" spans="1:6" ht="12.75">
      <c r="A7" s="51">
        <f>A6+1</f>
        <v>2</v>
      </c>
      <c r="B7" s="47" t="s">
        <v>169</v>
      </c>
      <c r="C7" s="48" t="s">
        <v>168</v>
      </c>
      <c r="D7" s="49">
        <f>SUM(D8)</f>
        <v>155918</v>
      </c>
      <c r="E7" s="49">
        <f>SUM(E8)</f>
        <v>16420</v>
      </c>
      <c r="F7" s="50">
        <f aca="true" t="shared" si="0" ref="F7:F62">IF(D7=0,"-",IF(E7/D7*100&gt;110,"свыше 100",ROUND((E7/D7*100),1)))</f>
        <v>10.5</v>
      </c>
    </row>
    <row r="8" spans="1:6" ht="12.75">
      <c r="A8" s="51">
        <v>3</v>
      </c>
      <c r="B8" s="47" t="s">
        <v>151</v>
      </c>
      <c r="C8" s="48" t="s">
        <v>185</v>
      </c>
      <c r="D8" s="49">
        <v>155918</v>
      </c>
      <c r="E8" s="49">
        <v>16420</v>
      </c>
      <c r="F8" s="50">
        <f t="shared" si="0"/>
        <v>10.5</v>
      </c>
    </row>
    <row r="9" spans="1:6" ht="38.25">
      <c r="A9" s="51">
        <v>4</v>
      </c>
      <c r="B9" s="47" t="s">
        <v>209</v>
      </c>
      <c r="C9" s="48" t="s">
        <v>210</v>
      </c>
      <c r="D9" s="49">
        <f>SUM(D10)</f>
        <v>4562.8</v>
      </c>
      <c r="E9" s="49">
        <f>SUM(E10)</f>
        <v>343.9</v>
      </c>
      <c r="F9" s="50">
        <f t="shared" si="0"/>
        <v>7.5</v>
      </c>
    </row>
    <row r="10" spans="1:6" ht="38.25">
      <c r="A10" s="51">
        <v>5</v>
      </c>
      <c r="B10" s="47" t="s">
        <v>211</v>
      </c>
      <c r="C10" s="48" t="s">
        <v>212</v>
      </c>
      <c r="D10" s="49">
        <v>4562.8</v>
      </c>
      <c r="E10" s="49">
        <v>343.9</v>
      </c>
      <c r="F10" s="50">
        <f t="shared" si="0"/>
        <v>7.5</v>
      </c>
    </row>
    <row r="11" spans="1:6" ht="12.75">
      <c r="A11" s="51">
        <v>6</v>
      </c>
      <c r="B11" s="47" t="s">
        <v>152</v>
      </c>
      <c r="C11" s="48" t="s">
        <v>166</v>
      </c>
      <c r="D11" s="49">
        <f>SUM(D12:D14)</f>
        <v>7927</v>
      </c>
      <c r="E11" s="49">
        <f>SUM(E12:E14)</f>
        <v>2051</v>
      </c>
      <c r="F11" s="50">
        <f t="shared" si="0"/>
        <v>25.9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1838.4</v>
      </c>
      <c r="F12" s="50">
        <f t="shared" si="0"/>
        <v>23.9</v>
      </c>
    </row>
    <row r="13" spans="1:6" ht="12.75">
      <c r="A13" s="51">
        <v>8</v>
      </c>
      <c r="B13" s="47" t="s">
        <v>4</v>
      </c>
      <c r="C13" s="48" t="s">
        <v>188</v>
      </c>
      <c r="D13" s="49">
        <v>114</v>
      </c>
      <c r="E13" s="49">
        <v>2.6</v>
      </c>
      <c r="F13" s="50">
        <f t="shared" si="0"/>
        <v>2.3</v>
      </c>
    </row>
    <row r="14" spans="1:6" ht="25.5">
      <c r="A14" s="51">
        <v>9</v>
      </c>
      <c r="B14" s="47" t="s">
        <v>229</v>
      </c>
      <c r="C14" s="48" t="s">
        <v>230</v>
      </c>
      <c r="D14" s="49">
        <v>120</v>
      </c>
      <c r="E14" s="49">
        <v>210</v>
      </c>
      <c r="F14" s="50" t="str">
        <f t="shared" si="0"/>
        <v>свыше 100</v>
      </c>
    </row>
    <row r="15" spans="1:6" ht="12.75">
      <c r="A15" s="51">
        <v>10</v>
      </c>
      <c r="B15" s="47" t="s">
        <v>153</v>
      </c>
      <c r="C15" s="48" t="s">
        <v>167</v>
      </c>
      <c r="D15" s="49">
        <f>D16+D17</f>
        <v>7103</v>
      </c>
      <c r="E15" s="49">
        <f>E16+E17</f>
        <v>983</v>
      </c>
      <c r="F15" s="50">
        <f t="shared" si="0"/>
        <v>13.8</v>
      </c>
    </row>
    <row r="16" spans="1:6" ht="12.75">
      <c r="A16" s="51">
        <v>11</v>
      </c>
      <c r="B16" s="47" t="s">
        <v>5</v>
      </c>
      <c r="C16" s="48" t="s">
        <v>6</v>
      </c>
      <c r="D16" s="49">
        <v>2297</v>
      </c>
      <c r="E16" s="49">
        <v>29.6</v>
      </c>
      <c r="F16" s="50">
        <f t="shared" si="0"/>
        <v>1.3</v>
      </c>
    </row>
    <row r="17" spans="1:6" ht="12.75">
      <c r="A17" s="51">
        <v>12</v>
      </c>
      <c r="B17" s="47" t="s">
        <v>7</v>
      </c>
      <c r="C17" s="48" t="s">
        <v>8</v>
      </c>
      <c r="D17" s="49">
        <v>4806</v>
      </c>
      <c r="E17" s="49">
        <v>953.4</v>
      </c>
      <c r="F17" s="50">
        <f t="shared" si="0"/>
        <v>19.8</v>
      </c>
    </row>
    <row r="18" spans="1:6" ht="12.75">
      <c r="A18" s="51">
        <v>13</v>
      </c>
      <c r="B18" s="47" t="s">
        <v>171</v>
      </c>
      <c r="C18" s="48" t="s">
        <v>170</v>
      </c>
      <c r="D18" s="49">
        <f>D19</f>
        <v>795</v>
      </c>
      <c r="E18" s="49">
        <f>E19</f>
        <v>180.5</v>
      </c>
      <c r="F18" s="50">
        <f t="shared" si="0"/>
        <v>22.7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180.5</v>
      </c>
      <c r="F19" s="50">
        <f t="shared" si="0"/>
        <v>22.7</v>
      </c>
    </row>
    <row r="20" spans="1:6" ht="43.5" customHeight="1">
      <c r="A20" s="51">
        <v>15</v>
      </c>
      <c r="B20" s="47" t="s">
        <v>198</v>
      </c>
      <c r="C20" s="48" t="s">
        <v>199</v>
      </c>
      <c r="D20" s="49">
        <v>0</v>
      </c>
      <c r="E20" s="49">
        <v>4.9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172</v>
      </c>
      <c r="C21" s="48" t="s">
        <v>173</v>
      </c>
      <c r="D21" s="49">
        <f>SUM(D22:D24)</f>
        <v>12601.3</v>
      </c>
      <c r="E21" s="49">
        <f>SUM(E22:E24)</f>
        <v>1162.4</v>
      </c>
      <c r="F21" s="50">
        <f t="shared" si="0"/>
        <v>9.2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3795.8</v>
      </c>
      <c r="E22" s="49">
        <v>457.7</v>
      </c>
      <c r="F22" s="50">
        <f t="shared" si="0"/>
        <v>12.1</v>
      </c>
    </row>
    <row r="23" spans="1:6" ht="90.75" customHeight="1">
      <c r="A23" s="51">
        <v>18</v>
      </c>
      <c r="B23" s="47" t="s">
        <v>220</v>
      </c>
      <c r="C23" s="48" t="s">
        <v>221</v>
      </c>
      <c r="D23" s="49">
        <v>0</v>
      </c>
      <c r="E23" s="49">
        <v>1</v>
      </c>
      <c r="F23" s="50" t="str">
        <f t="shared" si="0"/>
        <v>-</v>
      </c>
    </row>
    <row r="24" spans="1:6" ht="51">
      <c r="A24" s="51">
        <v>19</v>
      </c>
      <c r="B24" s="47" t="s">
        <v>222</v>
      </c>
      <c r="C24" s="48" t="s">
        <v>213</v>
      </c>
      <c r="D24" s="49">
        <v>8805.5</v>
      </c>
      <c r="E24" s="49">
        <v>703.7</v>
      </c>
      <c r="F24" s="50">
        <f t="shared" si="0"/>
        <v>8</v>
      </c>
    </row>
    <row r="25" spans="1:6" ht="25.5">
      <c r="A25" s="51">
        <v>20</v>
      </c>
      <c r="B25" s="47" t="s">
        <v>175</v>
      </c>
      <c r="C25" s="48" t="s">
        <v>174</v>
      </c>
      <c r="D25" s="49">
        <f>SUM(D26)</f>
        <v>52.3</v>
      </c>
      <c r="E25" s="49">
        <f>SUM(E26)</f>
        <v>23.2</v>
      </c>
      <c r="F25" s="50">
        <f t="shared" si="0"/>
        <v>44.4</v>
      </c>
    </row>
    <row r="26" spans="1:6" ht="25.5">
      <c r="A26" s="51">
        <v>21</v>
      </c>
      <c r="B26" s="47" t="s">
        <v>154</v>
      </c>
      <c r="C26" s="48" t="s">
        <v>193</v>
      </c>
      <c r="D26" s="49">
        <v>52.3</v>
      </c>
      <c r="E26" s="49">
        <v>23.2</v>
      </c>
      <c r="F26" s="50">
        <f t="shared" si="0"/>
        <v>44.4</v>
      </c>
    </row>
    <row r="27" spans="1:6" ht="38.25">
      <c r="A27" s="51">
        <v>22</v>
      </c>
      <c r="B27" s="47" t="s">
        <v>176</v>
      </c>
      <c r="C27" s="48" t="s">
        <v>13</v>
      </c>
      <c r="D27" s="49">
        <f>SUM(D28:D28)</f>
        <v>2377.7</v>
      </c>
      <c r="E27" s="49">
        <f>SUM(E28:E28)</f>
        <v>428.5</v>
      </c>
      <c r="F27" s="50">
        <f t="shared" si="0"/>
        <v>18</v>
      </c>
    </row>
    <row r="28" spans="1:6" ht="16.5" customHeight="1">
      <c r="A28" s="51">
        <v>23</v>
      </c>
      <c r="B28" s="47" t="s">
        <v>207</v>
      </c>
      <c r="C28" s="48" t="s">
        <v>202</v>
      </c>
      <c r="D28" s="49">
        <v>2377.7</v>
      </c>
      <c r="E28" s="49">
        <v>428.5</v>
      </c>
      <c r="F28" s="50">
        <f t="shared" si="0"/>
        <v>18</v>
      </c>
    </row>
    <row r="29" spans="1:6" ht="27" customHeight="1">
      <c r="A29" s="51">
        <v>24</v>
      </c>
      <c r="B29" s="47" t="s">
        <v>178</v>
      </c>
      <c r="C29" s="48" t="s">
        <v>177</v>
      </c>
      <c r="D29" s="49">
        <f>SUM(D30:D32)</f>
        <v>4114</v>
      </c>
      <c r="E29" s="49">
        <f>SUM(E30:E32)</f>
        <v>987.3000000000001</v>
      </c>
      <c r="F29" s="50">
        <f t="shared" si="0"/>
        <v>24</v>
      </c>
    </row>
    <row r="30" spans="1:6" ht="12.75">
      <c r="A30" s="51">
        <v>25</v>
      </c>
      <c r="B30" s="47" t="s">
        <v>215</v>
      </c>
      <c r="C30" s="48" t="s">
        <v>214</v>
      </c>
      <c r="D30" s="49">
        <v>29.6</v>
      </c>
      <c r="E30" s="49">
        <v>5.7</v>
      </c>
      <c r="F30" s="50">
        <f t="shared" si="0"/>
        <v>19.3</v>
      </c>
    </row>
    <row r="31" spans="1:6" ht="102" customHeight="1">
      <c r="A31" s="51">
        <v>26</v>
      </c>
      <c r="B31" s="47" t="s">
        <v>223</v>
      </c>
      <c r="C31" s="48" t="s">
        <v>224</v>
      </c>
      <c r="D31" s="49">
        <v>3668.1</v>
      </c>
      <c r="E31" s="49">
        <v>683.1</v>
      </c>
      <c r="F31" s="50">
        <f t="shared" si="0"/>
        <v>18.6</v>
      </c>
    </row>
    <row r="32" spans="1:6" ht="63.75" customHeight="1">
      <c r="A32" s="51">
        <v>27</v>
      </c>
      <c r="B32" s="47" t="s">
        <v>179</v>
      </c>
      <c r="C32" s="48" t="s">
        <v>156</v>
      </c>
      <c r="D32" s="49">
        <v>416.3</v>
      </c>
      <c r="E32" s="49">
        <v>298.5</v>
      </c>
      <c r="F32" s="50">
        <f t="shared" si="0"/>
        <v>71.7</v>
      </c>
    </row>
    <row r="33" spans="1:6" ht="25.5">
      <c r="A33" s="51">
        <v>28</v>
      </c>
      <c r="B33" s="47" t="s">
        <v>181</v>
      </c>
      <c r="C33" s="48" t="s">
        <v>180</v>
      </c>
      <c r="D33" s="49">
        <f>SUM(D34:D39)</f>
        <v>2061</v>
      </c>
      <c r="E33" s="49">
        <f>SUM(E34:E39)</f>
        <v>244.3</v>
      </c>
      <c r="F33" s="50">
        <f t="shared" si="0"/>
        <v>11.9</v>
      </c>
    </row>
    <row r="34" spans="1:6" ht="28.5" customHeight="1">
      <c r="A34" s="51">
        <v>29</v>
      </c>
      <c r="B34" s="47" t="s">
        <v>227</v>
      </c>
      <c r="C34" s="48" t="s">
        <v>228</v>
      </c>
      <c r="D34" s="49">
        <v>0</v>
      </c>
      <c r="E34" s="49">
        <v>-0.1</v>
      </c>
      <c r="F34" s="50" t="str">
        <f t="shared" si="0"/>
        <v>-</v>
      </c>
    </row>
    <row r="35" spans="1:6" ht="38.25">
      <c r="A35" s="51">
        <v>30</v>
      </c>
      <c r="B35" s="47" t="s">
        <v>225</v>
      </c>
      <c r="C35" s="48" t="s">
        <v>226</v>
      </c>
      <c r="D35" s="49">
        <v>230</v>
      </c>
      <c r="E35" s="49">
        <v>60</v>
      </c>
      <c r="F35" s="50">
        <f t="shared" si="0"/>
        <v>26.1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1.1</v>
      </c>
      <c r="F36" s="50">
        <f t="shared" si="0"/>
        <v>2.8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3.5</v>
      </c>
      <c r="F37" s="50">
        <f t="shared" si="0"/>
        <v>0.7</v>
      </c>
    </row>
    <row r="38" spans="1:6" ht="51">
      <c r="A38" s="51">
        <v>33</v>
      </c>
      <c r="B38" s="47" t="s">
        <v>182</v>
      </c>
      <c r="C38" s="48" t="s">
        <v>159</v>
      </c>
      <c r="D38" s="49">
        <v>201</v>
      </c>
      <c r="E38" s="49">
        <v>25.8</v>
      </c>
      <c r="F38" s="50">
        <f t="shared" si="0"/>
        <v>12.8</v>
      </c>
    </row>
    <row r="39" spans="1:6" ht="38.25">
      <c r="A39" s="51">
        <v>34</v>
      </c>
      <c r="B39" s="47" t="s">
        <v>183</v>
      </c>
      <c r="C39" s="48" t="s">
        <v>184</v>
      </c>
      <c r="D39" s="49">
        <v>1090</v>
      </c>
      <c r="E39" s="49">
        <v>154</v>
      </c>
      <c r="F39" s="50">
        <f t="shared" si="0"/>
        <v>14.1</v>
      </c>
    </row>
    <row r="40" spans="1:6" ht="12.75">
      <c r="A40" s="51">
        <v>35</v>
      </c>
      <c r="B40" s="47" t="s">
        <v>149</v>
      </c>
      <c r="C40" s="48" t="s">
        <v>148</v>
      </c>
      <c r="D40" s="49">
        <f>SUM(D41)</f>
        <v>0</v>
      </c>
      <c r="E40" s="49">
        <f>SUM(E41)</f>
        <v>0</v>
      </c>
      <c r="F40" s="50" t="str">
        <f t="shared" si="0"/>
        <v>-</v>
      </c>
    </row>
    <row r="41" spans="1:6" ht="12.75">
      <c r="A41" s="51">
        <v>36</v>
      </c>
      <c r="B41" s="47" t="s">
        <v>200</v>
      </c>
      <c r="C41" s="48" t="s">
        <v>201</v>
      </c>
      <c r="D41" s="49">
        <v>0</v>
      </c>
      <c r="E41" s="49">
        <v>0</v>
      </c>
      <c r="F41" s="50" t="str">
        <f t="shared" si="0"/>
        <v>-</v>
      </c>
    </row>
    <row r="42" spans="1:6" ht="12.75">
      <c r="A42" s="51">
        <v>37</v>
      </c>
      <c r="B42" s="47" t="s">
        <v>190</v>
      </c>
      <c r="C42" s="48" t="s">
        <v>189</v>
      </c>
      <c r="D42" s="49">
        <f>D43+D60</f>
        <v>342516.1</v>
      </c>
      <c r="E42" s="49">
        <f>E43+E60+E58</f>
        <v>31088.2</v>
      </c>
      <c r="F42" s="50">
        <f t="shared" si="0"/>
        <v>9.1</v>
      </c>
    </row>
    <row r="43" spans="1:6" ht="38.25">
      <c r="A43" s="51">
        <v>38</v>
      </c>
      <c r="B43" s="47" t="s">
        <v>195</v>
      </c>
      <c r="C43" s="48" t="s">
        <v>196</v>
      </c>
      <c r="D43" s="49">
        <f>D44+D46+D50+D56</f>
        <v>255646.5</v>
      </c>
      <c r="E43" s="49">
        <f>E44+E46+E50+E56</f>
        <v>33542.4</v>
      </c>
      <c r="F43" s="50">
        <f t="shared" si="0"/>
        <v>13.1</v>
      </c>
    </row>
    <row r="44" spans="1:6" ht="27.75" customHeight="1">
      <c r="A44" s="51">
        <v>39</v>
      </c>
      <c r="B44" s="47" t="s">
        <v>197</v>
      </c>
      <c r="C44" s="48" t="s">
        <v>18</v>
      </c>
      <c r="D44" s="49">
        <f>SUM(D45)</f>
        <v>38546</v>
      </c>
      <c r="E44" s="49">
        <f>SUM(E45)</f>
        <v>6426</v>
      </c>
      <c r="F44" s="50">
        <f t="shared" si="0"/>
        <v>16.7</v>
      </c>
    </row>
    <row r="45" spans="1:6" ht="39.75" customHeight="1">
      <c r="A45" s="51">
        <v>40</v>
      </c>
      <c r="B45" s="47" t="s">
        <v>19</v>
      </c>
      <c r="C45" s="48" t="s">
        <v>150</v>
      </c>
      <c r="D45" s="49">
        <v>38546</v>
      </c>
      <c r="E45" s="49">
        <v>6426</v>
      </c>
      <c r="F45" s="50">
        <f t="shared" si="0"/>
        <v>16.7</v>
      </c>
    </row>
    <row r="46" spans="1:6" ht="39.75" customHeight="1">
      <c r="A46" s="51">
        <v>41</v>
      </c>
      <c r="B46" s="47" t="s">
        <v>157</v>
      </c>
      <c r="C46" s="48" t="s">
        <v>160</v>
      </c>
      <c r="D46" s="49">
        <f>SUM(D47:D49)</f>
        <v>72810.4</v>
      </c>
      <c r="E46" s="49">
        <f>SUM(E47:E49)</f>
        <v>9973</v>
      </c>
      <c r="F46" s="50">
        <f t="shared" si="0"/>
        <v>13.7</v>
      </c>
    </row>
    <row r="47" spans="1:6" ht="129" customHeight="1">
      <c r="A47" s="51">
        <v>42</v>
      </c>
      <c r="B47" s="47" t="s">
        <v>242</v>
      </c>
      <c r="C47" s="48" t="s">
        <v>243</v>
      </c>
      <c r="D47" s="49">
        <v>2691.4</v>
      </c>
      <c r="E47" s="49">
        <v>0</v>
      </c>
      <c r="F47" s="50">
        <f t="shared" si="0"/>
        <v>0</v>
      </c>
    </row>
    <row r="48" spans="1:6" ht="94.5" customHeight="1">
      <c r="A48" s="51">
        <v>43</v>
      </c>
      <c r="B48" s="47" t="s">
        <v>242</v>
      </c>
      <c r="C48" s="48" t="s">
        <v>244</v>
      </c>
      <c r="D48" s="49">
        <v>3961.3</v>
      </c>
      <c r="E48" s="49">
        <v>0</v>
      </c>
      <c r="F48" s="50">
        <f t="shared" si="0"/>
        <v>0</v>
      </c>
    </row>
    <row r="49" spans="1:6" ht="25.5">
      <c r="A49" s="51">
        <v>44</v>
      </c>
      <c r="B49" s="47" t="s">
        <v>20</v>
      </c>
      <c r="C49" s="48" t="s">
        <v>21</v>
      </c>
      <c r="D49" s="49">
        <v>66157.7</v>
      </c>
      <c r="E49" s="49">
        <v>9973</v>
      </c>
      <c r="F49" s="50">
        <f t="shared" si="0"/>
        <v>15.1</v>
      </c>
    </row>
    <row r="50" spans="1:6" ht="27.75" customHeight="1">
      <c r="A50" s="51">
        <v>45</v>
      </c>
      <c r="B50" s="47" t="s">
        <v>146</v>
      </c>
      <c r="C50" s="48" t="s">
        <v>147</v>
      </c>
      <c r="D50" s="49">
        <f>SUM(D51:D55)</f>
        <v>144290.1</v>
      </c>
      <c r="E50" s="49">
        <f>SUM(E51:E55)</f>
        <v>17143.4</v>
      </c>
      <c r="F50" s="50">
        <f t="shared" si="0"/>
        <v>11.9</v>
      </c>
    </row>
    <row r="51" spans="1:6" ht="38.25" customHeight="1">
      <c r="A51" s="51">
        <v>46</v>
      </c>
      <c r="B51" s="47" t="s">
        <v>22</v>
      </c>
      <c r="C51" s="48" t="s">
        <v>23</v>
      </c>
      <c r="D51" s="52">
        <v>5382</v>
      </c>
      <c r="E51" s="52">
        <v>1823.4</v>
      </c>
      <c r="F51" s="50">
        <f t="shared" si="0"/>
        <v>33.9</v>
      </c>
    </row>
    <row r="52" spans="1:6" ht="51">
      <c r="A52" s="51">
        <v>47</v>
      </c>
      <c r="B52" s="47" t="s">
        <v>24</v>
      </c>
      <c r="C52" s="48" t="s">
        <v>25</v>
      </c>
      <c r="D52" s="52">
        <v>761</v>
      </c>
      <c r="E52" s="52">
        <v>342.5</v>
      </c>
      <c r="F52" s="50">
        <f t="shared" si="0"/>
        <v>45</v>
      </c>
    </row>
    <row r="53" spans="1:6" ht="51">
      <c r="A53" s="51">
        <v>48</v>
      </c>
      <c r="B53" s="47" t="s">
        <v>26</v>
      </c>
      <c r="C53" s="48" t="s">
        <v>27</v>
      </c>
      <c r="D53" s="52">
        <v>1657</v>
      </c>
      <c r="E53" s="52">
        <v>174.5</v>
      </c>
      <c r="F53" s="50">
        <f t="shared" si="0"/>
        <v>10.5</v>
      </c>
    </row>
    <row r="54" spans="1:6" ht="40.5" customHeight="1">
      <c r="A54" s="51">
        <v>49</v>
      </c>
      <c r="B54" s="47" t="s">
        <v>28</v>
      </c>
      <c r="C54" s="48" t="s">
        <v>29</v>
      </c>
      <c r="D54" s="52">
        <v>17533.1</v>
      </c>
      <c r="E54" s="52">
        <v>2393</v>
      </c>
      <c r="F54" s="50">
        <f t="shared" si="0"/>
        <v>13.6</v>
      </c>
    </row>
    <row r="55" spans="1:6" ht="25.5">
      <c r="A55" s="51">
        <v>50</v>
      </c>
      <c r="B55" s="47" t="s">
        <v>194</v>
      </c>
      <c r="C55" s="48" t="s">
        <v>30</v>
      </c>
      <c r="D55" s="52">
        <v>118957</v>
      </c>
      <c r="E55" s="52">
        <v>12410</v>
      </c>
      <c r="F55" s="50">
        <f t="shared" si="0"/>
        <v>10.4</v>
      </c>
    </row>
    <row r="56" spans="1:6" ht="12.75">
      <c r="A56" s="51">
        <v>51</v>
      </c>
      <c r="B56" s="47" t="s">
        <v>158</v>
      </c>
      <c r="C56" s="48" t="s">
        <v>161</v>
      </c>
      <c r="D56" s="52">
        <f>SUM(D57:D57)</f>
        <v>0</v>
      </c>
      <c r="E56" s="52">
        <f>SUM(E57:E57)</f>
        <v>0</v>
      </c>
      <c r="F56" s="50" t="str">
        <f t="shared" si="0"/>
        <v>-</v>
      </c>
    </row>
    <row r="57" spans="1:6" ht="28.5" customHeight="1">
      <c r="A57" s="51">
        <v>52</v>
      </c>
      <c r="B57" s="47" t="s">
        <v>31</v>
      </c>
      <c r="C57" s="48" t="s">
        <v>32</v>
      </c>
      <c r="D57" s="52">
        <v>0</v>
      </c>
      <c r="E57" s="52">
        <v>0</v>
      </c>
      <c r="F57" s="50" t="str">
        <f t="shared" si="0"/>
        <v>-</v>
      </c>
    </row>
    <row r="58" spans="1:6" ht="115.5" customHeight="1">
      <c r="A58" s="51">
        <v>53</v>
      </c>
      <c r="B58" s="47" t="s">
        <v>232</v>
      </c>
      <c r="C58" s="48" t="s">
        <v>233</v>
      </c>
      <c r="D58" s="52">
        <f>SUM(D59)</f>
        <v>0</v>
      </c>
      <c r="E58" s="52">
        <f>SUM(E59)</f>
        <v>290.5</v>
      </c>
      <c r="F58" s="50" t="str">
        <f t="shared" si="0"/>
        <v>-</v>
      </c>
    </row>
    <row r="59" spans="1:6" ht="41.25" customHeight="1">
      <c r="A59" s="51">
        <v>54</v>
      </c>
      <c r="B59" s="47" t="s">
        <v>234</v>
      </c>
      <c r="C59" s="48" t="s">
        <v>235</v>
      </c>
      <c r="D59" s="52">
        <v>0</v>
      </c>
      <c r="E59" s="52">
        <v>290.5</v>
      </c>
      <c r="F59" s="50" t="str">
        <f t="shared" si="0"/>
        <v>-</v>
      </c>
    </row>
    <row r="60" spans="1:6" ht="51">
      <c r="A60" s="51">
        <v>55</v>
      </c>
      <c r="B60" s="46" t="s">
        <v>191</v>
      </c>
      <c r="C60" s="53" t="s">
        <v>192</v>
      </c>
      <c r="D60" s="52">
        <f>D61</f>
        <v>86869.6</v>
      </c>
      <c r="E60" s="52">
        <f>E61</f>
        <v>-2744.7</v>
      </c>
      <c r="F60" s="50" t="s">
        <v>208</v>
      </c>
    </row>
    <row r="61" spans="1:6" ht="54" customHeight="1">
      <c r="A61" s="51">
        <v>56</v>
      </c>
      <c r="B61" s="46" t="s">
        <v>33</v>
      </c>
      <c r="C61" s="53" t="s">
        <v>34</v>
      </c>
      <c r="D61" s="52">
        <v>86869.6</v>
      </c>
      <c r="E61" s="52">
        <v>-2744.7</v>
      </c>
      <c r="F61" s="50" t="s">
        <v>208</v>
      </c>
    </row>
    <row r="62" spans="1:6" ht="12.75">
      <c r="A62" s="51">
        <v>57</v>
      </c>
      <c r="B62" s="54" t="s">
        <v>163</v>
      </c>
      <c r="C62" s="55" t="s">
        <v>165</v>
      </c>
      <c r="D62" s="56">
        <f>D6+D42</f>
        <v>540028.2</v>
      </c>
      <c r="E62" s="56">
        <f>E6+E42</f>
        <v>53917.200000000004</v>
      </c>
      <c r="F62" s="57">
        <f t="shared" si="0"/>
        <v>10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workbookViewId="0" topLeftCell="A9">
      <selection activeCell="A52" sqref="A52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9.00390625" style="0" hidden="1" customWidth="1"/>
    <col min="5" max="5" width="14.75390625" style="0" customWidth="1"/>
    <col min="6" max="12" width="9.00390625" style="0" hidden="1" customWidth="1"/>
    <col min="13" max="13" width="13.875" style="0" customWidth="1"/>
    <col min="14" max="14" width="12.375" style="0" customWidth="1"/>
    <col min="15" max="16" width="9.00390625" style="0" hidden="1" customWidth="1"/>
  </cols>
  <sheetData>
    <row r="1" spans="3:16" ht="60" customHeight="1">
      <c r="C1" s="94" t="s">
        <v>245</v>
      </c>
      <c r="D1" s="94"/>
      <c r="E1" s="94"/>
      <c r="F1" s="94"/>
      <c r="G1" s="94"/>
      <c r="H1" s="94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6" t="s">
        <v>203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"/>
    </row>
    <row r="3" spans="3:16" ht="15.75" hidden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3"/>
    </row>
    <row r="4" spans="3:16" ht="1.5" customHeight="1">
      <c r="C4" s="101"/>
      <c r="D4" s="101"/>
      <c r="E4" s="102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240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>SUM(E8:E13)</f>
        <v>45549.5</v>
      </c>
      <c r="F7" s="64">
        <f>SUM(F8:F13)</f>
        <v>0</v>
      </c>
      <c r="G7" s="64">
        <f>SUM(G8:G13)</f>
        <v>0</v>
      </c>
      <c r="H7" s="64">
        <f>SUM(H8:H13)</f>
        <v>0</v>
      </c>
      <c r="I7" s="64">
        <f>SUM(I8:I13)</f>
        <v>0</v>
      </c>
      <c r="J7" s="64">
        <f>SUM(J8:J13)</f>
        <v>0</v>
      </c>
      <c r="K7" s="64">
        <f>SUM(K8:K13)</f>
        <v>0</v>
      </c>
      <c r="L7" s="64">
        <f>SUM(L8:L13)</f>
        <v>0</v>
      </c>
      <c r="M7" s="64">
        <f>SUM(M8:M13)</f>
        <v>6624.400000000001</v>
      </c>
      <c r="N7" s="68">
        <f>M7/E7*100</f>
        <v>14.543299048288127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204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154.8</v>
      </c>
      <c r="N8" s="69">
        <f aca="true" t="shared" si="0" ref="N8:N50">M8/E8*100</f>
        <v>10.704653896687644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242.5</v>
      </c>
      <c r="N9" s="69">
        <f t="shared" si="0"/>
        <v>10.376995164534211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26603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4304.2</v>
      </c>
      <c r="N10" s="69">
        <f t="shared" si="0"/>
        <v>16.17937826560914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7629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1077.1</v>
      </c>
      <c r="N11" s="69">
        <f t="shared" si="0"/>
        <v>14.118495215624588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237</v>
      </c>
      <c r="C12" s="29" t="s">
        <v>238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0"/>
        <v>0</v>
      </c>
      <c r="O12" s="5"/>
      <c r="P12" s="6"/>
    </row>
    <row r="13" spans="1:16" ht="18" customHeight="1" outlineLevel="1">
      <c r="A13" s="25">
        <v>7</v>
      </c>
      <c r="B13" s="28" t="s">
        <v>48</v>
      </c>
      <c r="C13" s="29" t="s">
        <v>47</v>
      </c>
      <c r="D13" s="28"/>
      <c r="E13" s="65">
        <v>4367.5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845.8</v>
      </c>
      <c r="N13" s="69">
        <f t="shared" si="0"/>
        <v>19.36576989124213</v>
      </c>
      <c r="O13" s="5">
        <v>0</v>
      </c>
      <c r="P13" s="6">
        <v>0</v>
      </c>
    </row>
    <row r="14" spans="1:16" ht="15">
      <c r="A14" s="79">
        <v>8</v>
      </c>
      <c r="B14" s="80" t="s">
        <v>50</v>
      </c>
      <c r="C14" s="81" t="s">
        <v>49</v>
      </c>
      <c r="D14" s="80"/>
      <c r="E14" s="82">
        <f>SUM(E15)</f>
        <v>761</v>
      </c>
      <c r="F14" s="82">
        <f aca="true" t="shared" si="1" ref="F14:M14">SUM(F15)</f>
        <v>0</v>
      </c>
      <c r="G14" s="82">
        <f t="shared" si="1"/>
        <v>0</v>
      </c>
      <c r="H14" s="82">
        <f t="shared" si="1"/>
        <v>0</v>
      </c>
      <c r="I14" s="82">
        <f t="shared" si="1"/>
        <v>0</v>
      </c>
      <c r="J14" s="82">
        <f t="shared" si="1"/>
        <v>0</v>
      </c>
      <c r="K14" s="82">
        <f t="shared" si="1"/>
        <v>0</v>
      </c>
      <c r="L14" s="82">
        <f t="shared" si="1"/>
        <v>0</v>
      </c>
      <c r="M14" s="82">
        <f t="shared" si="1"/>
        <v>71.7</v>
      </c>
      <c r="N14" s="77">
        <f t="shared" si="0"/>
        <v>9.421813403416559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52</v>
      </c>
      <c r="C15" s="84" t="s">
        <v>51</v>
      </c>
      <c r="D15" s="83"/>
      <c r="E15" s="85">
        <v>761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71.7</v>
      </c>
      <c r="N15" s="86">
        <f t="shared" si="0"/>
        <v>9.421813403416559</v>
      </c>
      <c r="O15" s="78">
        <v>0</v>
      </c>
      <c r="P15" s="6">
        <v>0</v>
      </c>
    </row>
    <row r="16" spans="1:16" ht="28.5">
      <c r="A16" s="79">
        <v>10</v>
      </c>
      <c r="B16" s="80" t="s">
        <v>54</v>
      </c>
      <c r="C16" s="81" t="s">
        <v>53</v>
      </c>
      <c r="D16" s="80"/>
      <c r="E16" s="82">
        <f>SUM(E17:E19)</f>
        <v>5372.9</v>
      </c>
      <c r="F16" s="82">
        <f aca="true" t="shared" si="2" ref="F16:M16">SUM(F17:F19)</f>
        <v>0</v>
      </c>
      <c r="G16" s="82">
        <f t="shared" si="2"/>
        <v>0</v>
      </c>
      <c r="H16" s="82">
        <f t="shared" si="2"/>
        <v>0</v>
      </c>
      <c r="I16" s="82">
        <f t="shared" si="2"/>
        <v>0</v>
      </c>
      <c r="J16" s="82">
        <f t="shared" si="2"/>
        <v>0</v>
      </c>
      <c r="K16" s="82">
        <f t="shared" si="2"/>
        <v>0</v>
      </c>
      <c r="L16" s="82">
        <f t="shared" si="2"/>
        <v>0</v>
      </c>
      <c r="M16" s="82">
        <f t="shared" si="2"/>
        <v>249.20000000000002</v>
      </c>
      <c r="N16" s="77">
        <f t="shared" si="0"/>
        <v>4.638091161197864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56</v>
      </c>
      <c r="C17" s="84" t="s">
        <v>55</v>
      </c>
      <c r="D17" s="83"/>
      <c r="E17" s="85">
        <v>3102.7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238.3</v>
      </c>
      <c r="N17" s="86">
        <f t="shared" si="0"/>
        <v>7.680407387114449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58</v>
      </c>
      <c r="C18" s="84" t="s">
        <v>57</v>
      </c>
      <c r="D18" s="83"/>
      <c r="E18" s="85">
        <v>2245.6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10.9</v>
      </c>
      <c r="N18" s="86">
        <f t="shared" si="0"/>
        <v>0.485393658710367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60</v>
      </c>
      <c r="C19" s="84" t="s">
        <v>59</v>
      </c>
      <c r="D19" s="83"/>
      <c r="E19" s="85">
        <v>24.6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6">
        <f t="shared" si="0"/>
        <v>0</v>
      </c>
      <c r="O19" s="87">
        <v>0</v>
      </c>
      <c r="P19" s="6">
        <v>0</v>
      </c>
    </row>
    <row r="20" spans="1:16" ht="15">
      <c r="A20" s="79">
        <v>14</v>
      </c>
      <c r="B20" s="80" t="s">
        <v>62</v>
      </c>
      <c r="C20" s="81" t="s">
        <v>61</v>
      </c>
      <c r="D20" s="80"/>
      <c r="E20" s="82">
        <f aca="true" t="shared" si="3" ref="E20:M20">SUM(E21:E24)</f>
        <v>18675.5</v>
      </c>
      <c r="F20" s="82">
        <f t="shared" si="3"/>
        <v>0</v>
      </c>
      <c r="G20" s="82">
        <f t="shared" si="3"/>
        <v>0</v>
      </c>
      <c r="H20" s="82">
        <f t="shared" si="3"/>
        <v>0</v>
      </c>
      <c r="I20" s="82">
        <f t="shared" si="3"/>
        <v>0</v>
      </c>
      <c r="J20" s="82">
        <f t="shared" si="3"/>
        <v>0</v>
      </c>
      <c r="K20" s="82">
        <f t="shared" si="3"/>
        <v>0</v>
      </c>
      <c r="L20" s="82">
        <f t="shared" si="3"/>
        <v>0</v>
      </c>
      <c r="M20" s="82">
        <f t="shared" si="3"/>
        <v>2855.8999999999996</v>
      </c>
      <c r="N20" s="77">
        <f t="shared" si="0"/>
        <v>15.292227785065993</v>
      </c>
      <c r="O20" s="87">
        <v>0</v>
      </c>
      <c r="P20" s="6">
        <v>0</v>
      </c>
    </row>
    <row r="21" spans="1:16" ht="15" outlineLevel="1">
      <c r="A21" s="79">
        <v>15</v>
      </c>
      <c r="B21" s="83" t="s">
        <v>64</v>
      </c>
      <c r="C21" s="84" t="s">
        <v>63</v>
      </c>
      <c r="D21" s="83"/>
      <c r="E21" s="85">
        <v>675.4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428.7</v>
      </c>
      <c r="N21" s="86">
        <f t="shared" si="0"/>
        <v>63.473497186852235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66</v>
      </c>
      <c r="C22" s="84" t="s">
        <v>65</v>
      </c>
      <c r="D22" s="83"/>
      <c r="E22" s="85">
        <v>787.3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188.6</v>
      </c>
      <c r="N22" s="86">
        <f t="shared" si="0"/>
        <v>23.955290232439985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68</v>
      </c>
      <c r="C23" s="84" t="s">
        <v>67</v>
      </c>
      <c r="D23" s="83"/>
      <c r="E23" s="85">
        <v>12180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1406.3</v>
      </c>
      <c r="N23" s="86">
        <f t="shared" si="0"/>
        <v>11.545977011494253</v>
      </c>
      <c r="O23" s="87">
        <v>0</v>
      </c>
      <c r="P23" s="6">
        <v>0</v>
      </c>
    </row>
    <row r="24" spans="1:16" ht="33" customHeight="1" outlineLevel="1">
      <c r="A24" s="79">
        <v>18</v>
      </c>
      <c r="B24" s="83" t="s">
        <v>70</v>
      </c>
      <c r="C24" s="84" t="s">
        <v>69</v>
      </c>
      <c r="D24" s="83"/>
      <c r="E24" s="85">
        <v>5032.8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832.3</v>
      </c>
      <c r="N24" s="86">
        <f t="shared" si="0"/>
        <v>16.53751390875854</v>
      </c>
      <c r="O24" s="87">
        <v>0</v>
      </c>
      <c r="P24" s="6">
        <v>0</v>
      </c>
    </row>
    <row r="25" spans="1:16" ht="15" customHeight="1">
      <c r="A25" s="79">
        <v>19</v>
      </c>
      <c r="B25" s="80" t="s">
        <v>72</v>
      </c>
      <c r="C25" s="81" t="s">
        <v>71</v>
      </c>
      <c r="D25" s="80"/>
      <c r="E25" s="82">
        <f>SUM(E26:E29)</f>
        <v>139000</v>
      </c>
      <c r="F25" s="82">
        <f aca="true" t="shared" si="4" ref="F25:M25">SUM(F26:F29)</f>
        <v>0</v>
      </c>
      <c r="G25" s="82">
        <f t="shared" si="4"/>
        <v>0</v>
      </c>
      <c r="H25" s="82">
        <f t="shared" si="4"/>
        <v>0</v>
      </c>
      <c r="I25" s="82">
        <f t="shared" si="4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>
        <f t="shared" si="4"/>
        <v>4103.5</v>
      </c>
      <c r="N25" s="77">
        <f t="shared" si="0"/>
        <v>2.9521582733812948</v>
      </c>
      <c r="O25" s="87">
        <v>0</v>
      </c>
      <c r="P25" s="6">
        <v>0</v>
      </c>
    </row>
    <row r="26" spans="1:16" ht="15" outlineLevel="1">
      <c r="A26" s="79">
        <v>20</v>
      </c>
      <c r="B26" s="83" t="s">
        <v>74</v>
      </c>
      <c r="C26" s="84" t="s">
        <v>73</v>
      </c>
      <c r="D26" s="83"/>
      <c r="E26" s="85">
        <v>53922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749.9</v>
      </c>
      <c r="N26" s="86">
        <f t="shared" si="0"/>
        <v>1.390712510663551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76</v>
      </c>
      <c r="C27" s="84" t="s">
        <v>75</v>
      </c>
      <c r="D27" s="83"/>
      <c r="E27" s="85">
        <v>64522.4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136</v>
      </c>
      <c r="N27" s="86">
        <f t="shared" si="0"/>
        <v>0.21077951223141111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78</v>
      </c>
      <c r="C28" s="84" t="s">
        <v>77</v>
      </c>
      <c r="D28" s="83"/>
      <c r="E28" s="85">
        <v>7758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614.1</v>
      </c>
      <c r="N28" s="86">
        <f t="shared" si="0"/>
        <v>7.91569992266048</v>
      </c>
      <c r="O28" s="87">
        <v>0</v>
      </c>
      <c r="P28" s="6">
        <v>0</v>
      </c>
    </row>
    <row r="29" spans="1:16" ht="30" outlineLevel="1">
      <c r="A29" s="79">
        <v>23</v>
      </c>
      <c r="B29" s="83" t="s">
        <v>80</v>
      </c>
      <c r="C29" s="84" t="s">
        <v>79</v>
      </c>
      <c r="D29" s="83"/>
      <c r="E29" s="85">
        <v>12797.6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2603.5</v>
      </c>
      <c r="N29" s="86">
        <f t="shared" si="0"/>
        <v>20.343658185909856</v>
      </c>
      <c r="O29" s="87">
        <v>0</v>
      </c>
      <c r="P29" s="6">
        <v>0</v>
      </c>
    </row>
    <row r="30" spans="1:16" ht="15">
      <c r="A30" s="79">
        <v>24</v>
      </c>
      <c r="B30" s="80" t="s">
        <v>82</v>
      </c>
      <c r="C30" s="81" t="s">
        <v>81</v>
      </c>
      <c r="D30" s="80"/>
      <c r="E30" s="82">
        <f>SUM(E31:E32)</f>
        <v>650.1</v>
      </c>
      <c r="F30" s="82">
        <f aca="true" t="shared" si="5" ref="F30:M30">SUM(F31:F32)</f>
        <v>0</v>
      </c>
      <c r="G30" s="82">
        <f t="shared" si="5"/>
        <v>0</v>
      </c>
      <c r="H30" s="82">
        <f t="shared" si="5"/>
        <v>0</v>
      </c>
      <c r="I30" s="82">
        <f t="shared" si="5"/>
        <v>0</v>
      </c>
      <c r="J30" s="82">
        <f t="shared" si="5"/>
        <v>0</v>
      </c>
      <c r="K30" s="82">
        <f t="shared" si="5"/>
        <v>0</v>
      </c>
      <c r="L30" s="82">
        <f t="shared" si="5"/>
        <v>0</v>
      </c>
      <c r="M30" s="82">
        <f t="shared" si="5"/>
        <v>14.4</v>
      </c>
      <c r="N30" s="77">
        <f t="shared" si="0"/>
        <v>2.2150438394093217</v>
      </c>
      <c r="O30" s="87">
        <v>0</v>
      </c>
      <c r="P30" s="6">
        <v>0</v>
      </c>
    </row>
    <row r="31" spans="1:16" ht="30" outlineLevel="1">
      <c r="A31" s="79">
        <v>25</v>
      </c>
      <c r="B31" s="83" t="s">
        <v>84</v>
      </c>
      <c r="C31" s="84" t="s">
        <v>83</v>
      </c>
      <c r="D31" s="83"/>
      <c r="E31" s="85">
        <v>69.6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6">
        <f t="shared" si="0"/>
        <v>0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86</v>
      </c>
      <c r="C32" s="84" t="s">
        <v>85</v>
      </c>
      <c r="D32" s="83"/>
      <c r="E32" s="85">
        <v>580.5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14.4</v>
      </c>
      <c r="N32" s="86">
        <f t="shared" si="0"/>
        <v>2.4806201550387597</v>
      </c>
      <c r="O32" s="87">
        <v>0</v>
      </c>
      <c r="P32" s="6">
        <v>0</v>
      </c>
    </row>
    <row r="33" spans="1:16" ht="15">
      <c r="A33" s="79">
        <v>27</v>
      </c>
      <c r="B33" s="80" t="s">
        <v>88</v>
      </c>
      <c r="C33" s="81" t="s">
        <v>87</v>
      </c>
      <c r="D33" s="80"/>
      <c r="E33" s="82">
        <f>SUM(E34:E37)</f>
        <v>264825.1</v>
      </c>
      <c r="F33" s="82">
        <f aca="true" t="shared" si="6" ref="F33:M33">SUM(F34:F37)</f>
        <v>0</v>
      </c>
      <c r="G33" s="82">
        <f t="shared" si="6"/>
        <v>0</v>
      </c>
      <c r="H33" s="82">
        <f t="shared" si="6"/>
        <v>0</v>
      </c>
      <c r="I33" s="82">
        <f t="shared" si="6"/>
        <v>0</v>
      </c>
      <c r="J33" s="82">
        <f t="shared" si="6"/>
        <v>0</v>
      </c>
      <c r="K33" s="82">
        <f t="shared" si="6"/>
        <v>0</v>
      </c>
      <c r="L33" s="82">
        <f t="shared" si="6"/>
        <v>0</v>
      </c>
      <c r="M33" s="82">
        <f t="shared" si="6"/>
        <v>29790.3</v>
      </c>
      <c r="N33" s="77">
        <f t="shared" si="0"/>
        <v>11.249047012537709</v>
      </c>
      <c r="O33" s="87">
        <v>0</v>
      </c>
      <c r="P33" s="6">
        <v>0</v>
      </c>
    </row>
    <row r="34" spans="1:16" ht="15" outlineLevel="1">
      <c r="A34" s="79">
        <v>28</v>
      </c>
      <c r="B34" s="83" t="s">
        <v>90</v>
      </c>
      <c r="C34" s="84" t="s">
        <v>89</v>
      </c>
      <c r="D34" s="83"/>
      <c r="E34" s="85">
        <v>65078.1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6531.4</v>
      </c>
      <c r="N34" s="86">
        <f t="shared" si="0"/>
        <v>10.03624875342089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92</v>
      </c>
      <c r="C35" s="84" t="s">
        <v>91</v>
      </c>
      <c r="D35" s="83"/>
      <c r="E35" s="85">
        <v>185277.4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22310.7</v>
      </c>
      <c r="N35" s="86">
        <f t="shared" si="0"/>
        <v>12.041781674397418</v>
      </c>
      <c r="O35" s="87">
        <v>0</v>
      </c>
      <c r="P35" s="6">
        <v>0</v>
      </c>
    </row>
    <row r="36" spans="1:16" ht="30" outlineLevel="1">
      <c r="A36" s="79">
        <v>30</v>
      </c>
      <c r="B36" s="83" t="s">
        <v>94</v>
      </c>
      <c r="C36" s="84" t="s">
        <v>93</v>
      </c>
      <c r="D36" s="83"/>
      <c r="E36" s="85">
        <v>7178.9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33.8</v>
      </c>
      <c r="N36" s="86">
        <f t="shared" si="0"/>
        <v>0.47082422098093024</v>
      </c>
      <c r="O36" s="87">
        <v>0</v>
      </c>
      <c r="P36" s="6">
        <v>0</v>
      </c>
    </row>
    <row r="37" spans="1:16" ht="21.75" customHeight="1" outlineLevel="1">
      <c r="A37" s="79">
        <v>31</v>
      </c>
      <c r="B37" s="83" t="s">
        <v>96</v>
      </c>
      <c r="C37" s="84" t="s">
        <v>95</v>
      </c>
      <c r="D37" s="83"/>
      <c r="E37" s="85">
        <v>7290.7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914.4</v>
      </c>
      <c r="N37" s="86">
        <f t="shared" si="0"/>
        <v>12.542005568738254</v>
      </c>
      <c r="O37" s="87">
        <v>0</v>
      </c>
      <c r="P37" s="6">
        <v>0</v>
      </c>
    </row>
    <row r="38" spans="1:16" ht="15">
      <c r="A38" s="79">
        <v>32</v>
      </c>
      <c r="B38" s="80" t="s">
        <v>98</v>
      </c>
      <c r="C38" s="81" t="s">
        <v>97</v>
      </c>
      <c r="D38" s="80" t="s">
        <v>205</v>
      </c>
      <c r="E38" s="82">
        <f aca="true" t="shared" si="7" ref="E38:M38">SUM(E39:E39)</f>
        <v>39210.1</v>
      </c>
      <c r="F38" s="82">
        <f t="shared" si="7"/>
        <v>0</v>
      </c>
      <c r="G38" s="82">
        <f t="shared" si="7"/>
        <v>0</v>
      </c>
      <c r="H38" s="82">
        <f t="shared" si="7"/>
        <v>0</v>
      </c>
      <c r="I38" s="82">
        <f t="shared" si="7"/>
        <v>0</v>
      </c>
      <c r="J38" s="82">
        <f t="shared" si="7"/>
        <v>0</v>
      </c>
      <c r="K38" s="82">
        <f t="shared" si="7"/>
        <v>0</v>
      </c>
      <c r="L38" s="82">
        <f t="shared" si="7"/>
        <v>0</v>
      </c>
      <c r="M38" s="82">
        <f t="shared" si="7"/>
        <v>4967.8</v>
      </c>
      <c r="N38" s="77">
        <f t="shared" si="0"/>
        <v>12.66969479802398</v>
      </c>
      <c r="O38" s="87">
        <v>0</v>
      </c>
      <c r="P38" s="6">
        <v>0</v>
      </c>
    </row>
    <row r="39" spans="1:16" ht="15" outlineLevel="1">
      <c r="A39" s="79">
        <v>33</v>
      </c>
      <c r="B39" s="83" t="s">
        <v>100</v>
      </c>
      <c r="C39" s="84" t="s">
        <v>99</v>
      </c>
      <c r="D39" s="83" t="s">
        <v>205</v>
      </c>
      <c r="E39" s="85">
        <v>39210.1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4967.8</v>
      </c>
      <c r="N39" s="86">
        <f t="shared" si="0"/>
        <v>12.66969479802398</v>
      </c>
      <c r="O39" s="87">
        <v>0</v>
      </c>
      <c r="P39" s="6">
        <v>0</v>
      </c>
    </row>
    <row r="40" spans="1:16" ht="15">
      <c r="A40" s="79">
        <v>34</v>
      </c>
      <c r="B40" s="80" t="s">
        <v>102</v>
      </c>
      <c r="C40" s="81" t="s">
        <v>101</v>
      </c>
      <c r="D40" s="80"/>
      <c r="E40" s="82">
        <f>SUM(E41)</f>
        <v>155</v>
      </c>
      <c r="F40" s="82">
        <f aca="true" t="shared" si="8" ref="F40:M40">SUM(F41)</f>
        <v>0</v>
      </c>
      <c r="G40" s="82">
        <f t="shared" si="8"/>
        <v>0</v>
      </c>
      <c r="H40" s="82">
        <f t="shared" si="8"/>
        <v>0</v>
      </c>
      <c r="I40" s="82">
        <f t="shared" si="8"/>
        <v>0</v>
      </c>
      <c r="J40" s="82">
        <f t="shared" si="8"/>
        <v>0</v>
      </c>
      <c r="K40" s="82">
        <f t="shared" si="8"/>
        <v>0</v>
      </c>
      <c r="L40" s="82">
        <f t="shared" si="8"/>
        <v>0</v>
      </c>
      <c r="M40" s="82">
        <f t="shared" si="8"/>
        <v>10</v>
      </c>
      <c r="N40" s="77">
        <f t="shared" si="0"/>
        <v>6.451612903225806</v>
      </c>
      <c r="O40" s="87">
        <v>0</v>
      </c>
      <c r="P40" s="6">
        <v>0</v>
      </c>
    </row>
    <row r="41" spans="1:16" ht="28.5" customHeight="1" outlineLevel="1">
      <c r="A41" s="79">
        <v>35</v>
      </c>
      <c r="B41" s="83" t="s">
        <v>104</v>
      </c>
      <c r="C41" s="84" t="s">
        <v>103</v>
      </c>
      <c r="D41" s="83"/>
      <c r="E41" s="85">
        <v>155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10</v>
      </c>
      <c r="N41" s="86">
        <f t="shared" si="0"/>
        <v>6.451612903225806</v>
      </c>
      <c r="O41" s="87">
        <v>0</v>
      </c>
      <c r="P41" s="6">
        <v>0</v>
      </c>
    </row>
    <row r="42" spans="1:16" ht="15">
      <c r="A42" s="79">
        <v>36</v>
      </c>
      <c r="B42" s="80" t="s">
        <v>106</v>
      </c>
      <c r="C42" s="81" t="s">
        <v>105</v>
      </c>
      <c r="D42" s="80"/>
      <c r="E42" s="82">
        <f aca="true" t="shared" si="9" ref="E42:M42">SUM(E43:E44)</f>
        <v>25625.899999999998</v>
      </c>
      <c r="F42" s="82">
        <f t="shared" si="9"/>
        <v>0</v>
      </c>
      <c r="G42" s="82">
        <f t="shared" si="9"/>
        <v>0</v>
      </c>
      <c r="H42" s="82">
        <f t="shared" si="9"/>
        <v>0</v>
      </c>
      <c r="I42" s="82">
        <f t="shared" si="9"/>
        <v>0</v>
      </c>
      <c r="J42" s="82">
        <f t="shared" si="9"/>
        <v>0</v>
      </c>
      <c r="K42" s="82">
        <f t="shared" si="9"/>
        <v>0</v>
      </c>
      <c r="L42" s="82">
        <f t="shared" si="9"/>
        <v>0</v>
      </c>
      <c r="M42" s="82">
        <f t="shared" si="9"/>
        <v>2731.9</v>
      </c>
      <c r="N42" s="77">
        <f t="shared" si="0"/>
        <v>10.660698746190379</v>
      </c>
      <c r="O42" s="87">
        <v>0</v>
      </c>
      <c r="P42" s="6">
        <v>0</v>
      </c>
    </row>
    <row r="43" spans="1:16" ht="15" outlineLevel="1">
      <c r="A43" s="79">
        <v>37</v>
      </c>
      <c r="B43" s="83" t="s">
        <v>108</v>
      </c>
      <c r="C43" s="84" t="s">
        <v>107</v>
      </c>
      <c r="D43" s="83" t="s">
        <v>206</v>
      </c>
      <c r="E43" s="85">
        <v>23356.1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2534</v>
      </c>
      <c r="N43" s="86">
        <f t="shared" si="0"/>
        <v>10.849414071698614</v>
      </c>
      <c r="O43" s="87">
        <v>0</v>
      </c>
      <c r="P43" s="6">
        <v>0</v>
      </c>
    </row>
    <row r="44" spans="1:16" ht="27.75" customHeight="1" outlineLevel="1">
      <c r="A44" s="79">
        <v>38</v>
      </c>
      <c r="B44" s="83" t="s">
        <v>110</v>
      </c>
      <c r="C44" s="84" t="s">
        <v>109</v>
      </c>
      <c r="D44" s="83"/>
      <c r="E44" s="85">
        <v>2269.8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197.9</v>
      </c>
      <c r="N44" s="86">
        <f t="shared" si="0"/>
        <v>8.71882985285047</v>
      </c>
      <c r="O44" s="87">
        <v>0</v>
      </c>
      <c r="P44" s="6">
        <v>0</v>
      </c>
    </row>
    <row r="45" spans="1:16" ht="15">
      <c r="A45" s="79">
        <v>39</v>
      </c>
      <c r="B45" s="80" t="s">
        <v>112</v>
      </c>
      <c r="C45" s="81" t="s">
        <v>111</v>
      </c>
      <c r="D45" s="80"/>
      <c r="E45" s="82">
        <f>SUM(E46)</f>
        <v>2944</v>
      </c>
      <c r="F45" s="82">
        <f aca="true" t="shared" si="10" ref="F45:M45">SUM(F46)</f>
        <v>0</v>
      </c>
      <c r="G45" s="82">
        <f t="shared" si="10"/>
        <v>0</v>
      </c>
      <c r="H45" s="82">
        <f t="shared" si="10"/>
        <v>0</v>
      </c>
      <c r="I45" s="82">
        <f t="shared" si="10"/>
        <v>0</v>
      </c>
      <c r="J45" s="82">
        <f t="shared" si="10"/>
        <v>0</v>
      </c>
      <c r="K45" s="82">
        <f t="shared" si="10"/>
        <v>0</v>
      </c>
      <c r="L45" s="82">
        <f t="shared" si="10"/>
        <v>0</v>
      </c>
      <c r="M45" s="82">
        <f t="shared" si="10"/>
        <v>417.5</v>
      </c>
      <c r="N45" s="77">
        <f t="shared" si="0"/>
        <v>14.181385869565217</v>
      </c>
      <c r="O45" s="87">
        <v>0</v>
      </c>
      <c r="P45" s="6">
        <v>0</v>
      </c>
    </row>
    <row r="46" spans="1:16" ht="18.75" customHeight="1" outlineLevel="1">
      <c r="A46" s="79">
        <v>40</v>
      </c>
      <c r="B46" s="83" t="s">
        <v>114</v>
      </c>
      <c r="C46" s="84" t="s">
        <v>113</v>
      </c>
      <c r="D46" s="83"/>
      <c r="E46" s="85">
        <v>2944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417.5</v>
      </c>
      <c r="N46" s="86">
        <f t="shared" si="0"/>
        <v>14.181385869565217</v>
      </c>
      <c r="O46" s="87">
        <v>0</v>
      </c>
      <c r="P46" s="6">
        <v>0</v>
      </c>
    </row>
    <row r="47" spans="1:16" ht="15">
      <c r="A47" s="79">
        <v>41</v>
      </c>
      <c r="B47" s="80" t="s">
        <v>116</v>
      </c>
      <c r="C47" s="81" t="s">
        <v>115</v>
      </c>
      <c r="D47" s="80"/>
      <c r="E47" s="82">
        <f>SUM(E48)</f>
        <v>200</v>
      </c>
      <c r="F47" s="82">
        <f aca="true" t="shared" si="11" ref="F47:M47">SUM(F48)</f>
        <v>0</v>
      </c>
      <c r="G47" s="82">
        <f t="shared" si="11"/>
        <v>0</v>
      </c>
      <c r="H47" s="82">
        <f t="shared" si="11"/>
        <v>0</v>
      </c>
      <c r="I47" s="82">
        <f t="shared" si="11"/>
        <v>0</v>
      </c>
      <c r="J47" s="82">
        <f t="shared" si="11"/>
        <v>0</v>
      </c>
      <c r="K47" s="82">
        <f t="shared" si="11"/>
        <v>0</v>
      </c>
      <c r="L47" s="82">
        <f t="shared" si="11"/>
        <v>0</v>
      </c>
      <c r="M47" s="82">
        <f t="shared" si="11"/>
        <v>6.6</v>
      </c>
      <c r="N47" s="77">
        <f t="shared" si="0"/>
        <v>3.3000000000000003</v>
      </c>
      <c r="O47" s="87">
        <v>0</v>
      </c>
      <c r="P47" s="6">
        <v>0</v>
      </c>
    </row>
    <row r="48" spans="1:16" ht="18" customHeight="1" outlineLevel="1">
      <c r="A48" s="79">
        <v>42</v>
      </c>
      <c r="B48" s="83" t="s">
        <v>118</v>
      </c>
      <c r="C48" s="84" t="s">
        <v>117</v>
      </c>
      <c r="D48" s="83"/>
      <c r="E48" s="85">
        <v>200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6.6</v>
      </c>
      <c r="N48" s="86">
        <f t="shared" si="0"/>
        <v>3.3000000000000003</v>
      </c>
      <c r="O48" s="87">
        <v>0</v>
      </c>
      <c r="P48" s="6">
        <v>0</v>
      </c>
    </row>
    <row r="49" spans="1:16" ht="28.5">
      <c r="A49" s="79">
        <v>43</v>
      </c>
      <c r="B49" s="80" t="s">
        <v>120</v>
      </c>
      <c r="C49" s="81" t="s">
        <v>119</v>
      </c>
      <c r="D49" s="80"/>
      <c r="E49" s="82">
        <f>SUM(E50)</f>
        <v>556.1</v>
      </c>
      <c r="F49" s="82">
        <f aca="true" t="shared" si="12" ref="F49:M49">SUM(F50)</f>
        <v>0</v>
      </c>
      <c r="G49" s="82">
        <f t="shared" si="12"/>
        <v>0</v>
      </c>
      <c r="H49" s="82">
        <f t="shared" si="12"/>
        <v>0</v>
      </c>
      <c r="I49" s="82">
        <f t="shared" si="12"/>
        <v>0</v>
      </c>
      <c r="J49" s="82">
        <f t="shared" si="12"/>
        <v>0</v>
      </c>
      <c r="K49" s="82">
        <f t="shared" si="12"/>
        <v>0</v>
      </c>
      <c r="L49" s="82">
        <f t="shared" si="12"/>
        <v>0</v>
      </c>
      <c r="M49" s="82">
        <f t="shared" si="12"/>
        <v>1.6</v>
      </c>
      <c r="N49" s="77">
        <f t="shared" si="0"/>
        <v>0.28771803632440207</v>
      </c>
      <c r="O49" s="87">
        <v>0</v>
      </c>
      <c r="P49" s="6">
        <v>0</v>
      </c>
    </row>
    <row r="50" spans="1:16" ht="30" outlineLevel="1">
      <c r="A50" s="79">
        <v>44</v>
      </c>
      <c r="B50" s="83" t="s">
        <v>122</v>
      </c>
      <c r="C50" s="84" t="s">
        <v>121</v>
      </c>
      <c r="D50" s="83"/>
      <c r="E50" s="85">
        <v>556.1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1.6</v>
      </c>
      <c r="N50" s="86">
        <f t="shared" si="0"/>
        <v>0.28771803632440207</v>
      </c>
      <c r="O50" s="87">
        <v>0</v>
      </c>
      <c r="P50" s="6">
        <v>0</v>
      </c>
    </row>
    <row r="51" spans="1:16" ht="15">
      <c r="A51" s="79">
        <v>45</v>
      </c>
      <c r="B51" s="96" t="s">
        <v>123</v>
      </c>
      <c r="C51" s="97"/>
      <c r="D51" s="98"/>
      <c r="E51" s="82">
        <f>E7+E14+E16+E20+E25+E30+E33+E38+E40+E42+E45+E47+E49</f>
        <v>543525.2</v>
      </c>
      <c r="F51" s="82">
        <f>F7+F14+F16+F20+F25+F30+F33+F38+F40+F42+F45+F47+F49</f>
        <v>0</v>
      </c>
      <c r="G51" s="82">
        <f>G7+G14+G16+G20+G25+G30+G33+G38+G40+G42+G45+G47+G49</f>
        <v>0</v>
      </c>
      <c r="H51" s="82">
        <f>H7+H14+H16+H20+H25+H30+H33+H38+H40+H42+H45+H47+H49</f>
        <v>0</v>
      </c>
      <c r="I51" s="82">
        <f>I7+I14+I16+I20+I25+I30+I33+I38+I40+I42+I45+I47+I49</f>
        <v>0</v>
      </c>
      <c r="J51" s="82">
        <f>J7+J14+J16+J20+J25+J30+J33+J38+J40+J42+J45+J47+J49</f>
        <v>0</v>
      </c>
      <c r="K51" s="82">
        <f>K7+K14+K16+K20+K25+K30+K33+K38+K40+K42+K45+K47+K49</f>
        <v>0</v>
      </c>
      <c r="L51" s="82">
        <f>L7+L14+L16+L20+L25+L30+L33+L38+L40+L42+L45+L47+L49</f>
        <v>0</v>
      </c>
      <c r="M51" s="82">
        <f>M7+M14+M16+M20+M25+M30+M33+M38+M40+M42+M45+M47+M49</f>
        <v>51844.8</v>
      </c>
      <c r="N51" s="77">
        <f>M51/E51*100</f>
        <v>9.53861936852238</v>
      </c>
      <c r="O51" s="88">
        <v>0</v>
      </c>
      <c r="P51" s="7">
        <v>0</v>
      </c>
    </row>
    <row r="52" spans="1:16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"/>
    </row>
    <row r="53" spans="1:16" ht="12.75">
      <c r="A53" s="89"/>
      <c r="B53" s="89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8"/>
    </row>
    <row r="54" spans="1:15" ht="28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5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</sheetData>
  <mergeCells count="6">
    <mergeCell ref="C53:O53"/>
    <mergeCell ref="C1:H1"/>
    <mergeCell ref="B51:D51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3" t="s">
        <v>246</v>
      </c>
      <c r="B2" s="104"/>
      <c r="C2" s="104"/>
      <c r="D2" s="104"/>
      <c r="E2" s="104"/>
      <c r="F2" s="104"/>
    </row>
    <row r="3" spans="1:6" ht="12.75" customHeight="1">
      <c r="A3" s="108" t="s">
        <v>131</v>
      </c>
      <c r="B3" s="108" t="s">
        <v>1</v>
      </c>
      <c r="C3" s="108" t="s">
        <v>0</v>
      </c>
      <c r="D3" s="108" t="s">
        <v>236</v>
      </c>
      <c r="E3" s="105" t="s">
        <v>240</v>
      </c>
      <c r="F3" s="105" t="s">
        <v>126</v>
      </c>
    </row>
    <row r="4" spans="1:6" ht="108" customHeight="1">
      <c r="A4" s="109"/>
      <c r="B4" s="109"/>
      <c r="C4" s="109"/>
      <c r="D4" s="109"/>
      <c r="E4" s="106"/>
      <c r="F4" s="107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247</v>
      </c>
      <c r="C6" s="33" t="s">
        <v>133</v>
      </c>
      <c r="D6" s="74">
        <f>D7+D8</f>
        <v>0</v>
      </c>
      <c r="E6" s="74">
        <f>E7+E8</f>
        <v>-112</v>
      </c>
      <c r="F6" s="41">
        <v>0</v>
      </c>
    </row>
    <row r="7" spans="1:6" ht="69.75" customHeight="1">
      <c r="A7" s="31">
        <v>2</v>
      </c>
      <c r="B7" s="34" t="s">
        <v>216</v>
      </c>
      <c r="C7" s="35" t="s">
        <v>217</v>
      </c>
      <c r="D7" s="72">
        <v>4500</v>
      </c>
      <c r="E7" s="73">
        <v>0</v>
      </c>
      <c r="F7" s="92">
        <f aca="true" t="shared" si="0" ref="F7:F18">E7/D7%</f>
        <v>0</v>
      </c>
    </row>
    <row r="8" spans="1:6" ht="65.25" customHeight="1">
      <c r="A8" s="31">
        <v>3</v>
      </c>
      <c r="B8" s="34" t="s">
        <v>132</v>
      </c>
      <c r="C8" s="35" t="s">
        <v>218</v>
      </c>
      <c r="D8" s="72">
        <v>-4500</v>
      </c>
      <c r="E8" s="73">
        <v>-112</v>
      </c>
      <c r="F8" s="92">
        <f t="shared" si="0"/>
        <v>2.488888888888889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3497</v>
      </c>
      <c r="E9" s="71">
        <f>E10+E11</f>
        <v>-1760.3999999999942</v>
      </c>
      <c r="F9" s="41">
        <v>0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-546528.2</v>
      </c>
      <c r="E10" s="73">
        <v>-139302.1</v>
      </c>
      <c r="F10" s="92">
        <f t="shared" si="0"/>
        <v>25.48854752600141</v>
      </c>
    </row>
    <row r="11" spans="1:6" ht="31.5">
      <c r="A11" s="31">
        <v>6</v>
      </c>
      <c r="B11" s="36" t="s">
        <v>138</v>
      </c>
      <c r="C11" s="35" t="s">
        <v>139</v>
      </c>
      <c r="D11" s="72">
        <v>550025.2</v>
      </c>
      <c r="E11" s="73">
        <v>137541.7</v>
      </c>
      <c r="F11" s="92">
        <f t="shared" si="0"/>
        <v>25.0064360687474</v>
      </c>
    </row>
    <row r="12" spans="1:6" ht="31.5">
      <c r="A12" s="31">
        <v>7</v>
      </c>
      <c r="B12" s="32" t="s">
        <v>140</v>
      </c>
      <c r="C12" s="33" t="s">
        <v>248</v>
      </c>
      <c r="D12" s="74">
        <f>D13+D15</f>
        <v>0</v>
      </c>
      <c r="E12" s="74">
        <f aca="true" t="shared" si="1" ref="E12:F12">E13+E15</f>
        <v>-200</v>
      </c>
      <c r="F12" s="74">
        <f t="shared" si="1"/>
        <v>0</v>
      </c>
    </row>
    <row r="13" spans="1:6" ht="35.25" customHeight="1">
      <c r="A13" s="31">
        <v>8</v>
      </c>
      <c r="B13" s="32" t="s">
        <v>250</v>
      </c>
      <c r="C13" s="33" t="s">
        <v>249</v>
      </c>
      <c r="D13" s="74">
        <f>D14</f>
        <v>-2000</v>
      </c>
      <c r="E13" s="74">
        <f>E14</f>
        <v>-200</v>
      </c>
      <c r="F13" s="41">
        <v>0</v>
      </c>
    </row>
    <row r="14" spans="1:6" ht="117.75" customHeight="1">
      <c r="A14" s="31">
        <v>9</v>
      </c>
      <c r="B14" s="36" t="s">
        <v>219</v>
      </c>
      <c r="C14" s="35" t="s">
        <v>251</v>
      </c>
      <c r="D14" s="72">
        <v>-2000</v>
      </c>
      <c r="E14" s="73">
        <v>-200</v>
      </c>
      <c r="F14" s="92">
        <v>0</v>
      </c>
    </row>
    <row r="15" spans="1:6" ht="36" customHeight="1">
      <c r="A15" s="31">
        <v>10</v>
      </c>
      <c r="B15" s="32" t="s">
        <v>141</v>
      </c>
      <c r="C15" s="33" t="s">
        <v>252</v>
      </c>
      <c r="D15" s="74">
        <f>SUM(D16)</f>
        <v>2000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253</v>
      </c>
      <c r="D16" s="72">
        <f>SUM(D17)</f>
        <v>2000</v>
      </c>
      <c r="E16" s="72">
        <f>SUM(E17)</f>
        <v>0</v>
      </c>
      <c r="F16" s="92">
        <v>0</v>
      </c>
    </row>
    <row r="17" spans="1:6" ht="47.25">
      <c r="A17" s="31">
        <v>12</v>
      </c>
      <c r="B17" s="36" t="s">
        <v>143</v>
      </c>
      <c r="C17" s="35" t="s">
        <v>254</v>
      </c>
      <c r="D17" s="72">
        <v>2000</v>
      </c>
      <c r="E17" s="73">
        <v>0</v>
      </c>
      <c r="F17" s="92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3497</v>
      </c>
      <c r="E18" s="75">
        <f>E6+E12+E9</f>
        <v>-2072.399999999994</v>
      </c>
      <c r="F18" s="93">
        <f t="shared" si="0"/>
        <v>-59.262224764083335</v>
      </c>
    </row>
    <row r="19" spans="4:5" ht="12.75">
      <c r="D19" s="76"/>
      <c r="E19" s="76"/>
    </row>
    <row r="20" spans="4:5" ht="12.75">
      <c r="D20" s="76"/>
      <c r="E20" s="76"/>
    </row>
    <row r="21" spans="4:5" ht="12.75">
      <c r="D21" s="76"/>
      <c r="E21" s="76"/>
    </row>
    <row r="22" spans="4:5" ht="12.75">
      <c r="D22" s="76"/>
      <c r="E22" s="76"/>
    </row>
    <row r="23" spans="4:5" ht="12.75">
      <c r="D23" s="76"/>
      <c r="E23" s="76"/>
    </row>
    <row r="24" spans="4:5" ht="12.75">
      <c r="D24" s="76"/>
      <c r="E24" s="76"/>
    </row>
    <row r="25" spans="4:5" ht="12.75">
      <c r="D25" s="76"/>
      <c r="E25" s="76"/>
    </row>
    <row r="26" spans="4:5" ht="12.75">
      <c r="D26" s="76"/>
      <c r="E26" s="76"/>
    </row>
    <row r="27" spans="4:5" ht="12.75">
      <c r="D27" s="76"/>
      <c r="E27" s="76"/>
    </row>
    <row r="28" spans="4:5" ht="12.75">
      <c r="D28" s="76"/>
      <c r="E28" s="76"/>
    </row>
    <row r="29" spans="4:5" ht="12.75">
      <c r="D29" s="76"/>
      <c r="E29" s="76"/>
    </row>
    <row r="30" spans="4:5" ht="12.75">
      <c r="D30" s="76"/>
      <c r="E30" s="76"/>
    </row>
    <row r="31" spans="4:5" ht="12.75">
      <c r="D31" s="70"/>
      <c r="E31" s="70"/>
    </row>
    <row r="32" spans="4:5" ht="12.75">
      <c r="D32" s="70"/>
      <c r="E32" s="70"/>
    </row>
    <row r="33" spans="4:5" ht="12.75">
      <c r="D33" s="70"/>
      <c r="E33" s="70"/>
    </row>
    <row r="34" spans="4:5" ht="12.75">
      <c r="D34" s="70"/>
      <c r="E34" s="70"/>
    </row>
    <row r="35" spans="4:5" ht="12.75">
      <c r="D35" s="70"/>
      <c r="E35" s="70"/>
    </row>
    <row r="36" spans="4:5" ht="12.75">
      <c r="D36" s="70"/>
      <c r="E36" s="70"/>
    </row>
    <row r="37" spans="4:5" ht="12.75">
      <c r="D37" s="70"/>
      <c r="E37" s="70"/>
    </row>
    <row r="38" spans="4:5" ht="12.75">
      <c r="D38" s="70"/>
      <c r="E38" s="70"/>
    </row>
    <row r="39" spans="4:5" ht="12.75">
      <c r="D39" s="70"/>
      <c r="E39" s="70"/>
    </row>
    <row r="40" spans="4:5" ht="12.75">
      <c r="D40" s="70"/>
      <c r="E40" s="70"/>
    </row>
    <row r="41" spans="4:5" ht="12.75">
      <c r="D41" s="70"/>
      <c r="E41" s="70"/>
    </row>
    <row r="42" spans="4:5" ht="12.75">
      <c r="D42" s="70"/>
      <c r="E42" s="70"/>
    </row>
    <row r="43" spans="4:5" ht="12.75">
      <c r="D43" s="70"/>
      <c r="E43" s="70"/>
    </row>
    <row r="44" spans="4:5" ht="12.75">
      <c r="D44" s="70"/>
      <c r="E44" s="70"/>
    </row>
    <row r="45" spans="4:5" ht="12.75">
      <c r="D45" s="70"/>
      <c r="E45" s="70"/>
    </row>
    <row r="46" spans="4:5" ht="12.75">
      <c r="D46" s="70"/>
      <c r="E46" s="70"/>
    </row>
    <row r="47" spans="4:5" ht="12.75">
      <c r="D47" s="70"/>
      <c r="E47" s="70"/>
    </row>
    <row r="48" spans="4:5" ht="12.75">
      <c r="D48" s="70"/>
      <c r="E48" s="70"/>
    </row>
    <row r="49" spans="4:5" ht="12.75">
      <c r="D49" s="70"/>
      <c r="E49" s="70"/>
    </row>
    <row r="50" spans="4:5" ht="12.75">
      <c r="D50" s="70"/>
      <c r="E50" s="70"/>
    </row>
    <row r="51" spans="4:5" ht="12.75">
      <c r="D51" s="70"/>
      <c r="E51" s="70"/>
    </row>
    <row r="52" spans="4:5" ht="12.75">
      <c r="D52" s="70"/>
      <c r="E52" s="70"/>
    </row>
    <row r="53" spans="4:5" ht="12.75">
      <c r="D53" s="70"/>
      <c r="E53" s="70"/>
    </row>
    <row r="54" spans="4:5" ht="12.75">
      <c r="D54" s="70"/>
      <c r="E54" s="70"/>
    </row>
    <row r="55" spans="4:5" ht="12.75">
      <c r="D55" s="70"/>
      <c r="E55" s="70"/>
    </row>
    <row r="56" spans="4:5" ht="12.75">
      <c r="D56" s="70"/>
      <c r="E56" s="70"/>
    </row>
    <row r="57" spans="4:5" ht="12.75">
      <c r="D57" s="70"/>
      <c r="E57" s="70"/>
    </row>
    <row r="58" spans="4:5" ht="12.75">
      <c r="D58" s="70"/>
      <c r="E58" s="70"/>
    </row>
    <row r="59" spans="4:5" ht="12.75">
      <c r="D59" s="70"/>
      <c r="E59" s="70"/>
    </row>
    <row r="60" spans="4:5" ht="12.75">
      <c r="D60" s="70"/>
      <c r="E60" s="70"/>
    </row>
    <row r="61" spans="4:5" ht="12.75">
      <c r="D61" s="70"/>
      <c r="E61" s="70"/>
    </row>
    <row r="62" spans="4:5" ht="12.75">
      <c r="D62" s="70"/>
      <c r="E62" s="70"/>
    </row>
    <row r="63" spans="4:5" ht="12.75">
      <c r="D63" s="70"/>
      <c r="E63" s="70"/>
    </row>
    <row r="64" spans="4:5" ht="12.75">
      <c r="D64" s="70"/>
      <c r="E64" s="70"/>
    </row>
    <row r="65" spans="4:5" ht="12.75">
      <c r="D65" s="70"/>
      <c r="E65" s="70"/>
    </row>
    <row r="66" spans="4:5" ht="12.75">
      <c r="D66" s="70"/>
      <c r="E66" s="70"/>
    </row>
    <row r="67" spans="4:5" ht="12.75">
      <c r="D67" s="70"/>
      <c r="E67" s="70"/>
    </row>
    <row r="68" spans="4:5" ht="12.75">
      <c r="D68" s="70"/>
      <c r="E68" s="70"/>
    </row>
    <row r="69" spans="4:5" ht="12.75">
      <c r="D69" s="70"/>
      <c r="E69" s="70"/>
    </row>
    <row r="70" spans="4:5" ht="12.75">
      <c r="D70" s="70"/>
      <c r="E70" s="70"/>
    </row>
    <row r="71" spans="4:5" ht="12.75">
      <c r="D71" s="70"/>
      <c r="E71" s="70"/>
    </row>
    <row r="72" spans="4:5" ht="12.75">
      <c r="D72" s="70"/>
      <c r="E72" s="70"/>
    </row>
    <row r="73" spans="4:5" ht="12.75">
      <c r="D73" s="70"/>
      <c r="E73" s="70"/>
    </row>
    <row r="74" spans="4:5" ht="12.75">
      <c r="D74" s="70"/>
      <c r="E74" s="70"/>
    </row>
    <row r="75" spans="4:5" ht="12.75">
      <c r="D75" s="70"/>
      <c r="E75" s="70"/>
    </row>
    <row r="76" spans="4:5" ht="12.75">
      <c r="D76" s="70"/>
      <c r="E76" s="70"/>
    </row>
    <row r="77" spans="4:5" ht="12.75">
      <c r="D77" s="70"/>
      <c r="E77" s="70"/>
    </row>
    <row r="78" spans="4:5" ht="12.75">
      <c r="D78" s="70"/>
      <c r="E78" s="70"/>
    </row>
    <row r="79" spans="4:5" ht="12.75">
      <c r="D79" s="70"/>
      <c r="E79" s="70"/>
    </row>
    <row r="80" spans="4:5" ht="12.75">
      <c r="D80" s="70"/>
      <c r="E80" s="70"/>
    </row>
    <row r="81" spans="4:5" ht="12.75">
      <c r="D81" s="70"/>
      <c r="E81" s="70"/>
    </row>
    <row r="82" spans="4:5" ht="12.75">
      <c r="D82" s="70"/>
      <c r="E82" s="70"/>
    </row>
    <row r="83" spans="4:5" ht="12.75">
      <c r="D83" s="70"/>
      <c r="E83" s="70"/>
    </row>
    <row r="84" spans="4:5" ht="12.75">
      <c r="D84" s="70"/>
      <c r="E84" s="70"/>
    </row>
    <row r="85" spans="4:5" ht="12.75">
      <c r="D85" s="70"/>
      <c r="E85" s="70"/>
    </row>
    <row r="86" spans="4:5" ht="12.75">
      <c r="D86" s="70"/>
      <c r="E86" s="70"/>
    </row>
    <row r="87" spans="4:5" ht="12.75">
      <c r="D87" s="70"/>
      <c r="E87" s="70"/>
    </row>
    <row r="88" spans="4:5" ht="12.75">
      <c r="D88" s="70"/>
      <c r="E88" s="70"/>
    </row>
    <row r="89" spans="4:5" ht="12.75">
      <c r="D89" s="70"/>
      <c r="E89" s="70"/>
    </row>
    <row r="90" spans="4:5" ht="12.75">
      <c r="D90" s="70"/>
      <c r="E90" s="70"/>
    </row>
    <row r="91" spans="4:5" ht="12.75">
      <c r="D91" s="70"/>
      <c r="E91" s="70"/>
    </row>
    <row r="92" spans="4:5" ht="12.75">
      <c r="D92" s="70"/>
      <c r="E92" s="70"/>
    </row>
    <row r="93" spans="4:5" ht="12.75">
      <c r="D93" s="70"/>
      <c r="E93" s="70"/>
    </row>
    <row r="94" spans="4:5" ht="12.75">
      <c r="D94" s="70"/>
      <c r="E94" s="70"/>
    </row>
    <row r="95" spans="4:5" ht="12.7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3" sqref="A3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10" t="s">
        <v>241</v>
      </c>
      <c r="B2" s="94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35</v>
      </c>
      <c r="B4" s="10" t="s">
        <v>130</v>
      </c>
      <c r="E4" s="67"/>
    </row>
    <row r="5" spans="1:2" ht="18" customHeight="1">
      <c r="A5" s="12" t="s">
        <v>124</v>
      </c>
      <c r="B5" s="90">
        <v>2122.2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User</cp:lastModifiedBy>
  <cp:lastPrinted>2015-03-13T08:35:28Z</cp:lastPrinted>
  <dcterms:created xsi:type="dcterms:W3CDTF">2012-04-02T11:15:40Z</dcterms:created>
  <dcterms:modified xsi:type="dcterms:W3CDTF">2015-03-13T08:35:40Z</dcterms:modified>
  <cp:category/>
  <cp:version/>
  <cp:contentType/>
  <cp:contentStatus/>
</cp:coreProperties>
</file>