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80" windowHeight="9345" activeTab="0"/>
  </bookViews>
  <sheets>
    <sheet name="Приложение 1" sheetId="1" r:id="rId1"/>
  </sheets>
  <definedNames>
    <definedName name="_xlnm.Print_Area" localSheetId="0">'Приложение 1'!$A$1:$H$87</definedName>
  </definedNames>
  <calcPr fullCalcOnLoad="1"/>
</workbook>
</file>

<file path=xl/sharedStrings.xml><?xml version="1.0" encoding="utf-8"?>
<sst xmlns="http://schemas.openxmlformats.org/spreadsheetml/2006/main" count="223" uniqueCount="223">
  <si>
    <t>код КБК</t>
  </si>
  <si>
    <t>наименование показателей</t>
  </si>
  <si>
    <t>000 1 00 00000 00 0000 000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</si>
  <si>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</si>
  <si>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</si>
  <si>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</si>
  <si>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</si>
  <si>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</si>
  <si>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</si>
  <si>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</si>
  <si>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000 1 08 00000 00 0000 000</t>
  </si>
  <si>
    <t>ГОСУДАРСТВЕННАЯ ПОШЛИНА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</si>
  <si>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</si>
  <si>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</si>
  <si>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</si>
  <si>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</si>
  <si>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</si>
  <si>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</si>
  <si>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</si>
  <si>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</si>
  <si>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</si>
  <si>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</si>
  <si>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</si>
  <si>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 xml:space="preserve">Плата за негативное воздействие на окружающую среду </t>
  </si>
  <si>
    <t>ДОХОДЫ ОТ ПРОДАЖИ МАТЕРИАЛЬНЫХ И НЕМАТЕРИАЛЬНЫХ АКТИВОВ</t>
  </si>
  <si>
    <t>Прочие субвенции бюджетам городских округов</t>
  </si>
  <si>
    <t>000 1 08 03010 01 0000 110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</si>
  <si>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</si>
  <si>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</si>
  <si>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</si>
  <si>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Приложение 1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</si>
  <si>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</si>
  <si>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</si>
  <si>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</si>
  <si>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</si>
  <si>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</si>
  <si>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</si>
  <si>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ДОХОДЫ бюджета - Всего</t>
  </si>
  <si>
    <t>НАЛОГОВЫЕ И НЕНАЛОГОВЫЕ ДОХОДЫ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</si>
  <si>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</si>
  <si>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000 1 12 01000 01 0000 120</t>
  </si>
  <si>
    <t>Доходы от продажи земельных участков, государственная собсвенность на которые не раграничена и которые  расположены в границах городских округов</t>
  </si>
  <si>
    <t>000 1 14 06012 04 0000 430</t>
  </si>
  <si>
    <t>Дотации бюджетам субъектов РФ и муниципальных образований</t>
  </si>
  <si>
    <t>Дотации бюджетам городских округов на выравнивание бюджетной обеспеченности</t>
  </si>
  <si>
    <t>Субсидии бюджетам субъектов РФ и муниципальных образований (межбюджетные субсидии)</t>
  </si>
  <si>
    <t>Прочие субсидии бюджетам городских округов</t>
  </si>
  <si>
    <t>Субвенции бюджетам субъектов РФ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</si>
  <si>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</si>
  <si>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</si>
  <si>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межбюджетные трансферты, передаваемые бюджетам городских округов</t>
  </si>
  <si>
    <t>000 1 05 02000 00 0000 110</t>
  </si>
  <si>
    <t>000 1 05 03000 00 0000 110</t>
  </si>
  <si>
    <t xml:space="preserve">Возврат, остатков субсидий, субвенций и иных межбюджетных трансфертов, имеющих целевое назначение, прошлых лет </t>
  </si>
  <si>
    <t>Возврат, остатков субсидий, субвенций и иных межбюджетных трансфертов, имеющих целевое назначение, прошлых лет из бюджетов городских округов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</si>
  <si>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</si>
  <si>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000 1 11 05012 04 0000 120</t>
  </si>
  <si>
    <t>000 1 13 01994 04 0000 130</t>
  </si>
  <si>
    <t xml:space="preserve">Прочие доходы от оказания платных услуг (работ) получателями средств бюджетов городских округов </t>
  </si>
  <si>
    <t>БЕЗВОЗМЕЗДНЫЕ ПОСТУПЛЕНИЯ ОТ ДРУГИХ БЮДЖЕТОВ БЮДЖЕТНОЙ СИСТЕМЫ РОССИЙСКОЙ ФЕДЕРАЦИИ</t>
  </si>
  <si>
    <t>отклонение уточненного годового плана</t>
  </si>
  <si>
    <t>% выполнения от уточненного годового плана</t>
  </si>
  <si>
    <t>№ п/п</t>
  </si>
  <si>
    <t>000 1 03 00000 00 0000 000</t>
  </si>
  <si>
    <t>НАЛОГИ НА ТОВАРЫ (РАБОТЫ, УСЛУГИ),РЕАЛИЗУЕМЫЕ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</si>
  <si>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</si>
  <si>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</si>
  <si>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000 1 11 05074 04 0000 120</t>
  </si>
  <si>
    <t>000 1 05 04000 02 0000 110</t>
  </si>
  <si>
    <t>Налог, взимаемый в связи с применением патентной системы налогообложения</t>
  </si>
  <si>
    <t>000 1 06 06032 04 0000 110</t>
  </si>
  <si>
    <t>000 1 06 06042 04 0000 110</t>
  </si>
  <si>
    <t>Доходы от сдачи в аренду имущества, составляющего казну городских округов (за исключением земельных участков)</t>
  </si>
  <si>
    <t>ДОХОДЫ ОТ ОКАЗАНИЯ ПЛАТНЫХ УСЛУГ (РАБОТ) И КОМПЕНСАЦИИ ЗАТРАТ ГОСУДАРСТВА</t>
  </si>
  <si>
    <t>000 1 05 01000 00 0000 110</t>
  </si>
  <si>
    <t>Налог, взимаемый в связи с применением упрощенной системы налогообложения</t>
  </si>
  <si>
    <t>Земельный налог с организаций, обладающих земельным участком,расположенным в границах городских округов</t>
  </si>
  <si>
    <t>Земельный налог с физических лиц, обладающих земельным участком,расположенным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</si>
  <si>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</si>
  <si>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</si>
  <si>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000 1 13 02994 04 0000 130</t>
  </si>
  <si>
    <t>Прочие доходы от компенсации затрат бюджетов городских округов</t>
  </si>
  <si>
    <t>000 1 17 00000 00 0000 000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</si>
  <si>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</si>
  <si>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</si>
  <si>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</si>
  <si>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</si>
  <si>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</si>
  <si>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</si>
  <si>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</si>
  <si>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</si>
  <si>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</si>
  <si>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</si>
  <si>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</si>
  <si>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</si>
  <si>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</si>
  <si>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</si>
  <si>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</si>
  <si>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</si>
  <si>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</si>
  <si>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</si>
  <si>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</si>
  <si>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</si>
  <si>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</si>
  <si>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</si>
  <si>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</si>
  <si>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</si>
  <si>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</si>
  <si>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</si>
  <si>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</si>
  <si>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</si>
  <si>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</si>
  <si>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</si>
  <si>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</si>
  <si>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</si>
  <si>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</si>
  <si>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</si>
  <si>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</si>
  <si>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</si>
  <si>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</si>
  <si>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</si>
  <si>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</si>
  <si>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</si>
  <si>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</si>
  <si>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</si>
  <si>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</si>
  <si>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</si>
  <si>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</si>
  <si>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</si>
  <si>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</si>
  <si>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</si>
  <si>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</si>
  <si>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</si>
  <si>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</si>
  <si>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</si>
  <si>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</si>
  <si>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</si>
  <si>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</si>
  <si>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</si>
  <si>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</si>
  <si>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</si>
  <si>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</si>
  <si>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</si>
  <si>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</si>
  <si>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</si>
  <si>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</si>
  <si>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</si>
  <si>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000 2 02 25555 04 0000 150</t>
  </si>
  <si>
    <t>000 2 02 00000 00 0000 150</t>
  </si>
  <si>
    <t>000 2 02 10000 00 0000 150</t>
  </si>
  <si>
    <t>000 2 02 15001 04 0000 150</t>
  </si>
  <si>
    <t>000 2 02 20000 00 0000 150</t>
  </si>
  <si>
    <t>000 2 02 29999 04 0000 150</t>
  </si>
  <si>
    <t>000 2 02 03000 00 0000 150</t>
  </si>
  <si>
    <t>000 2 02 30022 04 0000 150</t>
  </si>
  <si>
    <t>000 2 02 30024 04 0000 150</t>
  </si>
  <si>
    <t>000 2 02 35462 04 0000 150</t>
  </si>
  <si>
    <t>000 2 02 35118 04 0000 150</t>
  </si>
  <si>
    <t>000 2 02 35120 04 0000 150</t>
  </si>
  <si>
    <t>000 2 02 35250 04 0000 150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</si>
  <si>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</si>
  <si>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000 2 02 03999 04 0000 150</t>
  </si>
  <si>
    <t>000 2 02 04000 00 0000 150</t>
  </si>
  <si>
    <t>000 2 02 04999 04 0000 150</t>
  </si>
  <si>
    <t>000 2 19 00000 00 0000 150</t>
  </si>
  <si>
    <t>000 2 19 60010 04 0000 150</t>
  </si>
  <si>
    <t>000 1 14 06312 04 0000 430</t>
  </si>
  <si>
    <t>000 1 17 05040 04 0000 180</t>
  </si>
  <si>
    <t>62</t>
  </si>
  <si>
    <t>63</t>
  </si>
  <si>
    <t>64</t>
  </si>
  <si>
    <t>65</t>
  </si>
  <si>
    <t>000 1 11 09040 04 0000 120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</si>
  <si>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</si>
  <si>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Субсидии бюджетам городских округов на  реализацию мероприятий по обеспечению жильем молодых семей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</si>
  <si>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</si>
  <si>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</si>
  <si>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000 2 02 25497 04 0000 150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</si>
  <si>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</si>
  <si>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</si>
  <si>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</si>
  <si>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000 2 02 25519 04 0000 150</t>
  </si>
  <si>
    <t>66</t>
  </si>
  <si>
    <t>67</t>
  </si>
  <si>
    <t>68</t>
  </si>
  <si>
    <t>69</t>
  </si>
  <si>
    <t>70</t>
  </si>
  <si>
    <t>71</t>
  </si>
  <si>
    <t>72</t>
  </si>
  <si>
    <t>Прочие неналоговые доходы бюджетов городских округов</t>
  </si>
  <si>
    <t>000 2 02 20077 04 0000 150</t>
  </si>
  <si>
    <t>000 2 02 45424 04 0000 150</t>
  </si>
  <si>
    <t>к Решению Думы городского округа Верхотурский</t>
  </si>
  <si>
    <t>ПРОЧИЕ НЕНАЛОГОВЫЕ ПОСТУПЛЕНИЯ</t>
  </si>
  <si>
    <t>"Об исполнении бюджета городского округа Верхотурский за  2020 год"</t>
  </si>
  <si>
    <t>Исполнение доходов бюджета городского округа Верхотурский за 2020 год</t>
  </si>
  <si>
    <t xml:space="preserve">уточненный годовой план на 2020 год </t>
  </si>
  <si>
    <t>фактическое исполнение за 2020 год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</si>
  <si>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</si>
  <si>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</si>
  <si>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000 1 16 07000 00 0000 140</t>
  </si>
  <si>
    <t>Штрафы, неустойки и пени, уплаченные в соответствии с законом или договором вслучае неисполнения или ненадлежащего исполнения обязательств перед государственным (муниципальным органом)</t>
  </si>
  <si>
    <t>000 1 16 10000 00 0000 140</t>
  </si>
  <si>
    <t>Платежи в целях возмещения причиненного ущерба (убытков)</t>
  </si>
  <si>
    <t>000 1 16 11000 01 0000 140</t>
  </si>
  <si>
    <t>Платежи, уплачиваемые в целях возмещения вреда</t>
  </si>
  <si>
    <t>000 2 02 15002 04 0000 150</t>
  </si>
  <si>
    <t>Дотации на поддержку мер по обеспечению сбалансированности бюджетов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</si>
  <si>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</si>
  <si>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</si>
  <si>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</si>
  <si>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 пеоддержку отрасли культуры</t>
  </si>
  <si>
    <t>Субсидии бюджетам городских округов на  реализацию программ формирования современной городской среды</t>
  </si>
  <si>
    <t>000 2 02 25576 04 0000 150</t>
  </si>
  <si>
    <t>Субсидии бюджетам на обеспечение комплексного развития сельских территорий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</si>
  <si>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</si>
  <si>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</si>
  <si>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</si>
  <si>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000 2 07 00000 00 0000 000</t>
  </si>
  <si>
    <t>ПРОЧИЕ БЕЗВОЗМЕЗДНЫЕ ПОСТУПЛЕНИЯ</t>
  </si>
  <si>
    <t>000 2 07 04050 04 0000 150</t>
  </si>
  <si>
    <t>Прочие безвозмездные постуления в бюджеты городских округов</t>
  </si>
  <si>
    <t>от «26» мая  2021 года  №32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</si>
</sst>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%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i/>
      <sz val="9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75" fontId="1" fillId="32" borderId="10" xfId="0" applyNumberFormat="1" applyFont="1" applyFill="1" applyBorder="1" applyAlignment="1">
      <alignment/>
    </xf>
    <xf numFmtId="172" fontId="1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75" fontId="1" fillId="32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172" fontId="0" fillId="32" borderId="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175" fontId="1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75" fontId="0" fillId="32" borderId="10" xfId="0" applyNumberFormat="1" applyFont="1" applyFill="1" applyBorder="1" applyAlignment="1">
      <alignment/>
    </xf>
    <xf numFmtId="172" fontId="0" fillId="32" borderId="10" xfId="0" applyNumberFormat="1" applyFont="1" applyFill="1" applyBorder="1" applyAlignment="1">
      <alignment/>
    </xf>
    <xf numFmtId="175" fontId="0" fillId="32" borderId="10" xfId="0" applyNumberFormat="1" applyFont="1" applyFill="1" applyBorder="1" applyAlignment="1">
      <alignment horizontal="right"/>
    </xf>
    <xf numFmtId="175" fontId="9" fillId="32" borderId="10" xfId="0" applyNumberFormat="1" applyFont="1" applyFill="1" applyBorder="1" applyAlignment="1">
      <alignment/>
    </xf>
    <xf numFmtId="172" fontId="9" fillId="32" borderId="10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32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2"/>
  <sheetViews>
    <sheetView tabSelected="1" zoomScale="150" zoomScaleNormal="150" zoomScaleSheetLayoutView="95" zoomScalePageLayoutView="0" workbookViewId="0" topLeftCell="D1">
      <selection activeCell="D4" sqref="D4:H4"/>
    </sheetView>
  </sheetViews>
  <sheetFormatPr defaultColWidth="9.00390625" defaultRowHeight="12.75"/>
  <cols>
    <col min="1" max="1" width="9.125" style="0" hidden="1" customWidth="1"/>
    <col min="2" max="2" width="4.125" style="0" customWidth="1"/>
    <col min="3" max="3" width="23.25390625" style="0" customWidth="1"/>
    <col min="4" max="4" width="45.875" style="0" customWidth="1"/>
    <col min="5" max="5" width="13.375" style="0" customWidth="1"/>
    <col min="6" max="6" width="12.875" style="0" customWidth="1"/>
    <col min="7" max="7" width="12.375" style="0" customWidth="1"/>
    <col min="8" max="8" width="12.625" style="0" customWidth="1"/>
  </cols>
  <sheetData>
    <row r="1" spans="4:8" ht="15.75">
      <c r="D1" s="34"/>
      <c r="E1" s="35"/>
      <c r="F1" s="35"/>
      <c r="G1" s="35"/>
      <c r="H1" s="36" t="s">
        <v>30</v>
      </c>
    </row>
    <row r="2" spans="4:8" ht="15.75">
      <c r="D2" s="34"/>
      <c r="E2" s="47" t="s">
        <v>192</v>
      </c>
      <c r="F2" s="47"/>
      <c r="G2" s="47"/>
      <c r="H2" s="47"/>
    </row>
    <row r="3" spans="4:8" ht="15.75">
      <c r="D3" s="34"/>
      <c r="E3" s="35"/>
      <c r="F3" s="47" t="s">
        <v>222</v>
      </c>
      <c r="G3" s="47"/>
      <c r="H3" s="47"/>
    </row>
    <row r="4" spans="4:8" ht="15.75">
      <c r="D4" s="47" t="s">
        <v>194</v>
      </c>
      <c r="E4" s="47"/>
      <c r="F4" s="47"/>
      <c r="G4" s="47"/>
      <c r="H4" s="47"/>
    </row>
    <row r="5" spans="5:8" ht="12.75">
      <c r="E5" s="33"/>
      <c r="F5" s="50"/>
      <c r="G5" s="50"/>
      <c r="H5" s="50"/>
    </row>
    <row r="6" spans="6:8" ht="12.75">
      <c r="F6" s="4"/>
      <c r="G6" s="4"/>
      <c r="H6" s="4"/>
    </row>
    <row r="7" spans="2:8" ht="12.75">
      <c r="B7" s="45" t="s">
        <v>195</v>
      </c>
      <c r="C7" s="45"/>
      <c r="D7" s="45"/>
      <c r="E7" s="45"/>
      <c r="F7" s="45"/>
      <c r="G7" s="45"/>
      <c r="H7" s="45"/>
    </row>
    <row r="8" spans="2:8" ht="12.75">
      <c r="B8" s="44"/>
      <c r="C8" s="44"/>
      <c r="D8" s="44"/>
      <c r="E8" s="44"/>
      <c r="F8" s="44"/>
      <c r="G8" s="44"/>
      <c r="H8" s="44"/>
    </row>
    <row r="9" spans="3:8" ht="12.75">
      <c r="C9" s="1"/>
      <c r="D9" s="1"/>
      <c r="E9" s="1"/>
      <c r="F9" s="1"/>
      <c r="G9" s="1"/>
      <c r="H9" s="1"/>
    </row>
    <row r="10" spans="2:8" ht="12.75">
      <c r="B10" s="43" t="s">
        <v>62</v>
      </c>
      <c r="C10" s="46" t="s">
        <v>0</v>
      </c>
      <c r="D10" s="46" t="s">
        <v>1</v>
      </c>
      <c r="E10" s="49" t="s">
        <v>196</v>
      </c>
      <c r="F10" s="48" t="s">
        <v>197</v>
      </c>
      <c r="G10" s="49" t="s">
        <v>60</v>
      </c>
      <c r="H10" s="49" t="s">
        <v>61</v>
      </c>
    </row>
    <row r="11" spans="2:8" ht="23.25" customHeight="1">
      <c r="B11" s="43"/>
      <c r="C11" s="46"/>
      <c r="D11" s="46"/>
      <c r="E11" s="49"/>
      <c r="F11" s="48"/>
      <c r="G11" s="49"/>
      <c r="H11" s="49"/>
    </row>
    <row r="12" spans="2:8" ht="12.75">
      <c r="B12" s="43"/>
      <c r="C12" s="46"/>
      <c r="D12" s="46"/>
      <c r="E12" s="49"/>
      <c r="F12" s="48"/>
      <c r="G12" s="49"/>
      <c r="H12" s="49"/>
    </row>
    <row r="13" spans="2:8" ht="20.25" customHeight="1">
      <c r="B13" s="43"/>
      <c r="C13" s="46"/>
      <c r="D13" s="46"/>
      <c r="E13" s="49"/>
      <c r="F13" s="48"/>
      <c r="G13" s="49"/>
      <c r="H13" s="49"/>
    </row>
    <row r="14" spans="2:8" ht="12.75">
      <c r="B14" s="6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</row>
    <row r="15" spans="2:8" ht="12.75">
      <c r="B15" s="31" t="s">
        <v>85</v>
      </c>
      <c r="C15" s="8" t="s">
        <v>2</v>
      </c>
      <c r="D15" s="9" t="s">
        <v>38</v>
      </c>
      <c r="E15" s="10">
        <f>E16+E20+E25+E30+E32+E37+E39+E42+E46+E18+E51</f>
        <v>214928.6</v>
      </c>
      <c r="F15" s="10">
        <f>F16+F20+F25+F30+F32+F37+F39+F42+F46+F18+F51</f>
        <v>191556.40000000002</v>
      </c>
      <c r="G15" s="10">
        <f aca="true" t="shared" si="0" ref="G15:G52">F15-E15</f>
        <v>-23372.199999999983</v>
      </c>
      <c r="H15" s="11">
        <f aca="true" t="shared" si="1" ref="H15:H40">F15/E15</f>
        <v>0.8912559798928575</v>
      </c>
    </row>
    <row r="16" spans="2:8" ht="12.75">
      <c r="B16" s="31" t="s">
        <v>86</v>
      </c>
      <c r="C16" s="8" t="s">
        <v>31</v>
      </c>
      <c r="D16" s="9" t="s">
        <v>3</v>
      </c>
      <c r="E16" s="10">
        <f>E17</f>
        <v>124568.1</v>
      </c>
      <c r="F16" s="10">
        <f>F17</f>
        <v>120061.1</v>
      </c>
      <c r="G16" s="10">
        <f t="shared" si="0"/>
        <v>-4507</v>
      </c>
      <c r="H16" s="11">
        <f t="shared" si="1"/>
        <v>0.963818987365144</v>
      </c>
    </row>
    <row r="17" spans="2:8" ht="12.75">
      <c r="B17" s="31" t="s">
        <v>87</v>
      </c>
      <c r="C17" s="12" t="s">
        <v>32</v>
      </c>
      <c r="D17" s="13" t="s">
        <v>4</v>
      </c>
      <c r="E17" s="37">
        <v>124568.1</v>
      </c>
      <c r="F17" s="37">
        <v>120061.1</v>
      </c>
      <c r="G17" s="37">
        <f t="shared" si="0"/>
        <v>-4507</v>
      </c>
      <c r="H17" s="38">
        <f t="shared" si="1"/>
        <v>0.963818987365144</v>
      </c>
    </row>
    <row r="18" spans="2:8" ht="35.25" customHeight="1">
      <c r="B18" s="31" t="s">
        <v>88</v>
      </c>
      <c r="C18" s="8" t="s">
        <v>63</v>
      </c>
      <c r="D18" s="14" t="s">
        <v>64</v>
      </c>
      <c r="E18" s="10">
        <f>SUM(E19)</f>
        <v>28411</v>
      </c>
      <c r="F18" s="10">
        <f>SUM(F19)</f>
        <v>27891</v>
      </c>
      <c r="G18" s="10">
        <f t="shared" si="0"/>
        <v>-520</v>
      </c>
      <c r="H18" s="11">
        <f t="shared" si="1"/>
        <v>0.9816972299461476</v>
      </c>
    </row>
    <row r="19" spans="2:8" ht="26.25" customHeight="1">
      <c r="B19" s="31" t="s">
        <v>89</v>
      </c>
      <c r="C19" s="12" t="s">
        <v>65</v>
      </c>
      <c r="D19" s="15" t="s">
        <v>66</v>
      </c>
      <c r="E19" s="37">
        <v>28411</v>
      </c>
      <c r="F19" s="37">
        <v>27891</v>
      </c>
      <c r="G19" s="37">
        <f t="shared" si="0"/>
        <v>-520</v>
      </c>
      <c r="H19" s="38">
        <f t="shared" si="1"/>
        <v>0.9816972299461476</v>
      </c>
    </row>
    <row r="20" spans="2:8" ht="12.75">
      <c r="B20" s="31" t="s">
        <v>90</v>
      </c>
      <c r="C20" s="8" t="s">
        <v>33</v>
      </c>
      <c r="D20" s="9" t="s">
        <v>5</v>
      </c>
      <c r="E20" s="10">
        <f>SUM(E21:E24)</f>
        <v>13330</v>
      </c>
      <c r="F20" s="10">
        <f>SUM(F21:F24)</f>
        <v>11797.8</v>
      </c>
      <c r="G20" s="10">
        <f t="shared" si="0"/>
        <v>-1532.2000000000007</v>
      </c>
      <c r="H20" s="11">
        <f t="shared" si="1"/>
        <v>0.8850562640660165</v>
      </c>
    </row>
    <row r="21" spans="2:8" ht="23.25" customHeight="1">
      <c r="B21" s="31" t="s">
        <v>91</v>
      </c>
      <c r="C21" s="12" t="s">
        <v>74</v>
      </c>
      <c r="D21" s="15" t="s">
        <v>75</v>
      </c>
      <c r="E21" s="37">
        <v>5722</v>
      </c>
      <c r="F21" s="37">
        <v>5236.5</v>
      </c>
      <c r="G21" s="37">
        <f t="shared" si="0"/>
        <v>-485.5</v>
      </c>
      <c r="H21" s="38">
        <f t="shared" si="1"/>
        <v>0.9151520447396015</v>
      </c>
    </row>
    <row r="22" spans="2:8" ht="24">
      <c r="B22" s="31" t="s">
        <v>92</v>
      </c>
      <c r="C22" s="12" t="s">
        <v>51</v>
      </c>
      <c r="D22" s="15" t="s">
        <v>20</v>
      </c>
      <c r="E22" s="39">
        <v>6796</v>
      </c>
      <c r="F22" s="39">
        <v>5897.6</v>
      </c>
      <c r="G22" s="37">
        <f t="shared" si="0"/>
        <v>-898.3999999999996</v>
      </c>
      <c r="H22" s="38">
        <f t="shared" si="1"/>
        <v>0.8678045909358447</v>
      </c>
    </row>
    <row r="23" spans="2:8" ht="12.75">
      <c r="B23" s="31" t="s">
        <v>93</v>
      </c>
      <c r="C23" s="12" t="s">
        <v>52</v>
      </c>
      <c r="D23" s="13" t="s">
        <v>6</v>
      </c>
      <c r="E23" s="37">
        <v>278</v>
      </c>
      <c r="F23" s="37">
        <v>341.3</v>
      </c>
      <c r="G23" s="37">
        <f t="shared" si="0"/>
        <v>63.30000000000001</v>
      </c>
      <c r="H23" s="38">
        <f t="shared" si="1"/>
        <v>1.2276978417266187</v>
      </c>
    </row>
    <row r="24" spans="2:8" ht="23.25" customHeight="1">
      <c r="B24" s="31" t="s">
        <v>94</v>
      </c>
      <c r="C24" s="12" t="s">
        <v>68</v>
      </c>
      <c r="D24" s="15" t="s">
        <v>69</v>
      </c>
      <c r="E24" s="37">
        <v>534</v>
      </c>
      <c r="F24" s="37">
        <v>322.4</v>
      </c>
      <c r="G24" s="37">
        <f t="shared" si="0"/>
        <v>-211.60000000000002</v>
      </c>
      <c r="H24" s="38">
        <f t="shared" si="1"/>
        <v>0.6037453183520599</v>
      </c>
    </row>
    <row r="25" spans="2:8" ht="12.75">
      <c r="B25" s="31" t="s">
        <v>95</v>
      </c>
      <c r="C25" s="8" t="s">
        <v>34</v>
      </c>
      <c r="D25" s="9" t="s">
        <v>7</v>
      </c>
      <c r="E25" s="10">
        <f>E26+E27</f>
        <v>14035</v>
      </c>
      <c r="F25" s="10">
        <f>F26+F27</f>
        <v>12669.4</v>
      </c>
      <c r="G25" s="10">
        <f t="shared" si="0"/>
        <v>-1365.6000000000004</v>
      </c>
      <c r="H25" s="11">
        <f t="shared" si="1"/>
        <v>0.9027003918774492</v>
      </c>
    </row>
    <row r="26" spans="2:8" ht="12.75">
      <c r="B26" s="31" t="s">
        <v>96</v>
      </c>
      <c r="C26" s="12" t="s">
        <v>35</v>
      </c>
      <c r="D26" s="13" t="s">
        <v>8</v>
      </c>
      <c r="E26" s="37">
        <v>5148</v>
      </c>
      <c r="F26" s="37">
        <v>4829.5</v>
      </c>
      <c r="G26" s="37">
        <f t="shared" si="0"/>
        <v>-318.5</v>
      </c>
      <c r="H26" s="38">
        <f t="shared" si="1"/>
        <v>0.9381313131313131</v>
      </c>
    </row>
    <row r="27" spans="2:8" ht="12.75">
      <c r="B27" s="31" t="s">
        <v>97</v>
      </c>
      <c r="C27" s="12" t="s">
        <v>36</v>
      </c>
      <c r="D27" s="13" t="s">
        <v>9</v>
      </c>
      <c r="E27" s="37">
        <f>SUM(E28:E29)</f>
        <v>8887</v>
      </c>
      <c r="F27" s="37">
        <f>SUM(F28:F29)</f>
        <v>7839.9</v>
      </c>
      <c r="G27" s="37">
        <f t="shared" si="0"/>
        <v>-1047.1000000000004</v>
      </c>
      <c r="H27" s="38">
        <f t="shared" si="1"/>
        <v>0.8821762124451445</v>
      </c>
    </row>
    <row r="28" spans="2:8" ht="36.75" customHeight="1">
      <c r="B28" s="31" t="s">
        <v>98</v>
      </c>
      <c r="C28" s="12" t="s">
        <v>70</v>
      </c>
      <c r="D28" s="16" t="s">
        <v>76</v>
      </c>
      <c r="E28" s="40">
        <v>5263</v>
      </c>
      <c r="F28" s="40">
        <v>4854.2</v>
      </c>
      <c r="G28" s="40">
        <f t="shared" si="0"/>
        <v>-408.8000000000002</v>
      </c>
      <c r="H28" s="41">
        <f t="shared" si="1"/>
        <v>0.9223256697700931</v>
      </c>
    </row>
    <row r="29" spans="2:8" ht="36.75" customHeight="1">
      <c r="B29" s="31" t="s">
        <v>99</v>
      </c>
      <c r="C29" s="12" t="s">
        <v>71</v>
      </c>
      <c r="D29" s="16" t="s">
        <v>77</v>
      </c>
      <c r="E29" s="40">
        <v>3624</v>
      </c>
      <c r="F29" s="40">
        <v>2985.7</v>
      </c>
      <c r="G29" s="40">
        <f t="shared" si="0"/>
        <v>-638.3000000000002</v>
      </c>
      <c r="H29" s="41">
        <f t="shared" si="1"/>
        <v>0.8238686534216335</v>
      </c>
    </row>
    <row r="30" spans="2:8" ht="12.75">
      <c r="B30" s="31" t="s">
        <v>100</v>
      </c>
      <c r="C30" s="8" t="s">
        <v>10</v>
      </c>
      <c r="D30" s="9" t="s">
        <v>11</v>
      </c>
      <c r="E30" s="10">
        <f>SUM(E31:E31)</f>
        <v>1787</v>
      </c>
      <c r="F30" s="10">
        <f>SUM(F31:F31)</f>
        <v>1527.6</v>
      </c>
      <c r="G30" s="10">
        <f t="shared" si="0"/>
        <v>-259.4000000000001</v>
      </c>
      <c r="H30" s="11">
        <f t="shared" si="1"/>
        <v>0.8548405148293229</v>
      </c>
    </row>
    <row r="31" spans="2:8" ht="47.25" customHeight="1">
      <c r="B31" s="31" t="s">
        <v>101</v>
      </c>
      <c r="C31" s="17" t="s">
        <v>26</v>
      </c>
      <c r="D31" s="18" t="s">
        <v>55</v>
      </c>
      <c r="E31" s="37">
        <v>1787</v>
      </c>
      <c r="F31" s="37">
        <v>1527.6</v>
      </c>
      <c r="G31" s="37">
        <f t="shared" si="0"/>
        <v>-259.4000000000001</v>
      </c>
      <c r="H31" s="38">
        <f t="shared" si="1"/>
        <v>0.8548405148293229</v>
      </c>
    </row>
    <row r="32" spans="2:8" ht="35.25" customHeight="1">
      <c r="B32" s="31" t="s">
        <v>102</v>
      </c>
      <c r="C32" s="8" t="s">
        <v>12</v>
      </c>
      <c r="D32" s="14" t="s">
        <v>21</v>
      </c>
      <c r="E32" s="19">
        <f>SUM(E33:E36)</f>
        <v>9748.5</v>
      </c>
      <c r="F32" s="19">
        <f>SUM(F33:F36)</f>
        <v>10122.4</v>
      </c>
      <c r="G32" s="10">
        <f t="shared" si="0"/>
        <v>373.89999999999964</v>
      </c>
      <c r="H32" s="11">
        <f t="shared" si="1"/>
        <v>1.038354618659281</v>
      </c>
    </row>
    <row r="33" spans="2:8" ht="71.25" customHeight="1">
      <c r="B33" s="31" t="s">
        <v>103</v>
      </c>
      <c r="C33" s="12" t="s">
        <v>56</v>
      </c>
      <c r="D33" s="15" t="s">
        <v>39</v>
      </c>
      <c r="E33" s="39">
        <v>2700</v>
      </c>
      <c r="F33" s="39">
        <v>3301.7</v>
      </c>
      <c r="G33" s="37">
        <f t="shared" si="0"/>
        <v>601.6999999999998</v>
      </c>
      <c r="H33" s="38">
        <f t="shared" si="1"/>
        <v>1.2228518518518519</v>
      </c>
    </row>
    <row r="34" spans="2:8" ht="58.5" customHeight="1">
      <c r="B34" s="31" t="s">
        <v>104</v>
      </c>
      <c r="C34" s="12" t="s">
        <v>78</v>
      </c>
      <c r="D34" s="15" t="s">
        <v>79</v>
      </c>
      <c r="E34" s="39">
        <v>0</v>
      </c>
      <c r="F34" s="39">
        <v>3.5</v>
      </c>
      <c r="G34" s="37">
        <f t="shared" si="0"/>
        <v>3.5</v>
      </c>
      <c r="H34" s="38">
        <v>0</v>
      </c>
    </row>
    <row r="35" spans="2:8" ht="36">
      <c r="B35" s="31" t="s">
        <v>105</v>
      </c>
      <c r="C35" s="12" t="s">
        <v>67</v>
      </c>
      <c r="D35" s="15" t="s">
        <v>72</v>
      </c>
      <c r="E35" s="39">
        <v>4296.9</v>
      </c>
      <c r="F35" s="39">
        <v>4275.6</v>
      </c>
      <c r="G35" s="37">
        <f>F35-E35</f>
        <v>-21.299999999999272</v>
      </c>
      <c r="H35" s="38">
        <f>F35/E35</f>
        <v>0.9950429379319976</v>
      </c>
    </row>
    <row r="36" spans="2:8" ht="75" customHeight="1">
      <c r="B36" s="31" t="s">
        <v>106</v>
      </c>
      <c r="C36" s="12" t="s">
        <v>172</v>
      </c>
      <c r="D36" s="15" t="s">
        <v>173</v>
      </c>
      <c r="E36" s="37">
        <v>2751.6</v>
      </c>
      <c r="F36" s="37">
        <v>2541.6</v>
      </c>
      <c r="G36" s="37">
        <f>F36-E36</f>
        <v>-210</v>
      </c>
      <c r="H36" s="38">
        <f>F36/E36</f>
        <v>0.9236807675534234</v>
      </c>
    </row>
    <row r="37" spans="2:8" ht="24">
      <c r="B37" s="31" t="s">
        <v>107</v>
      </c>
      <c r="C37" s="8" t="s">
        <v>13</v>
      </c>
      <c r="D37" s="14" t="s">
        <v>22</v>
      </c>
      <c r="E37" s="19">
        <f>SUM(E38)</f>
        <v>98</v>
      </c>
      <c r="F37" s="19">
        <f>SUM(F38)</f>
        <v>17.7</v>
      </c>
      <c r="G37" s="10">
        <f t="shared" si="0"/>
        <v>-80.3</v>
      </c>
      <c r="H37" s="11">
        <f t="shared" si="1"/>
        <v>0.18061224489795918</v>
      </c>
    </row>
    <row r="38" spans="2:8" ht="24">
      <c r="B38" s="31" t="s">
        <v>108</v>
      </c>
      <c r="C38" s="12" t="s">
        <v>40</v>
      </c>
      <c r="D38" s="15" t="s">
        <v>23</v>
      </c>
      <c r="E38" s="39">
        <v>98</v>
      </c>
      <c r="F38" s="39">
        <v>17.7</v>
      </c>
      <c r="G38" s="37">
        <f t="shared" si="0"/>
        <v>-80.3</v>
      </c>
      <c r="H38" s="38">
        <f t="shared" si="1"/>
        <v>0.18061224489795918</v>
      </c>
    </row>
    <row r="39" spans="2:8" ht="26.25" customHeight="1">
      <c r="B39" s="31" t="s">
        <v>109</v>
      </c>
      <c r="C39" s="8" t="s">
        <v>14</v>
      </c>
      <c r="D39" s="14" t="s">
        <v>73</v>
      </c>
      <c r="E39" s="19">
        <f>SUM(E40:E41)</f>
        <v>5706.8</v>
      </c>
      <c r="F39" s="19">
        <f>SUM(F40:F41)</f>
        <v>5608.6</v>
      </c>
      <c r="G39" s="10">
        <f t="shared" si="0"/>
        <v>-98.19999999999982</v>
      </c>
      <c r="H39" s="11">
        <f t="shared" si="1"/>
        <v>0.9827924581201374</v>
      </c>
    </row>
    <row r="40" spans="2:8" ht="23.25" customHeight="1">
      <c r="B40" s="31" t="s">
        <v>110</v>
      </c>
      <c r="C40" s="17" t="s">
        <v>57</v>
      </c>
      <c r="D40" s="18" t="s">
        <v>58</v>
      </c>
      <c r="E40" s="39">
        <v>2744.5</v>
      </c>
      <c r="F40" s="39">
        <v>2646.4</v>
      </c>
      <c r="G40" s="37">
        <f t="shared" si="0"/>
        <v>-98.09999999999991</v>
      </c>
      <c r="H40" s="38">
        <f t="shared" si="1"/>
        <v>0.9642557842958644</v>
      </c>
    </row>
    <row r="41" spans="2:8" ht="24">
      <c r="B41" s="31" t="s">
        <v>111</v>
      </c>
      <c r="C41" s="17" t="s">
        <v>80</v>
      </c>
      <c r="D41" s="18" t="s">
        <v>81</v>
      </c>
      <c r="E41" s="39">
        <v>2962.3</v>
      </c>
      <c r="F41" s="39">
        <v>2962.2</v>
      </c>
      <c r="G41" s="37">
        <f t="shared" si="0"/>
        <v>-0.1000000000003638</v>
      </c>
      <c r="H41" s="38">
        <v>0</v>
      </c>
    </row>
    <row r="42" spans="2:8" ht="24" customHeight="1">
      <c r="B42" s="31" t="s">
        <v>112</v>
      </c>
      <c r="C42" s="8" t="s">
        <v>15</v>
      </c>
      <c r="D42" s="20" t="s">
        <v>24</v>
      </c>
      <c r="E42" s="19">
        <f>SUM(E43:E45)</f>
        <v>15639</v>
      </c>
      <c r="F42" s="19">
        <f>SUM(F43:F45)</f>
        <v>421.6</v>
      </c>
      <c r="G42" s="10">
        <f t="shared" si="0"/>
        <v>-15217.4</v>
      </c>
      <c r="H42" s="11">
        <f>F42/E42</f>
        <v>0.02695824541211075</v>
      </c>
    </row>
    <row r="43" spans="2:8" ht="83.25" customHeight="1">
      <c r="B43" s="31" t="s">
        <v>113</v>
      </c>
      <c r="C43" s="17" t="s">
        <v>83</v>
      </c>
      <c r="D43" s="18" t="s">
        <v>84</v>
      </c>
      <c r="E43" s="39">
        <v>15225</v>
      </c>
      <c r="F43" s="39">
        <v>9.3</v>
      </c>
      <c r="G43" s="37">
        <f t="shared" si="0"/>
        <v>-15215.7</v>
      </c>
      <c r="H43" s="38">
        <f>F43/E43</f>
        <v>0.0006108374384236454</v>
      </c>
    </row>
    <row r="44" spans="2:8" ht="50.25" customHeight="1">
      <c r="B44" s="31" t="s">
        <v>114</v>
      </c>
      <c r="C44" s="17" t="s">
        <v>42</v>
      </c>
      <c r="D44" s="18" t="s">
        <v>41</v>
      </c>
      <c r="E44" s="39">
        <v>414</v>
      </c>
      <c r="F44" s="39">
        <v>375.3</v>
      </c>
      <c r="G44" s="37">
        <f t="shared" si="0"/>
        <v>-38.69999999999999</v>
      </c>
      <c r="H44" s="38">
        <f>F44/E44</f>
        <v>0.9065217391304348</v>
      </c>
    </row>
    <row r="45" spans="2:8" ht="72.75" customHeight="1">
      <c r="B45" s="31" t="s">
        <v>115</v>
      </c>
      <c r="C45" s="17" t="s">
        <v>166</v>
      </c>
      <c r="D45" s="18" t="s">
        <v>175</v>
      </c>
      <c r="E45" s="39">
        <v>0</v>
      </c>
      <c r="F45" s="39">
        <v>37</v>
      </c>
      <c r="G45" s="37">
        <f t="shared" si="0"/>
        <v>37</v>
      </c>
      <c r="H45" s="38">
        <v>0</v>
      </c>
    </row>
    <row r="46" spans="2:8" ht="15.75" customHeight="1">
      <c r="B46" s="31" t="s">
        <v>116</v>
      </c>
      <c r="C46" s="8" t="s">
        <v>16</v>
      </c>
      <c r="D46" s="14" t="s">
        <v>17</v>
      </c>
      <c r="E46" s="19">
        <f>SUM(E47:E50)</f>
        <v>1555</v>
      </c>
      <c r="F46" s="19">
        <f>SUM(F47:F50)</f>
        <v>1393.1999999999998</v>
      </c>
      <c r="G46" s="10">
        <f t="shared" si="0"/>
        <v>-161.80000000000018</v>
      </c>
      <c r="H46" s="11">
        <f>F46/E46</f>
        <v>0.8959485530546623</v>
      </c>
    </row>
    <row r="47" spans="2:8" ht="36.75" customHeight="1">
      <c r="B47" s="31" t="s">
        <v>117</v>
      </c>
      <c r="C47" s="17" t="s">
        <v>198</v>
      </c>
      <c r="D47" s="18" t="s">
        <v>199</v>
      </c>
      <c r="E47" s="39">
        <v>83.3</v>
      </c>
      <c r="F47" s="42">
        <v>129.6</v>
      </c>
      <c r="G47" s="37">
        <f t="shared" si="0"/>
        <v>46.3</v>
      </c>
      <c r="H47" s="38">
        <v>0</v>
      </c>
    </row>
    <row r="48" spans="2:8" ht="50.25" customHeight="1">
      <c r="B48" s="31" t="s">
        <v>118</v>
      </c>
      <c r="C48" s="17" t="s">
        <v>200</v>
      </c>
      <c r="D48" s="18" t="s">
        <v>201</v>
      </c>
      <c r="E48" s="39">
        <v>896.4</v>
      </c>
      <c r="F48" s="42">
        <v>566.9</v>
      </c>
      <c r="G48" s="37">
        <f t="shared" si="0"/>
        <v>-329.5</v>
      </c>
      <c r="H48" s="38">
        <v>0</v>
      </c>
    </row>
    <row r="49" spans="2:8" ht="24">
      <c r="B49" s="31" t="s">
        <v>119</v>
      </c>
      <c r="C49" s="17" t="s">
        <v>202</v>
      </c>
      <c r="D49" s="18" t="s">
        <v>203</v>
      </c>
      <c r="E49" s="39">
        <v>575.3</v>
      </c>
      <c r="F49" s="42">
        <v>616.6</v>
      </c>
      <c r="G49" s="37">
        <f t="shared" si="0"/>
        <v>41.30000000000007</v>
      </c>
      <c r="H49" s="38">
        <v>0</v>
      </c>
    </row>
    <row r="50" spans="2:8" ht="15.75" customHeight="1">
      <c r="B50" s="31" t="s">
        <v>120</v>
      </c>
      <c r="C50" s="17" t="s">
        <v>204</v>
      </c>
      <c r="D50" s="18" t="s">
        <v>205</v>
      </c>
      <c r="E50" s="39">
        <v>0</v>
      </c>
      <c r="F50" s="42">
        <v>80.1</v>
      </c>
      <c r="G50" s="37">
        <f t="shared" si="0"/>
        <v>80.1</v>
      </c>
      <c r="H50" s="38">
        <v>0</v>
      </c>
    </row>
    <row r="51" spans="2:8" ht="14.25" customHeight="1">
      <c r="B51" s="31" t="s">
        <v>121</v>
      </c>
      <c r="C51" s="8" t="s">
        <v>82</v>
      </c>
      <c r="D51" s="14" t="s">
        <v>193</v>
      </c>
      <c r="E51" s="19">
        <f>SUM(E52:E52)</f>
        <v>50.2</v>
      </c>
      <c r="F51" s="19">
        <f>SUM(F52:F52)</f>
        <v>46</v>
      </c>
      <c r="G51" s="10">
        <f t="shared" si="0"/>
        <v>-4.200000000000003</v>
      </c>
      <c r="H51" s="11">
        <v>0</v>
      </c>
    </row>
    <row r="52" spans="2:8" ht="24">
      <c r="B52" s="31" t="s">
        <v>122</v>
      </c>
      <c r="C52" s="17" t="s">
        <v>167</v>
      </c>
      <c r="D52" s="18" t="s">
        <v>189</v>
      </c>
      <c r="E52" s="39">
        <v>50.2</v>
      </c>
      <c r="F52" s="39">
        <v>46</v>
      </c>
      <c r="G52" s="37">
        <f t="shared" si="0"/>
        <v>-4.200000000000003</v>
      </c>
      <c r="H52" s="38">
        <v>0</v>
      </c>
    </row>
    <row r="53" spans="2:8" ht="12.75">
      <c r="B53" s="31" t="s">
        <v>123</v>
      </c>
      <c r="C53" s="8"/>
      <c r="D53" s="9"/>
      <c r="E53" s="39"/>
      <c r="F53" s="39"/>
      <c r="G53" s="10"/>
      <c r="H53" s="11"/>
    </row>
    <row r="54" spans="2:8" ht="12.75">
      <c r="B54" s="31" t="s">
        <v>124</v>
      </c>
      <c r="C54" s="22" t="s">
        <v>18</v>
      </c>
      <c r="D54" s="23" t="s">
        <v>19</v>
      </c>
      <c r="E54" s="19">
        <f>E81+E55+E83</f>
        <v>738950.8</v>
      </c>
      <c r="F54" s="19">
        <f>F81+F55+F83</f>
        <v>732510.1000000001</v>
      </c>
      <c r="G54" s="10">
        <f aca="true" t="shared" si="2" ref="G54:G84">F54-E54</f>
        <v>-6440.699999999953</v>
      </c>
      <c r="H54" s="11">
        <f aca="true" t="shared" si="3" ref="H54:H67">F54/E54</f>
        <v>0.9912839934674947</v>
      </c>
    </row>
    <row r="55" spans="2:8" ht="36">
      <c r="B55" s="31" t="s">
        <v>125</v>
      </c>
      <c r="C55" s="22" t="s">
        <v>148</v>
      </c>
      <c r="D55" s="24" t="s">
        <v>59</v>
      </c>
      <c r="E55" s="19">
        <f>SUM(E56+E59+E69+E77)</f>
        <v>738860.8</v>
      </c>
      <c r="F55" s="19">
        <f>SUM(F56+F59+F69+F77)</f>
        <v>735771.7000000001</v>
      </c>
      <c r="G55" s="10">
        <f t="shared" si="2"/>
        <v>-3089.0999999999767</v>
      </c>
      <c r="H55" s="11">
        <f t="shared" si="3"/>
        <v>0.9958191042209845</v>
      </c>
    </row>
    <row r="56" spans="2:8" ht="24">
      <c r="B56" s="31" t="s">
        <v>126</v>
      </c>
      <c r="C56" s="22" t="s">
        <v>149</v>
      </c>
      <c r="D56" s="24" t="s">
        <v>43</v>
      </c>
      <c r="E56" s="19">
        <f>E57+E58</f>
        <v>436776</v>
      </c>
      <c r="F56" s="19">
        <f>F57+F58</f>
        <v>436776</v>
      </c>
      <c r="G56" s="10">
        <f t="shared" si="2"/>
        <v>0</v>
      </c>
      <c r="H56" s="11">
        <f t="shared" si="3"/>
        <v>1</v>
      </c>
    </row>
    <row r="57" spans="2:8" ht="24" customHeight="1">
      <c r="B57" s="31" t="s">
        <v>127</v>
      </c>
      <c r="C57" s="25" t="s">
        <v>150</v>
      </c>
      <c r="D57" s="26" t="s">
        <v>44</v>
      </c>
      <c r="E57" s="39">
        <v>226965</v>
      </c>
      <c r="F57" s="39">
        <v>226965</v>
      </c>
      <c r="G57" s="37">
        <f t="shared" si="2"/>
        <v>0</v>
      </c>
      <c r="H57" s="38">
        <f t="shared" si="3"/>
        <v>1</v>
      </c>
    </row>
    <row r="58" spans="2:8" ht="24.75" customHeight="1">
      <c r="B58" s="31" t="s">
        <v>128</v>
      </c>
      <c r="C58" s="25" t="s">
        <v>206</v>
      </c>
      <c r="D58" s="26" t="s">
        <v>207</v>
      </c>
      <c r="E58" s="39">
        <v>209811</v>
      </c>
      <c r="F58" s="39">
        <v>209811</v>
      </c>
      <c r="G58" s="37">
        <f t="shared" si="2"/>
        <v>0</v>
      </c>
      <c r="H58" s="38">
        <f t="shared" si="3"/>
        <v>1</v>
      </c>
    </row>
    <row r="59" spans="2:8" ht="36">
      <c r="B59" s="31" t="s">
        <v>129</v>
      </c>
      <c r="C59" s="22" t="s">
        <v>151</v>
      </c>
      <c r="D59" s="24" t="s">
        <v>45</v>
      </c>
      <c r="E59" s="19">
        <f>SUM(E60:E68)</f>
        <v>37683.4</v>
      </c>
      <c r="F59" s="19">
        <f>SUM(F60:F68)</f>
        <v>35220.200000000004</v>
      </c>
      <c r="G59" s="10">
        <f>F59-E59</f>
        <v>-2463.199999999997</v>
      </c>
      <c r="H59" s="11">
        <f t="shared" si="3"/>
        <v>0.9346343482806754</v>
      </c>
    </row>
    <row r="60" spans="2:8" ht="35.25" customHeight="1">
      <c r="B60" s="31" t="s">
        <v>130</v>
      </c>
      <c r="C60" s="25" t="s">
        <v>190</v>
      </c>
      <c r="D60" s="26" t="s">
        <v>208</v>
      </c>
      <c r="E60" s="39">
        <v>3634</v>
      </c>
      <c r="F60" s="39">
        <v>3634</v>
      </c>
      <c r="G60" s="37">
        <f>F60-E60</f>
        <v>0</v>
      </c>
      <c r="H60" s="38">
        <f>F60/E60</f>
        <v>1</v>
      </c>
    </row>
    <row r="61" spans="2:8" ht="97.5" customHeight="1">
      <c r="B61" s="31" t="s">
        <v>131</v>
      </c>
      <c r="C61" s="25" t="s">
        <v>178</v>
      </c>
      <c r="D61" s="26" t="s">
        <v>176</v>
      </c>
      <c r="E61" s="39">
        <v>1823.3</v>
      </c>
      <c r="F61" s="39">
        <v>1823.3</v>
      </c>
      <c r="G61" s="37">
        <f t="shared" si="2"/>
        <v>0</v>
      </c>
      <c r="H61" s="38">
        <f t="shared" si="3"/>
        <v>1</v>
      </c>
    </row>
    <row r="62" spans="2:8" ht="70.5" customHeight="1">
      <c r="B62" s="31" t="s">
        <v>132</v>
      </c>
      <c r="C62" s="25" t="s">
        <v>179</v>
      </c>
      <c r="D62" s="26" t="s">
        <v>180</v>
      </c>
      <c r="E62" s="39">
        <v>127.6</v>
      </c>
      <c r="F62" s="39">
        <v>127.6</v>
      </c>
      <c r="G62" s="37">
        <f t="shared" si="2"/>
        <v>0</v>
      </c>
      <c r="H62" s="38">
        <f t="shared" si="3"/>
        <v>1</v>
      </c>
    </row>
    <row r="63" spans="2:8" ht="61.5" customHeight="1">
      <c r="B63" s="31" t="s">
        <v>133</v>
      </c>
      <c r="C63" s="25" t="s">
        <v>209</v>
      </c>
      <c r="D63" s="26" t="s">
        <v>210</v>
      </c>
      <c r="E63" s="39">
        <v>1900.5</v>
      </c>
      <c r="F63" s="39">
        <v>1365.8</v>
      </c>
      <c r="G63" s="37">
        <f t="shared" si="2"/>
        <v>-534.7</v>
      </c>
      <c r="H63" s="38">
        <f t="shared" si="3"/>
        <v>0.7186529860563009</v>
      </c>
    </row>
    <row r="64" spans="2:8" ht="27" customHeight="1">
      <c r="B64" s="31" t="s">
        <v>134</v>
      </c>
      <c r="C64" s="25" t="s">
        <v>177</v>
      </c>
      <c r="D64" s="26" t="s">
        <v>174</v>
      </c>
      <c r="E64" s="39">
        <v>326.8</v>
      </c>
      <c r="F64" s="39">
        <v>326.8</v>
      </c>
      <c r="G64" s="37">
        <f t="shared" si="2"/>
        <v>0</v>
      </c>
      <c r="H64" s="38">
        <f t="shared" si="3"/>
        <v>1</v>
      </c>
    </row>
    <row r="65" spans="2:8" ht="24">
      <c r="B65" s="31" t="s">
        <v>135</v>
      </c>
      <c r="C65" s="25" t="s">
        <v>181</v>
      </c>
      <c r="D65" s="26" t="s">
        <v>211</v>
      </c>
      <c r="E65" s="39">
        <v>501.3</v>
      </c>
      <c r="F65" s="39">
        <v>501.3</v>
      </c>
      <c r="G65" s="37">
        <f t="shared" si="2"/>
        <v>0</v>
      </c>
      <c r="H65" s="38">
        <f t="shared" si="3"/>
        <v>1</v>
      </c>
    </row>
    <row r="66" spans="2:8" ht="37.5" customHeight="1">
      <c r="B66" s="31" t="s">
        <v>136</v>
      </c>
      <c r="C66" s="25" t="s">
        <v>147</v>
      </c>
      <c r="D66" s="26" t="s">
        <v>212</v>
      </c>
      <c r="E66" s="39">
        <v>14910</v>
      </c>
      <c r="F66" s="39">
        <v>14910</v>
      </c>
      <c r="G66" s="37">
        <f t="shared" si="2"/>
        <v>0</v>
      </c>
      <c r="H66" s="38">
        <f t="shared" si="3"/>
        <v>1</v>
      </c>
    </row>
    <row r="67" spans="2:8" ht="24.75" customHeight="1">
      <c r="B67" s="31" t="s">
        <v>137</v>
      </c>
      <c r="C67" s="25" t="s">
        <v>213</v>
      </c>
      <c r="D67" s="26" t="s">
        <v>214</v>
      </c>
      <c r="E67" s="39">
        <v>1008.9</v>
      </c>
      <c r="F67" s="39">
        <v>1008.9</v>
      </c>
      <c r="G67" s="37">
        <f t="shared" si="2"/>
        <v>0</v>
      </c>
      <c r="H67" s="38">
        <f t="shared" si="3"/>
        <v>1</v>
      </c>
    </row>
    <row r="68" spans="2:8" ht="13.5" customHeight="1">
      <c r="B68" s="31" t="s">
        <v>138</v>
      </c>
      <c r="C68" s="25" t="s">
        <v>152</v>
      </c>
      <c r="D68" s="26" t="s">
        <v>46</v>
      </c>
      <c r="E68" s="39">
        <v>13451</v>
      </c>
      <c r="F68" s="39">
        <v>11522.5</v>
      </c>
      <c r="G68" s="37">
        <f t="shared" si="2"/>
        <v>-1928.5</v>
      </c>
      <c r="H68" s="38">
        <f aca="true" t="shared" si="4" ref="H68:H81">F68/E68</f>
        <v>0.8566277600178426</v>
      </c>
    </row>
    <row r="69" spans="2:8" ht="24">
      <c r="B69" s="31" t="s">
        <v>139</v>
      </c>
      <c r="C69" s="22" t="s">
        <v>153</v>
      </c>
      <c r="D69" s="24" t="s">
        <v>47</v>
      </c>
      <c r="E69" s="19">
        <f>SUM(E70:E76)</f>
        <v>232567</v>
      </c>
      <c r="F69" s="19">
        <f>SUM(F70:F76)</f>
        <v>231981.7</v>
      </c>
      <c r="G69" s="10">
        <f t="shared" si="2"/>
        <v>-585.2999999999884</v>
      </c>
      <c r="H69" s="11">
        <f t="shared" si="4"/>
        <v>0.9974833058860458</v>
      </c>
    </row>
    <row r="70" spans="2:8" ht="38.25" customHeight="1">
      <c r="B70" s="31" t="s">
        <v>140</v>
      </c>
      <c r="C70" s="17" t="s">
        <v>154</v>
      </c>
      <c r="D70" s="27" t="s">
        <v>49</v>
      </c>
      <c r="E70" s="39">
        <v>2929.5</v>
      </c>
      <c r="F70" s="39">
        <v>2358.5</v>
      </c>
      <c r="G70" s="37">
        <f t="shared" si="2"/>
        <v>-571</v>
      </c>
      <c r="H70" s="38">
        <f t="shared" si="4"/>
        <v>0.8050861921829664</v>
      </c>
    </row>
    <row r="71" spans="2:11" ht="38.25" customHeight="1">
      <c r="B71" s="31" t="s">
        <v>141</v>
      </c>
      <c r="C71" s="17" t="s">
        <v>155</v>
      </c>
      <c r="D71" s="27" t="s">
        <v>28</v>
      </c>
      <c r="E71" s="39">
        <v>27104.2</v>
      </c>
      <c r="F71" s="39">
        <v>27104.2</v>
      </c>
      <c r="G71" s="37">
        <f t="shared" si="2"/>
        <v>0</v>
      </c>
      <c r="H71" s="38">
        <f t="shared" si="4"/>
        <v>1</v>
      </c>
      <c r="K71" s="30"/>
    </row>
    <row r="72" spans="2:8" ht="38.25" customHeight="1">
      <c r="B72" s="31" t="s">
        <v>142</v>
      </c>
      <c r="C72" s="17" t="s">
        <v>157</v>
      </c>
      <c r="D72" s="27" t="s">
        <v>27</v>
      </c>
      <c r="E72" s="39">
        <v>806.4</v>
      </c>
      <c r="F72" s="39">
        <v>806.4</v>
      </c>
      <c r="G72" s="37">
        <f t="shared" si="2"/>
        <v>0</v>
      </c>
      <c r="H72" s="38">
        <f t="shared" si="4"/>
        <v>1</v>
      </c>
    </row>
    <row r="73" spans="2:8" ht="59.25" customHeight="1">
      <c r="B73" s="31" t="s">
        <v>143</v>
      </c>
      <c r="C73" s="17" t="s">
        <v>158</v>
      </c>
      <c r="D73" s="27" t="s">
        <v>146</v>
      </c>
      <c r="E73" s="39">
        <v>5.8</v>
      </c>
      <c r="F73" s="39">
        <v>5.8</v>
      </c>
      <c r="G73" s="37">
        <f t="shared" si="2"/>
        <v>0</v>
      </c>
      <c r="H73" s="38">
        <f t="shared" si="4"/>
        <v>1</v>
      </c>
    </row>
    <row r="74" spans="2:8" ht="36">
      <c r="B74" s="31" t="s">
        <v>144</v>
      </c>
      <c r="C74" s="17" t="s">
        <v>159</v>
      </c>
      <c r="D74" s="26" t="s">
        <v>48</v>
      </c>
      <c r="E74" s="39">
        <v>5886.7</v>
      </c>
      <c r="F74" s="39">
        <v>5872.4</v>
      </c>
      <c r="G74" s="37">
        <f t="shared" si="2"/>
        <v>-14.300000000000182</v>
      </c>
      <c r="H74" s="38">
        <f t="shared" si="4"/>
        <v>0.9975707951823602</v>
      </c>
    </row>
    <row r="75" spans="2:8" ht="45.75" customHeight="1">
      <c r="B75" s="31" t="s">
        <v>145</v>
      </c>
      <c r="C75" s="17" t="s">
        <v>156</v>
      </c>
      <c r="D75" s="26" t="s">
        <v>160</v>
      </c>
      <c r="E75" s="39">
        <v>9.3</v>
      </c>
      <c r="F75" s="39">
        <v>9.3</v>
      </c>
      <c r="G75" s="37">
        <f t="shared" si="2"/>
        <v>0</v>
      </c>
      <c r="H75" s="38">
        <f t="shared" si="4"/>
        <v>1</v>
      </c>
    </row>
    <row r="76" spans="2:8" ht="15" customHeight="1">
      <c r="B76" s="31" t="s">
        <v>168</v>
      </c>
      <c r="C76" s="17" t="s">
        <v>161</v>
      </c>
      <c r="D76" s="27" t="s">
        <v>25</v>
      </c>
      <c r="E76" s="42">
        <v>195825.1</v>
      </c>
      <c r="F76" s="39">
        <v>195825.1</v>
      </c>
      <c r="G76" s="37">
        <f t="shared" si="2"/>
        <v>0</v>
      </c>
      <c r="H76" s="38">
        <f t="shared" si="4"/>
        <v>1</v>
      </c>
    </row>
    <row r="77" spans="2:8" ht="12.75">
      <c r="B77" s="31" t="s">
        <v>169</v>
      </c>
      <c r="C77" s="8" t="s">
        <v>162</v>
      </c>
      <c r="D77" s="24" t="s">
        <v>29</v>
      </c>
      <c r="E77" s="19">
        <f>SUM(E78:E80)</f>
        <v>31834.399999999998</v>
      </c>
      <c r="F77" s="19">
        <f>SUM(F78:F80)</f>
        <v>31793.799999999996</v>
      </c>
      <c r="G77" s="10">
        <f t="shared" si="2"/>
        <v>-40.60000000000218</v>
      </c>
      <c r="H77" s="11">
        <f t="shared" si="4"/>
        <v>0.9987246500640815</v>
      </c>
    </row>
    <row r="78" spans="2:8" ht="59.25" customHeight="1">
      <c r="B78" s="31" t="s">
        <v>170</v>
      </c>
      <c r="C78" s="12" t="s">
        <v>215</v>
      </c>
      <c r="D78" s="26" t="s">
        <v>216</v>
      </c>
      <c r="E78" s="39">
        <v>3144.3</v>
      </c>
      <c r="F78" s="39">
        <v>3103.6</v>
      </c>
      <c r="G78" s="37">
        <f>F78-E78</f>
        <v>-40.70000000000027</v>
      </c>
      <c r="H78" s="38">
        <f>F78/E78</f>
        <v>0.9870559424991253</v>
      </c>
    </row>
    <row r="79" spans="2:8" ht="63" customHeight="1">
      <c r="B79" s="31" t="s">
        <v>171</v>
      </c>
      <c r="C79" s="12" t="s">
        <v>191</v>
      </c>
      <c r="D79" s="26" t="s">
        <v>217</v>
      </c>
      <c r="E79" s="39">
        <v>20256.1</v>
      </c>
      <c r="F79" s="39">
        <v>20256.1</v>
      </c>
      <c r="G79" s="37">
        <f>F79-E79</f>
        <v>0</v>
      </c>
      <c r="H79" s="38">
        <f>F79/E79</f>
        <v>1</v>
      </c>
    </row>
    <row r="80" spans="2:8" ht="26.25" customHeight="1">
      <c r="B80" s="31" t="s">
        <v>182</v>
      </c>
      <c r="C80" s="12" t="s">
        <v>163</v>
      </c>
      <c r="D80" s="26" t="s">
        <v>50</v>
      </c>
      <c r="E80" s="39">
        <v>8434</v>
      </c>
      <c r="F80" s="39">
        <v>8434.1</v>
      </c>
      <c r="G80" s="37">
        <f t="shared" si="2"/>
        <v>0.1000000000003638</v>
      </c>
      <c r="H80" s="38">
        <f t="shared" si="4"/>
        <v>1.0000118567702159</v>
      </c>
    </row>
    <row r="81" spans="2:8" ht="14.25" customHeight="1">
      <c r="B81" s="31" t="s">
        <v>183</v>
      </c>
      <c r="C81" s="8" t="s">
        <v>218</v>
      </c>
      <c r="D81" s="24" t="s">
        <v>219</v>
      </c>
      <c r="E81" s="19">
        <f>SUM(E82)</f>
        <v>90</v>
      </c>
      <c r="F81" s="19">
        <f>SUM(F82)</f>
        <v>90</v>
      </c>
      <c r="G81" s="10">
        <f>F81-E81</f>
        <v>0</v>
      </c>
      <c r="H81" s="11">
        <f t="shared" si="4"/>
        <v>1</v>
      </c>
    </row>
    <row r="82" spans="2:8" ht="24">
      <c r="B82" s="31" t="s">
        <v>184</v>
      </c>
      <c r="C82" s="12" t="s">
        <v>220</v>
      </c>
      <c r="D82" s="26" t="s">
        <v>221</v>
      </c>
      <c r="E82" s="39">
        <v>90</v>
      </c>
      <c r="F82" s="39">
        <v>90</v>
      </c>
      <c r="G82" s="37">
        <f>F82-E82</f>
        <v>0</v>
      </c>
      <c r="H82" s="38">
        <f>F82/E82</f>
        <v>1</v>
      </c>
    </row>
    <row r="83" spans="2:8" ht="35.25" customHeight="1">
      <c r="B83" s="31" t="s">
        <v>185</v>
      </c>
      <c r="C83" s="21" t="s">
        <v>164</v>
      </c>
      <c r="D83" s="28" t="s">
        <v>53</v>
      </c>
      <c r="E83" s="19">
        <f>SUM(E84)</f>
        <v>0</v>
      </c>
      <c r="F83" s="19">
        <f>SUM(F84)</f>
        <v>-3351.6</v>
      </c>
      <c r="G83" s="10">
        <f t="shared" si="2"/>
        <v>-3351.6</v>
      </c>
      <c r="H83" s="11">
        <v>0</v>
      </c>
    </row>
    <row r="84" spans="2:8" ht="50.25" customHeight="1">
      <c r="B84" s="31" t="s">
        <v>186</v>
      </c>
      <c r="C84" s="17" t="s">
        <v>165</v>
      </c>
      <c r="D84" s="27" t="s">
        <v>54</v>
      </c>
      <c r="E84" s="39">
        <v>0</v>
      </c>
      <c r="F84" s="39">
        <v>-3351.6</v>
      </c>
      <c r="G84" s="37">
        <f t="shared" si="2"/>
        <v>-3351.6</v>
      </c>
      <c r="H84" s="38">
        <v>0</v>
      </c>
    </row>
    <row r="85" spans="2:8" ht="12.75">
      <c r="B85" s="31" t="s">
        <v>187</v>
      </c>
      <c r="C85" s="17"/>
      <c r="D85" s="27"/>
      <c r="E85" s="39"/>
      <c r="F85" s="39"/>
      <c r="G85" s="10"/>
      <c r="H85" s="11"/>
    </row>
    <row r="86" spans="2:8" ht="12.75">
      <c r="B86" s="31" t="s">
        <v>188</v>
      </c>
      <c r="C86" s="21"/>
      <c r="D86" s="29" t="s">
        <v>37</v>
      </c>
      <c r="E86" s="19">
        <f>E15+E54</f>
        <v>953879.4</v>
      </c>
      <c r="F86" s="32">
        <f>F15+F54</f>
        <v>924066.5000000001</v>
      </c>
      <c r="G86" s="10">
        <f>F86-E86</f>
        <v>-29812.899999999907</v>
      </c>
      <c r="H86" s="11">
        <f>F86/E86</f>
        <v>0.9687456296886169</v>
      </c>
    </row>
    <row r="87" spans="2:8" ht="12.75">
      <c r="B87" s="5"/>
      <c r="C87" s="3"/>
      <c r="E87" s="2"/>
      <c r="F87" s="2"/>
      <c r="G87" s="2"/>
      <c r="H87" s="2"/>
    </row>
    <row r="88" spans="2:3" ht="12.75">
      <c r="B88" s="5"/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</sheetData>
  <sheetProtection/>
  <mergeCells count="13">
    <mergeCell ref="H10:H13"/>
    <mergeCell ref="F3:H3"/>
    <mergeCell ref="F5:H5"/>
    <mergeCell ref="B10:B13"/>
    <mergeCell ref="B8:H8"/>
    <mergeCell ref="B7:H7"/>
    <mergeCell ref="D10:D13"/>
    <mergeCell ref="C10:C13"/>
    <mergeCell ref="E2:H2"/>
    <mergeCell ref="D4:H4"/>
    <mergeCell ref="F10:F13"/>
    <mergeCell ref="E10:E13"/>
    <mergeCell ref="G10:G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2021-03-19T09:00:24Z</cp:lastPrinted>
  <dcterms:created xsi:type="dcterms:W3CDTF">2006-07-13T05:36:46Z</dcterms:created>
  <dcterms:modified xsi:type="dcterms:W3CDTF">2021-05-27T13:19:28Z</dcterms:modified>
  <cp:category/>
  <cp:version/>
  <cp:contentType/>
  <cp:contentStatus/>
</cp:coreProperties>
</file>