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35" windowWidth="10005" windowHeight="10005" activeTab="3"/>
  </bookViews>
  <sheets>
    <sheet name="доходы" sheetId="1" r:id="rId1"/>
    <sheet name="расходы" sheetId="1296" r:id="rId2"/>
    <sheet name="источники" sheetId="14936" r:id="rId3"/>
    <sheet name="кредиторка" sheetId="1292" r:id="rId4"/>
  </sheets>
  <definedNames>
    <definedName name="_xlnm.Print_Titles" localSheetId="1">расходы!$5:$5</definedName>
  </definedNames>
  <calcPr calcId="125725"/>
</workbook>
</file>

<file path=xl/calcChain.xml><?xml version="1.0" encoding="utf-8"?>
<calcChain xmlns="http://schemas.openxmlformats.org/spreadsheetml/2006/main">
  <c r="E62" i="1"/>
  <c r="F58"/>
  <c r="E57"/>
  <c r="D57"/>
  <c r="F39"/>
  <c r="E18"/>
  <c r="E9"/>
  <c r="E12" i="14936"/>
  <c r="F12"/>
  <c r="E16"/>
  <c r="E15"/>
  <c r="D16"/>
  <c r="D15" s="1"/>
  <c r="E47" i="1"/>
  <c r="D47"/>
  <c r="F48"/>
  <c r="F49"/>
  <c r="F7" i="1296"/>
  <c r="G7"/>
  <c r="H7"/>
  <c r="I7"/>
  <c r="J7"/>
  <c r="K7"/>
  <c r="L7"/>
  <c r="M7"/>
  <c r="E7"/>
  <c r="N12"/>
  <c r="F60" i="1"/>
  <c r="F61"/>
  <c r="E60"/>
  <c r="D60"/>
  <c r="M30" i="1296"/>
  <c r="E41" i="1"/>
  <c r="F7" i="14936"/>
  <c r="F8"/>
  <c r="F10"/>
  <c r="F11"/>
  <c r="E11" i="1"/>
  <c r="F11" s="1"/>
  <c r="D11"/>
  <c r="F14"/>
  <c r="E33"/>
  <c r="D33"/>
  <c r="E45"/>
  <c r="E25"/>
  <c r="M40" i="1296"/>
  <c r="F34" i="1"/>
  <c r="F35"/>
  <c r="F23"/>
  <c r="F30"/>
  <c r="E29"/>
  <c r="D29"/>
  <c r="D18"/>
  <c r="A21"/>
  <c r="F10"/>
  <c r="D9"/>
  <c r="E7"/>
  <c r="E15"/>
  <c r="E21"/>
  <c r="E27"/>
  <c r="D7"/>
  <c r="F7" s="1"/>
  <c r="D15"/>
  <c r="F15" s="1"/>
  <c r="D21"/>
  <c r="D25"/>
  <c r="D27"/>
  <c r="D41"/>
  <c r="F41" s="1"/>
  <c r="F42"/>
  <c r="E51"/>
  <c r="F36"/>
  <c r="F31"/>
  <c r="F32"/>
  <c r="D45"/>
  <c r="F45" s="1"/>
  <c r="D51"/>
  <c r="D62"/>
  <c r="F59"/>
  <c r="F57"/>
  <c r="F56"/>
  <c r="F55"/>
  <c r="F54"/>
  <c r="F53"/>
  <c r="F52"/>
  <c r="F50"/>
  <c r="F46"/>
  <c r="F40"/>
  <c r="F38"/>
  <c r="F37"/>
  <c r="F28"/>
  <c r="F26"/>
  <c r="F24"/>
  <c r="F22"/>
  <c r="F20"/>
  <c r="F19"/>
  <c r="F17"/>
  <c r="F16"/>
  <c r="F13"/>
  <c r="F12"/>
  <c r="F8"/>
  <c r="A7"/>
  <c r="D13" i="14936"/>
  <c r="E13"/>
  <c r="D9"/>
  <c r="E9"/>
  <c r="D6"/>
  <c r="E6"/>
  <c r="N9" i="1296"/>
  <c r="F49"/>
  <c r="G49"/>
  <c r="H49"/>
  <c r="I49"/>
  <c r="J49"/>
  <c r="K49"/>
  <c r="L49"/>
  <c r="M49"/>
  <c r="E49"/>
  <c r="F47"/>
  <c r="G47"/>
  <c r="H47"/>
  <c r="I47"/>
  <c r="J47"/>
  <c r="K47"/>
  <c r="L47"/>
  <c r="M47"/>
  <c r="E47"/>
  <c r="F45"/>
  <c r="G45"/>
  <c r="H45"/>
  <c r="I45"/>
  <c r="J45"/>
  <c r="K45"/>
  <c r="L45"/>
  <c r="M45"/>
  <c r="E45"/>
  <c r="F42"/>
  <c r="G42"/>
  <c r="H42"/>
  <c r="I42"/>
  <c r="J42"/>
  <c r="K42"/>
  <c r="L42"/>
  <c r="M42"/>
  <c r="E42"/>
  <c r="F40"/>
  <c r="G40"/>
  <c r="H40"/>
  <c r="I40"/>
  <c r="J40"/>
  <c r="K40"/>
  <c r="L40"/>
  <c r="E40"/>
  <c r="F38"/>
  <c r="G38"/>
  <c r="H38"/>
  <c r="I38"/>
  <c r="J38"/>
  <c r="K38"/>
  <c r="L38"/>
  <c r="M38"/>
  <c r="E38"/>
  <c r="F33"/>
  <c r="G33"/>
  <c r="H33"/>
  <c r="I33"/>
  <c r="J33"/>
  <c r="K33"/>
  <c r="L33"/>
  <c r="M33"/>
  <c r="E33"/>
  <c r="F30"/>
  <c r="G30"/>
  <c r="H30"/>
  <c r="I30"/>
  <c r="J30"/>
  <c r="K30"/>
  <c r="L30"/>
  <c r="E30"/>
  <c r="N30" s="1"/>
  <c r="F25"/>
  <c r="G25"/>
  <c r="H25"/>
  <c r="I25"/>
  <c r="J25"/>
  <c r="K25"/>
  <c r="L25"/>
  <c r="M25"/>
  <c r="E25"/>
  <c r="F20"/>
  <c r="G20"/>
  <c r="H20"/>
  <c r="I20"/>
  <c r="J20"/>
  <c r="K20"/>
  <c r="L20"/>
  <c r="M20"/>
  <c r="E20"/>
  <c r="F16"/>
  <c r="G16"/>
  <c r="H16"/>
  <c r="I16"/>
  <c r="J16"/>
  <c r="K16"/>
  <c r="L16"/>
  <c r="L51" s="1"/>
  <c r="M16"/>
  <c r="E16"/>
  <c r="F14"/>
  <c r="G14"/>
  <c r="H14"/>
  <c r="I14"/>
  <c r="J14"/>
  <c r="K14"/>
  <c r="L14"/>
  <c r="M14"/>
  <c r="E14"/>
  <c r="N8"/>
  <c r="N10"/>
  <c r="N11"/>
  <c r="N13"/>
  <c r="N15"/>
  <c r="N17"/>
  <c r="N18"/>
  <c r="N19"/>
  <c r="N21"/>
  <c r="N22"/>
  <c r="N23"/>
  <c r="N24"/>
  <c r="N26"/>
  <c r="N27"/>
  <c r="N28"/>
  <c r="N29"/>
  <c r="N31"/>
  <c r="N32"/>
  <c r="N34"/>
  <c r="N35"/>
  <c r="N36"/>
  <c r="N37"/>
  <c r="N39"/>
  <c r="N41"/>
  <c r="N43"/>
  <c r="N44"/>
  <c r="N46"/>
  <c r="N48"/>
  <c r="N50"/>
  <c r="D12" i="14936" l="1"/>
  <c r="D18" s="1"/>
  <c r="E18"/>
  <c r="F25" i="1"/>
  <c r="H51" i="1296"/>
  <c r="I51"/>
  <c r="N49"/>
  <c r="K51"/>
  <c r="J51"/>
  <c r="F51"/>
  <c r="N38"/>
  <c r="N42"/>
  <c r="G51"/>
  <c r="N40"/>
  <c r="N14"/>
  <c r="E44" i="1"/>
  <c r="E43" s="1"/>
  <c r="F18"/>
  <c r="F29"/>
  <c r="F9"/>
  <c r="N20" i="1296"/>
  <c r="N33"/>
  <c r="N45"/>
  <c r="F33" i="1"/>
  <c r="N47" i="1296"/>
  <c r="M51"/>
  <c r="N25"/>
  <c r="E51"/>
  <c r="N16"/>
  <c r="N7"/>
  <c r="F51" i="1"/>
  <c r="D44"/>
  <c r="D43" s="1"/>
  <c r="F47"/>
  <c r="E6"/>
  <c r="F27"/>
  <c r="D6"/>
  <c r="F21"/>
  <c r="F18" i="14936" l="1"/>
  <c r="E64" i="1"/>
  <c r="F43"/>
  <c r="N51" i="1296"/>
  <c r="D64" i="1"/>
  <c r="F44"/>
  <c r="F6"/>
  <c r="F64" l="1"/>
</calcChain>
</file>

<file path=xl/sharedStrings.xml><?xml version="1.0" encoding="utf-8"?>
<sst xmlns="http://schemas.openxmlformats.org/spreadsheetml/2006/main" count="279" uniqueCount="259">
  <si>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</si>
  <si>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</si>
  <si>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</si>
  <si>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</si>
  <si>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</si>
  <si>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</si>
  <si>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</si>
  <si>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</si>
  <si>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</si>
  <si>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</si>
  <si>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</si>
  <si>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</si>
  <si>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</si>
  <si>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</si>
  <si>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000 1 16 25060 01 0000 140</t>
  </si>
  <si>
    <t xml:space="preserve">Денежные взыскания (штрафы) за нарушение 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</si>
  <si>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</si>
  <si>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</si>
  <si>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Российской федерации и муниципальных образований</t>
  </si>
  <si>
    <t>000 2 02 01001 04 0000 151</t>
  </si>
  <si>
    <t>000 2 02 02999 04 0000 151</t>
  </si>
  <si>
    <t>Прочие субсидии бюджетам городских округов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</si>
  <si>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</si>
  <si>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</si>
  <si>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</si>
  <si>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</si>
  <si>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</si>
  <si>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</si>
  <si>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</si>
  <si>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</si>
  <si>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</si>
  <si>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000 2 02 04999 04 0000 151</t>
  </si>
  <si>
    <t>Прочие межбюджетные трансферты, передаваемые бюджетам городских 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</si>
  <si>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</si>
  <si>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</si>
  <si>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</si>
  <si>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</si>
  <si>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</si>
  <si>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</si>
  <si>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органа местного самоуправления</t>
  </si>
  <si>
    <t>0102</t>
  </si>
  <si>
    <t xml:space="preserve">      Функционирование законодательных (представительных) органов государственной власти и местного самоуправления</t>
  </si>
  <si>
    <t>0103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</si>
  <si>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</si>
  <si>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</si>
  <si>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</si>
  <si>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</si>
  <si>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</si>
  <si>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</si>
  <si>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</si>
  <si>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</si>
  <si>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</si>
  <si>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</si>
  <si>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</si>
  <si>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</si>
  <si>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Предупреждение и ликвидация последствий чрезвычайных ситуаций и стихийных бедствий, гражданская оборона</t>
  </si>
  <si>
    <t>0309</t>
  </si>
  <si>
    <t xml:space="preserve">      Обеспечение противопожарной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</si>
  <si>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</si>
  <si>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</si>
  <si>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</si>
  <si>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</si>
  <si>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</si>
  <si>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Водные ресурсы</t>
  </si>
  <si>
    <t>0406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</si>
  <si>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</si>
  <si>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</si>
  <si>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</si>
  <si>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</si>
  <si>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</si>
  <si>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</si>
  <si>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</si>
  <si>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</si>
  <si>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</si>
  <si>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</si>
  <si>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</si>
  <si>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</si>
  <si>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</si>
  <si>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</si>
  <si>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</si>
  <si>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</si>
  <si>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</si>
  <si>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</si>
  <si>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</si>
  <si>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</si>
  <si>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</si>
  <si>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</si>
  <si>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</si>
  <si>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</si>
  <si>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</si>
  <si>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</si>
  <si>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</si>
  <si>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</si>
  <si>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</si>
  <si>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</si>
  <si>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</si>
  <si>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</si>
  <si>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</si>
  <si>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</si>
  <si>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</si>
  <si>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</si>
  <si>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</si>
  <si>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</si>
  <si>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</si>
  <si>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</si>
  <si>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</si>
  <si>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</si>
  <si>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</si>
  <si>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</si>
  <si>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</si>
  <si>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</si>
  <si>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</si>
  <si>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</si>
  <si>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</si>
  <si>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</si>
  <si>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</si>
  <si>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</si>
  <si>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</si>
  <si>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</si>
  <si>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</si>
  <si>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</si>
  <si>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</si>
  <si>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</si>
  <si>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</si>
  <si>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</si>
  <si>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</si>
  <si>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</si>
  <si>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</si>
  <si>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</si>
  <si>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</si>
  <si>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</si>
  <si>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</si>
  <si>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</si>
  <si>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</si>
  <si>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</si>
  <si>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</si>
  <si>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</si>
  <si>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</si>
  <si>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</si>
  <si>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</si>
  <si>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</si>
  <si>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</si>
  <si>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</si>
  <si>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</si>
  <si>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 xml:space="preserve">Итого источники внутреннего финансирования дефицит бюджета </t>
  </si>
  <si>
    <t>Код классификации 
доходов бюджета</t>
  </si>
  <si>
    <t>000 2 02 03000 00 0000 151</t>
  </si>
  <si>
    <t>Субвенции бюджетам субъектов Российской Федерации и муниципальных образований</t>
  </si>
  <si>
    <t>ПРОЧИЕ НЕНАЛОГОВЫЕ ДОХОДЫ</t>
  </si>
  <si>
    <t>000 1 17 00000 00 0000 000</t>
  </si>
  <si>
    <t>Дотации бюджетам субъектов Российской Федерации на выравнивание бюджетной обеспеченности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</si>
  <si>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</si>
  <si>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</si>
  <si>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</si>
  <si>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</si>
  <si>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</si>
  <si>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</si>
  <si>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000 2 02 02000 00 0000 151</t>
  </si>
  <si>
    <t>000 2 02 04000 00 0000 151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</si>
  <si>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</si>
  <si>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</si>
  <si>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</si>
  <si>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</si>
  <si>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</si>
  <si>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</si>
  <si>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</si>
  <si>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</si>
  <si>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</si>
  <si>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</si>
  <si>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</si>
  <si>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</si>
  <si>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</si>
  <si>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</si>
  <si>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</si>
  <si>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</si>
  <si>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</si>
  <si>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</si>
  <si>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</si>
  <si>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</si>
  <si>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</si>
  <si>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</si>
  <si>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</si>
  <si>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000 1 16 32000 00 0000 140</t>
  </si>
  <si>
    <t>000 1 16 90000 00 0000 140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</si>
  <si>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</si>
  <si>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</si>
  <si>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</si>
  <si>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</si>
  <si>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</si>
  <si>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</si>
  <si>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</si>
  <si>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</si>
  <si>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</si>
  <si>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</si>
  <si>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000 2 02 03999 02 0000 151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</si>
  <si>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</si>
  <si>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</si>
  <si>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</si>
  <si>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000 1 09 00000 00 0000 000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</si>
  <si>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                                                       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</si>
  <si>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</si>
  <si>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</si>
  <si>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</si>
  <si>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</si>
  <si>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</si>
  <si>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</si>
  <si>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</si>
  <si>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</si>
  <si>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-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</si>
  <si>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</si>
  <si>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</si>
  <si>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</si>
  <si>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</si>
  <si>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</si>
  <si>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Доходы от продажи квартир</t>
  </si>
  <si>
    <t>000 1 14 01000 00 0000 410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</si>
  <si>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</si>
  <si>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</si>
  <si>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919 01 03 01 00 04 0000 810</t>
  </si>
  <si>
    <t>Исполнение муниципальной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</si>
  <si>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</si>
  <si>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</si>
  <si>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000 1 11 05070 04 0000 120</t>
  </si>
  <si>
    <t xml:space="preserve">000 1 14 02040 04 0000 410 </t>
  </si>
  <si>
    <t>Доходы от реализации имущества, находящегося в собственности городских округов  (за 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</si>
  <si>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</si>
  <si>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</si>
  <si>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000 1 16 03000 00 0000 140</t>
  </si>
  <si>
    <t>Денежные взыскания (штрафы) за нарушение законодательства о налогах и сборах</t>
  </si>
  <si>
    <t>000 1 05 04000 02 0000 110</t>
  </si>
  <si>
    <t>Налог, взимаемый в связи с применением патентной системы налогообложения</t>
  </si>
  <si>
    <t>Объем 
средств
по Решению Думы
о бюджете 
на 2015 год, 
в тысячах 
рублей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</si>
  <si>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</si>
  <si>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</si>
  <si>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</si>
  <si>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</si>
  <si>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Объем 
средств
по Решению
о бюджете 
на 2015 год, 
в тысячах 
рублей</t>
  </si>
  <si>
    <t>0107</t>
  </si>
  <si>
    <t xml:space="preserve">      Обеспечение проведения выборов и референдумрв</t>
  </si>
  <si>
    <t>000 2 02  02088 04 0000 151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</si>
  <si>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</si>
  <si>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</si>
  <si>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Бюджетные кредиты  от других бюджетов бюджетной системы Российской Федерации </t>
  </si>
  <si>
    <t>901 01 06 00 00 00 0000 000</t>
  </si>
  <si>
    <t xml:space="preserve"> 901 01 06 04 00 00 0000 000</t>
  </si>
  <si>
    <t xml:space="preserve">Исполнение государственных и муниципальных гарантий </t>
  </si>
  <si>
    <t>901 01 06 04 01 04 0000 810</t>
  </si>
  <si>
    <t>901 01 06 05 00 00 0000 000</t>
  </si>
  <si>
    <t>901 01 06 05 00 00 0000 600</t>
  </si>
  <si>
    <t>901 01 06 05 01 04 0000 640</t>
  </si>
  <si>
    <t>Информация об исполнении бюджета городского округа Верхотурский 
по доходам на 01.04.2015 года</t>
  </si>
  <si>
    <t>Исполнение 
на 01.04.2015 
года, 
в тысячах 
рублей</t>
  </si>
  <si>
    <t>000 1 16 43000 01 0000 140</t>
  </si>
  <si>
    <t>Денгежные взыскания (штрафы) за нарушение законодательства Российской Федерации об администратитвных правонарушениях, предусмотренные статьей 20,25 Кодекса Российской Федерации  об административных правонарушениях</t>
  </si>
  <si>
    <t>000 2 02 04081 04 0000 151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</si>
  <si>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вынуждено покинувших территорию Украины и находящихся в пунктах временного размещения</t>
  </si>
  <si>
    <t>Информация об исполнении бюджета городского округа Верхотурский 
по расходам на 01.04.2015 года</t>
  </si>
  <si>
    <t>Информация об исполнении бюджета городского округа Верхотурский 
по источникам финансирования дефицита бюджета на 01.04.2015 года</t>
  </si>
  <si>
    <t>Информация  об объеме просроченной кредиторской задолженности по городскому округу Верхотурский 
 (бюджетная деятельность) на 01.04.2015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</si>
</sst>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2">
    <xf numFmtId="0" fontId="0" fillId="0" borderId="0" xfId="0"/>
    <xf numFmtId="0" fontId="0" fillId="24" borderId="0" xfId="0" applyFill="1"/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right" vertical="top" shrinkToFit="1"/>
    </xf>
    <xf numFmtId="10" fontId="3" fillId="25" borderId="10" xfId="0" applyNumberFormat="1" applyFont="1" applyFill="1" applyBorder="1" applyAlignment="1">
      <alignment horizontal="right" vertical="top" shrinkToFit="1"/>
    </xf>
    <xf numFmtId="10" fontId="3" fillId="26" borderId="11" xfId="0" applyNumberFormat="1" applyFont="1" applyFill="1" applyBorder="1" applyAlignment="1">
      <alignment horizontal="right" vertical="top" shrinkToFit="1"/>
    </xf>
    <xf numFmtId="0" fontId="0" fillId="24" borderId="0" xfId="0" applyFill="1" applyAlignment="1">
      <alignment horizontal="left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0" fillId="0" borderId="0" xfId="0" applyAlignment="1"/>
    <xf numFmtId="49" fontId="27" fillId="0" borderId="10" xfId="0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3" fontId="30" fillId="0" borderId="10" xfId="0" applyNumberFormat="1" applyFont="1" applyBorder="1" applyAlignment="1">
      <alignment horizontal="center" vertical="top" wrapText="1"/>
    </xf>
    <xf numFmtId="1" fontId="29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top"/>
    </xf>
    <xf numFmtId="49" fontId="27" fillId="24" borderId="10" xfId="0" applyNumberFormat="1" applyFont="1" applyFill="1" applyBorder="1" applyAlignment="1">
      <alignment horizontal="center" vertical="top" shrinkToFit="1"/>
    </xf>
    <xf numFmtId="0" fontId="27" fillId="24" borderId="10" xfId="0" applyFont="1" applyFill="1" applyBorder="1" applyAlignment="1">
      <alignment vertical="top" wrapText="1"/>
    </xf>
    <xf numFmtId="49" fontId="29" fillId="24" borderId="10" xfId="0" applyNumberFormat="1" applyFont="1" applyFill="1" applyBorder="1" applyAlignment="1">
      <alignment horizontal="center" vertical="top" shrinkToFit="1"/>
    </xf>
    <xf numFmtId="0" fontId="29" fillId="24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top"/>
    </xf>
    <xf numFmtId="0" fontId="33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wrapText="1"/>
    </xf>
    <xf numFmtId="0" fontId="32" fillId="27" borderId="10" xfId="0" applyFont="1" applyFill="1" applyBorder="1" applyAlignment="1">
      <alignment horizontal="left" vertical="top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wrapText="1"/>
    </xf>
    <xf numFmtId="0" fontId="34" fillId="0" borderId="10" xfId="0" applyFont="1" applyBorder="1"/>
    <xf numFmtId="165" fontId="34" fillId="0" borderId="10" xfId="0" applyNumberFormat="1" applyFont="1" applyBorder="1"/>
    <xf numFmtId="0" fontId="23" fillId="0" borderId="0" xfId="0" applyFont="1" applyFill="1"/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/>
    </xf>
    <xf numFmtId="0" fontId="23" fillId="0" borderId="10" xfId="0" applyNumberFormat="1" applyFont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right" wrapText="1"/>
    </xf>
    <xf numFmtId="165" fontId="23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/>
    <xf numFmtId="0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/>
    </xf>
    <xf numFmtId="0" fontId="38" fillId="0" borderId="10" xfId="0" applyNumberFormat="1" applyFont="1" applyBorder="1" applyAlignment="1">
      <alignment horizontal="left" vertical="top" wrapText="1"/>
    </xf>
    <xf numFmtId="164" fontId="38" fillId="0" borderId="10" xfId="0" applyNumberFormat="1" applyFont="1" applyFill="1" applyBorder="1"/>
    <xf numFmtId="165" fontId="38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64" fontId="3" fillId="27" borderId="10" xfId="0" applyNumberFormat="1" applyFont="1" applyFill="1" applyBorder="1" applyAlignment="1">
      <alignment horizontal="right" vertical="top" shrinkToFit="1"/>
    </xf>
    <xf numFmtId="164" fontId="39" fillId="27" borderId="10" xfId="0" applyNumberFormat="1" applyFont="1" applyFill="1" applyBorder="1" applyAlignment="1">
      <alignment horizontal="right" vertical="top" shrinkToFit="1"/>
    </xf>
    <xf numFmtId="0" fontId="40" fillId="0" borderId="0" xfId="0" applyFont="1" applyAlignment="1">
      <alignment wrapText="1"/>
    </xf>
    <xf numFmtId="0" fontId="28" fillId="0" borderId="0" xfId="0" applyFont="1" applyAlignment="1">
      <alignment wrapText="1"/>
    </xf>
    <xf numFmtId="2" fontId="3" fillId="27" borderId="10" xfId="0" applyNumberFormat="1" applyFont="1" applyFill="1" applyBorder="1" applyAlignment="1">
      <alignment horizontal="right" vertical="top" shrinkToFit="1"/>
    </xf>
    <xf numFmtId="2" fontId="39" fillId="27" borderId="10" xfId="0" applyNumberFormat="1" applyFont="1" applyFill="1" applyBorder="1" applyAlignment="1">
      <alignment horizontal="right" vertical="top" shrinkToFit="1"/>
    </xf>
    <xf numFmtId="4" fontId="0" fillId="0" borderId="0" xfId="0" applyNumberFormat="1"/>
    <xf numFmtId="164" fontId="34" fillId="0" borderId="10" xfId="0" applyNumberFormat="1" applyFont="1" applyBorder="1" applyAlignment="1">
      <alignment horizontal="right" wrapText="1"/>
    </xf>
    <xf numFmtId="164" fontId="32" fillId="0" borderId="10" xfId="0" applyNumberFormat="1" applyFont="1" applyBorder="1" applyAlignment="1">
      <alignment horizontal="right" wrapText="1"/>
    </xf>
    <xf numFmtId="164" fontId="37" fillId="0" borderId="10" xfId="0" applyNumberFormat="1" applyFont="1" applyBorder="1"/>
    <xf numFmtId="164" fontId="33" fillId="0" borderId="10" xfId="0" applyNumberFormat="1" applyFont="1" applyBorder="1" applyAlignment="1">
      <alignment horizontal="right" wrapText="1"/>
    </xf>
    <xf numFmtId="164" fontId="31" fillId="0" borderId="10" xfId="0" applyNumberFormat="1" applyFont="1" applyBorder="1" applyAlignment="1">
      <alignment horizontal="right" wrapText="1"/>
    </xf>
    <xf numFmtId="164" fontId="0" fillId="0" borderId="0" xfId="0" applyNumberFormat="1"/>
    <xf numFmtId="2" fontId="3" fillId="0" borderId="10" xfId="0" applyNumberFormat="1" applyFont="1" applyFill="1" applyBorder="1" applyAlignment="1">
      <alignment horizontal="right" vertical="top" shrinkToFit="1"/>
    </xf>
    <xf numFmtId="4" fontId="3" fillId="28" borderId="10" xfId="0" applyNumberFormat="1" applyFont="1" applyFill="1" applyBorder="1" applyAlignment="1">
      <alignment horizontal="right" vertical="top" shrinkToFit="1"/>
    </xf>
    <xf numFmtId="1" fontId="29" fillId="0" borderId="10" xfId="0" applyNumberFormat="1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top" shrinkToFit="1"/>
    </xf>
    <xf numFmtId="0" fontId="27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top" shrinkToFit="1"/>
    </xf>
    <xf numFmtId="49" fontId="29" fillId="0" borderId="10" xfId="0" applyNumberFormat="1" applyFont="1" applyFill="1" applyBorder="1" applyAlignment="1">
      <alignment horizontal="center" vertical="top" shrinkToFit="1"/>
    </xf>
    <xf numFmtId="0" fontId="29" fillId="0" borderId="10" xfId="0" applyFont="1" applyFill="1" applyBorder="1" applyAlignment="1">
      <alignment vertical="top" wrapText="1"/>
    </xf>
    <xf numFmtId="164" fontId="39" fillId="0" borderId="10" xfId="0" applyNumberFormat="1" applyFont="1" applyFill="1" applyBorder="1" applyAlignment="1">
      <alignment horizontal="right" vertical="top" shrinkToFit="1"/>
    </xf>
    <xf numFmtId="2" fontId="39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0" fontId="0" fillId="0" borderId="0" xfId="0" applyFill="1"/>
    <xf numFmtId="164" fontId="25" fillId="0" borderId="10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 horizontal="center" vertical="top" wrapText="1"/>
    </xf>
    <xf numFmtId="165" fontId="32" fillId="0" borderId="10" xfId="0" applyNumberFormat="1" applyFont="1" applyBorder="1"/>
    <xf numFmtId="164" fontId="33" fillId="0" borderId="10" xfId="0" applyNumberFormat="1" applyFont="1" applyBorder="1"/>
    <xf numFmtId="164" fontId="23" fillId="29" borderId="1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7" fillId="0" borderId="14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2" xfId="0" applyFill="1" applyBorder="1" applyAlignment="1">
      <alignment horizontal="right"/>
    </xf>
    <xf numFmtId="0" fontId="28" fillId="24" borderId="12" xfId="0" applyFont="1" applyFill="1" applyBorder="1" applyAlignment="1">
      <alignment horizontal="right"/>
    </xf>
    <xf numFmtId="0" fontId="4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top" wrapText="1"/>
    </xf>
    <xf numFmtId="0" fontId="28" fillId="0" borderId="17" xfId="0" applyFont="1" applyBorder="1" applyAlignment="1">
      <alignment vertical="top"/>
    </xf>
    <xf numFmtId="0" fontId="34" fillId="0" borderId="17" xfId="0" applyFont="1" applyBorder="1" applyAlignment="1">
      <alignment vertical="top"/>
    </xf>
    <xf numFmtId="0" fontId="31" fillId="0" borderId="13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4"/>
  <sheetViews>
    <sheetView workbookViewId="0">
      <selection activeCell="A65" sqref="A65"/>
    </sheetView>
  </sheetViews>
  <sheetFormatPr defaultRowHeight="12.75"/>
  <cols>
    <col min="1" max="1" width="6.140625" customWidth="1"/>
    <col min="2" max="2" width="21.85546875" customWidth="1"/>
    <col min="3" max="3" width="37.5703125" customWidth="1"/>
    <col min="4" max="4" width="11.28515625" customWidth="1"/>
    <col min="5" max="5" width="11.7109375" customWidth="1"/>
    <col min="6" max="6" width="10" customWidth="1"/>
  </cols>
  <sheetData>
    <row r="2" spans="1:6" ht="35.25" customHeight="1">
      <c r="A2" s="95" t="s">
        <v>250</v>
      </c>
      <c r="B2" s="95"/>
      <c r="C2" s="95"/>
      <c r="D2" s="95"/>
      <c r="E2" s="95"/>
      <c r="F2" s="95"/>
    </row>
    <row r="3" spans="1:6">
      <c r="A3" s="42"/>
      <c r="B3" s="42"/>
      <c r="C3" s="42"/>
      <c r="D3" s="42"/>
      <c r="E3" s="42"/>
      <c r="F3" s="42"/>
    </row>
    <row r="4" spans="1:6" ht="148.5" customHeight="1">
      <c r="A4" s="43" t="s">
        <v>125</v>
      </c>
      <c r="B4" s="43" t="s">
        <v>145</v>
      </c>
      <c r="C4" s="44" t="s">
        <v>155</v>
      </c>
      <c r="D4" s="45" t="s">
        <v>231</v>
      </c>
      <c r="E4" s="91" t="s">
        <v>251</v>
      </c>
      <c r="F4" s="9" t="s">
        <v>126</v>
      </c>
    </row>
    <row r="5" spans="1:6" ht="14.25">
      <c r="A5" s="58" t="s">
        <v>129</v>
      </c>
      <c r="B5" s="59" t="s">
        <v>164</v>
      </c>
      <c r="C5" s="60" t="s">
        <v>162</v>
      </c>
      <c r="D5" s="61">
        <v>4</v>
      </c>
      <c r="E5" s="62">
        <v>5</v>
      </c>
      <c r="F5" s="63">
        <v>6</v>
      </c>
    </row>
    <row r="6" spans="1:6">
      <c r="A6" s="46" t="s">
        <v>129</v>
      </c>
      <c r="B6" s="47" t="s">
        <v>187</v>
      </c>
      <c r="C6" s="48" t="s">
        <v>186</v>
      </c>
      <c r="D6" s="49">
        <f>D7+D11+D15+D18+D20+D21+D25+D27+D29+D33+D41+D9</f>
        <v>197512.09999999998</v>
      </c>
      <c r="E6" s="49">
        <f>E7+E11+E15+E18+E20+E21+E25+E27+E29+E33+E41+E9</f>
        <v>38330.9</v>
      </c>
      <c r="F6" s="50">
        <f>IF(D6=0,"-",IF(E6/D6*100&gt;110,"свыше 100",ROUND((E6/D6*100),1)))</f>
        <v>19.399999999999999</v>
      </c>
    </row>
    <row r="7" spans="1:6">
      <c r="A7" s="51">
        <f>A6+1</f>
        <v>2</v>
      </c>
      <c r="B7" s="47" t="s">
        <v>169</v>
      </c>
      <c r="C7" s="48" t="s">
        <v>168</v>
      </c>
      <c r="D7" s="49">
        <f>SUM(D8)</f>
        <v>155918</v>
      </c>
      <c r="E7" s="49">
        <f>SUM(E8)</f>
        <v>29035.599999999999</v>
      </c>
      <c r="F7" s="50">
        <f t="shared" ref="F7:F64" si="0">IF(D7=0,"-",IF(E7/D7*100&gt;110,"свыше 100",ROUND((E7/D7*100),1)))</f>
        <v>18.600000000000001</v>
      </c>
    </row>
    <row r="8" spans="1:6">
      <c r="A8" s="51">
        <v>3</v>
      </c>
      <c r="B8" s="47" t="s">
        <v>151</v>
      </c>
      <c r="C8" s="48" t="s">
        <v>185</v>
      </c>
      <c r="D8" s="49">
        <v>155918</v>
      </c>
      <c r="E8" s="49">
        <v>29035.599999999999</v>
      </c>
      <c r="F8" s="50">
        <f t="shared" si="0"/>
        <v>18.600000000000001</v>
      </c>
    </row>
    <row r="9" spans="1:6" ht="38.25">
      <c r="A9" s="51">
        <v>4</v>
      </c>
      <c r="B9" s="47" t="s">
        <v>209</v>
      </c>
      <c r="C9" s="48" t="s">
        <v>210</v>
      </c>
      <c r="D9" s="49">
        <f>SUM(D10)</f>
        <v>4562.8</v>
      </c>
      <c r="E9" s="49">
        <f>SUM(E10)</f>
        <v>806.3</v>
      </c>
      <c r="F9" s="50">
        <f t="shared" si="0"/>
        <v>17.7</v>
      </c>
    </row>
    <row r="10" spans="1:6" ht="38.25">
      <c r="A10" s="51">
        <v>5</v>
      </c>
      <c r="B10" s="47" t="s">
        <v>211</v>
      </c>
      <c r="C10" s="48" t="s">
        <v>212</v>
      </c>
      <c r="D10" s="49">
        <v>4562.8</v>
      </c>
      <c r="E10" s="49">
        <v>806.3</v>
      </c>
      <c r="F10" s="50">
        <f t="shared" si="0"/>
        <v>17.7</v>
      </c>
    </row>
    <row r="11" spans="1:6">
      <c r="A11" s="51">
        <v>6</v>
      </c>
      <c r="B11" s="47" t="s">
        <v>152</v>
      </c>
      <c r="C11" s="48" t="s">
        <v>166</v>
      </c>
      <c r="D11" s="49">
        <f>SUM(D12:D14)</f>
        <v>7927</v>
      </c>
      <c r="E11" s="49">
        <f>SUM(E12:E14)</f>
        <v>2160.8999999999996</v>
      </c>
      <c r="F11" s="50">
        <f t="shared" si="0"/>
        <v>27.3</v>
      </c>
    </row>
    <row r="12" spans="1:6" ht="25.5">
      <c r="A12" s="51">
        <v>7</v>
      </c>
      <c r="B12" s="47" t="s">
        <v>2</v>
      </c>
      <c r="C12" s="48" t="s">
        <v>3</v>
      </c>
      <c r="D12" s="49">
        <v>7693</v>
      </c>
      <c r="E12" s="49">
        <v>1920.6</v>
      </c>
      <c r="F12" s="50">
        <f t="shared" si="0"/>
        <v>25</v>
      </c>
    </row>
    <row r="13" spans="1:6">
      <c r="A13" s="51">
        <v>8</v>
      </c>
      <c r="B13" s="47" t="s">
        <v>4</v>
      </c>
      <c r="C13" s="48" t="s">
        <v>188</v>
      </c>
      <c r="D13" s="49">
        <v>114</v>
      </c>
      <c r="E13" s="49">
        <v>30.3</v>
      </c>
      <c r="F13" s="50">
        <f t="shared" si="0"/>
        <v>26.6</v>
      </c>
    </row>
    <row r="14" spans="1:6" ht="25.5">
      <c r="A14" s="51">
        <v>9</v>
      </c>
      <c r="B14" s="47" t="s">
        <v>229</v>
      </c>
      <c r="C14" s="48" t="s">
        <v>230</v>
      </c>
      <c r="D14" s="49">
        <v>120</v>
      </c>
      <c r="E14" s="49">
        <v>210</v>
      </c>
      <c r="F14" s="50" t="str">
        <f t="shared" si="0"/>
        <v>свыше 100</v>
      </c>
    </row>
    <row r="15" spans="1:6">
      <c r="A15" s="51">
        <v>10</v>
      </c>
      <c r="B15" s="47" t="s">
        <v>153</v>
      </c>
      <c r="C15" s="48" t="s">
        <v>167</v>
      </c>
      <c r="D15" s="49">
        <f>D16+D17</f>
        <v>7103</v>
      </c>
      <c r="E15" s="49">
        <f>E16+E17</f>
        <v>1523.3</v>
      </c>
      <c r="F15" s="50">
        <f t="shared" si="0"/>
        <v>21.4</v>
      </c>
    </row>
    <row r="16" spans="1:6">
      <c r="A16" s="51">
        <v>11</v>
      </c>
      <c r="B16" s="47" t="s">
        <v>5</v>
      </c>
      <c r="C16" s="48" t="s">
        <v>6</v>
      </c>
      <c r="D16" s="49">
        <v>2297</v>
      </c>
      <c r="E16" s="49">
        <v>34.700000000000003</v>
      </c>
      <c r="F16" s="50">
        <f t="shared" si="0"/>
        <v>1.5</v>
      </c>
    </row>
    <row r="17" spans="1:6">
      <c r="A17" s="51">
        <v>12</v>
      </c>
      <c r="B17" s="47" t="s">
        <v>7</v>
      </c>
      <c r="C17" s="48" t="s">
        <v>8</v>
      </c>
      <c r="D17" s="49">
        <v>4806</v>
      </c>
      <c r="E17" s="49">
        <v>1488.6</v>
      </c>
      <c r="F17" s="50">
        <f t="shared" si="0"/>
        <v>31</v>
      </c>
    </row>
    <row r="18" spans="1:6">
      <c r="A18" s="51">
        <v>13</v>
      </c>
      <c r="B18" s="47" t="s">
        <v>171</v>
      </c>
      <c r="C18" s="48" t="s">
        <v>170</v>
      </c>
      <c r="D18" s="49">
        <f>D19</f>
        <v>795</v>
      </c>
      <c r="E18" s="49">
        <f>E19</f>
        <v>271.2</v>
      </c>
      <c r="F18" s="50">
        <f t="shared" si="0"/>
        <v>34.1</v>
      </c>
    </row>
    <row r="19" spans="1:6" ht="38.25">
      <c r="A19" s="51">
        <v>14</v>
      </c>
      <c r="B19" s="47" t="s">
        <v>9</v>
      </c>
      <c r="C19" s="48" t="s">
        <v>10</v>
      </c>
      <c r="D19" s="49">
        <v>795</v>
      </c>
      <c r="E19" s="49">
        <v>271.2</v>
      </c>
      <c r="F19" s="50">
        <f t="shared" si="0"/>
        <v>34.1</v>
      </c>
    </row>
    <row r="20" spans="1:6" ht="43.5" customHeight="1">
      <c r="A20" s="51">
        <v>15</v>
      </c>
      <c r="B20" s="47" t="s">
        <v>198</v>
      </c>
      <c r="C20" s="48" t="s">
        <v>199</v>
      </c>
      <c r="D20" s="49">
        <v>0</v>
      </c>
      <c r="E20" s="49">
        <v>4.9000000000000004</v>
      </c>
      <c r="F20" s="50" t="str">
        <f t="shared" si="0"/>
        <v>-</v>
      </c>
    </row>
    <row r="21" spans="1:6" ht="52.5" customHeight="1">
      <c r="A21" s="51">
        <f>A20+1</f>
        <v>16</v>
      </c>
      <c r="B21" s="47" t="s">
        <v>172</v>
      </c>
      <c r="C21" s="48" t="s">
        <v>173</v>
      </c>
      <c r="D21" s="49">
        <f>SUM(D22:D24)</f>
        <v>12601.3</v>
      </c>
      <c r="E21" s="49">
        <f>SUM(E22:E24)</f>
        <v>1898.6999999999998</v>
      </c>
      <c r="F21" s="50">
        <f t="shared" si="0"/>
        <v>15.1</v>
      </c>
    </row>
    <row r="22" spans="1:6" ht="80.25" customHeight="1">
      <c r="A22" s="51">
        <v>17</v>
      </c>
      <c r="B22" s="47" t="s">
        <v>11</v>
      </c>
      <c r="C22" s="48" t="s">
        <v>12</v>
      </c>
      <c r="D22" s="49">
        <v>3795.8</v>
      </c>
      <c r="E22" s="49">
        <v>691.6</v>
      </c>
      <c r="F22" s="50">
        <f t="shared" si="0"/>
        <v>18.2</v>
      </c>
    </row>
    <row r="23" spans="1:6" ht="90.75" customHeight="1">
      <c r="A23" s="51">
        <v>18</v>
      </c>
      <c r="B23" s="47" t="s">
        <v>220</v>
      </c>
      <c r="C23" s="48" t="s">
        <v>221</v>
      </c>
      <c r="D23" s="49">
        <v>0</v>
      </c>
      <c r="E23" s="49">
        <v>1</v>
      </c>
      <c r="F23" s="50" t="str">
        <f t="shared" si="0"/>
        <v>-</v>
      </c>
    </row>
    <row r="24" spans="1:6" ht="51">
      <c r="A24" s="51">
        <v>19</v>
      </c>
      <c r="B24" s="47" t="s">
        <v>222</v>
      </c>
      <c r="C24" s="48" t="s">
        <v>213</v>
      </c>
      <c r="D24" s="49">
        <v>8805.5</v>
      </c>
      <c r="E24" s="49">
        <v>1206.0999999999999</v>
      </c>
      <c r="F24" s="50">
        <f t="shared" si="0"/>
        <v>13.7</v>
      </c>
    </row>
    <row r="25" spans="1:6" ht="25.5">
      <c r="A25" s="51">
        <v>20</v>
      </c>
      <c r="B25" s="47" t="s">
        <v>175</v>
      </c>
      <c r="C25" s="48" t="s">
        <v>174</v>
      </c>
      <c r="D25" s="49">
        <f>SUM(D26)</f>
        <v>52.3</v>
      </c>
      <c r="E25" s="49">
        <f>SUM(E26)</f>
        <v>23.2</v>
      </c>
      <c r="F25" s="50">
        <f t="shared" si="0"/>
        <v>44.4</v>
      </c>
    </row>
    <row r="26" spans="1:6" ht="25.5">
      <c r="A26" s="51">
        <v>21</v>
      </c>
      <c r="B26" s="47" t="s">
        <v>154</v>
      </c>
      <c r="C26" s="48" t="s">
        <v>193</v>
      </c>
      <c r="D26" s="49">
        <v>52.3</v>
      </c>
      <c r="E26" s="94">
        <v>23.2</v>
      </c>
      <c r="F26" s="50">
        <f t="shared" si="0"/>
        <v>44.4</v>
      </c>
    </row>
    <row r="27" spans="1:6" ht="38.25">
      <c r="A27" s="51">
        <v>22</v>
      </c>
      <c r="B27" s="47" t="s">
        <v>176</v>
      </c>
      <c r="C27" s="48" t="s">
        <v>13</v>
      </c>
      <c r="D27" s="49">
        <f>SUM(D28:D28)</f>
        <v>2377.6999999999998</v>
      </c>
      <c r="E27" s="49">
        <f>SUM(E28:E28)</f>
        <v>698.1</v>
      </c>
      <c r="F27" s="50">
        <f t="shared" si="0"/>
        <v>29.4</v>
      </c>
    </row>
    <row r="28" spans="1:6" ht="16.5" customHeight="1">
      <c r="A28" s="51">
        <v>23</v>
      </c>
      <c r="B28" s="47" t="s">
        <v>207</v>
      </c>
      <c r="C28" s="48" t="s">
        <v>202</v>
      </c>
      <c r="D28" s="49">
        <v>2377.6999999999998</v>
      </c>
      <c r="E28" s="49">
        <v>698.1</v>
      </c>
      <c r="F28" s="50">
        <f t="shared" si="0"/>
        <v>29.4</v>
      </c>
    </row>
    <row r="29" spans="1:6" ht="27" customHeight="1">
      <c r="A29" s="51">
        <v>24</v>
      </c>
      <c r="B29" s="47" t="s">
        <v>178</v>
      </c>
      <c r="C29" s="48" t="s">
        <v>177</v>
      </c>
      <c r="D29" s="49">
        <f>SUM(D30:D32)</f>
        <v>4114</v>
      </c>
      <c r="E29" s="49">
        <f>SUM(E30:E32)</f>
        <v>1559.9</v>
      </c>
      <c r="F29" s="50">
        <f t="shared" si="0"/>
        <v>37.9</v>
      </c>
    </row>
    <row r="30" spans="1:6">
      <c r="A30" s="51">
        <v>25</v>
      </c>
      <c r="B30" s="47" t="s">
        <v>215</v>
      </c>
      <c r="C30" s="48" t="s">
        <v>214</v>
      </c>
      <c r="D30" s="49">
        <v>29.6</v>
      </c>
      <c r="E30" s="49">
        <v>17</v>
      </c>
      <c r="F30" s="50">
        <f t="shared" si="0"/>
        <v>57.4</v>
      </c>
    </row>
    <row r="31" spans="1:6" ht="102" customHeight="1">
      <c r="A31" s="51">
        <v>26</v>
      </c>
      <c r="B31" s="47" t="s">
        <v>223</v>
      </c>
      <c r="C31" s="48" t="s">
        <v>224</v>
      </c>
      <c r="D31" s="49">
        <v>3668.1</v>
      </c>
      <c r="E31" s="49">
        <v>1060.8</v>
      </c>
      <c r="F31" s="50">
        <f t="shared" si="0"/>
        <v>28.9</v>
      </c>
    </row>
    <row r="32" spans="1:6" ht="63.75" customHeight="1">
      <c r="A32" s="51">
        <v>27</v>
      </c>
      <c r="B32" s="47" t="s">
        <v>179</v>
      </c>
      <c r="C32" s="48" t="s">
        <v>156</v>
      </c>
      <c r="D32" s="49">
        <v>416.3</v>
      </c>
      <c r="E32" s="49">
        <v>482.1</v>
      </c>
      <c r="F32" s="50" t="str">
        <f t="shared" si="0"/>
        <v>свыше 100</v>
      </c>
    </row>
    <row r="33" spans="1:6" ht="25.5">
      <c r="A33" s="51">
        <v>28</v>
      </c>
      <c r="B33" s="47" t="s">
        <v>181</v>
      </c>
      <c r="C33" s="48" t="s">
        <v>180</v>
      </c>
      <c r="D33" s="49">
        <f>SUM(D34:D40)</f>
        <v>2061</v>
      </c>
      <c r="E33" s="49">
        <f>SUM(E34:E40)</f>
        <v>348.8</v>
      </c>
      <c r="F33" s="50">
        <f t="shared" si="0"/>
        <v>16.899999999999999</v>
      </c>
    </row>
    <row r="34" spans="1:6" ht="28.5" customHeight="1">
      <c r="A34" s="51">
        <v>29</v>
      </c>
      <c r="B34" s="47" t="s">
        <v>227</v>
      </c>
      <c r="C34" s="48" t="s">
        <v>228</v>
      </c>
      <c r="D34" s="49">
        <v>0</v>
      </c>
      <c r="E34" s="49">
        <v>0.1</v>
      </c>
      <c r="F34" s="50" t="str">
        <f t="shared" si="0"/>
        <v>-</v>
      </c>
    </row>
    <row r="35" spans="1:6" ht="38.25">
      <c r="A35" s="51">
        <v>30</v>
      </c>
      <c r="B35" s="47" t="s">
        <v>225</v>
      </c>
      <c r="C35" s="48" t="s">
        <v>226</v>
      </c>
      <c r="D35" s="49">
        <v>230</v>
      </c>
      <c r="E35" s="49">
        <v>60</v>
      </c>
      <c r="F35" s="50">
        <f t="shared" si="0"/>
        <v>26.1</v>
      </c>
    </row>
    <row r="36" spans="1:6" ht="27.75" customHeight="1">
      <c r="A36" s="51">
        <v>31</v>
      </c>
      <c r="B36" s="47" t="s">
        <v>14</v>
      </c>
      <c r="C36" s="48" t="s">
        <v>15</v>
      </c>
      <c r="D36" s="49">
        <v>40</v>
      </c>
      <c r="E36" s="49">
        <v>1.6</v>
      </c>
      <c r="F36" s="50">
        <f t="shared" si="0"/>
        <v>4</v>
      </c>
    </row>
    <row r="37" spans="1:6" ht="68.25" customHeight="1">
      <c r="A37" s="51">
        <v>32</v>
      </c>
      <c r="B37" s="47" t="s">
        <v>16</v>
      </c>
      <c r="C37" s="48" t="s">
        <v>17</v>
      </c>
      <c r="D37" s="49">
        <v>500</v>
      </c>
      <c r="E37" s="49">
        <v>6.2</v>
      </c>
      <c r="F37" s="50">
        <f t="shared" si="0"/>
        <v>1.2</v>
      </c>
    </row>
    <row r="38" spans="1:6" ht="51">
      <c r="A38" s="51">
        <v>33</v>
      </c>
      <c r="B38" s="47" t="s">
        <v>182</v>
      </c>
      <c r="C38" s="48" t="s">
        <v>159</v>
      </c>
      <c r="D38" s="49">
        <v>201</v>
      </c>
      <c r="E38" s="49">
        <v>49.8</v>
      </c>
      <c r="F38" s="50">
        <f t="shared" si="0"/>
        <v>24.8</v>
      </c>
    </row>
    <row r="39" spans="1:6" ht="78" customHeight="1">
      <c r="A39" s="51">
        <v>34</v>
      </c>
      <c r="B39" s="47" t="s">
        <v>252</v>
      </c>
      <c r="C39" s="48" t="s">
        <v>253</v>
      </c>
      <c r="D39" s="49">
        <v>0</v>
      </c>
      <c r="E39" s="49">
        <v>0.1</v>
      </c>
      <c r="F39" s="50" t="str">
        <f t="shared" si="0"/>
        <v>-</v>
      </c>
    </row>
    <row r="40" spans="1:6" ht="38.25">
      <c r="A40" s="51">
        <v>35</v>
      </c>
      <c r="B40" s="47" t="s">
        <v>183</v>
      </c>
      <c r="C40" s="48" t="s">
        <v>184</v>
      </c>
      <c r="D40" s="49">
        <v>1090</v>
      </c>
      <c r="E40" s="49">
        <v>231</v>
      </c>
      <c r="F40" s="50">
        <f t="shared" si="0"/>
        <v>21.2</v>
      </c>
    </row>
    <row r="41" spans="1:6">
      <c r="A41" s="51">
        <v>36</v>
      </c>
      <c r="B41" s="47" t="s">
        <v>149</v>
      </c>
      <c r="C41" s="48" t="s">
        <v>148</v>
      </c>
      <c r="D41" s="49">
        <f>SUM(D42)</f>
        <v>0</v>
      </c>
      <c r="E41" s="49">
        <f>SUM(E42)</f>
        <v>0</v>
      </c>
      <c r="F41" s="50" t="str">
        <f t="shared" si="0"/>
        <v>-</v>
      </c>
    </row>
    <row r="42" spans="1:6">
      <c r="A42" s="51">
        <v>37</v>
      </c>
      <c r="B42" s="47" t="s">
        <v>200</v>
      </c>
      <c r="C42" s="48" t="s">
        <v>201</v>
      </c>
      <c r="D42" s="49">
        <v>0</v>
      </c>
      <c r="E42" s="49">
        <v>0</v>
      </c>
      <c r="F42" s="50" t="str">
        <f t="shared" si="0"/>
        <v>-</v>
      </c>
    </row>
    <row r="43" spans="1:6">
      <c r="A43" s="51">
        <v>38</v>
      </c>
      <c r="B43" s="47" t="s">
        <v>190</v>
      </c>
      <c r="C43" s="48" t="s">
        <v>189</v>
      </c>
      <c r="D43" s="49">
        <f>D44+D62</f>
        <v>342516.1</v>
      </c>
      <c r="E43" s="49">
        <f>E44+E62+E60</f>
        <v>53928.4</v>
      </c>
      <c r="F43" s="50">
        <f t="shared" si="0"/>
        <v>15.7</v>
      </c>
    </row>
    <row r="44" spans="1:6" ht="38.25">
      <c r="A44" s="51">
        <v>39</v>
      </c>
      <c r="B44" s="47" t="s">
        <v>195</v>
      </c>
      <c r="C44" s="48" t="s">
        <v>196</v>
      </c>
      <c r="D44" s="49">
        <f>D45+D47+D51+D57</f>
        <v>255646.5</v>
      </c>
      <c r="E44" s="49">
        <f>E45+E47+E51+E57</f>
        <v>55900.9</v>
      </c>
      <c r="F44" s="50">
        <f t="shared" si="0"/>
        <v>21.9</v>
      </c>
    </row>
    <row r="45" spans="1:6" ht="27.75" customHeight="1">
      <c r="A45" s="51">
        <v>40</v>
      </c>
      <c r="B45" s="47" t="s">
        <v>197</v>
      </c>
      <c r="C45" s="48" t="s">
        <v>18</v>
      </c>
      <c r="D45" s="49">
        <f>SUM(D46)</f>
        <v>38546</v>
      </c>
      <c r="E45" s="49">
        <f>SUM(E46)</f>
        <v>9639</v>
      </c>
      <c r="F45" s="50">
        <f t="shared" si="0"/>
        <v>25</v>
      </c>
    </row>
    <row r="46" spans="1:6" ht="39.75" customHeight="1">
      <c r="A46" s="51">
        <v>41</v>
      </c>
      <c r="B46" s="47" t="s">
        <v>19</v>
      </c>
      <c r="C46" s="48" t="s">
        <v>150</v>
      </c>
      <c r="D46" s="49">
        <v>38546</v>
      </c>
      <c r="E46" s="49">
        <v>9639</v>
      </c>
      <c r="F46" s="50">
        <f t="shared" si="0"/>
        <v>25</v>
      </c>
    </row>
    <row r="47" spans="1:6" ht="39.75" customHeight="1">
      <c r="A47" s="51">
        <v>42</v>
      </c>
      <c r="B47" s="47" t="s">
        <v>157</v>
      </c>
      <c r="C47" s="48" t="s">
        <v>160</v>
      </c>
      <c r="D47" s="49">
        <f>SUM(D48:D50)</f>
        <v>72810.399999999994</v>
      </c>
      <c r="E47" s="49">
        <f>SUM(E48:E50)</f>
        <v>15189</v>
      </c>
      <c r="F47" s="50">
        <f t="shared" si="0"/>
        <v>20.9</v>
      </c>
    </row>
    <row r="48" spans="1:6" ht="129" customHeight="1">
      <c r="A48" s="51">
        <v>43</v>
      </c>
      <c r="B48" s="47" t="s">
        <v>239</v>
      </c>
      <c r="C48" s="48" t="s">
        <v>240</v>
      </c>
      <c r="D48" s="49">
        <v>2691.4</v>
      </c>
      <c r="E48" s="49">
        <v>0</v>
      </c>
      <c r="F48" s="50">
        <f t="shared" si="0"/>
        <v>0</v>
      </c>
    </row>
    <row r="49" spans="1:6" ht="94.5" customHeight="1">
      <c r="A49" s="51">
        <v>44</v>
      </c>
      <c r="B49" s="47" t="s">
        <v>239</v>
      </c>
      <c r="C49" s="48" t="s">
        <v>241</v>
      </c>
      <c r="D49" s="49">
        <v>3961.3</v>
      </c>
      <c r="E49" s="49">
        <v>0</v>
      </c>
      <c r="F49" s="50">
        <f t="shared" si="0"/>
        <v>0</v>
      </c>
    </row>
    <row r="50" spans="1:6" ht="25.5">
      <c r="A50" s="51">
        <v>45</v>
      </c>
      <c r="B50" s="47" t="s">
        <v>20</v>
      </c>
      <c r="C50" s="48" t="s">
        <v>21</v>
      </c>
      <c r="D50" s="49">
        <v>66157.7</v>
      </c>
      <c r="E50" s="49">
        <v>15189</v>
      </c>
      <c r="F50" s="50">
        <f t="shared" si="0"/>
        <v>23</v>
      </c>
    </row>
    <row r="51" spans="1:6" ht="27.75" customHeight="1">
      <c r="A51" s="51">
        <v>46</v>
      </c>
      <c r="B51" s="47" t="s">
        <v>146</v>
      </c>
      <c r="C51" s="48" t="s">
        <v>147</v>
      </c>
      <c r="D51" s="49">
        <f>SUM(D52:D56)</f>
        <v>144290.1</v>
      </c>
      <c r="E51" s="49">
        <f>SUM(E52:E56)</f>
        <v>30460.9</v>
      </c>
      <c r="F51" s="50">
        <f t="shared" si="0"/>
        <v>21.1</v>
      </c>
    </row>
    <row r="52" spans="1:6" ht="38.25" customHeight="1">
      <c r="A52" s="51">
        <v>47</v>
      </c>
      <c r="B52" s="47" t="s">
        <v>22</v>
      </c>
      <c r="C52" s="48" t="s">
        <v>23</v>
      </c>
      <c r="D52" s="52">
        <v>5382</v>
      </c>
      <c r="E52" s="52">
        <v>2633.9</v>
      </c>
      <c r="F52" s="50">
        <f t="shared" si="0"/>
        <v>48.9</v>
      </c>
    </row>
    <row r="53" spans="1:6" ht="51">
      <c r="A53" s="51">
        <v>48</v>
      </c>
      <c r="B53" s="47" t="s">
        <v>24</v>
      </c>
      <c r="C53" s="48" t="s">
        <v>25</v>
      </c>
      <c r="D53" s="52">
        <v>761</v>
      </c>
      <c r="E53" s="52">
        <v>342.5</v>
      </c>
      <c r="F53" s="50">
        <f t="shared" si="0"/>
        <v>45</v>
      </c>
    </row>
    <row r="54" spans="1:6" ht="51">
      <c r="A54" s="51">
        <v>49</v>
      </c>
      <c r="B54" s="47" t="s">
        <v>26</v>
      </c>
      <c r="C54" s="48" t="s">
        <v>27</v>
      </c>
      <c r="D54" s="52">
        <v>1657</v>
      </c>
      <c r="E54" s="52">
        <v>237.8</v>
      </c>
      <c r="F54" s="50">
        <f t="shared" si="0"/>
        <v>14.4</v>
      </c>
    </row>
    <row r="55" spans="1:6" ht="40.5" customHeight="1">
      <c r="A55" s="51">
        <v>50</v>
      </c>
      <c r="B55" s="47" t="s">
        <v>28</v>
      </c>
      <c r="C55" s="48" t="s">
        <v>29</v>
      </c>
      <c r="D55" s="52">
        <v>17533.099999999999</v>
      </c>
      <c r="E55" s="52">
        <v>3145.7</v>
      </c>
      <c r="F55" s="50">
        <f t="shared" si="0"/>
        <v>17.899999999999999</v>
      </c>
    </row>
    <row r="56" spans="1:6" ht="25.5">
      <c r="A56" s="51">
        <v>51</v>
      </c>
      <c r="B56" s="47" t="s">
        <v>194</v>
      </c>
      <c r="C56" s="48" t="s">
        <v>30</v>
      </c>
      <c r="D56" s="52">
        <v>118957</v>
      </c>
      <c r="E56" s="52">
        <v>24101</v>
      </c>
      <c r="F56" s="50">
        <f t="shared" si="0"/>
        <v>20.3</v>
      </c>
    </row>
    <row r="57" spans="1:6">
      <c r="A57" s="51">
        <v>52</v>
      </c>
      <c r="B57" s="47" t="s">
        <v>158</v>
      </c>
      <c r="C57" s="48" t="s">
        <v>161</v>
      </c>
      <c r="D57" s="52">
        <f>SUM(D58:D59)</f>
        <v>0</v>
      </c>
      <c r="E57" s="52">
        <f>SUM(E58:E59)</f>
        <v>612</v>
      </c>
      <c r="F57" s="50" t="str">
        <f t="shared" si="0"/>
        <v>-</v>
      </c>
    </row>
    <row r="58" spans="1:6" ht="89.25">
      <c r="A58" s="51">
        <v>53</v>
      </c>
      <c r="B58" s="47" t="s">
        <v>254</v>
      </c>
      <c r="C58" s="48" t="s">
        <v>255</v>
      </c>
      <c r="D58" s="52">
        <v>0</v>
      </c>
      <c r="E58" s="52">
        <v>36</v>
      </c>
      <c r="F58" s="50" t="str">
        <f t="shared" si="0"/>
        <v>-</v>
      </c>
    </row>
    <row r="59" spans="1:6" ht="28.5" customHeight="1">
      <c r="A59" s="51">
        <v>54</v>
      </c>
      <c r="B59" s="47" t="s">
        <v>31</v>
      </c>
      <c r="C59" s="48" t="s">
        <v>32</v>
      </c>
      <c r="D59" s="52">
        <v>0</v>
      </c>
      <c r="E59" s="52">
        <v>576</v>
      </c>
      <c r="F59" s="50" t="str">
        <f t="shared" si="0"/>
        <v>-</v>
      </c>
    </row>
    <row r="60" spans="1:6" ht="115.5" customHeight="1">
      <c r="A60" s="51">
        <v>55</v>
      </c>
      <c r="B60" s="47" t="s">
        <v>232</v>
      </c>
      <c r="C60" s="48" t="s">
        <v>233</v>
      </c>
      <c r="D60" s="52">
        <f>SUM(D61)</f>
        <v>0</v>
      </c>
      <c r="E60" s="52">
        <f>SUM(E61)</f>
        <v>290.5</v>
      </c>
      <c r="F60" s="50" t="str">
        <f t="shared" si="0"/>
        <v>-</v>
      </c>
    </row>
    <row r="61" spans="1:6" ht="41.25" customHeight="1">
      <c r="A61" s="51">
        <v>56</v>
      </c>
      <c r="B61" s="47" t="s">
        <v>234</v>
      </c>
      <c r="C61" s="48" t="s">
        <v>235</v>
      </c>
      <c r="D61" s="52">
        <v>0</v>
      </c>
      <c r="E61" s="52">
        <v>290.5</v>
      </c>
      <c r="F61" s="50" t="str">
        <f t="shared" si="0"/>
        <v>-</v>
      </c>
    </row>
    <row r="62" spans="1:6" ht="51">
      <c r="A62" s="51">
        <v>57</v>
      </c>
      <c r="B62" s="46" t="s">
        <v>191</v>
      </c>
      <c r="C62" s="53" t="s">
        <v>192</v>
      </c>
      <c r="D62" s="52">
        <f>D63</f>
        <v>86869.6</v>
      </c>
      <c r="E62" s="52">
        <f>E63</f>
        <v>-2263</v>
      </c>
      <c r="F62" s="50" t="s">
        <v>208</v>
      </c>
    </row>
    <row r="63" spans="1:6" ht="54" customHeight="1">
      <c r="A63" s="51">
        <v>58</v>
      </c>
      <c r="B63" s="46" t="s">
        <v>33</v>
      </c>
      <c r="C63" s="53" t="s">
        <v>34</v>
      </c>
      <c r="D63" s="52">
        <v>86869.6</v>
      </c>
      <c r="E63" s="52">
        <v>-2263</v>
      </c>
      <c r="F63" s="50" t="s">
        <v>208</v>
      </c>
    </row>
    <row r="64" spans="1:6">
      <c r="A64" s="51">
        <v>59</v>
      </c>
      <c r="B64" s="54" t="s">
        <v>163</v>
      </c>
      <c r="C64" s="55" t="s">
        <v>165</v>
      </c>
      <c r="D64" s="56">
        <f>D6+D43</f>
        <v>540028.19999999995</v>
      </c>
      <c r="E64" s="56">
        <f>E6+E43</f>
        <v>92259.3</v>
      </c>
      <c r="F64" s="57">
        <f t="shared" si="0"/>
        <v>17.100000000000001</v>
      </c>
    </row>
  </sheetData>
  <mergeCells count="1">
    <mergeCell ref="A2:F2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62"/>
  <sheetViews>
    <sheetView showGridLines="0" topLeftCell="A28" workbookViewId="0">
      <selection activeCell="M51" sqref="M51"/>
    </sheetView>
  </sheetViews>
  <sheetFormatPr defaultRowHeight="12.75" outlineLevelRow="1"/>
  <cols>
    <col min="1" max="1" width="5.28515625" customWidth="1"/>
    <col min="3" max="3" width="40" customWidth="1"/>
    <col min="4" max="4" width="0" hidden="1" customWidth="1"/>
    <col min="5" max="5" width="14.7109375" customWidth="1"/>
    <col min="6" max="12" width="0" hidden="1" customWidth="1"/>
    <col min="13" max="13" width="13.85546875" customWidth="1"/>
    <col min="14" max="14" width="12.42578125" customWidth="1"/>
    <col min="15" max="16" width="0" hidden="1" customWidth="1"/>
  </cols>
  <sheetData>
    <row r="1" spans="1:16" ht="60" customHeight="1">
      <c r="C1" s="95" t="s">
        <v>256</v>
      </c>
      <c r="D1" s="95"/>
      <c r="E1" s="95"/>
      <c r="F1" s="95"/>
      <c r="G1" s="95"/>
      <c r="H1" s="95"/>
      <c r="I1" s="1"/>
      <c r="J1" s="1"/>
      <c r="K1" s="1"/>
      <c r="L1" s="1"/>
      <c r="M1" s="1"/>
      <c r="N1" s="1"/>
      <c r="O1" s="1"/>
      <c r="P1" s="1"/>
    </row>
    <row r="2" spans="1:16" ht="15.75" hidden="1" customHeight="1">
      <c r="A2" s="66" t="s">
        <v>203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2"/>
    </row>
    <row r="3" spans="1:16" ht="15.75" hidden="1"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3"/>
    </row>
    <row r="4" spans="1:16" ht="1.5" customHeight="1">
      <c r="C4" s="102"/>
      <c r="D4" s="102"/>
      <c r="E4" s="103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99.75">
      <c r="A5" s="14" t="s">
        <v>125</v>
      </c>
      <c r="B5" s="15" t="s">
        <v>127</v>
      </c>
      <c r="C5" s="15" t="s">
        <v>128</v>
      </c>
      <c r="D5" s="24" t="s">
        <v>36</v>
      </c>
      <c r="E5" s="16" t="s">
        <v>236</v>
      </c>
      <c r="F5" s="24" t="s">
        <v>36</v>
      </c>
      <c r="G5" s="24" t="s">
        <v>36</v>
      </c>
      <c r="H5" s="24" t="s">
        <v>36</v>
      </c>
      <c r="I5" s="24" t="s">
        <v>36</v>
      </c>
      <c r="J5" s="24" t="s">
        <v>36</v>
      </c>
      <c r="K5" s="24" t="s">
        <v>36</v>
      </c>
      <c r="L5" s="24" t="s">
        <v>36</v>
      </c>
      <c r="M5" s="17" t="s">
        <v>251</v>
      </c>
      <c r="N5" s="18" t="s">
        <v>126</v>
      </c>
      <c r="O5" s="4" t="s">
        <v>36</v>
      </c>
      <c r="P5" s="4" t="s">
        <v>36</v>
      </c>
    </row>
    <row r="6" spans="1:16" ht="15">
      <c r="A6" s="19" t="s">
        <v>129</v>
      </c>
      <c r="B6" s="20">
        <v>2</v>
      </c>
      <c r="C6" s="20">
        <v>3</v>
      </c>
      <c r="D6" s="24"/>
      <c r="E6" s="21">
        <v>4</v>
      </c>
      <c r="F6" s="24"/>
      <c r="G6" s="24"/>
      <c r="H6" s="24"/>
      <c r="I6" s="24"/>
      <c r="J6" s="24"/>
      <c r="K6" s="24"/>
      <c r="L6" s="24"/>
      <c r="M6" s="22">
        <v>5</v>
      </c>
      <c r="N6" s="23">
        <v>6</v>
      </c>
      <c r="O6" s="4"/>
      <c r="P6" s="4"/>
    </row>
    <row r="7" spans="1:16" ht="15">
      <c r="A7" s="25">
        <v>1</v>
      </c>
      <c r="B7" s="26" t="s">
        <v>38</v>
      </c>
      <c r="C7" s="27" t="s">
        <v>37</v>
      </c>
      <c r="D7" s="26"/>
      <c r="E7" s="64">
        <f t="shared" ref="E7:M7" si="0">SUM(E8:E13)</f>
        <v>45549.5</v>
      </c>
      <c r="F7" s="64">
        <f t="shared" si="0"/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64">
        <f t="shared" si="0"/>
        <v>0</v>
      </c>
      <c r="M7" s="64">
        <f t="shared" si="0"/>
        <v>10456.299999999999</v>
      </c>
      <c r="N7" s="68">
        <f>M7/E7*100</f>
        <v>22.955905114216403</v>
      </c>
      <c r="O7" s="5">
        <v>0</v>
      </c>
      <c r="P7" s="6">
        <v>0</v>
      </c>
    </row>
    <row r="8" spans="1:16" ht="60" outlineLevel="1">
      <c r="A8" s="25">
        <v>2</v>
      </c>
      <c r="B8" s="28" t="s">
        <v>40</v>
      </c>
      <c r="C8" s="29" t="s">
        <v>39</v>
      </c>
      <c r="D8" s="28" t="s">
        <v>204</v>
      </c>
      <c r="E8" s="65">
        <v>1446.1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273.7</v>
      </c>
      <c r="N8" s="69">
        <f t="shared" ref="N8:N50" si="1">M8/E8*100</f>
        <v>18.926768549892817</v>
      </c>
      <c r="O8" s="5">
        <v>0</v>
      </c>
      <c r="P8" s="6">
        <v>0</v>
      </c>
    </row>
    <row r="9" spans="1:16" ht="60" outlineLevel="1">
      <c r="A9" s="25">
        <v>3</v>
      </c>
      <c r="B9" s="28" t="s">
        <v>42</v>
      </c>
      <c r="C9" s="29" t="s">
        <v>41</v>
      </c>
      <c r="D9" s="28"/>
      <c r="E9" s="65">
        <v>2336.9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399.7</v>
      </c>
      <c r="N9" s="69">
        <f t="shared" si="1"/>
        <v>17.103855535110615</v>
      </c>
      <c r="O9" s="5">
        <v>0</v>
      </c>
      <c r="P9" s="6">
        <v>0</v>
      </c>
    </row>
    <row r="10" spans="1:16" ht="75" outlineLevel="1">
      <c r="A10" s="25">
        <v>4</v>
      </c>
      <c r="B10" s="28" t="s">
        <v>44</v>
      </c>
      <c r="C10" s="29" t="s">
        <v>43</v>
      </c>
      <c r="D10" s="28"/>
      <c r="E10" s="65">
        <v>26603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6811.1</v>
      </c>
      <c r="N10" s="69">
        <f t="shared" si="1"/>
        <v>25.602751569371879</v>
      </c>
      <c r="O10" s="5">
        <v>0</v>
      </c>
      <c r="P10" s="6">
        <v>0</v>
      </c>
    </row>
    <row r="11" spans="1:16" ht="45" outlineLevel="1">
      <c r="A11" s="25">
        <v>5</v>
      </c>
      <c r="B11" s="28" t="s">
        <v>46</v>
      </c>
      <c r="C11" s="29" t="s">
        <v>45</v>
      </c>
      <c r="D11" s="28"/>
      <c r="E11" s="65">
        <v>7629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1769.8</v>
      </c>
      <c r="N11" s="69">
        <f t="shared" si="1"/>
        <v>23.198322191637175</v>
      </c>
      <c r="O11" s="5">
        <v>0</v>
      </c>
      <c r="P11" s="6">
        <v>0</v>
      </c>
    </row>
    <row r="12" spans="1:16" ht="30" outlineLevel="1">
      <c r="A12" s="25">
        <v>6</v>
      </c>
      <c r="B12" s="28" t="s">
        <v>237</v>
      </c>
      <c r="C12" s="29" t="s">
        <v>238</v>
      </c>
      <c r="D12" s="28"/>
      <c r="E12" s="65">
        <v>3167</v>
      </c>
      <c r="F12" s="65"/>
      <c r="G12" s="65"/>
      <c r="H12" s="65"/>
      <c r="I12" s="65"/>
      <c r="J12" s="65"/>
      <c r="K12" s="65"/>
      <c r="L12" s="65"/>
      <c r="M12" s="65">
        <v>0</v>
      </c>
      <c r="N12" s="69">
        <f t="shared" si="1"/>
        <v>0</v>
      </c>
      <c r="O12" s="5"/>
      <c r="P12" s="6"/>
    </row>
    <row r="13" spans="1:16" ht="18" customHeight="1" outlineLevel="1">
      <c r="A13" s="25">
        <v>7</v>
      </c>
      <c r="B13" s="28" t="s">
        <v>48</v>
      </c>
      <c r="C13" s="29" t="s">
        <v>47</v>
      </c>
      <c r="D13" s="28"/>
      <c r="E13" s="65">
        <v>4367.5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1202</v>
      </c>
      <c r="N13" s="69">
        <f t="shared" si="1"/>
        <v>27.52146536920435</v>
      </c>
      <c r="O13" s="5">
        <v>0</v>
      </c>
      <c r="P13" s="6">
        <v>0</v>
      </c>
    </row>
    <row r="14" spans="1:16" ht="15">
      <c r="A14" s="79">
        <v>8</v>
      </c>
      <c r="B14" s="80" t="s">
        <v>50</v>
      </c>
      <c r="C14" s="81" t="s">
        <v>49</v>
      </c>
      <c r="D14" s="80"/>
      <c r="E14" s="82">
        <f>SUM(E15)</f>
        <v>761</v>
      </c>
      <c r="F14" s="82">
        <f t="shared" ref="F14:M14" si="2">SUM(F15)</f>
        <v>0</v>
      </c>
      <c r="G14" s="82">
        <f t="shared" si="2"/>
        <v>0</v>
      </c>
      <c r="H14" s="82">
        <f t="shared" si="2"/>
        <v>0</v>
      </c>
      <c r="I14" s="82">
        <f t="shared" si="2"/>
        <v>0</v>
      </c>
      <c r="J14" s="82">
        <f t="shared" si="2"/>
        <v>0</v>
      </c>
      <c r="K14" s="82">
        <f t="shared" si="2"/>
        <v>0</v>
      </c>
      <c r="L14" s="82">
        <f t="shared" si="2"/>
        <v>0</v>
      </c>
      <c r="M14" s="82">
        <f t="shared" si="2"/>
        <v>134.9</v>
      </c>
      <c r="N14" s="77">
        <f t="shared" si="1"/>
        <v>17.726675427069647</v>
      </c>
      <c r="O14" s="78">
        <v>0</v>
      </c>
      <c r="P14" s="6">
        <v>0</v>
      </c>
    </row>
    <row r="15" spans="1:16" ht="30" outlineLevel="1">
      <c r="A15" s="79">
        <v>9</v>
      </c>
      <c r="B15" s="83" t="s">
        <v>52</v>
      </c>
      <c r="C15" s="84" t="s">
        <v>51</v>
      </c>
      <c r="D15" s="83"/>
      <c r="E15" s="85">
        <v>761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134.9</v>
      </c>
      <c r="N15" s="86">
        <f t="shared" si="1"/>
        <v>17.726675427069647</v>
      </c>
      <c r="O15" s="78">
        <v>0</v>
      </c>
      <c r="P15" s="6">
        <v>0</v>
      </c>
    </row>
    <row r="16" spans="1:16" ht="28.5">
      <c r="A16" s="79">
        <v>10</v>
      </c>
      <c r="B16" s="80" t="s">
        <v>54</v>
      </c>
      <c r="C16" s="81" t="s">
        <v>53</v>
      </c>
      <c r="D16" s="80"/>
      <c r="E16" s="82">
        <f>SUM(E17:E19)</f>
        <v>5372.9</v>
      </c>
      <c r="F16" s="82">
        <f t="shared" ref="F16:M16" si="3">SUM(F17:F19)</f>
        <v>0</v>
      </c>
      <c r="G16" s="82">
        <f t="shared" si="3"/>
        <v>0</v>
      </c>
      <c r="H16" s="82">
        <f t="shared" si="3"/>
        <v>0</v>
      </c>
      <c r="I16" s="82">
        <f t="shared" si="3"/>
        <v>0</v>
      </c>
      <c r="J16" s="82">
        <f t="shared" si="3"/>
        <v>0</v>
      </c>
      <c r="K16" s="82">
        <f t="shared" si="3"/>
        <v>0</v>
      </c>
      <c r="L16" s="82">
        <f t="shared" si="3"/>
        <v>0</v>
      </c>
      <c r="M16" s="82">
        <f t="shared" si="3"/>
        <v>451.4</v>
      </c>
      <c r="N16" s="77">
        <f t="shared" si="1"/>
        <v>8.4014219509017476</v>
      </c>
      <c r="O16" s="87">
        <v>0</v>
      </c>
      <c r="P16" s="6">
        <v>0</v>
      </c>
    </row>
    <row r="17" spans="1:16" ht="48" customHeight="1" outlineLevel="1">
      <c r="A17" s="79">
        <v>11</v>
      </c>
      <c r="B17" s="83" t="s">
        <v>56</v>
      </c>
      <c r="C17" s="84" t="s">
        <v>55</v>
      </c>
      <c r="D17" s="83"/>
      <c r="E17" s="85">
        <v>3102.7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411</v>
      </c>
      <c r="N17" s="86">
        <f t="shared" si="1"/>
        <v>13.246527218229284</v>
      </c>
      <c r="O17" s="87">
        <v>0</v>
      </c>
      <c r="P17" s="6">
        <v>0</v>
      </c>
    </row>
    <row r="18" spans="1:16" ht="30" outlineLevel="1">
      <c r="A18" s="79">
        <v>12</v>
      </c>
      <c r="B18" s="83" t="s">
        <v>58</v>
      </c>
      <c r="C18" s="84" t="s">
        <v>57</v>
      </c>
      <c r="D18" s="83"/>
      <c r="E18" s="85">
        <v>2245.6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40.4</v>
      </c>
      <c r="N18" s="86">
        <f t="shared" si="1"/>
        <v>1.7990737442109013</v>
      </c>
      <c r="O18" s="87">
        <v>0</v>
      </c>
      <c r="P18" s="6">
        <v>0</v>
      </c>
    </row>
    <row r="19" spans="1:16" ht="45" outlineLevel="1">
      <c r="A19" s="79">
        <v>13</v>
      </c>
      <c r="B19" s="83" t="s">
        <v>60</v>
      </c>
      <c r="C19" s="84" t="s">
        <v>59</v>
      </c>
      <c r="D19" s="83"/>
      <c r="E19" s="85">
        <v>24.6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6">
        <f t="shared" si="1"/>
        <v>0</v>
      </c>
      <c r="O19" s="87">
        <v>0</v>
      </c>
      <c r="P19" s="6">
        <v>0</v>
      </c>
    </row>
    <row r="20" spans="1:16" ht="15">
      <c r="A20" s="79">
        <v>14</v>
      </c>
      <c r="B20" s="80" t="s">
        <v>62</v>
      </c>
      <c r="C20" s="81" t="s">
        <v>61</v>
      </c>
      <c r="D20" s="80"/>
      <c r="E20" s="82">
        <f t="shared" ref="E20:M20" si="4">SUM(E21:E24)</f>
        <v>18675.5</v>
      </c>
      <c r="F20" s="82">
        <f t="shared" si="4"/>
        <v>0</v>
      </c>
      <c r="G20" s="82">
        <f t="shared" si="4"/>
        <v>0</v>
      </c>
      <c r="H20" s="82">
        <f t="shared" si="4"/>
        <v>0</v>
      </c>
      <c r="I20" s="82">
        <f t="shared" si="4"/>
        <v>0</v>
      </c>
      <c r="J20" s="82">
        <f t="shared" si="4"/>
        <v>0</v>
      </c>
      <c r="K20" s="82">
        <f t="shared" si="4"/>
        <v>0</v>
      </c>
      <c r="L20" s="82">
        <f t="shared" si="4"/>
        <v>0</v>
      </c>
      <c r="M20" s="82">
        <f t="shared" si="4"/>
        <v>4005.4000000000005</v>
      </c>
      <c r="N20" s="77">
        <f t="shared" si="1"/>
        <v>21.447350807207307</v>
      </c>
      <c r="O20" s="87">
        <v>0</v>
      </c>
      <c r="P20" s="6">
        <v>0</v>
      </c>
    </row>
    <row r="21" spans="1:16" ht="15" outlineLevel="1">
      <c r="A21" s="79">
        <v>15</v>
      </c>
      <c r="B21" s="83" t="s">
        <v>64</v>
      </c>
      <c r="C21" s="84" t="s">
        <v>63</v>
      </c>
      <c r="D21" s="83"/>
      <c r="E21" s="85">
        <v>675.4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428.7</v>
      </c>
      <c r="N21" s="86">
        <f t="shared" si="1"/>
        <v>63.473497186852235</v>
      </c>
      <c r="O21" s="87">
        <v>0</v>
      </c>
      <c r="P21" s="6">
        <v>0</v>
      </c>
    </row>
    <row r="22" spans="1:16" ht="15" outlineLevel="1">
      <c r="A22" s="79">
        <v>16</v>
      </c>
      <c r="B22" s="83" t="s">
        <v>66</v>
      </c>
      <c r="C22" s="84" t="s">
        <v>65</v>
      </c>
      <c r="D22" s="83"/>
      <c r="E22" s="85">
        <v>787.3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188.6</v>
      </c>
      <c r="N22" s="86">
        <f t="shared" si="1"/>
        <v>23.955290232439985</v>
      </c>
      <c r="O22" s="87">
        <v>0</v>
      </c>
      <c r="P22" s="6">
        <v>0</v>
      </c>
    </row>
    <row r="23" spans="1:16" ht="15" outlineLevel="1">
      <c r="A23" s="79">
        <v>17</v>
      </c>
      <c r="B23" s="83" t="s">
        <v>68</v>
      </c>
      <c r="C23" s="84" t="s">
        <v>67</v>
      </c>
      <c r="D23" s="83"/>
      <c r="E23" s="85">
        <v>12180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2154.8000000000002</v>
      </c>
      <c r="N23" s="86">
        <f t="shared" si="1"/>
        <v>17.69129720853859</v>
      </c>
      <c r="O23" s="87">
        <v>0</v>
      </c>
      <c r="P23" s="6">
        <v>0</v>
      </c>
    </row>
    <row r="24" spans="1:16" ht="33" customHeight="1" outlineLevel="1">
      <c r="A24" s="79">
        <v>18</v>
      </c>
      <c r="B24" s="83" t="s">
        <v>70</v>
      </c>
      <c r="C24" s="84" t="s">
        <v>69</v>
      </c>
      <c r="D24" s="83"/>
      <c r="E24" s="85">
        <v>5032.8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1233.3</v>
      </c>
      <c r="N24" s="86">
        <f t="shared" si="1"/>
        <v>24.505245588936575</v>
      </c>
      <c r="O24" s="87">
        <v>0</v>
      </c>
      <c r="P24" s="6">
        <v>0</v>
      </c>
    </row>
    <row r="25" spans="1:16" ht="15" customHeight="1">
      <c r="A25" s="79">
        <v>19</v>
      </c>
      <c r="B25" s="80" t="s">
        <v>72</v>
      </c>
      <c r="C25" s="81" t="s">
        <v>71</v>
      </c>
      <c r="D25" s="80"/>
      <c r="E25" s="82">
        <f>SUM(E26:E29)</f>
        <v>139000</v>
      </c>
      <c r="F25" s="82">
        <f t="shared" ref="F25:M25" si="5">SUM(F26:F29)</f>
        <v>0</v>
      </c>
      <c r="G25" s="82">
        <f t="shared" si="5"/>
        <v>0</v>
      </c>
      <c r="H25" s="82">
        <f t="shared" si="5"/>
        <v>0</v>
      </c>
      <c r="I25" s="82">
        <f t="shared" si="5"/>
        <v>0</v>
      </c>
      <c r="J25" s="82">
        <f t="shared" si="5"/>
        <v>0</v>
      </c>
      <c r="K25" s="82">
        <f t="shared" si="5"/>
        <v>0</v>
      </c>
      <c r="L25" s="82">
        <f t="shared" si="5"/>
        <v>0</v>
      </c>
      <c r="M25" s="82">
        <f t="shared" si="5"/>
        <v>19157</v>
      </c>
      <c r="N25" s="77">
        <f t="shared" si="1"/>
        <v>13.782014388489209</v>
      </c>
      <c r="O25" s="87">
        <v>0</v>
      </c>
      <c r="P25" s="6">
        <v>0</v>
      </c>
    </row>
    <row r="26" spans="1:16" ht="15" outlineLevel="1">
      <c r="A26" s="79">
        <v>20</v>
      </c>
      <c r="B26" s="83" t="s">
        <v>74</v>
      </c>
      <c r="C26" s="84" t="s">
        <v>73</v>
      </c>
      <c r="D26" s="83"/>
      <c r="E26" s="85">
        <v>53922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1309.8</v>
      </c>
      <c r="N26" s="86">
        <f t="shared" si="1"/>
        <v>2.4290642038500057</v>
      </c>
      <c r="O26" s="87">
        <v>0</v>
      </c>
      <c r="P26" s="6">
        <v>0</v>
      </c>
    </row>
    <row r="27" spans="1:16" ht="15" outlineLevel="1">
      <c r="A27" s="79">
        <v>21</v>
      </c>
      <c r="B27" s="83" t="s">
        <v>76</v>
      </c>
      <c r="C27" s="84" t="s">
        <v>75</v>
      </c>
      <c r="D27" s="83"/>
      <c r="E27" s="85">
        <v>64532.9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12089.5</v>
      </c>
      <c r="N27" s="86">
        <f t="shared" si="1"/>
        <v>18.733855134357825</v>
      </c>
      <c r="O27" s="87">
        <v>0</v>
      </c>
      <c r="P27" s="6">
        <v>0</v>
      </c>
    </row>
    <row r="28" spans="1:16" ht="15" outlineLevel="1">
      <c r="A28" s="79">
        <v>22</v>
      </c>
      <c r="B28" s="83" t="s">
        <v>78</v>
      </c>
      <c r="C28" s="84" t="s">
        <v>77</v>
      </c>
      <c r="D28" s="83"/>
      <c r="E28" s="85">
        <v>7758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913.7</v>
      </c>
      <c r="N28" s="86">
        <f t="shared" si="1"/>
        <v>11.777519979376128</v>
      </c>
      <c r="O28" s="87">
        <v>0</v>
      </c>
      <c r="P28" s="6">
        <v>0</v>
      </c>
    </row>
    <row r="29" spans="1:16" ht="30" outlineLevel="1">
      <c r="A29" s="79">
        <v>23</v>
      </c>
      <c r="B29" s="83" t="s">
        <v>80</v>
      </c>
      <c r="C29" s="84" t="s">
        <v>79</v>
      </c>
      <c r="D29" s="83"/>
      <c r="E29" s="85">
        <v>12787.1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4844</v>
      </c>
      <c r="N29" s="86">
        <f t="shared" si="1"/>
        <v>37.881927880442007</v>
      </c>
      <c r="O29" s="87">
        <v>0</v>
      </c>
      <c r="P29" s="6">
        <v>0</v>
      </c>
    </row>
    <row r="30" spans="1:16" ht="15">
      <c r="A30" s="79">
        <v>24</v>
      </c>
      <c r="B30" s="80" t="s">
        <v>82</v>
      </c>
      <c r="C30" s="81" t="s">
        <v>81</v>
      </c>
      <c r="D30" s="80"/>
      <c r="E30" s="82">
        <f>SUM(E31:E32)</f>
        <v>650.1</v>
      </c>
      <c r="F30" s="82">
        <f t="shared" ref="F30:M30" si="6">SUM(F31:F32)</f>
        <v>0</v>
      </c>
      <c r="G30" s="82">
        <f t="shared" si="6"/>
        <v>0</v>
      </c>
      <c r="H30" s="82">
        <f t="shared" si="6"/>
        <v>0</v>
      </c>
      <c r="I30" s="82">
        <f t="shared" si="6"/>
        <v>0</v>
      </c>
      <c r="J30" s="82">
        <f t="shared" si="6"/>
        <v>0</v>
      </c>
      <c r="K30" s="82">
        <f t="shared" si="6"/>
        <v>0</v>
      </c>
      <c r="L30" s="82">
        <f t="shared" si="6"/>
        <v>0</v>
      </c>
      <c r="M30" s="82">
        <f t="shared" si="6"/>
        <v>14.4</v>
      </c>
      <c r="N30" s="77">
        <f t="shared" si="1"/>
        <v>2.2150438394093217</v>
      </c>
      <c r="O30" s="87">
        <v>0</v>
      </c>
      <c r="P30" s="6">
        <v>0</v>
      </c>
    </row>
    <row r="31" spans="1:16" ht="30" outlineLevel="1">
      <c r="A31" s="79">
        <v>25</v>
      </c>
      <c r="B31" s="83" t="s">
        <v>84</v>
      </c>
      <c r="C31" s="84" t="s">
        <v>83</v>
      </c>
      <c r="D31" s="83"/>
      <c r="E31" s="85">
        <v>69.599999999999994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6">
        <f t="shared" si="1"/>
        <v>0</v>
      </c>
      <c r="O31" s="87">
        <v>0</v>
      </c>
      <c r="P31" s="6">
        <v>0</v>
      </c>
    </row>
    <row r="32" spans="1:16" ht="30" outlineLevel="1">
      <c r="A32" s="79">
        <v>26</v>
      </c>
      <c r="B32" s="83" t="s">
        <v>86</v>
      </c>
      <c r="C32" s="84" t="s">
        <v>85</v>
      </c>
      <c r="D32" s="83"/>
      <c r="E32" s="85">
        <v>580.5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14.4</v>
      </c>
      <c r="N32" s="86">
        <f t="shared" si="1"/>
        <v>2.4806201550387597</v>
      </c>
      <c r="O32" s="87">
        <v>0</v>
      </c>
      <c r="P32" s="6">
        <v>0</v>
      </c>
    </row>
    <row r="33" spans="1:16" ht="15">
      <c r="A33" s="79">
        <v>27</v>
      </c>
      <c r="B33" s="80" t="s">
        <v>88</v>
      </c>
      <c r="C33" s="81" t="s">
        <v>87</v>
      </c>
      <c r="D33" s="80"/>
      <c r="E33" s="82">
        <f>SUM(E34:E37)</f>
        <v>264825.09999999998</v>
      </c>
      <c r="F33" s="82">
        <f t="shared" ref="F33:M33" si="7">SUM(F34:F37)</f>
        <v>0</v>
      </c>
      <c r="G33" s="82">
        <f t="shared" si="7"/>
        <v>0</v>
      </c>
      <c r="H33" s="82">
        <f t="shared" si="7"/>
        <v>0</v>
      </c>
      <c r="I33" s="82">
        <f t="shared" si="7"/>
        <v>0</v>
      </c>
      <c r="J33" s="82">
        <f t="shared" si="7"/>
        <v>0</v>
      </c>
      <c r="K33" s="82">
        <f t="shared" si="7"/>
        <v>0</v>
      </c>
      <c r="L33" s="82">
        <f t="shared" si="7"/>
        <v>0</v>
      </c>
      <c r="M33" s="82">
        <f t="shared" si="7"/>
        <v>50071.700000000004</v>
      </c>
      <c r="N33" s="77">
        <f t="shared" si="1"/>
        <v>18.907460055712242</v>
      </c>
      <c r="O33" s="87">
        <v>0</v>
      </c>
      <c r="P33" s="6">
        <v>0</v>
      </c>
    </row>
    <row r="34" spans="1:16" ht="15" outlineLevel="1">
      <c r="A34" s="79">
        <v>28</v>
      </c>
      <c r="B34" s="83" t="s">
        <v>90</v>
      </c>
      <c r="C34" s="84" t="s">
        <v>89</v>
      </c>
      <c r="D34" s="83"/>
      <c r="E34" s="85">
        <v>65078.1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11107.2</v>
      </c>
      <c r="N34" s="86">
        <f t="shared" si="1"/>
        <v>17.067492751017625</v>
      </c>
      <c r="O34" s="87">
        <v>0</v>
      </c>
      <c r="P34" s="6">
        <v>0</v>
      </c>
    </row>
    <row r="35" spans="1:16" ht="15" outlineLevel="1">
      <c r="A35" s="79">
        <v>29</v>
      </c>
      <c r="B35" s="83" t="s">
        <v>92</v>
      </c>
      <c r="C35" s="84" t="s">
        <v>91</v>
      </c>
      <c r="D35" s="83"/>
      <c r="E35" s="85">
        <v>185277.4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37455.4</v>
      </c>
      <c r="N35" s="86">
        <f t="shared" si="1"/>
        <v>20.21584931567477</v>
      </c>
      <c r="O35" s="87">
        <v>0</v>
      </c>
      <c r="P35" s="6">
        <v>0</v>
      </c>
    </row>
    <row r="36" spans="1:16" ht="30" outlineLevel="1">
      <c r="A36" s="79">
        <v>30</v>
      </c>
      <c r="B36" s="83" t="s">
        <v>94</v>
      </c>
      <c r="C36" s="84" t="s">
        <v>93</v>
      </c>
      <c r="D36" s="83"/>
      <c r="E36" s="85">
        <v>7178.9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52</v>
      </c>
      <c r="N36" s="86">
        <f t="shared" si="1"/>
        <v>0.72434495535527732</v>
      </c>
      <c r="O36" s="87">
        <v>0</v>
      </c>
      <c r="P36" s="6">
        <v>0</v>
      </c>
    </row>
    <row r="37" spans="1:16" ht="21.75" customHeight="1" outlineLevel="1">
      <c r="A37" s="79">
        <v>31</v>
      </c>
      <c r="B37" s="83" t="s">
        <v>96</v>
      </c>
      <c r="C37" s="84" t="s">
        <v>95</v>
      </c>
      <c r="D37" s="83"/>
      <c r="E37" s="85">
        <v>7290.7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1457.1</v>
      </c>
      <c r="N37" s="86">
        <f t="shared" si="1"/>
        <v>19.985735251759092</v>
      </c>
      <c r="O37" s="87">
        <v>0</v>
      </c>
      <c r="P37" s="6">
        <v>0</v>
      </c>
    </row>
    <row r="38" spans="1:16" ht="15">
      <c r="A38" s="79">
        <v>32</v>
      </c>
      <c r="B38" s="80" t="s">
        <v>98</v>
      </c>
      <c r="C38" s="81" t="s">
        <v>97</v>
      </c>
      <c r="D38" s="80" t="s">
        <v>205</v>
      </c>
      <c r="E38" s="82">
        <f t="shared" ref="E38:M38" si="8">SUM(E39:E39)</f>
        <v>39210.1</v>
      </c>
      <c r="F38" s="82">
        <f t="shared" si="8"/>
        <v>0</v>
      </c>
      <c r="G38" s="82">
        <f t="shared" si="8"/>
        <v>0</v>
      </c>
      <c r="H38" s="82">
        <f t="shared" si="8"/>
        <v>0</v>
      </c>
      <c r="I38" s="82">
        <f t="shared" si="8"/>
        <v>0</v>
      </c>
      <c r="J38" s="82">
        <f t="shared" si="8"/>
        <v>0</v>
      </c>
      <c r="K38" s="82">
        <f t="shared" si="8"/>
        <v>0</v>
      </c>
      <c r="L38" s="82">
        <f t="shared" si="8"/>
        <v>0</v>
      </c>
      <c r="M38" s="82">
        <f t="shared" si="8"/>
        <v>7779.1</v>
      </c>
      <c r="N38" s="77">
        <f t="shared" si="1"/>
        <v>19.839531141211069</v>
      </c>
      <c r="O38" s="87">
        <v>0</v>
      </c>
      <c r="P38" s="6">
        <v>0</v>
      </c>
    </row>
    <row r="39" spans="1:16" ht="15" outlineLevel="1">
      <c r="A39" s="79">
        <v>33</v>
      </c>
      <c r="B39" s="83" t="s">
        <v>100</v>
      </c>
      <c r="C39" s="84" t="s">
        <v>99</v>
      </c>
      <c r="D39" s="83" t="s">
        <v>205</v>
      </c>
      <c r="E39" s="85">
        <v>39210.1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7779.1</v>
      </c>
      <c r="N39" s="86">
        <f t="shared" si="1"/>
        <v>19.839531141211069</v>
      </c>
      <c r="O39" s="87">
        <v>0</v>
      </c>
      <c r="P39" s="6">
        <v>0</v>
      </c>
    </row>
    <row r="40" spans="1:16" ht="15">
      <c r="A40" s="79">
        <v>34</v>
      </c>
      <c r="B40" s="80" t="s">
        <v>102</v>
      </c>
      <c r="C40" s="81" t="s">
        <v>101</v>
      </c>
      <c r="D40" s="80"/>
      <c r="E40" s="82">
        <f>SUM(E41)</f>
        <v>155</v>
      </c>
      <c r="F40" s="82">
        <f t="shared" ref="F40:M40" si="9">SUM(F41)</f>
        <v>0</v>
      </c>
      <c r="G40" s="82">
        <f t="shared" si="9"/>
        <v>0</v>
      </c>
      <c r="H40" s="82">
        <f t="shared" si="9"/>
        <v>0</v>
      </c>
      <c r="I40" s="82">
        <f t="shared" si="9"/>
        <v>0</v>
      </c>
      <c r="J40" s="82">
        <f t="shared" si="9"/>
        <v>0</v>
      </c>
      <c r="K40" s="82">
        <f t="shared" si="9"/>
        <v>0</v>
      </c>
      <c r="L40" s="82">
        <f t="shared" si="9"/>
        <v>0</v>
      </c>
      <c r="M40" s="82">
        <f t="shared" si="9"/>
        <v>12</v>
      </c>
      <c r="N40" s="77">
        <f t="shared" si="1"/>
        <v>7.741935483870968</v>
      </c>
      <c r="O40" s="87">
        <v>0</v>
      </c>
      <c r="P40" s="6">
        <v>0</v>
      </c>
    </row>
    <row r="41" spans="1:16" ht="28.5" customHeight="1" outlineLevel="1">
      <c r="A41" s="79">
        <v>35</v>
      </c>
      <c r="B41" s="83" t="s">
        <v>104</v>
      </c>
      <c r="C41" s="84" t="s">
        <v>103</v>
      </c>
      <c r="D41" s="83"/>
      <c r="E41" s="85">
        <v>155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12</v>
      </c>
      <c r="N41" s="86">
        <f t="shared" si="1"/>
        <v>7.741935483870968</v>
      </c>
      <c r="O41" s="87">
        <v>0</v>
      </c>
      <c r="P41" s="6">
        <v>0</v>
      </c>
    </row>
    <row r="42" spans="1:16" ht="15">
      <c r="A42" s="79">
        <v>36</v>
      </c>
      <c r="B42" s="80" t="s">
        <v>106</v>
      </c>
      <c r="C42" s="81" t="s">
        <v>105</v>
      </c>
      <c r="D42" s="80"/>
      <c r="E42" s="82">
        <f t="shared" ref="E42:M42" si="10">SUM(E43:E44)</f>
        <v>25625.899999999998</v>
      </c>
      <c r="F42" s="82">
        <f t="shared" si="10"/>
        <v>0</v>
      </c>
      <c r="G42" s="82">
        <f t="shared" si="10"/>
        <v>0</v>
      </c>
      <c r="H42" s="82">
        <f t="shared" si="10"/>
        <v>0</v>
      </c>
      <c r="I42" s="82">
        <f t="shared" si="10"/>
        <v>0</v>
      </c>
      <c r="J42" s="82">
        <f t="shared" si="10"/>
        <v>0</v>
      </c>
      <c r="K42" s="82">
        <f t="shared" si="10"/>
        <v>0</v>
      </c>
      <c r="L42" s="82">
        <f t="shared" si="10"/>
        <v>0</v>
      </c>
      <c r="M42" s="82">
        <f t="shared" si="10"/>
        <v>4699.7</v>
      </c>
      <c r="N42" s="77">
        <f t="shared" si="1"/>
        <v>18.339648558684768</v>
      </c>
      <c r="O42" s="87">
        <v>0</v>
      </c>
      <c r="P42" s="6">
        <v>0</v>
      </c>
    </row>
    <row r="43" spans="1:16" ht="15" outlineLevel="1">
      <c r="A43" s="79">
        <v>37</v>
      </c>
      <c r="B43" s="83" t="s">
        <v>108</v>
      </c>
      <c r="C43" s="84" t="s">
        <v>107</v>
      </c>
      <c r="D43" s="83" t="s">
        <v>206</v>
      </c>
      <c r="E43" s="85">
        <v>23356.1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4331</v>
      </c>
      <c r="N43" s="86">
        <f t="shared" si="1"/>
        <v>18.543335574004221</v>
      </c>
      <c r="O43" s="87">
        <v>0</v>
      </c>
      <c r="P43" s="6">
        <v>0</v>
      </c>
    </row>
    <row r="44" spans="1:16" ht="27.75" customHeight="1" outlineLevel="1">
      <c r="A44" s="79">
        <v>38</v>
      </c>
      <c r="B44" s="83" t="s">
        <v>110</v>
      </c>
      <c r="C44" s="84" t="s">
        <v>109</v>
      </c>
      <c r="D44" s="83"/>
      <c r="E44" s="85">
        <v>2269.8000000000002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368.7</v>
      </c>
      <c r="N44" s="86">
        <f t="shared" si="1"/>
        <v>16.243721913825006</v>
      </c>
      <c r="O44" s="87">
        <v>0</v>
      </c>
      <c r="P44" s="6">
        <v>0</v>
      </c>
    </row>
    <row r="45" spans="1:16" ht="15">
      <c r="A45" s="79">
        <v>39</v>
      </c>
      <c r="B45" s="80" t="s">
        <v>112</v>
      </c>
      <c r="C45" s="81" t="s">
        <v>111</v>
      </c>
      <c r="D45" s="80"/>
      <c r="E45" s="82">
        <f>SUM(E46)</f>
        <v>2944</v>
      </c>
      <c r="F45" s="82">
        <f t="shared" ref="F45:M45" si="11">SUM(F46)</f>
        <v>0</v>
      </c>
      <c r="G45" s="82">
        <f t="shared" si="11"/>
        <v>0</v>
      </c>
      <c r="H45" s="82">
        <f t="shared" si="11"/>
        <v>0</v>
      </c>
      <c r="I45" s="82">
        <f t="shared" si="11"/>
        <v>0</v>
      </c>
      <c r="J45" s="82">
        <f t="shared" si="11"/>
        <v>0</v>
      </c>
      <c r="K45" s="82">
        <f t="shared" si="11"/>
        <v>0</v>
      </c>
      <c r="L45" s="82">
        <f t="shared" si="11"/>
        <v>0</v>
      </c>
      <c r="M45" s="82">
        <f t="shared" si="11"/>
        <v>657.5</v>
      </c>
      <c r="N45" s="77">
        <f t="shared" si="1"/>
        <v>22.333559782608695</v>
      </c>
      <c r="O45" s="87">
        <v>0</v>
      </c>
      <c r="P45" s="6">
        <v>0</v>
      </c>
    </row>
    <row r="46" spans="1:16" ht="18.75" customHeight="1" outlineLevel="1">
      <c r="A46" s="79">
        <v>40</v>
      </c>
      <c r="B46" s="83" t="s">
        <v>114</v>
      </c>
      <c r="C46" s="84" t="s">
        <v>113</v>
      </c>
      <c r="D46" s="83"/>
      <c r="E46" s="85">
        <v>2944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657.5</v>
      </c>
      <c r="N46" s="86">
        <f t="shared" si="1"/>
        <v>22.333559782608695</v>
      </c>
      <c r="O46" s="87">
        <v>0</v>
      </c>
      <c r="P46" s="6">
        <v>0</v>
      </c>
    </row>
    <row r="47" spans="1:16" ht="15">
      <c r="A47" s="79">
        <v>41</v>
      </c>
      <c r="B47" s="80" t="s">
        <v>116</v>
      </c>
      <c r="C47" s="81" t="s">
        <v>115</v>
      </c>
      <c r="D47" s="80"/>
      <c r="E47" s="82">
        <f>SUM(E48)</f>
        <v>200</v>
      </c>
      <c r="F47" s="82">
        <f t="shared" ref="F47:M47" si="12">SUM(F48)</f>
        <v>0</v>
      </c>
      <c r="G47" s="82">
        <f t="shared" si="12"/>
        <v>0</v>
      </c>
      <c r="H47" s="82">
        <f t="shared" si="12"/>
        <v>0</v>
      </c>
      <c r="I47" s="82">
        <f t="shared" si="12"/>
        <v>0</v>
      </c>
      <c r="J47" s="82">
        <f t="shared" si="12"/>
        <v>0</v>
      </c>
      <c r="K47" s="82">
        <f t="shared" si="12"/>
        <v>0</v>
      </c>
      <c r="L47" s="82">
        <f t="shared" si="12"/>
        <v>0</v>
      </c>
      <c r="M47" s="82">
        <f t="shared" si="12"/>
        <v>6.6</v>
      </c>
      <c r="N47" s="77">
        <f t="shared" si="1"/>
        <v>3.3000000000000003</v>
      </c>
      <c r="O47" s="87">
        <v>0</v>
      </c>
      <c r="P47" s="6">
        <v>0</v>
      </c>
    </row>
    <row r="48" spans="1:16" ht="18" customHeight="1" outlineLevel="1">
      <c r="A48" s="79">
        <v>42</v>
      </c>
      <c r="B48" s="83" t="s">
        <v>118</v>
      </c>
      <c r="C48" s="84" t="s">
        <v>117</v>
      </c>
      <c r="D48" s="83"/>
      <c r="E48" s="85">
        <v>200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6.6</v>
      </c>
      <c r="N48" s="86">
        <f t="shared" si="1"/>
        <v>3.3000000000000003</v>
      </c>
      <c r="O48" s="87">
        <v>0</v>
      </c>
      <c r="P48" s="6">
        <v>0</v>
      </c>
    </row>
    <row r="49" spans="1:16" ht="28.5">
      <c r="A49" s="79">
        <v>43</v>
      </c>
      <c r="B49" s="80" t="s">
        <v>120</v>
      </c>
      <c r="C49" s="81" t="s">
        <v>119</v>
      </c>
      <c r="D49" s="80"/>
      <c r="E49" s="82">
        <f>SUM(E50)</f>
        <v>556.1</v>
      </c>
      <c r="F49" s="82">
        <f t="shared" ref="F49:M49" si="13">SUM(F50)</f>
        <v>0</v>
      </c>
      <c r="G49" s="82">
        <f t="shared" si="13"/>
        <v>0</v>
      </c>
      <c r="H49" s="82">
        <f t="shared" si="13"/>
        <v>0</v>
      </c>
      <c r="I49" s="82">
        <f t="shared" si="13"/>
        <v>0</v>
      </c>
      <c r="J49" s="82">
        <f t="shared" si="13"/>
        <v>0</v>
      </c>
      <c r="K49" s="82">
        <f t="shared" si="13"/>
        <v>0</v>
      </c>
      <c r="L49" s="82">
        <f t="shared" si="13"/>
        <v>0</v>
      </c>
      <c r="M49" s="82">
        <f t="shared" si="13"/>
        <v>5.3</v>
      </c>
      <c r="N49" s="77">
        <f t="shared" si="1"/>
        <v>0.95306599532458181</v>
      </c>
      <c r="O49" s="87">
        <v>0</v>
      </c>
      <c r="P49" s="6">
        <v>0</v>
      </c>
    </row>
    <row r="50" spans="1:16" ht="30" outlineLevel="1">
      <c r="A50" s="79">
        <v>44</v>
      </c>
      <c r="B50" s="83" t="s">
        <v>122</v>
      </c>
      <c r="C50" s="84" t="s">
        <v>121</v>
      </c>
      <c r="D50" s="83"/>
      <c r="E50" s="85">
        <v>556.1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5.3</v>
      </c>
      <c r="N50" s="86">
        <f t="shared" si="1"/>
        <v>0.95306599532458181</v>
      </c>
      <c r="O50" s="87">
        <v>0</v>
      </c>
      <c r="P50" s="6">
        <v>0</v>
      </c>
    </row>
    <row r="51" spans="1:16" ht="15">
      <c r="A51" s="79">
        <v>45</v>
      </c>
      <c r="B51" s="97" t="s">
        <v>123</v>
      </c>
      <c r="C51" s="98"/>
      <c r="D51" s="99"/>
      <c r="E51" s="82">
        <f t="shared" ref="E51:M51" si="14">E7+E14+E16+E20+E25+E30+E33+E38+E40+E42+E45+E47+E49</f>
        <v>543525.19999999995</v>
      </c>
      <c r="F51" s="82">
        <f t="shared" si="14"/>
        <v>0</v>
      </c>
      <c r="G51" s="82">
        <f t="shared" si="14"/>
        <v>0</v>
      </c>
      <c r="H51" s="82">
        <f t="shared" si="14"/>
        <v>0</v>
      </c>
      <c r="I51" s="82">
        <f t="shared" si="14"/>
        <v>0</v>
      </c>
      <c r="J51" s="82">
        <f t="shared" si="14"/>
        <v>0</v>
      </c>
      <c r="K51" s="82">
        <f t="shared" si="14"/>
        <v>0</v>
      </c>
      <c r="L51" s="82">
        <f t="shared" si="14"/>
        <v>0</v>
      </c>
      <c r="M51" s="82">
        <f t="shared" si="14"/>
        <v>97451.300000000017</v>
      </c>
      <c r="N51" s="77">
        <f>M51/E51*100</f>
        <v>17.929490665750187</v>
      </c>
      <c r="O51" s="88">
        <v>0</v>
      </c>
      <c r="P51" s="7">
        <v>0</v>
      </c>
    </row>
    <row r="52" spans="1:16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"/>
    </row>
    <row r="53" spans="1:16">
      <c r="A53" s="89"/>
      <c r="B53" s="89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8"/>
    </row>
    <row r="54" spans="1:16" ht="28.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1:16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6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6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1:16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1:16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1:16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1:16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1:16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</sheetData>
  <mergeCells count="6">
    <mergeCell ref="C53:O53"/>
    <mergeCell ref="C1:H1"/>
    <mergeCell ref="B51:D51"/>
    <mergeCell ref="C2:O2"/>
    <mergeCell ref="C3:O3"/>
    <mergeCell ref="C4:P4"/>
  </mergeCells>
  <phoneticPr fontId="0" type="noConversion"/>
  <pageMargins left="0.78740157480314965" right="0.39370078740157483" top="0.39370078740157483" bottom="0.39370078740157483" header="0.39370078740157483" footer="0.39370078740157483"/>
  <pageSetup paperSize="9" scale="96" fitToHeight="20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5"/>
  <sheetViews>
    <sheetView topLeftCell="A4" zoomScale="75" workbookViewId="0">
      <selection activeCell="E12" sqref="E12"/>
    </sheetView>
  </sheetViews>
  <sheetFormatPr defaultRowHeight="12.75"/>
  <cols>
    <col min="1" max="1" width="5.5703125" customWidth="1"/>
    <col min="2" max="2" width="51.7109375" customWidth="1"/>
    <col min="3" max="3" width="29.28515625" customWidth="1"/>
    <col min="4" max="4" width="14.85546875" customWidth="1"/>
    <col min="5" max="5" width="14.7109375" customWidth="1"/>
    <col min="6" max="6" width="11.5703125" customWidth="1"/>
  </cols>
  <sheetData>
    <row r="2" spans="1:6" ht="65.25" customHeight="1">
      <c r="A2" s="104" t="s">
        <v>257</v>
      </c>
      <c r="B2" s="105"/>
      <c r="C2" s="105"/>
      <c r="D2" s="105"/>
      <c r="E2" s="105"/>
      <c r="F2" s="105"/>
    </row>
    <row r="3" spans="1:6" ht="12.75" customHeight="1">
      <c r="A3" s="109" t="s">
        <v>131</v>
      </c>
      <c r="B3" s="109" t="s">
        <v>1</v>
      </c>
      <c r="C3" s="109" t="s">
        <v>0</v>
      </c>
      <c r="D3" s="109" t="s">
        <v>236</v>
      </c>
      <c r="E3" s="106" t="s">
        <v>251</v>
      </c>
      <c r="F3" s="106" t="s">
        <v>126</v>
      </c>
    </row>
    <row r="4" spans="1:6" ht="108" customHeight="1">
      <c r="A4" s="110"/>
      <c r="B4" s="110"/>
      <c r="C4" s="110"/>
      <c r="D4" s="110"/>
      <c r="E4" s="107"/>
      <c r="F4" s="108"/>
    </row>
    <row r="5" spans="1:6" ht="15.75">
      <c r="A5" s="30">
        <v>1</v>
      </c>
      <c r="B5" s="30">
        <v>2</v>
      </c>
      <c r="C5" s="30">
        <v>3</v>
      </c>
      <c r="D5" s="30">
        <v>4</v>
      </c>
      <c r="E5" s="40">
        <v>5</v>
      </c>
      <c r="F5" s="40">
        <v>6</v>
      </c>
    </row>
    <row r="6" spans="1:6" ht="31.5">
      <c r="A6" s="31">
        <v>1</v>
      </c>
      <c r="B6" s="32" t="s">
        <v>242</v>
      </c>
      <c r="C6" s="33" t="s">
        <v>133</v>
      </c>
      <c r="D6" s="74">
        <f>D7+D8</f>
        <v>0</v>
      </c>
      <c r="E6" s="74">
        <f>E7+E8</f>
        <v>-224</v>
      </c>
      <c r="F6" s="41">
        <v>0</v>
      </c>
    </row>
    <row r="7" spans="1:6" ht="69.75" customHeight="1">
      <c r="A7" s="31">
        <v>2</v>
      </c>
      <c r="B7" s="34" t="s">
        <v>216</v>
      </c>
      <c r="C7" s="35" t="s">
        <v>217</v>
      </c>
      <c r="D7" s="72">
        <v>13810.5</v>
      </c>
      <c r="E7" s="73">
        <v>0</v>
      </c>
      <c r="F7" s="92">
        <f t="shared" ref="F7:F18" si="0">E7/D7%</f>
        <v>0</v>
      </c>
    </row>
    <row r="8" spans="1:6" ht="65.25" customHeight="1">
      <c r="A8" s="31">
        <v>3</v>
      </c>
      <c r="B8" s="34" t="s">
        <v>132</v>
      </c>
      <c r="C8" s="35" t="s">
        <v>218</v>
      </c>
      <c r="D8" s="72">
        <v>-13810.5</v>
      </c>
      <c r="E8" s="73">
        <v>-224</v>
      </c>
      <c r="F8" s="92">
        <f t="shared" si="0"/>
        <v>1.6219543101263532</v>
      </c>
    </row>
    <row r="9" spans="1:6" ht="31.5">
      <c r="A9" s="31">
        <v>4</v>
      </c>
      <c r="B9" s="32" t="s">
        <v>134</v>
      </c>
      <c r="C9" s="33" t="s">
        <v>135</v>
      </c>
      <c r="D9" s="74">
        <f>D10+D11</f>
        <v>3497</v>
      </c>
      <c r="E9" s="71">
        <f>E10+E11</f>
        <v>5816</v>
      </c>
      <c r="F9" s="41">
        <v>0</v>
      </c>
    </row>
    <row r="10" spans="1:6" ht="32.25" customHeight="1">
      <c r="A10" s="31">
        <v>5</v>
      </c>
      <c r="B10" s="36" t="s">
        <v>136</v>
      </c>
      <c r="C10" s="35" t="s">
        <v>137</v>
      </c>
      <c r="D10" s="72">
        <v>-565149.19999999995</v>
      </c>
      <c r="E10" s="73">
        <v>-178048.8</v>
      </c>
      <c r="F10" s="92">
        <f t="shared" si="0"/>
        <v>31.504742464467792</v>
      </c>
    </row>
    <row r="11" spans="1:6" ht="31.5">
      <c r="A11" s="31">
        <v>6</v>
      </c>
      <c r="B11" s="36" t="s">
        <v>138</v>
      </c>
      <c r="C11" s="35" t="s">
        <v>139</v>
      </c>
      <c r="D11" s="72">
        <v>568646.19999999995</v>
      </c>
      <c r="E11" s="73">
        <v>183864.8</v>
      </c>
      <c r="F11" s="92">
        <f t="shared" si="0"/>
        <v>32.333778015222826</v>
      </c>
    </row>
    <row r="12" spans="1:6" ht="31.5">
      <c r="A12" s="31">
        <v>7</v>
      </c>
      <c r="B12" s="32" t="s">
        <v>140</v>
      </c>
      <c r="C12" s="33" t="s">
        <v>243</v>
      </c>
      <c r="D12" s="74">
        <f>D13+D15</f>
        <v>0</v>
      </c>
      <c r="E12" s="74">
        <f t="shared" ref="E12:F12" si="1">E13+E15</f>
        <v>-400</v>
      </c>
      <c r="F12" s="74">
        <f t="shared" si="1"/>
        <v>0</v>
      </c>
    </row>
    <row r="13" spans="1:6" ht="35.25" customHeight="1">
      <c r="A13" s="31">
        <v>8</v>
      </c>
      <c r="B13" s="32" t="s">
        <v>245</v>
      </c>
      <c r="C13" s="33" t="s">
        <v>244</v>
      </c>
      <c r="D13" s="74">
        <f>D14</f>
        <v>-11310.5</v>
      </c>
      <c r="E13" s="74">
        <f>E14</f>
        <v>-400</v>
      </c>
      <c r="F13" s="41">
        <v>0</v>
      </c>
    </row>
    <row r="14" spans="1:6" ht="117.75" customHeight="1">
      <c r="A14" s="31">
        <v>9</v>
      </c>
      <c r="B14" s="36" t="s">
        <v>219</v>
      </c>
      <c r="C14" s="35" t="s">
        <v>246</v>
      </c>
      <c r="D14" s="72">
        <v>-11310.5</v>
      </c>
      <c r="E14" s="73">
        <v>-400</v>
      </c>
      <c r="F14" s="92">
        <v>0</v>
      </c>
    </row>
    <row r="15" spans="1:6" ht="36" customHeight="1">
      <c r="A15" s="31">
        <v>10</v>
      </c>
      <c r="B15" s="32" t="s">
        <v>141</v>
      </c>
      <c r="C15" s="33" t="s">
        <v>247</v>
      </c>
      <c r="D15" s="74">
        <f>SUM(D16)</f>
        <v>11310.5</v>
      </c>
      <c r="E15" s="74">
        <f>SUM(E16)</f>
        <v>0</v>
      </c>
      <c r="F15" s="41">
        <v>0</v>
      </c>
    </row>
    <row r="16" spans="1:6" ht="31.5">
      <c r="A16" s="31">
        <v>11</v>
      </c>
      <c r="B16" s="36" t="s">
        <v>142</v>
      </c>
      <c r="C16" s="35" t="s">
        <v>248</v>
      </c>
      <c r="D16" s="72">
        <f>SUM(D17)</f>
        <v>11310.5</v>
      </c>
      <c r="E16" s="72">
        <f>SUM(E17)</f>
        <v>0</v>
      </c>
      <c r="F16" s="92">
        <v>0</v>
      </c>
    </row>
    <row r="17" spans="1:6" ht="47.25">
      <c r="A17" s="31">
        <v>12</v>
      </c>
      <c r="B17" s="36" t="s">
        <v>143</v>
      </c>
      <c r="C17" s="35" t="s">
        <v>249</v>
      </c>
      <c r="D17" s="72">
        <v>11310.5</v>
      </c>
      <c r="E17" s="73">
        <v>0</v>
      </c>
      <c r="F17" s="92">
        <v>0</v>
      </c>
    </row>
    <row r="18" spans="1:6" ht="35.25" customHeight="1">
      <c r="A18" s="37">
        <v>13</v>
      </c>
      <c r="B18" s="38" t="s">
        <v>144</v>
      </c>
      <c r="C18" s="39"/>
      <c r="D18" s="75">
        <f>D6+D12+D9</f>
        <v>3497</v>
      </c>
      <c r="E18" s="75">
        <f>E6+E12+E9</f>
        <v>5192</v>
      </c>
      <c r="F18" s="93">
        <f t="shared" si="0"/>
        <v>148.47011724335144</v>
      </c>
    </row>
    <row r="19" spans="1:6">
      <c r="D19" s="76"/>
      <c r="E19" s="76"/>
    </row>
    <row r="20" spans="1:6">
      <c r="D20" s="76"/>
      <c r="E20" s="76"/>
    </row>
    <row r="21" spans="1:6">
      <c r="D21" s="76"/>
      <c r="E21" s="76"/>
    </row>
    <row r="22" spans="1:6">
      <c r="D22" s="76"/>
      <c r="E22" s="76"/>
    </row>
    <row r="23" spans="1:6">
      <c r="D23" s="76"/>
      <c r="E23" s="76"/>
    </row>
    <row r="24" spans="1:6">
      <c r="D24" s="76"/>
      <c r="E24" s="76"/>
    </row>
    <row r="25" spans="1:6">
      <c r="D25" s="76"/>
      <c r="E25" s="76"/>
    </row>
    <row r="26" spans="1:6">
      <c r="D26" s="76"/>
      <c r="E26" s="76"/>
    </row>
    <row r="27" spans="1:6">
      <c r="D27" s="76"/>
      <c r="E27" s="76"/>
    </row>
    <row r="28" spans="1:6">
      <c r="D28" s="76"/>
      <c r="E28" s="76"/>
    </row>
    <row r="29" spans="1:6">
      <c r="D29" s="76"/>
      <c r="E29" s="76"/>
    </row>
    <row r="30" spans="1:6">
      <c r="D30" s="76"/>
      <c r="E30" s="76"/>
    </row>
    <row r="31" spans="1:6">
      <c r="D31" s="70"/>
      <c r="E31" s="70"/>
    </row>
    <row r="32" spans="1:6">
      <c r="D32" s="70"/>
      <c r="E32" s="70"/>
    </row>
    <row r="33" spans="4:5">
      <c r="D33" s="70"/>
      <c r="E33" s="70"/>
    </row>
    <row r="34" spans="4:5">
      <c r="D34" s="70"/>
      <c r="E34" s="70"/>
    </row>
    <row r="35" spans="4:5">
      <c r="D35" s="70"/>
      <c r="E35" s="70"/>
    </row>
    <row r="36" spans="4:5">
      <c r="D36" s="70"/>
      <c r="E36" s="70"/>
    </row>
    <row r="37" spans="4:5">
      <c r="D37" s="70"/>
      <c r="E37" s="70"/>
    </row>
    <row r="38" spans="4:5">
      <c r="D38" s="70"/>
      <c r="E38" s="70"/>
    </row>
    <row r="39" spans="4:5">
      <c r="D39" s="70"/>
      <c r="E39" s="70"/>
    </row>
    <row r="40" spans="4:5">
      <c r="D40" s="70"/>
      <c r="E40" s="70"/>
    </row>
    <row r="41" spans="4:5">
      <c r="D41" s="70"/>
      <c r="E41" s="70"/>
    </row>
    <row r="42" spans="4:5">
      <c r="D42" s="70"/>
      <c r="E42" s="70"/>
    </row>
    <row r="43" spans="4:5">
      <c r="D43" s="70"/>
      <c r="E43" s="70"/>
    </row>
    <row r="44" spans="4:5">
      <c r="D44" s="70"/>
      <c r="E44" s="70"/>
    </row>
    <row r="45" spans="4:5">
      <c r="D45" s="70"/>
      <c r="E45" s="70"/>
    </row>
    <row r="46" spans="4:5">
      <c r="D46" s="70"/>
      <c r="E46" s="70"/>
    </row>
    <row r="47" spans="4:5">
      <c r="D47" s="70"/>
      <c r="E47" s="70"/>
    </row>
    <row r="48" spans="4:5">
      <c r="D48" s="70"/>
      <c r="E48" s="70"/>
    </row>
    <row r="49" spans="4:5">
      <c r="D49" s="70"/>
      <c r="E49" s="70"/>
    </row>
    <row r="50" spans="4:5">
      <c r="D50" s="70"/>
      <c r="E50" s="70"/>
    </row>
    <row r="51" spans="4:5">
      <c r="D51" s="70"/>
      <c r="E51" s="70"/>
    </row>
    <row r="52" spans="4:5">
      <c r="D52" s="70"/>
      <c r="E52" s="70"/>
    </row>
    <row r="53" spans="4:5">
      <c r="D53" s="70"/>
      <c r="E53" s="70"/>
    </row>
    <row r="54" spans="4:5">
      <c r="D54" s="70"/>
      <c r="E54" s="70"/>
    </row>
    <row r="55" spans="4:5">
      <c r="D55" s="70"/>
      <c r="E55" s="70"/>
    </row>
    <row r="56" spans="4:5">
      <c r="D56" s="70"/>
      <c r="E56" s="70"/>
    </row>
    <row r="57" spans="4:5">
      <c r="D57" s="70"/>
      <c r="E57" s="70"/>
    </row>
    <row r="58" spans="4:5">
      <c r="D58" s="70"/>
      <c r="E58" s="70"/>
    </row>
    <row r="59" spans="4:5">
      <c r="D59" s="70"/>
      <c r="E59" s="70"/>
    </row>
    <row r="60" spans="4:5">
      <c r="D60" s="70"/>
      <c r="E60" s="70"/>
    </row>
    <row r="61" spans="4:5">
      <c r="D61" s="70"/>
      <c r="E61" s="70"/>
    </row>
    <row r="62" spans="4:5">
      <c r="D62" s="70"/>
      <c r="E62" s="70"/>
    </row>
    <row r="63" spans="4:5">
      <c r="D63" s="70"/>
      <c r="E63" s="70"/>
    </row>
    <row r="64" spans="4:5">
      <c r="D64" s="70"/>
      <c r="E64" s="70"/>
    </row>
    <row r="65" spans="4:5">
      <c r="D65" s="70"/>
      <c r="E65" s="70"/>
    </row>
    <row r="66" spans="4:5">
      <c r="D66" s="70"/>
      <c r="E66" s="70"/>
    </row>
    <row r="67" spans="4:5">
      <c r="D67" s="70"/>
      <c r="E67" s="70"/>
    </row>
    <row r="68" spans="4:5">
      <c r="D68" s="70"/>
      <c r="E68" s="70"/>
    </row>
    <row r="69" spans="4:5">
      <c r="D69" s="70"/>
      <c r="E69" s="70"/>
    </row>
    <row r="70" spans="4:5">
      <c r="D70" s="70"/>
      <c r="E70" s="70"/>
    </row>
    <row r="71" spans="4:5">
      <c r="D71" s="70"/>
      <c r="E71" s="70"/>
    </row>
    <row r="72" spans="4:5">
      <c r="D72" s="70"/>
      <c r="E72" s="70"/>
    </row>
    <row r="73" spans="4:5">
      <c r="D73" s="70"/>
      <c r="E73" s="70"/>
    </row>
    <row r="74" spans="4:5">
      <c r="D74" s="70"/>
      <c r="E74" s="70"/>
    </row>
    <row r="75" spans="4:5">
      <c r="D75" s="70"/>
      <c r="E75" s="70"/>
    </row>
    <row r="76" spans="4:5">
      <c r="D76" s="70"/>
      <c r="E76" s="70"/>
    </row>
    <row r="77" spans="4:5">
      <c r="D77" s="70"/>
      <c r="E77" s="70"/>
    </row>
    <row r="78" spans="4:5">
      <c r="D78" s="70"/>
      <c r="E78" s="70"/>
    </row>
    <row r="79" spans="4:5">
      <c r="D79" s="70"/>
      <c r="E79" s="70"/>
    </row>
    <row r="80" spans="4:5">
      <c r="D80" s="70"/>
      <c r="E80" s="70"/>
    </row>
    <row r="81" spans="4:5">
      <c r="D81" s="70"/>
      <c r="E81" s="70"/>
    </row>
    <row r="82" spans="4:5">
      <c r="D82" s="70"/>
      <c r="E82" s="70"/>
    </row>
    <row r="83" spans="4:5">
      <c r="D83" s="70"/>
      <c r="E83" s="70"/>
    </row>
    <row r="84" spans="4:5">
      <c r="D84" s="70"/>
      <c r="E84" s="70"/>
    </row>
    <row r="85" spans="4:5">
      <c r="D85" s="70"/>
      <c r="E85" s="70"/>
    </row>
    <row r="86" spans="4:5">
      <c r="D86" s="70"/>
      <c r="E86" s="70"/>
    </row>
    <row r="87" spans="4:5">
      <c r="D87" s="70"/>
      <c r="E87" s="70"/>
    </row>
    <row r="88" spans="4:5">
      <c r="D88" s="70"/>
      <c r="E88" s="70"/>
    </row>
    <row r="89" spans="4:5">
      <c r="D89" s="70"/>
      <c r="E89" s="70"/>
    </row>
    <row r="90" spans="4:5">
      <c r="D90" s="70"/>
      <c r="E90" s="70"/>
    </row>
    <row r="91" spans="4:5">
      <c r="D91" s="70"/>
      <c r="E91" s="70"/>
    </row>
    <row r="92" spans="4:5">
      <c r="D92" s="70"/>
      <c r="E92" s="70"/>
    </row>
    <row r="93" spans="4:5">
      <c r="D93" s="70"/>
      <c r="E93" s="70"/>
    </row>
    <row r="94" spans="4:5">
      <c r="D94" s="70"/>
      <c r="E94" s="70"/>
    </row>
    <row r="95" spans="4:5">
      <c r="D95" s="70"/>
      <c r="E95" s="70"/>
    </row>
  </sheetData>
  <mergeCells count="7">
    <mergeCell ref="A2:F2"/>
    <mergeCell ref="E3:E4"/>
    <mergeCell ref="F3:F4"/>
    <mergeCell ref="A3:A4"/>
    <mergeCell ref="B3:B4"/>
    <mergeCell ref="C3:C4"/>
    <mergeCell ref="D3:D4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0"/>
  <sheetViews>
    <sheetView tabSelected="1" workbookViewId="0">
      <selection activeCell="E21" sqref="E21"/>
    </sheetView>
  </sheetViews>
  <sheetFormatPr defaultRowHeight="12.75"/>
  <cols>
    <col min="1" max="1" width="51.140625" customWidth="1"/>
    <col min="2" max="2" width="35.42578125" customWidth="1"/>
  </cols>
  <sheetData>
    <row r="2" spans="1:8" ht="56.25" customHeight="1">
      <c r="A2" s="111" t="s">
        <v>258</v>
      </c>
      <c r="B2" s="95"/>
      <c r="C2" s="13"/>
      <c r="D2" s="13"/>
      <c r="E2" s="13"/>
      <c r="F2" s="13"/>
      <c r="G2" s="13"/>
      <c r="H2" s="13"/>
    </row>
    <row r="3" spans="1:8" ht="15.75">
      <c r="A3" s="11"/>
      <c r="B3" s="11"/>
    </row>
    <row r="4" spans="1:8" ht="45.75" customHeight="1">
      <c r="A4" s="9" t="s">
        <v>35</v>
      </c>
      <c r="B4" s="10" t="s">
        <v>130</v>
      </c>
      <c r="E4" s="67"/>
    </row>
    <row r="5" spans="1:8" ht="18" customHeight="1">
      <c r="A5" s="12" t="s">
        <v>124</v>
      </c>
      <c r="B5" s="90">
        <v>1964.5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mergeCells count="1">
    <mergeCell ref="A2:B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расходы</vt:lpstr>
      <vt:lpstr>источники</vt:lpstr>
      <vt:lpstr>кредиторка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2015-04-10T06:14:39Z</cp:lastPrinted>
  <dcterms:created xsi:type="dcterms:W3CDTF">2012-04-02T11:15:40Z</dcterms:created>
  <dcterms:modified xsi:type="dcterms:W3CDTF">2015-04-10T06:15:36Z</dcterms:modified>
</cp:coreProperties>
</file>