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<sst xmlns="http://schemas.openxmlformats.org/spreadsheetml/2006/main" count="436" uniqueCount="430">
  <si>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</si>
  <si>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</si>
  <si>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</si>
  <si>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</si>
  <si>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</si>
  <si>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</si>
  <si>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</si>
  <si>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</si>
  <si>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</si>
  <si>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</si>
  <si>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</si>
  <si>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</si>
  <si>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</si>
  <si>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</si>
  <si>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</si>
  <si>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</si>
  <si>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</si>
  <si>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</si>
  <si>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</si>
  <si>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</si>
  <si>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</si>
  <si>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</si>
  <si>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</si>
  <si>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</si>
  <si>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</si>
  <si>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</si>
  <si>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</si>
  <si>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</si>
  <si>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</si>
  <si>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</si>
  <si>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</si>
  <si>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</si>
  <si>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</si>
  <si>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</si>
  <si>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</si>
  <si>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</si>
  <si>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</si>
  <si>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</si>
  <si>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</si>
  <si>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</si>
  <si>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</si>
  <si>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</si>
  <si>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</si>
  <si>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</si>
  <si>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</si>
  <si>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</si>
  <si>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</si>
  <si>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</si>
  <si>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</si>
  <si>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</si>
  <si>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</si>
  <si>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</si>
  <si>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</si>
  <si>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</si>
  <si>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</si>
  <si>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</si>
  <si>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</si>
  <si>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</si>
  <si>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</si>
  <si>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</si>
  <si>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</si>
  <si>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</si>
  <si>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</si>
  <si>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</si>
  <si>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</si>
  <si>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</si>
  <si>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</si>
  <si>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</si>
  <si>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</si>
  <si>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</si>
  <si>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</si>
  <si>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</si>
  <si>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</si>
  <si>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</si>
  <si>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</si>
  <si>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</si>
  <si>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</si>
  <si>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</si>
  <si>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</si>
  <si>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</si>
  <si>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</si>
  <si>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</si>
  <si>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</si>
  <si>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</si>
  <si>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</si>
  <si>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</si>
  <si>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</si>
  <si>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</si>
  <si>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</si>
  <si>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</si>
  <si>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</si>
  <si>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</si>
  <si>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</si>
  <si>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</si>
  <si>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</si>
  <si>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</si>
  <si>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</si>
  <si>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</si>
  <si>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</si>
  <si>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</si>
  <si>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</si>
  <si>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</si>
  <si>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</si>
  <si>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</si>
  <si>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</si>
  <si>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</si>
  <si>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</si>
  <si>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</si>
  <si>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</si>
  <si>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</si>
  <si>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</si>
  <si>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</si>
  <si>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</si>
  <si>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</si>
  <si>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</si>
  <si>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</si>
  <si>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</si>
  <si>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</si>
  <si>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</si>
  <si>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</si>
  <si>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</si>
  <si>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</si>
  <si>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</si>
  <si>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</si>
  <si>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</si>
  <si>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</si>
  <si>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</si>
  <si>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</si>
  <si>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</si>
  <si>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</si>
  <si>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</si>
  <si>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</si>
  <si>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</si>
  <si>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</si>
  <si>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</si>
  <si>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</si>
  <si>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</si>
  <si>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</si>
  <si>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</si>
  <si>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</si>
  <si>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</si>
  <si>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</si>
  <si>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</si>
  <si>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</si>
  <si>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</si>
  <si>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</si>
  <si>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</si>
  <si>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</si>
  <si>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</si>
  <si>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</si>
  <si>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</si>
  <si>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</si>
  <si>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</si>
  <si>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</si>
  <si>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</si>
  <si>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</si>
  <si>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</si>
  <si>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</si>
  <si>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</si>
  <si>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</si>
  <si>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</si>
  <si>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</si>
  <si>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</si>
  <si>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</si>
  <si>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</si>
  <si>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</si>
  <si>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</si>
  <si>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</si>
  <si>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</si>
  <si>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000 1 16 21040 04 0000 140</t>
  </si>
  <si>
    <t>000 2 02 25527 04 0000 151</t>
  </si>
  <si>
    <t>000 2 02 25527 00 0000 151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</si>
  <si>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</si>
  <si>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</si>
  <si>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</si>
  <si>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</si>
  <si>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</si>
  <si>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</si>
  <si>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</si>
  <si>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</si>
  <si>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</si>
  <si>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</si>
  <si>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000 1 16 25050 01 0000 140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</si>
  <si>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</si>
  <si>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</si>
  <si>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</si>
  <si>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</si>
  <si>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</si>
  <si>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000 2 02 35462 04 0000 151</t>
  </si>
  <si>
    <t>000 2 02 35462 00 0000 151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</si>
  <si>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</si>
  <si>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</si>
  <si>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</si>
  <si>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000 2 02 25027 04 0000 151</t>
  </si>
  <si>
    <t>000 2 02 25027 00 0000 151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</si>
  <si>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</si>
  <si>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</si>
  <si>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</si>
  <si>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</si>
  <si>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</si>
  <si>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</si>
  <si>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000 1 14 06020 00 0000 430</t>
  </si>
  <si>
    <t>000 1 14 06024 04 0000 430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</si>
  <si>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</si>
  <si>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</si>
  <si>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</si>
  <si>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</si>
  <si>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</si>
  <si>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</si>
  <si>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</si>
  <si>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</si>
  <si>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</si>
  <si>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</si>
  <si>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</si>
  <si>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</si>
  <si>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</si>
  <si>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</si>
  <si>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</si>
  <si>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</si>
  <si>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</si>
  <si>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</si>
  <si>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</si>
  <si>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</si>
  <si>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</si>
  <si>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</si>
  <si>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</si>
  <si>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</si>
  <si>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</si>
  <si>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</si>
  <si>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</si>
  <si>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</si>
  <si>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</si>
  <si>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</si>
  <si>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</si>
  <si>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</si>
  <si>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</si>
  <si>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</si>
  <si>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</si>
  <si>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</si>
  <si>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</si>
  <si>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</si>
  <si>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</si>
  <si>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</si>
  <si>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</si>
  <si>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</si>
  <si>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</si>
  <si>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</si>
  <si>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</si>
  <si>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</si>
  <si>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</si>
  <si>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</si>
  <si>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</si>
  <si>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</si>
  <si>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</si>
  <si>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</si>
  <si>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</si>
  <si>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</si>
  <si>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</si>
  <si>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</si>
  <si>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</si>
  <si>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</si>
  <si>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</si>
  <si>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</si>
  <si>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</si>
  <si>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</si>
  <si>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</si>
  <si>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</si>
  <si>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</si>
  <si>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</si>
  <si>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</si>
  <si>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</si>
  <si>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</si>
  <si>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</si>
  <si>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</si>
  <si>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</si>
  <si>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</si>
  <si>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</si>
  <si>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</si>
  <si>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</si>
  <si>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</si>
  <si>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</si>
  <si>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</si>
  <si>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</si>
  <si>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</si>
  <si>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</si>
  <si>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</si>
  <si>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</si>
  <si>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</si>
  <si>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</si>
  <si>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</si>
  <si>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</si>
  <si>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</si>
  <si>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</si>
  <si>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</si>
  <si>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</si>
  <si>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</si>
  <si>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</si>
  <si>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</si>
  <si>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</si>
  <si>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</si>
  <si>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</si>
  <si>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</si>
  <si>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</si>
  <si>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</si>
  <si>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</si>
  <si>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</si>
  <si>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</si>
  <si>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</si>
  <si>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</si>
  <si>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</si>
  <si>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</si>
  <si>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</si>
  <si>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</si>
  <si>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</si>
  <si>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</si>
  <si>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</si>
  <si>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</si>
  <si>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</si>
  <si>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</si>
  <si>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</si>
  <si>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</si>
  <si>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</si>
  <si>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</si>
  <si>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</si>
  <si>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</si>
  <si>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</si>
  <si>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</si>
  <si>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</si>
  <si>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</si>
  <si>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</si>
  <si>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</si>
  <si>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000 2 18 00000 00 0000 000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</si>
  <si>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</si>
  <si>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</si>
  <si>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</si>
  <si>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</si>
  <si>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108</t>
  </si>
  <si>
    <t>109</t>
  </si>
  <si>
    <t>110</t>
  </si>
  <si>
    <t>111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</si>
  <si>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</si>
  <si>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</si>
  <si>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</si>
  <si>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</si>
  <si>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</si>
  <si>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</si>
  <si>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</si>
  <si>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</si>
  <si>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</si>
  <si>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</si>
  <si>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</si>
  <si>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</si>
  <si>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</si>
  <si>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</si>
  <si>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</si>
  <si>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</si>
  <si>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</si>
  <si>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Уточненные бюджетные назначения 2018 г.</t>
  </si>
  <si>
    <t>Фактическое исполнение за 2018 года</t>
  </si>
  <si>
    <t>Отклонение от уточненных бюджетных назначений 2018 г.</t>
  </si>
  <si>
    <t>% исполнение от уточненных бюджетных назначений 2018 г.</t>
  </si>
  <si>
    <t>в тыс.руб.</t>
  </si>
  <si>
    <t>Код классификации доходов бюджета</t>
  </si>
  <si>
    <t>Наименование источника доходов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</si>
  <si>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</si>
  <si>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</si>
  <si>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>Прочие доходы от компенсации затрат бюджета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</si>
  <si>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</si>
  <si>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</si>
  <si>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</si>
  <si>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</si>
  <si>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</si>
  <si>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</si>
  <si>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</si>
  <si>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000 2 02 25519 00 0000 151</t>
  </si>
  <si>
    <t xml:space="preserve">Субсидия бюджетам на поддержку отрасли культуры
</t>
  </si>
  <si>
    <t>000 2 02 25519 04 0000 151</t>
  </si>
  <si>
    <t xml:space="preserve">Субсидия бюджетам городских округов на поддержку отрасли культуры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</si>
  <si>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</si>
  <si>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</si>
  <si>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</si>
  <si>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</si>
  <si>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</si>
  <si>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</si>
  <si>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000 2 02 25567 00 0000 151</t>
  </si>
  <si>
    <t xml:space="preserve">Субсидии бюджетам на реализацию мероприятий по устойчивому развитию сельских территорий
</t>
  </si>
  <si>
    <t xml:space="preserve">000 2 02 25567 04 0000 151 </t>
  </si>
  <si>
    <t xml:space="preserve">Субсидии бюджетам городских округов на реализацию мероприятий по устойчивому развитию сельских территорий
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</si>
  <si>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</si>
  <si>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</si>
  <si>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</si>
  <si>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</si>
  <si>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</si>
  <si>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</si>
  <si>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</si>
  <si>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</si>
  <si>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</si>
  <si>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</si>
  <si>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</si>
  <si>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000 2 07 04050 04 0000 180</t>
  </si>
  <si>
    <t xml:space="preserve">"Об исполнении бюджета городского округа Верхотурский за 2018 год" 
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</si>
  <si>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</si>
  <si>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</si>
  <si>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</si>
  <si>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000 105 01050 01 0000 110</t>
  </si>
  <si>
    <t xml:space="preserve">Минимальный налог, зачисляемый в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</si>
  <si>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</si>
  <si>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</si>
  <si>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</si>
  <si>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</si>
  <si>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</si>
  <si>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</si>
  <si>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000 1 16 30000 01 0000 140</t>
  </si>
  <si>
    <t>000 1 16 30030 01 0000 140</t>
  </si>
  <si>
    <t>000 1 16 43000 01 0000 140</t>
  </si>
  <si>
    <t xml:space="preserve"> 000 1170000000 0000 000</t>
  </si>
  <si>
    <t xml:space="preserve"> 000 1170100000 0000 180</t>
  </si>
  <si>
    <t xml:space="preserve"> 000 1170104004 0000 180</t>
  </si>
  <si>
    <t>Доходы бюджетов городских округов от возврата автономными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</si>
  <si>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</si>
  <si>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000 2 18 04000 04 0000 180</t>
  </si>
  <si>
    <t xml:space="preserve"> 000 2 18 04020 04 0000 180</t>
  </si>
  <si>
    <t xml:space="preserve"> 000 2 19 00000 00 0000 000</t>
  </si>
  <si>
    <t xml:space="preserve"> 000 2 19 00000 04 0000 151</t>
  </si>
  <si>
    <t xml:space="preserve"> 000 2 19 60010 04 0000 151</t>
  </si>
  <si>
    <t>Доходы от  продажи земельных участков, находящихся в государственной и муниципальной собственности</t>
  </si>
  <si>
    <t>141</t>
  </si>
  <si>
    <t>142</t>
  </si>
  <si>
    <t xml:space="preserve">СВОД ДОХОДОВ БЮДЖЕТА городского округа Верхотурский за 2018 год </t>
  </si>
  <si>
    <t>от «13» июня 2019 года  №24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</si>
</sst>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175" fontId="5" fillId="0" borderId="11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5" fontId="6" fillId="0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176" fontId="9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6" fillId="0" borderId="0" xfId="0" applyFont="1" applyAlignment="1">
      <alignment vertical="top"/>
    </xf>
    <xf numFmtId="49" fontId="35" fillId="0" borderId="1" xfId="33" applyAlignment="1" applyProtection="1">
      <alignment horizontal="left" vertical="top"/>
      <protection/>
    </xf>
    <xf numFmtId="49" fontId="51" fillId="0" borderId="1" xfId="33" applyFont="1" applyAlignment="1" applyProtection="1">
      <alignment horizontal="left" vertical="top"/>
      <protection/>
    </xf>
    <xf numFmtId="49" fontId="52" fillId="0" borderId="1" xfId="33" applyFont="1" applyAlignment="1" applyProtection="1">
      <alignment horizontal="left" vertical="top"/>
      <protection/>
    </xf>
    <xf numFmtId="49" fontId="53" fillId="0" borderId="1" xfId="33" applyFont="1" applyAlignment="1" applyProtection="1">
      <alignment horizontal="left" vertical="top"/>
      <protection/>
    </xf>
    <xf numFmtId="49" fontId="54" fillId="0" borderId="1" xfId="33" applyFont="1" applyAlignment="1" applyProtection="1">
      <alignment horizontal="left" vertical="top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110" zoomScaleNormal="110" zoomScalePageLayoutView="0" workbookViewId="0" topLeftCell="A1">
      <selection activeCell="A3" sqref="A3:G3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35.75390625" style="0" customWidth="1"/>
    <col min="4" max="4" width="11.875" style="0" customWidth="1"/>
    <col min="5" max="5" width="12.00390625" style="0" customWidth="1"/>
    <col min="6" max="6" width="11.375" style="0" customWidth="1"/>
    <col min="7" max="7" width="11.25390625" style="0" customWidth="1"/>
  </cols>
  <sheetData>
    <row r="1" spans="3:7" ht="12.75" customHeight="1">
      <c r="C1" s="43" t="s">
        <v>86</v>
      </c>
      <c r="D1" s="43"/>
      <c r="E1" s="43"/>
      <c r="F1" s="43"/>
      <c r="G1" s="43"/>
    </row>
    <row r="2" spans="3:7" ht="12.75" customHeight="1">
      <c r="C2" s="43" t="s">
        <v>140</v>
      </c>
      <c r="D2" s="43"/>
      <c r="E2" s="43"/>
      <c r="F2" s="43"/>
      <c r="G2" s="43"/>
    </row>
    <row r="3" spans="1:7" ht="12.75" customHeight="1">
      <c r="A3" s="43" t="s">
        <v>429</v>
      </c>
      <c r="B3" s="43"/>
      <c r="C3" s="43"/>
      <c r="D3" s="43"/>
      <c r="E3" s="43"/>
      <c r="F3" s="43"/>
      <c r="G3" s="43"/>
    </row>
    <row r="4" spans="1:7" ht="15" customHeight="1">
      <c r="A4" s="44" t="s">
        <v>400</v>
      </c>
      <c r="B4" s="44"/>
      <c r="C4" s="44"/>
      <c r="D4" s="44"/>
      <c r="E4" s="44"/>
      <c r="F4" s="44"/>
      <c r="G4" s="44"/>
    </row>
    <row r="5" spans="1:6" ht="15.75" customHeight="1">
      <c r="A5" s="43"/>
      <c r="B5" s="43"/>
      <c r="C5" s="43"/>
      <c r="D5" s="43"/>
      <c r="E5" s="43"/>
      <c r="F5" s="43"/>
    </row>
    <row r="6" spans="1:7" ht="18" customHeight="1">
      <c r="A6" s="42" t="s">
        <v>428</v>
      </c>
      <c r="B6" s="42"/>
      <c r="C6" s="42"/>
      <c r="D6" s="42"/>
      <c r="E6" s="42"/>
      <c r="F6" s="42"/>
      <c r="G6" s="42"/>
    </row>
    <row r="7" spans="2:7" ht="15.75">
      <c r="B7" s="1"/>
      <c r="F7" s="22"/>
      <c r="G7" s="41" t="s">
        <v>361</v>
      </c>
    </row>
    <row r="8" spans="1:7" ht="84">
      <c r="A8" s="37" t="s">
        <v>0</v>
      </c>
      <c r="B8" s="37" t="s">
        <v>362</v>
      </c>
      <c r="C8" s="37" t="s">
        <v>363</v>
      </c>
      <c r="D8" s="38" t="s">
        <v>357</v>
      </c>
      <c r="E8" s="39" t="s">
        <v>358</v>
      </c>
      <c r="F8" s="39" t="s">
        <v>359</v>
      </c>
      <c r="G8" s="39" t="s">
        <v>360</v>
      </c>
    </row>
    <row r="9" spans="1:7" ht="12.7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40">
        <v>6</v>
      </c>
      <c r="G9" s="40">
        <v>7</v>
      </c>
    </row>
    <row r="10" spans="1:7" ht="12.75" customHeight="1">
      <c r="A10" s="21" t="s">
        <v>205</v>
      </c>
      <c r="B10" s="3" t="s">
        <v>1</v>
      </c>
      <c r="C10" s="4" t="s">
        <v>2</v>
      </c>
      <c r="D10" s="15">
        <f>D11+D17+D23+D38+D46+D49+D57+D62+D69+D80+D98</f>
        <v>85607.49999999999</v>
      </c>
      <c r="E10" s="15">
        <f>E11+E17+E23+E38+E46+E49+E57+E62+E69+E80+E98</f>
        <v>81609.3</v>
      </c>
      <c r="F10" s="15">
        <f>E10-D10</f>
        <v>-3998.1999999999825</v>
      </c>
      <c r="G10" s="28">
        <f>E10/D10*100</f>
        <v>95.32961481178637</v>
      </c>
    </row>
    <row r="11" spans="1:7" ht="12" customHeight="1">
      <c r="A11" s="21" t="s">
        <v>206</v>
      </c>
      <c r="B11" s="3" t="s">
        <v>3</v>
      </c>
      <c r="C11" s="4" t="s">
        <v>4</v>
      </c>
      <c r="D11" s="15">
        <f>SUM(D12)</f>
        <v>24088.199999999997</v>
      </c>
      <c r="E11" s="15">
        <f>SUM(E12)</f>
        <v>26679.7</v>
      </c>
      <c r="F11" s="15">
        <f aca="true" t="shared" si="0" ref="F11:F86">E11-D11</f>
        <v>2591.5000000000036</v>
      </c>
      <c r="G11" s="28">
        <f aca="true" t="shared" si="1" ref="G11:G86">E11/D11*100</f>
        <v>110.75837962155745</v>
      </c>
    </row>
    <row r="12" spans="1:7" ht="12" customHeight="1">
      <c r="A12" s="21" t="s">
        <v>207</v>
      </c>
      <c r="B12" s="3" t="s">
        <v>5</v>
      </c>
      <c r="C12" s="4" t="s">
        <v>6</v>
      </c>
      <c r="D12" s="15">
        <f>SUM(D13:D16)</f>
        <v>24088.199999999997</v>
      </c>
      <c r="E12" s="15">
        <f>SUM(E13:E16)</f>
        <v>26679.7</v>
      </c>
      <c r="F12" s="15">
        <f t="shared" si="0"/>
        <v>2591.5000000000036</v>
      </c>
      <c r="G12" s="28">
        <f t="shared" si="1"/>
        <v>110.75837962155745</v>
      </c>
    </row>
    <row r="13" spans="1:10" ht="88.5" customHeight="1">
      <c r="A13" s="21" t="s">
        <v>208</v>
      </c>
      <c r="B13" s="5" t="s">
        <v>7</v>
      </c>
      <c r="C13" s="8" t="s">
        <v>88</v>
      </c>
      <c r="D13" s="20">
        <v>23908.1</v>
      </c>
      <c r="E13" s="16">
        <v>26333.5</v>
      </c>
      <c r="F13" s="16">
        <f t="shared" si="0"/>
        <v>2425.4000000000015</v>
      </c>
      <c r="G13" s="29">
        <f t="shared" si="1"/>
        <v>110.1446790000042</v>
      </c>
      <c r="J13" s="23"/>
    </row>
    <row r="14" spans="1:7" ht="133.5" customHeight="1">
      <c r="A14" s="21" t="s">
        <v>209</v>
      </c>
      <c r="B14" s="5" t="s">
        <v>8</v>
      </c>
      <c r="C14" s="8" t="s">
        <v>9</v>
      </c>
      <c r="D14" s="20">
        <v>96.3</v>
      </c>
      <c r="E14" s="16">
        <v>219.1</v>
      </c>
      <c r="F14" s="16">
        <f t="shared" si="0"/>
        <v>122.8</v>
      </c>
      <c r="G14" s="29">
        <f t="shared" si="1"/>
        <v>227.51817237798545</v>
      </c>
    </row>
    <row r="15" spans="1:7" ht="51.75" customHeight="1">
      <c r="A15" s="21" t="s">
        <v>210</v>
      </c>
      <c r="B15" s="5" t="s">
        <v>10</v>
      </c>
      <c r="C15" s="8" t="s">
        <v>11</v>
      </c>
      <c r="D15" s="20">
        <v>72.2</v>
      </c>
      <c r="E15" s="16">
        <v>114.2</v>
      </c>
      <c r="F15" s="16">
        <f t="shared" si="0"/>
        <v>42</v>
      </c>
      <c r="G15" s="29">
        <f t="shared" si="1"/>
        <v>158.17174515235456</v>
      </c>
    </row>
    <row r="16" spans="1:7" ht="99" customHeight="1">
      <c r="A16" s="21" t="s">
        <v>211</v>
      </c>
      <c r="B16" s="5" t="s">
        <v>12</v>
      </c>
      <c r="C16" s="8" t="s">
        <v>13</v>
      </c>
      <c r="D16" s="20">
        <v>11.6</v>
      </c>
      <c r="E16" s="16">
        <v>12.9</v>
      </c>
      <c r="F16" s="16">
        <f t="shared" si="0"/>
        <v>1.3000000000000007</v>
      </c>
      <c r="G16" s="29">
        <f t="shared" si="1"/>
        <v>111.20689655172416</v>
      </c>
    </row>
    <row r="17" spans="1:7" ht="37.5" customHeight="1">
      <c r="A17" s="21" t="s">
        <v>212</v>
      </c>
      <c r="B17" s="3" t="s">
        <v>90</v>
      </c>
      <c r="C17" s="4" t="s">
        <v>89</v>
      </c>
      <c r="D17" s="15">
        <f>SUM(D18)</f>
        <v>12025</v>
      </c>
      <c r="E17" s="15">
        <f>SUM(E18)</f>
        <v>12991.699999999999</v>
      </c>
      <c r="F17" s="15">
        <f t="shared" si="0"/>
        <v>966.6999999999989</v>
      </c>
      <c r="G17" s="28">
        <f t="shared" si="1"/>
        <v>108.03908523908522</v>
      </c>
    </row>
    <row r="18" spans="1:7" ht="36" customHeight="1">
      <c r="A18" s="21" t="s">
        <v>213</v>
      </c>
      <c r="B18" s="3" t="s">
        <v>91</v>
      </c>
      <c r="C18" s="4" t="s">
        <v>92</v>
      </c>
      <c r="D18" s="15">
        <f>SUM(D19:D22)</f>
        <v>12025</v>
      </c>
      <c r="E18" s="15">
        <f>SUM(E19:E22)</f>
        <v>12991.699999999999</v>
      </c>
      <c r="F18" s="15">
        <f t="shared" si="0"/>
        <v>966.6999999999989</v>
      </c>
      <c r="G18" s="28">
        <f t="shared" si="1"/>
        <v>108.03908523908522</v>
      </c>
    </row>
    <row r="19" spans="1:7" ht="87" customHeight="1">
      <c r="A19" s="21" t="s">
        <v>214</v>
      </c>
      <c r="B19" s="5" t="s">
        <v>104</v>
      </c>
      <c r="C19" s="9" t="s">
        <v>112</v>
      </c>
      <c r="D19" s="20">
        <v>3679.7</v>
      </c>
      <c r="E19" s="16">
        <v>5788.7</v>
      </c>
      <c r="F19" s="16">
        <f t="shared" si="0"/>
        <v>2109</v>
      </c>
      <c r="G19" s="29">
        <f t="shared" si="1"/>
        <v>157.31445498274317</v>
      </c>
    </row>
    <row r="20" spans="1:7" ht="108.75" customHeight="1">
      <c r="A20" s="21" t="s">
        <v>215</v>
      </c>
      <c r="B20" s="5" t="s">
        <v>105</v>
      </c>
      <c r="C20" s="9" t="s">
        <v>113</v>
      </c>
      <c r="D20" s="20">
        <v>156.3</v>
      </c>
      <c r="E20" s="16">
        <v>55.7</v>
      </c>
      <c r="F20" s="16">
        <f t="shared" si="0"/>
        <v>-100.60000000000001</v>
      </c>
      <c r="G20" s="29">
        <f t="shared" si="1"/>
        <v>35.63659628918746</v>
      </c>
    </row>
    <row r="21" spans="1:7" ht="87" customHeight="1">
      <c r="A21" s="21" t="s">
        <v>216</v>
      </c>
      <c r="B21" s="5" t="s">
        <v>106</v>
      </c>
      <c r="C21" s="9" t="s">
        <v>114</v>
      </c>
      <c r="D21" s="20">
        <v>8056.7</v>
      </c>
      <c r="E21" s="16">
        <v>8444.3</v>
      </c>
      <c r="F21" s="16">
        <f t="shared" si="0"/>
        <v>387.59999999999945</v>
      </c>
      <c r="G21" s="29">
        <f t="shared" si="1"/>
        <v>104.81090272692293</v>
      </c>
    </row>
    <row r="22" spans="1:7" ht="85.5" customHeight="1">
      <c r="A22" s="21" t="s">
        <v>217</v>
      </c>
      <c r="B22" s="5" t="s">
        <v>107</v>
      </c>
      <c r="C22" s="9" t="s">
        <v>115</v>
      </c>
      <c r="D22" s="20">
        <v>132.3</v>
      </c>
      <c r="E22" s="16">
        <v>-1297</v>
      </c>
      <c r="F22" s="16">
        <f t="shared" si="0"/>
        <v>-1429.3</v>
      </c>
      <c r="G22" s="29">
        <f t="shared" si="1"/>
        <v>-980.3476946334089</v>
      </c>
    </row>
    <row r="23" spans="1:7" ht="15" customHeight="1">
      <c r="A23" s="21" t="s">
        <v>218</v>
      </c>
      <c r="B23" s="3" t="s">
        <v>14</v>
      </c>
      <c r="C23" s="4" t="s">
        <v>15</v>
      </c>
      <c r="D23" s="15">
        <f>D24+D32+D34+D36</f>
        <v>11174.2</v>
      </c>
      <c r="E23" s="15">
        <f>E24+E32+E34+E36</f>
        <v>10936.1</v>
      </c>
      <c r="F23" s="15">
        <f t="shared" si="0"/>
        <v>-238.10000000000036</v>
      </c>
      <c r="G23" s="28">
        <f t="shared" si="1"/>
        <v>97.86919868983908</v>
      </c>
    </row>
    <row r="24" spans="1:7" ht="36.75" customHeight="1">
      <c r="A24" s="21" t="s">
        <v>219</v>
      </c>
      <c r="B24" s="3" t="s">
        <v>116</v>
      </c>
      <c r="C24" s="4" t="s">
        <v>117</v>
      </c>
      <c r="D24" s="15">
        <f>SUM(D25+D28+D31)</f>
        <v>2186.6000000000004</v>
      </c>
      <c r="E24" s="15">
        <f>SUM(E25+E28+E31)</f>
        <v>2415.1</v>
      </c>
      <c r="F24" s="15">
        <f t="shared" si="0"/>
        <v>228.49999999999955</v>
      </c>
      <c r="G24" s="28">
        <f t="shared" si="1"/>
        <v>110.45001371993047</v>
      </c>
    </row>
    <row r="25" spans="1:7" ht="37.5" customHeight="1">
      <c r="A25" s="21" t="s">
        <v>220</v>
      </c>
      <c r="B25" s="5" t="s">
        <v>118</v>
      </c>
      <c r="C25" s="8" t="s">
        <v>120</v>
      </c>
      <c r="D25" s="16">
        <f>SUM(D26:D27)</f>
        <v>542.7</v>
      </c>
      <c r="E25" s="16">
        <f>SUM(E26:E27)</f>
        <v>847.1</v>
      </c>
      <c r="F25" s="16">
        <f t="shared" si="0"/>
        <v>304.4</v>
      </c>
      <c r="G25" s="29">
        <f t="shared" si="1"/>
        <v>156.08992076653766</v>
      </c>
    </row>
    <row r="26" spans="1:7" ht="36.75" customHeight="1">
      <c r="A26" s="21" t="s">
        <v>221</v>
      </c>
      <c r="B26" s="6" t="s">
        <v>141</v>
      </c>
      <c r="C26" s="7" t="s">
        <v>143</v>
      </c>
      <c r="D26" s="17">
        <v>542.7</v>
      </c>
      <c r="E26" s="17">
        <v>847</v>
      </c>
      <c r="F26" s="17">
        <f t="shared" si="0"/>
        <v>304.29999999999995</v>
      </c>
      <c r="G26" s="30">
        <f t="shared" si="1"/>
        <v>156.07149437995207</v>
      </c>
    </row>
    <row r="27" spans="1:7" ht="51" customHeight="1">
      <c r="A27" s="21" t="s">
        <v>222</v>
      </c>
      <c r="B27" s="6" t="s">
        <v>142</v>
      </c>
      <c r="C27" s="7" t="s">
        <v>401</v>
      </c>
      <c r="D27" s="17">
        <v>0</v>
      </c>
      <c r="E27" s="17">
        <v>0.1</v>
      </c>
      <c r="F27" s="17">
        <f t="shared" si="0"/>
        <v>0.1</v>
      </c>
      <c r="G27" s="30">
        <v>0</v>
      </c>
    </row>
    <row r="28" spans="1:7" ht="49.5" customHeight="1">
      <c r="A28" s="21" t="s">
        <v>223</v>
      </c>
      <c r="B28" s="5" t="s">
        <v>119</v>
      </c>
      <c r="C28" s="8" t="s">
        <v>364</v>
      </c>
      <c r="D28" s="16">
        <f>SUM(D29:D30)</f>
        <v>1643.9</v>
      </c>
      <c r="E28" s="16">
        <f>SUM(E29:E30)</f>
        <v>1568.5</v>
      </c>
      <c r="F28" s="16">
        <f t="shared" si="0"/>
        <v>-75.40000000000009</v>
      </c>
      <c r="G28" s="29">
        <f t="shared" si="1"/>
        <v>95.41334631060283</v>
      </c>
    </row>
    <row r="29" spans="1:7" ht="84.75" customHeight="1">
      <c r="A29" s="21" t="s">
        <v>224</v>
      </c>
      <c r="B29" s="6" t="s">
        <v>142</v>
      </c>
      <c r="C29" s="7" t="s">
        <v>365</v>
      </c>
      <c r="D29" s="17">
        <v>1643.9</v>
      </c>
      <c r="E29" s="17">
        <v>1565.1</v>
      </c>
      <c r="F29" s="17">
        <f t="shared" si="0"/>
        <v>-78.80000000000018</v>
      </c>
      <c r="G29" s="30">
        <f t="shared" si="1"/>
        <v>95.20652107792444</v>
      </c>
    </row>
    <row r="30" spans="1:7" ht="62.25" customHeight="1">
      <c r="A30" s="21" t="s">
        <v>225</v>
      </c>
      <c r="B30" s="6" t="s">
        <v>402</v>
      </c>
      <c r="C30" s="7" t="s">
        <v>403</v>
      </c>
      <c r="D30" s="17">
        <v>0</v>
      </c>
      <c r="E30" s="17">
        <v>3.4</v>
      </c>
      <c r="F30" s="17">
        <f t="shared" si="0"/>
        <v>3.4</v>
      </c>
      <c r="G30" s="30">
        <v>0</v>
      </c>
    </row>
    <row r="31" spans="1:7" ht="23.25" customHeight="1">
      <c r="A31" s="21" t="s">
        <v>226</v>
      </c>
      <c r="B31" s="5" t="s">
        <v>404</v>
      </c>
      <c r="C31" s="8" t="s">
        <v>405</v>
      </c>
      <c r="D31" s="16">
        <v>0</v>
      </c>
      <c r="E31" s="16">
        <v>-0.5</v>
      </c>
      <c r="F31" s="16">
        <f t="shared" si="0"/>
        <v>-0.5</v>
      </c>
      <c r="G31" s="29">
        <v>0</v>
      </c>
    </row>
    <row r="32" spans="1:7" ht="26.25" customHeight="1">
      <c r="A32" s="21" t="s">
        <v>227</v>
      </c>
      <c r="B32" s="3" t="s">
        <v>16</v>
      </c>
      <c r="C32" s="4" t="s">
        <v>17</v>
      </c>
      <c r="D32" s="15">
        <f>SUM(D33:D33)</f>
        <v>8403.2</v>
      </c>
      <c r="E32" s="15">
        <f>SUM(E33:E33)</f>
        <v>7809.5</v>
      </c>
      <c r="F32" s="15">
        <f t="shared" si="0"/>
        <v>-593.7000000000007</v>
      </c>
      <c r="G32" s="28">
        <f t="shared" si="1"/>
        <v>92.93483434881948</v>
      </c>
    </row>
    <row r="33" spans="1:7" ht="25.5" customHeight="1">
      <c r="A33" s="21" t="s">
        <v>228</v>
      </c>
      <c r="B33" s="5" t="s">
        <v>18</v>
      </c>
      <c r="C33" s="8" t="s">
        <v>17</v>
      </c>
      <c r="D33" s="16">
        <v>8403.2</v>
      </c>
      <c r="E33" s="16">
        <v>7809.5</v>
      </c>
      <c r="F33" s="16">
        <f t="shared" si="0"/>
        <v>-593.7000000000007</v>
      </c>
      <c r="G33" s="29">
        <f t="shared" si="1"/>
        <v>92.93483434881948</v>
      </c>
    </row>
    <row r="34" spans="1:7" ht="15.75" customHeight="1">
      <c r="A34" s="21" t="s">
        <v>229</v>
      </c>
      <c r="B34" s="3" t="s">
        <v>19</v>
      </c>
      <c r="C34" s="4" t="s">
        <v>20</v>
      </c>
      <c r="D34" s="15">
        <f>SUM(D35)</f>
        <v>64.4</v>
      </c>
      <c r="E34" s="15">
        <f>SUM(E35)</f>
        <v>153.9</v>
      </c>
      <c r="F34" s="15">
        <f t="shared" si="0"/>
        <v>89.5</v>
      </c>
      <c r="G34" s="28">
        <f t="shared" si="1"/>
        <v>238.9751552795031</v>
      </c>
    </row>
    <row r="35" spans="1:7" ht="13.5" customHeight="1">
      <c r="A35" s="21" t="s">
        <v>230</v>
      </c>
      <c r="B35" s="5" t="s">
        <v>21</v>
      </c>
      <c r="C35" s="8" t="s">
        <v>20</v>
      </c>
      <c r="D35" s="16">
        <v>64.4</v>
      </c>
      <c r="E35" s="16">
        <v>153.9</v>
      </c>
      <c r="F35" s="16">
        <f t="shared" si="0"/>
        <v>89.5</v>
      </c>
      <c r="G35" s="29">
        <f t="shared" si="1"/>
        <v>238.9751552795031</v>
      </c>
    </row>
    <row r="36" spans="1:7" ht="36.75" customHeight="1">
      <c r="A36" s="21" t="s">
        <v>231</v>
      </c>
      <c r="B36" s="3" t="s">
        <v>108</v>
      </c>
      <c r="C36" s="4" t="s">
        <v>110</v>
      </c>
      <c r="D36" s="15">
        <f>SUM(D37)</f>
        <v>520</v>
      </c>
      <c r="E36" s="15">
        <f>SUM(E37)</f>
        <v>557.6</v>
      </c>
      <c r="F36" s="15">
        <f t="shared" si="0"/>
        <v>37.60000000000002</v>
      </c>
      <c r="G36" s="28">
        <f t="shared" si="1"/>
        <v>107.23076923076924</v>
      </c>
    </row>
    <row r="37" spans="1:7" ht="38.25" customHeight="1">
      <c r="A37" s="21" t="s">
        <v>232</v>
      </c>
      <c r="B37" s="5" t="s">
        <v>109</v>
      </c>
      <c r="C37" s="8" t="s">
        <v>111</v>
      </c>
      <c r="D37" s="16">
        <v>520</v>
      </c>
      <c r="E37" s="16">
        <v>557.6</v>
      </c>
      <c r="F37" s="16">
        <f t="shared" si="0"/>
        <v>37.60000000000002</v>
      </c>
      <c r="G37" s="29">
        <f t="shared" si="1"/>
        <v>107.23076923076924</v>
      </c>
    </row>
    <row r="38" spans="1:7" ht="15" customHeight="1">
      <c r="A38" s="21" t="s">
        <v>233</v>
      </c>
      <c r="B38" s="3" t="s">
        <v>22</v>
      </c>
      <c r="C38" s="4" t="s">
        <v>23</v>
      </c>
      <c r="D38" s="15">
        <f>D39+D41</f>
        <v>10002</v>
      </c>
      <c r="E38" s="15">
        <f>E39+E41</f>
        <v>8883.2</v>
      </c>
      <c r="F38" s="15">
        <f t="shared" si="0"/>
        <v>-1118.7999999999993</v>
      </c>
      <c r="G38" s="28">
        <f t="shared" si="1"/>
        <v>88.8142371525695</v>
      </c>
    </row>
    <row r="39" spans="1:7" ht="13.5" customHeight="1">
      <c r="A39" s="21" t="s">
        <v>234</v>
      </c>
      <c r="B39" s="3" t="s">
        <v>24</v>
      </c>
      <c r="C39" s="4" t="s">
        <v>25</v>
      </c>
      <c r="D39" s="15">
        <f>SUM(D40)</f>
        <v>3341</v>
      </c>
      <c r="E39" s="15">
        <f>SUM(E40)</f>
        <v>4343.9</v>
      </c>
      <c r="F39" s="15">
        <f t="shared" si="0"/>
        <v>1002.8999999999996</v>
      </c>
      <c r="G39" s="28">
        <f t="shared" si="1"/>
        <v>130.01795869500148</v>
      </c>
    </row>
    <row r="40" spans="1:7" ht="49.5" customHeight="1">
      <c r="A40" s="21" t="s">
        <v>235</v>
      </c>
      <c r="B40" s="5" t="s">
        <v>26</v>
      </c>
      <c r="C40" s="8" t="s">
        <v>27</v>
      </c>
      <c r="D40" s="16">
        <v>3341</v>
      </c>
      <c r="E40" s="16">
        <v>4343.9</v>
      </c>
      <c r="F40" s="16">
        <f t="shared" si="0"/>
        <v>1002.8999999999996</v>
      </c>
      <c r="G40" s="29">
        <f t="shared" si="1"/>
        <v>130.01795869500148</v>
      </c>
    </row>
    <row r="41" spans="1:7" ht="13.5" customHeight="1">
      <c r="A41" s="21" t="s">
        <v>236</v>
      </c>
      <c r="B41" s="3" t="s">
        <v>28</v>
      </c>
      <c r="C41" s="4" t="s">
        <v>29</v>
      </c>
      <c r="D41" s="15">
        <f>D42+D44</f>
        <v>6661</v>
      </c>
      <c r="E41" s="15">
        <f>E42+E44</f>
        <v>4539.3</v>
      </c>
      <c r="F41" s="15">
        <f t="shared" si="0"/>
        <v>-2121.7</v>
      </c>
      <c r="G41" s="28">
        <f t="shared" si="1"/>
        <v>68.14742531151478</v>
      </c>
    </row>
    <row r="42" spans="1:7" ht="15" customHeight="1">
      <c r="A42" s="21" t="s">
        <v>237</v>
      </c>
      <c r="B42" s="5" t="s">
        <v>124</v>
      </c>
      <c r="C42" s="8" t="s">
        <v>123</v>
      </c>
      <c r="D42" s="16">
        <f>SUM(D43)</f>
        <v>4427</v>
      </c>
      <c r="E42" s="16">
        <f>SUM(E43)</f>
        <v>1454.7</v>
      </c>
      <c r="F42" s="16">
        <f t="shared" si="0"/>
        <v>-2972.3</v>
      </c>
      <c r="G42" s="29">
        <f t="shared" si="1"/>
        <v>32.859724418342</v>
      </c>
    </row>
    <row r="43" spans="1:7" ht="48" customHeight="1">
      <c r="A43" s="21" t="s">
        <v>238</v>
      </c>
      <c r="B43" s="7" t="s">
        <v>121</v>
      </c>
      <c r="C43" s="7" t="s">
        <v>122</v>
      </c>
      <c r="D43" s="17">
        <v>4427</v>
      </c>
      <c r="E43" s="17">
        <v>1454.7</v>
      </c>
      <c r="F43" s="17">
        <f t="shared" si="0"/>
        <v>-2972.3</v>
      </c>
      <c r="G43" s="30">
        <f t="shared" si="1"/>
        <v>32.859724418342</v>
      </c>
    </row>
    <row r="44" spans="1:7" ht="15.75" customHeight="1">
      <c r="A44" s="21" t="s">
        <v>239</v>
      </c>
      <c r="B44" s="5" t="s">
        <v>126</v>
      </c>
      <c r="C44" s="8" t="s">
        <v>125</v>
      </c>
      <c r="D44" s="16">
        <f>SUM(D45)</f>
        <v>2234</v>
      </c>
      <c r="E44" s="16">
        <f>SUM(E45)</f>
        <v>3084.6</v>
      </c>
      <c r="F44" s="16">
        <f t="shared" si="0"/>
        <v>850.5999999999999</v>
      </c>
      <c r="G44" s="29">
        <f t="shared" si="1"/>
        <v>138.07520143240822</v>
      </c>
    </row>
    <row r="45" spans="1:7" ht="49.5" customHeight="1">
      <c r="A45" s="21" t="s">
        <v>240</v>
      </c>
      <c r="B45" s="6" t="s">
        <v>138</v>
      </c>
      <c r="C45" s="7" t="s">
        <v>127</v>
      </c>
      <c r="D45" s="17">
        <v>2234</v>
      </c>
      <c r="E45" s="17">
        <v>3084.6</v>
      </c>
      <c r="F45" s="17">
        <f t="shared" si="0"/>
        <v>850.5999999999999</v>
      </c>
      <c r="G45" s="30">
        <f t="shared" si="1"/>
        <v>138.07520143240822</v>
      </c>
    </row>
    <row r="46" spans="1:7" ht="12.75" customHeight="1">
      <c r="A46" s="21" t="s">
        <v>241</v>
      </c>
      <c r="B46" s="3" t="s">
        <v>30</v>
      </c>
      <c r="C46" s="4" t="s">
        <v>31</v>
      </c>
      <c r="D46" s="15">
        <f>D47</f>
        <v>1416.7</v>
      </c>
      <c r="E46" s="15">
        <f>E47</f>
        <v>1688.2</v>
      </c>
      <c r="F46" s="15">
        <f t="shared" si="0"/>
        <v>271.5</v>
      </c>
      <c r="G46" s="28">
        <f t="shared" si="1"/>
        <v>119.16425495870686</v>
      </c>
    </row>
    <row r="47" spans="1:7" ht="38.25" customHeight="1">
      <c r="A47" s="21" t="s">
        <v>242</v>
      </c>
      <c r="B47" s="3" t="s">
        <v>32</v>
      </c>
      <c r="C47" s="4" t="s">
        <v>33</v>
      </c>
      <c r="D47" s="15">
        <f>SUM(D48)</f>
        <v>1416.7</v>
      </c>
      <c r="E47" s="15">
        <f>SUM(E48)</f>
        <v>1688.2</v>
      </c>
      <c r="F47" s="15">
        <f t="shared" si="0"/>
        <v>271.5</v>
      </c>
      <c r="G47" s="28">
        <f t="shared" si="1"/>
        <v>119.16425495870686</v>
      </c>
    </row>
    <row r="48" spans="1:7" ht="63" customHeight="1">
      <c r="A48" s="21" t="s">
        <v>243</v>
      </c>
      <c r="B48" s="5" t="s">
        <v>34</v>
      </c>
      <c r="C48" s="8" t="s">
        <v>35</v>
      </c>
      <c r="D48" s="16">
        <v>1416.7</v>
      </c>
      <c r="E48" s="16">
        <v>1688.2</v>
      </c>
      <c r="F48" s="16">
        <f t="shared" si="0"/>
        <v>271.5</v>
      </c>
      <c r="G48" s="29">
        <f t="shared" si="1"/>
        <v>119.16425495870686</v>
      </c>
    </row>
    <row r="49" spans="1:7" ht="50.25" customHeight="1">
      <c r="A49" s="21" t="s">
        <v>244</v>
      </c>
      <c r="B49" s="3" t="s">
        <v>36</v>
      </c>
      <c r="C49" s="4" t="s">
        <v>139</v>
      </c>
      <c r="D49" s="15">
        <f>SUM(D50)</f>
        <v>9714.5</v>
      </c>
      <c r="E49" s="15">
        <f>SUM(E50)</f>
        <v>9077.5</v>
      </c>
      <c r="F49" s="15">
        <f t="shared" si="0"/>
        <v>-637</v>
      </c>
      <c r="G49" s="28">
        <f t="shared" si="1"/>
        <v>93.4427917031242</v>
      </c>
    </row>
    <row r="50" spans="1:7" ht="110.25" customHeight="1">
      <c r="A50" s="21" t="s">
        <v>245</v>
      </c>
      <c r="B50" s="3" t="s">
        <v>37</v>
      </c>
      <c r="C50" s="4" t="s">
        <v>38</v>
      </c>
      <c r="D50" s="15">
        <f>D51+D55+D53</f>
        <v>9714.5</v>
      </c>
      <c r="E50" s="15">
        <f>E51+E55+E53</f>
        <v>9077.5</v>
      </c>
      <c r="F50" s="15">
        <f t="shared" si="0"/>
        <v>-637</v>
      </c>
      <c r="G50" s="28">
        <f t="shared" si="1"/>
        <v>93.4427917031242</v>
      </c>
    </row>
    <row r="51" spans="1:7" ht="73.5" customHeight="1">
      <c r="A51" s="21" t="s">
        <v>246</v>
      </c>
      <c r="B51" s="5" t="s">
        <v>39</v>
      </c>
      <c r="C51" s="8" t="s">
        <v>40</v>
      </c>
      <c r="D51" s="16">
        <f>SUM(D52)</f>
        <v>3350</v>
      </c>
      <c r="E51" s="16">
        <f>SUM(E52)</f>
        <v>3406.2</v>
      </c>
      <c r="F51" s="16">
        <f t="shared" si="0"/>
        <v>56.19999999999982</v>
      </c>
      <c r="G51" s="29">
        <f t="shared" si="1"/>
        <v>101.67761194029849</v>
      </c>
    </row>
    <row r="52" spans="1:7" ht="98.25" customHeight="1">
      <c r="A52" s="21" t="s">
        <v>247</v>
      </c>
      <c r="B52" s="6" t="s">
        <v>41</v>
      </c>
      <c r="C52" s="7" t="s">
        <v>42</v>
      </c>
      <c r="D52" s="17">
        <v>3350</v>
      </c>
      <c r="E52" s="17">
        <v>3406.2</v>
      </c>
      <c r="F52" s="17">
        <f t="shared" si="0"/>
        <v>56.19999999999982</v>
      </c>
      <c r="G52" s="30">
        <f t="shared" si="1"/>
        <v>101.67761194029849</v>
      </c>
    </row>
    <row r="53" spans="1:7" ht="87.75" customHeight="1">
      <c r="A53" s="21" t="s">
        <v>248</v>
      </c>
      <c r="B53" s="5" t="s">
        <v>198</v>
      </c>
      <c r="C53" s="8" t="s">
        <v>199</v>
      </c>
      <c r="D53" s="16">
        <f>SUM(D54)</f>
        <v>0</v>
      </c>
      <c r="E53" s="16">
        <f>SUM(E54)</f>
        <v>7.5</v>
      </c>
      <c r="F53" s="16">
        <f t="shared" si="0"/>
        <v>7.5</v>
      </c>
      <c r="G53" s="29">
        <v>0</v>
      </c>
    </row>
    <row r="54" spans="1:7" ht="75" customHeight="1">
      <c r="A54" s="21" t="s">
        <v>249</v>
      </c>
      <c r="B54" s="6" t="s">
        <v>200</v>
      </c>
      <c r="C54" s="7" t="s">
        <v>406</v>
      </c>
      <c r="D54" s="17">
        <v>0</v>
      </c>
      <c r="E54" s="17">
        <v>7.5</v>
      </c>
      <c r="F54" s="17">
        <f t="shared" si="0"/>
        <v>7.5</v>
      </c>
      <c r="G54" s="30">
        <v>0</v>
      </c>
    </row>
    <row r="55" spans="1:7" ht="50.25" customHeight="1">
      <c r="A55" s="21" t="s">
        <v>250</v>
      </c>
      <c r="B55" s="5" t="s">
        <v>93</v>
      </c>
      <c r="C55" s="8" t="s">
        <v>94</v>
      </c>
      <c r="D55" s="16">
        <f>SUM(D56)</f>
        <v>6364.5</v>
      </c>
      <c r="E55" s="16">
        <f>SUM(E56)</f>
        <v>5663.8</v>
      </c>
      <c r="F55" s="16">
        <f t="shared" si="0"/>
        <v>-700.6999999999998</v>
      </c>
      <c r="G55" s="29">
        <f t="shared" si="1"/>
        <v>88.99049414722288</v>
      </c>
    </row>
    <row r="56" spans="1:7" ht="39" customHeight="1">
      <c r="A56" s="21" t="s">
        <v>251</v>
      </c>
      <c r="B56" s="6" t="s">
        <v>95</v>
      </c>
      <c r="C56" s="12" t="s">
        <v>96</v>
      </c>
      <c r="D56" s="18">
        <v>6364.5</v>
      </c>
      <c r="E56" s="18">
        <v>5663.8</v>
      </c>
      <c r="F56" s="17">
        <f t="shared" si="0"/>
        <v>-700.6999999999998</v>
      </c>
      <c r="G56" s="30">
        <f t="shared" si="1"/>
        <v>88.99049414722288</v>
      </c>
    </row>
    <row r="57" spans="1:7" ht="27" customHeight="1">
      <c r="A57" s="21" t="s">
        <v>252</v>
      </c>
      <c r="B57" s="3" t="s">
        <v>43</v>
      </c>
      <c r="C57" s="4" t="s">
        <v>44</v>
      </c>
      <c r="D57" s="15">
        <f>SUM(D58)</f>
        <v>168</v>
      </c>
      <c r="E57" s="15">
        <f>SUM(E58)</f>
        <v>48.3</v>
      </c>
      <c r="F57" s="15">
        <f t="shared" si="0"/>
        <v>-119.7</v>
      </c>
      <c r="G57" s="28">
        <f t="shared" si="1"/>
        <v>28.749999999999996</v>
      </c>
    </row>
    <row r="58" spans="1:7" ht="26.25" customHeight="1">
      <c r="A58" s="21" t="s">
        <v>253</v>
      </c>
      <c r="B58" s="3" t="s">
        <v>45</v>
      </c>
      <c r="C58" s="4" t="s">
        <v>46</v>
      </c>
      <c r="D58" s="15">
        <f>SUM(D59:D61)</f>
        <v>168</v>
      </c>
      <c r="E58" s="15">
        <f>SUM(E59:E61)</f>
        <v>48.3</v>
      </c>
      <c r="F58" s="15">
        <f t="shared" si="0"/>
        <v>-119.7</v>
      </c>
      <c r="G58" s="28">
        <f t="shared" si="1"/>
        <v>28.749999999999996</v>
      </c>
    </row>
    <row r="59" spans="1:7" ht="35.25" customHeight="1">
      <c r="A59" s="21" t="s">
        <v>254</v>
      </c>
      <c r="B59" s="5" t="s">
        <v>47</v>
      </c>
      <c r="C59" s="8" t="s">
        <v>48</v>
      </c>
      <c r="D59" s="16">
        <v>54</v>
      </c>
      <c r="E59" s="16">
        <v>18.4</v>
      </c>
      <c r="F59" s="16">
        <f t="shared" si="0"/>
        <v>-35.6</v>
      </c>
      <c r="G59" s="29">
        <f t="shared" si="1"/>
        <v>34.074074074074076</v>
      </c>
    </row>
    <row r="60" spans="1:7" ht="26.25" customHeight="1">
      <c r="A60" s="21" t="s">
        <v>255</v>
      </c>
      <c r="B60" s="5" t="s">
        <v>49</v>
      </c>
      <c r="C60" s="8" t="s">
        <v>50</v>
      </c>
      <c r="D60" s="16">
        <v>6</v>
      </c>
      <c r="E60" s="16">
        <v>1.3</v>
      </c>
      <c r="F60" s="16">
        <f t="shared" si="0"/>
        <v>-4.7</v>
      </c>
      <c r="G60" s="29">
        <f t="shared" si="1"/>
        <v>21.666666666666668</v>
      </c>
    </row>
    <row r="61" spans="1:7" ht="25.5" customHeight="1">
      <c r="A61" s="21" t="s">
        <v>256</v>
      </c>
      <c r="B61" s="5" t="s">
        <v>51</v>
      </c>
      <c r="C61" s="8" t="s">
        <v>52</v>
      </c>
      <c r="D61" s="16">
        <v>108</v>
      </c>
      <c r="E61" s="16">
        <v>28.6</v>
      </c>
      <c r="F61" s="16">
        <f t="shared" si="0"/>
        <v>-79.4</v>
      </c>
      <c r="G61" s="29">
        <f t="shared" si="1"/>
        <v>26.481481481481485</v>
      </c>
    </row>
    <row r="62" spans="1:7" ht="37.5" customHeight="1">
      <c r="A62" s="21" t="s">
        <v>257</v>
      </c>
      <c r="B62" s="3" t="s">
        <v>53</v>
      </c>
      <c r="C62" s="4" t="s">
        <v>54</v>
      </c>
      <c r="D62" s="15">
        <f>D63+D66</f>
        <v>4503.7</v>
      </c>
      <c r="E62" s="15">
        <f>E63+E66</f>
        <v>3957.5</v>
      </c>
      <c r="F62" s="15">
        <f t="shared" si="0"/>
        <v>-546.1999999999998</v>
      </c>
      <c r="G62" s="28">
        <f t="shared" si="1"/>
        <v>87.87219397384374</v>
      </c>
    </row>
    <row r="63" spans="1:7" ht="27.75" customHeight="1">
      <c r="A63" s="21" t="s">
        <v>258</v>
      </c>
      <c r="B63" s="3" t="s">
        <v>55</v>
      </c>
      <c r="C63" s="4" t="s">
        <v>56</v>
      </c>
      <c r="D63" s="15">
        <f>SUM(D64)</f>
        <v>3722.7</v>
      </c>
      <c r="E63" s="15">
        <f>SUM(E64)</f>
        <v>3086.5</v>
      </c>
      <c r="F63" s="15">
        <f t="shared" si="0"/>
        <v>-636.1999999999998</v>
      </c>
      <c r="G63" s="28">
        <f t="shared" si="1"/>
        <v>82.91025331076906</v>
      </c>
    </row>
    <row r="64" spans="1:7" ht="24.75" customHeight="1">
      <c r="A64" s="21" t="s">
        <v>259</v>
      </c>
      <c r="B64" s="5" t="s">
        <v>57</v>
      </c>
      <c r="C64" s="8" t="s">
        <v>58</v>
      </c>
      <c r="D64" s="16">
        <f>SUM(D65)</f>
        <v>3722.7</v>
      </c>
      <c r="E64" s="16">
        <f>SUM(E65)</f>
        <v>3086.5</v>
      </c>
      <c r="F64" s="16">
        <f t="shared" si="0"/>
        <v>-636.1999999999998</v>
      </c>
      <c r="G64" s="29">
        <f t="shared" si="1"/>
        <v>82.91025331076906</v>
      </c>
    </row>
    <row r="65" spans="1:7" ht="38.25" customHeight="1">
      <c r="A65" s="21" t="s">
        <v>260</v>
      </c>
      <c r="B65" s="6" t="s">
        <v>59</v>
      </c>
      <c r="C65" s="7" t="s">
        <v>60</v>
      </c>
      <c r="D65" s="17">
        <v>3722.7</v>
      </c>
      <c r="E65" s="17">
        <v>3086.5</v>
      </c>
      <c r="F65" s="17">
        <f t="shared" si="0"/>
        <v>-636.1999999999998</v>
      </c>
      <c r="G65" s="30">
        <f t="shared" si="1"/>
        <v>82.91025331076906</v>
      </c>
    </row>
    <row r="66" spans="1:7" ht="27" customHeight="1">
      <c r="A66" s="21" t="s">
        <v>261</v>
      </c>
      <c r="B66" s="3" t="s">
        <v>190</v>
      </c>
      <c r="C66" s="4" t="s">
        <v>191</v>
      </c>
      <c r="D66" s="15">
        <f>SUM(D67)</f>
        <v>781</v>
      </c>
      <c r="E66" s="15">
        <f>SUM(E67)</f>
        <v>871</v>
      </c>
      <c r="F66" s="15">
        <f t="shared" si="0"/>
        <v>90</v>
      </c>
      <c r="G66" s="28">
        <f t="shared" si="1"/>
        <v>111.5236875800256</v>
      </c>
    </row>
    <row r="67" spans="1:7" ht="25.5" customHeight="1">
      <c r="A67" s="21" t="s">
        <v>262</v>
      </c>
      <c r="B67" s="5" t="s">
        <v>57</v>
      </c>
      <c r="C67" s="8" t="s">
        <v>192</v>
      </c>
      <c r="D67" s="16">
        <f>SUM(D68)</f>
        <v>781</v>
      </c>
      <c r="E67" s="16">
        <f>SUM(E68)</f>
        <v>871</v>
      </c>
      <c r="F67" s="16">
        <f t="shared" si="0"/>
        <v>90</v>
      </c>
      <c r="G67" s="29">
        <f t="shared" si="1"/>
        <v>111.5236875800256</v>
      </c>
    </row>
    <row r="68" spans="1:7" ht="27.75" customHeight="1">
      <c r="A68" s="21" t="s">
        <v>263</v>
      </c>
      <c r="B68" s="6" t="s">
        <v>59</v>
      </c>
      <c r="C68" s="7" t="s">
        <v>366</v>
      </c>
      <c r="D68" s="17">
        <v>781</v>
      </c>
      <c r="E68" s="17">
        <v>871</v>
      </c>
      <c r="F68" s="17">
        <f t="shared" si="0"/>
        <v>90</v>
      </c>
      <c r="G68" s="30">
        <f t="shared" si="1"/>
        <v>111.5236875800256</v>
      </c>
    </row>
    <row r="69" spans="1:7" ht="26.25" customHeight="1">
      <c r="A69" s="21" t="s">
        <v>264</v>
      </c>
      <c r="B69" s="3" t="s">
        <v>61</v>
      </c>
      <c r="C69" s="4" t="s">
        <v>62</v>
      </c>
      <c r="D69" s="15">
        <f>D70+D73</f>
        <v>10340.2</v>
      </c>
      <c r="E69" s="15">
        <f>E70+E73</f>
        <v>5479.1</v>
      </c>
      <c r="F69" s="15">
        <f t="shared" si="0"/>
        <v>-4861.1</v>
      </c>
      <c r="G69" s="29">
        <f t="shared" si="1"/>
        <v>52.98833678265411</v>
      </c>
    </row>
    <row r="70" spans="1:7" ht="99" customHeight="1">
      <c r="A70" s="21" t="s">
        <v>265</v>
      </c>
      <c r="B70" s="3" t="s">
        <v>97</v>
      </c>
      <c r="C70" s="4" t="s">
        <v>367</v>
      </c>
      <c r="D70" s="15">
        <f>SUM(D71)</f>
        <v>6288.9</v>
      </c>
      <c r="E70" s="15">
        <f>SUM(E71)</f>
        <v>1565</v>
      </c>
      <c r="F70" s="15">
        <f t="shared" si="0"/>
        <v>-4723.9</v>
      </c>
      <c r="G70" s="28">
        <f t="shared" si="1"/>
        <v>24.885115043966355</v>
      </c>
    </row>
    <row r="71" spans="1:7" ht="111" customHeight="1">
      <c r="A71" s="21" t="s">
        <v>266</v>
      </c>
      <c r="B71" s="3" t="s">
        <v>368</v>
      </c>
      <c r="C71" s="8" t="s">
        <v>369</v>
      </c>
      <c r="D71" s="16">
        <f>SUM(D72)</f>
        <v>6288.9</v>
      </c>
      <c r="E71" s="16">
        <f>SUM(E72)</f>
        <v>1565</v>
      </c>
      <c r="F71" s="16">
        <f t="shared" si="0"/>
        <v>-4723.9</v>
      </c>
      <c r="G71" s="29">
        <f t="shared" si="1"/>
        <v>24.885115043966355</v>
      </c>
    </row>
    <row r="72" spans="1:7" ht="108.75" customHeight="1">
      <c r="A72" s="21" t="s">
        <v>267</v>
      </c>
      <c r="B72" s="6" t="s">
        <v>87</v>
      </c>
      <c r="C72" s="7" t="s">
        <v>370</v>
      </c>
      <c r="D72" s="17">
        <v>6288.9</v>
      </c>
      <c r="E72" s="17">
        <v>1565</v>
      </c>
      <c r="F72" s="17">
        <f t="shared" si="0"/>
        <v>-4723.9</v>
      </c>
      <c r="G72" s="30">
        <f t="shared" si="1"/>
        <v>24.885115043966355</v>
      </c>
    </row>
    <row r="73" spans="1:7" ht="39" customHeight="1">
      <c r="A73" s="21" t="s">
        <v>268</v>
      </c>
      <c r="B73" s="3" t="s">
        <v>63</v>
      </c>
      <c r="C73" s="4" t="s">
        <v>425</v>
      </c>
      <c r="D73" s="15">
        <f>SUM(D74+D76+D78)</f>
        <v>4051.3</v>
      </c>
      <c r="E73" s="15">
        <f>SUM(E74+E76+E78)</f>
        <v>3914.1000000000004</v>
      </c>
      <c r="F73" s="15">
        <f t="shared" si="0"/>
        <v>-137.19999999999982</v>
      </c>
      <c r="G73" s="28">
        <f t="shared" si="1"/>
        <v>96.61343272529805</v>
      </c>
    </row>
    <row r="74" spans="1:7" ht="37.5" customHeight="1">
      <c r="A74" s="21" t="s">
        <v>269</v>
      </c>
      <c r="B74" s="5" t="s">
        <v>64</v>
      </c>
      <c r="C74" s="8" t="s">
        <v>65</v>
      </c>
      <c r="D74" s="16">
        <f>SUM(D75)</f>
        <v>424.3</v>
      </c>
      <c r="E74" s="16">
        <f>SUM(E75)</f>
        <v>225.8</v>
      </c>
      <c r="F74" s="16">
        <f t="shared" si="0"/>
        <v>-198.5</v>
      </c>
      <c r="G74" s="29">
        <f t="shared" si="1"/>
        <v>53.21706339853877</v>
      </c>
    </row>
    <row r="75" spans="1:7" ht="53.25" customHeight="1">
      <c r="A75" s="21" t="s">
        <v>270</v>
      </c>
      <c r="B75" s="6" t="s">
        <v>66</v>
      </c>
      <c r="C75" s="12" t="s">
        <v>67</v>
      </c>
      <c r="D75" s="18">
        <v>424.3</v>
      </c>
      <c r="E75" s="18">
        <v>225.8</v>
      </c>
      <c r="F75" s="17">
        <f t="shared" si="0"/>
        <v>-198.5</v>
      </c>
      <c r="G75" s="30">
        <f t="shared" si="1"/>
        <v>53.21706339853877</v>
      </c>
    </row>
    <row r="76" spans="1:7" ht="62.25" customHeight="1">
      <c r="A76" s="21" t="s">
        <v>271</v>
      </c>
      <c r="B76" s="5" t="s">
        <v>201</v>
      </c>
      <c r="C76" s="8" t="s">
        <v>203</v>
      </c>
      <c r="D76" s="20">
        <f>SUM(D77)</f>
        <v>3627</v>
      </c>
      <c r="E76" s="20">
        <f>SUM(E77)</f>
        <v>3627</v>
      </c>
      <c r="F76" s="16">
        <f t="shared" si="0"/>
        <v>0</v>
      </c>
      <c r="G76" s="29">
        <f t="shared" si="1"/>
        <v>100</v>
      </c>
    </row>
    <row r="77" spans="1:7" ht="62.25" customHeight="1">
      <c r="A77" s="21" t="s">
        <v>272</v>
      </c>
      <c r="B77" s="6" t="s">
        <v>202</v>
      </c>
      <c r="C77" s="12" t="s">
        <v>204</v>
      </c>
      <c r="D77" s="18">
        <v>3627</v>
      </c>
      <c r="E77" s="18">
        <v>3627</v>
      </c>
      <c r="F77" s="17">
        <f t="shared" si="0"/>
        <v>0</v>
      </c>
      <c r="G77" s="30">
        <f t="shared" si="1"/>
        <v>100</v>
      </c>
    </row>
    <row r="78" spans="1:7" ht="84">
      <c r="A78" s="21" t="s">
        <v>273</v>
      </c>
      <c r="B78" s="5" t="s">
        <v>178</v>
      </c>
      <c r="C78" s="9" t="s">
        <v>181</v>
      </c>
      <c r="D78" s="20">
        <f>SUM(D79)</f>
        <v>0</v>
      </c>
      <c r="E78" s="20">
        <f>SUM(E79)</f>
        <v>61.3</v>
      </c>
      <c r="F78" s="16">
        <f t="shared" si="0"/>
        <v>61.3</v>
      </c>
      <c r="G78" s="29">
        <v>0</v>
      </c>
    </row>
    <row r="79" spans="1:7" ht="111.75" customHeight="1">
      <c r="A79" s="21" t="s">
        <v>274</v>
      </c>
      <c r="B79" s="31" t="s">
        <v>179</v>
      </c>
      <c r="C79" s="12" t="s">
        <v>180</v>
      </c>
      <c r="D79" s="18">
        <v>0</v>
      </c>
      <c r="E79" s="18">
        <v>61.3</v>
      </c>
      <c r="F79" s="17">
        <f t="shared" si="0"/>
        <v>61.3</v>
      </c>
      <c r="G79" s="30">
        <v>0</v>
      </c>
    </row>
    <row r="80" spans="1:7" ht="24.75" customHeight="1">
      <c r="A80" s="21" t="s">
        <v>275</v>
      </c>
      <c r="B80" s="3" t="s">
        <v>68</v>
      </c>
      <c r="C80" s="13" t="s">
        <v>69</v>
      </c>
      <c r="D80" s="19">
        <f>D86+D88+D91+D96+D93+D81+D84+D89+D95</f>
        <v>2175</v>
      </c>
      <c r="E80" s="19">
        <f>E86+E88+E91+E96+E93+E81+E84+E89+E95</f>
        <v>1869.6999999999998</v>
      </c>
      <c r="F80" s="15">
        <f t="shared" si="0"/>
        <v>-305.3000000000002</v>
      </c>
      <c r="G80" s="28">
        <f t="shared" si="1"/>
        <v>85.96321839080458</v>
      </c>
    </row>
    <row r="81" spans="1:7" ht="38.25" customHeight="1">
      <c r="A81" s="21" t="s">
        <v>276</v>
      </c>
      <c r="B81" s="3" t="s">
        <v>324</v>
      </c>
      <c r="C81" s="13" t="s">
        <v>325</v>
      </c>
      <c r="D81" s="19">
        <f>SUM(D82:D83)</f>
        <v>0</v>
      </c>
      <c r="E81" s="19">
        <f>SUM(E82:E83)</f>
        <v>0.8</v>
      </c>
      <c r="F81" s="15">
        <f t="shared" si="0"/>
        <v>0.8</v>
      </c>
      <c r="G81" s="28">
        <v>0</v>
      </c>
    </row>
    <row r="82" spans="1:7" ht="87" customHeight="1">
      <c r="A82" s="21" t="s">
        <v>277</v>
      </c>
      <c r="B82" s="5" t="s">
        <v>326</v>
      </c>
      <c r="C82" s="9" t="s">
        <v>407</v>
      </c>
      <c r="D82" s="20">
        <v>0</v>
      </c>
      <c r="E82" s="20">
        <v>0.2</v>
      </c>
      <c r="F82" s="16">
        <f t="shared" si="0"/>
        <v>0.2</v>
      </c>
      <c r="G82" s="29">
        <v>0</v>
      </c>
    </row>
    <row r="83" spans="1:7" ht="72">
      <c r="A83" s="21" t="s">
        <v>278</v>
      </c>
      <c r="B83" s="5" t="s">
        <v>327</v>
      </c>
      <c r="C83" s="9" t="s">
        <v>408</v>
      </c>
      <c r="D83" s="20">
        <v>0</v>
      </c>
      <c r="E83" s="20">
        <v>0.6</v>
      </c>
      <c r="F83" s="16">
        <f t="shared" si="0"/>
        <v>0.6</v>
      </c>
      <c r="G83" s="29">
        <v>0</v>
      </c>
    </row>
    <row r="84" spans="1:7" ht="48">
      <c r="A84" s="21" t="s">
        <v>279</v>
      </c>
      <c r="B84" s="3" t="s">
        <v>168</v>
      </c>
      <c r="C84" s="13" t="s">
        <v>167</v>
      </c>
      <c r="D84" s="19">
        <f>SUM(D85)</f>
        <v>0</v>
      </c>
      <c r="E84" s="19">
        <f>SUM(E85)</f>
        <v>39.6</v>
      </c>
      <c r="F84" s="15">
        <f t="shared" si="0"/>
        <v>39.6</v>
      </c>
      <c r="G84" s="28">
        <v>0</v>
      </c>
    </row>
    <row r="85" spans="1:7" ht="62.25" customHeight="1">
      <c r="A85" s="21" t="s">
        <v>280</v>
      </c>
      <c r="B85" s="5" t="s">
        <v>169</v>
      </c>
      <c r="C85" s="9" t="s">
        <v>166</v>
      </c>
      <c r="D85" s="20">
        <v>0</v>
      </c>
      <c r="E85" s="20">
        <v>39.6</v>
      </c>
      <c r="F85" s="16">
        <f t="shared" si="0"/>
        <v>39.6</v>
      </c>
      <c r="G85" s="29">
        <v>0</v>
      </c>
    </row>
    <row r="86" spans="1:7" ht="160.5" customHeight="1">
      <c r="A86" s="21" t="s">
        <v>281</v>
      </c>
      <c r="B86" s="3" t="s">
        <v>70</v>
      </c>
      <c r="C86" s="4" t="s">
        <v>98</v>
      </c>
      <c r="D86" s="19">
        <f>SUM(D87:D87)</f>
        <v>90.5</v>
      </c>
      <c r="E86" s="15">
        <f>SUM(E87:E87)</f>
        <v>10</v>
      </c>
      <c r="F86" s="15">
        <f t="shared" si="0"/>
        <v>-80.5</v>
      </c>
      <c r="G86" s="28">
        <f t="shared" si="1"/>
        <v>11.049723756906078</v>
      </c>
    </row>
    <row r="87" spans="1:7" ht="39" customHeight="1">
      <c r="A87" s="21" t="s">
        <v>282</v>
      </c>
      <c r="B87" s="5" t="s">
        <v>182</v>
      </c>
      <c r="C87" s="9" t="s">
        <v>183</v>
      </c>
      <c r="D87" s="20">
        <v>90.5</v>
      </c>
      <c r="E87" s="20">
        <v>10</v>
      </c>
      <c r="F87" s="16">
        <f aca="true" t="shared" si="2" ref="F87:F151">E87-D87</f>
        <v>-80.5</v>
      </c>
      <c r="G87" s="29">
        <f aca="true" t="shared" si="3" ref="G87:G151">E87/D87*100</f>
        <v>11.049723756906078</v>
      </c>
    </row>
    <row r="88" spans="1:7" ht="75" customHeight="1">
      <c r="A88" s="21" t="s">
        <v>283</v>
      </c>
      <c r="B88" s="3" t="s">
        <v>71</v>
      </c>
      <c r="C88" s="4" t="s">
        <v>72</v>
      </c>
      <c r="D88" s="19">
        <v>476.1</v>
      </c>
      <c r="E88" s="19">
        <v>622</v>
      </c>
      <c r="F88" s="15">
        <f t="shared" si="2"/>
        <v>145.89999999999998</v>
      </c>
      <c r="G88" s="28">
        <f t="shared" si="3"/>
        <v>130.64482251627808</v>
      </c>
    </row>
    <row r="89" spans="1:7" ht="36">
      <c r="A89" s="21" t="s">
        <v>284</v>
      </c>
      <c r="B89" s="3" t="s">
        <v>412</v>
      </c>
      <c r="C89" s="4" t="s">
        <v>410</v>
      </c>
      <c r="D89" s="19">
        <f>SUM(D90)</f>
        <v>0</v>
      </c>
      <c r="E89" s="19">
        <f>SUM(E90)</f>
        <v>20</v>
      </c>
      <c r="F89" s="15">
        <f t="shared" si="2"/>
        <v>20</v>
      </c>
      <c r="G89" s="28">
        <v>0</v>
      </c>
    </row>
    <row r="90" spans="1:7" ht="36">
      <c r="A90" s="21" t="s">
        <v>285</v>
      </c>
      <c r="B90" s="5" t="s">
        <v>413</v>
      </c>
      <c r="C90" s="8" t="s">
        <v>409</v>
      </c>
      <c r="D90" s="20">
        <v>0</v>
      </c>
      <c r="E90" s="20">
        <v>20</v>
      </c>
      <c r="F90" s="16">
        <f t="shared" si="2"/>
        <v>20</v>
      </c>
      <c r="G90" s="29">
        <v>0</v>
      </c>
    </row>
    <row r="91" spans="1:7" ht="51" customHeight="1">
      <c r="A91" s="21" t="s">
        <v>286</v>
      </c>
      <c r="B91" s="3" t="s">
        <v>99</v>
      </c>
      <c r="C91" s="4" t="s">
        <v>100</v>
      </c>
      <c r="D91" s="19">
        <f>SUM(D92)</f>
        <v>17.4</v>
      </c>
      <c r="E91" s="15">
        <f>SUM(E92)</f>
        <v>23.5</v>
      </c>
      <c r="F91" s="15">
        <f t="shared" si="2"/>
        <v>6.100000000000001</v>
      </c>
      <c r="G91" s="28">
        <f t="shared" si="3"/>
        <v>135.05747126436782</v>
      </c>
    </row>
    <row r="92" spans="1:7" ht="63" customHeight="1">
      <c r="A92" s="21" t="s">
        <v>287</v>
      </c>
      <c r="B92" s="5" t="s">
        <v>101</v>
      </c>
      <c r="C92" s="8" t="s">
        <v>102</v>
      </c>
      <c r="D92" s="20">
        <v>17.4</v>
      </c>
      <c r="E92" s="20">
        <v>23.5</v>
      </c>
      <c r="F92" s="16">
        <f t="shared" si="2"/>
        <v>6.100000000000001</v>
      </c>
      <c r="G92" s="29">
        <f t="shared" si="3"/>
        <v>135.05747126436782</v>
      </c>
    </row>
    <row r="93" spans="1:7" ht="85.5" customHeight="1">
      <c r="A93" s="21" t="s">
        <v>288</v>
      </c>
      <c r="B93" s="3" t="s">
        <v>130</v>
      </c>
      <c r="C93" s="4" t="s">
        <v>131</v>
      </c>
      <c r="D93" s="19">
        <f>SUM(D94)</f>
        <v>390</v>
      </c>
      <c r="E93" s="19">
        <f>SUM(E94)</f>
        <v>181.7</v>
      </c>
      <c r="F93" s="15">
        <f t="shared" si="2"/>
        <v>-208.3</v>
      </c>
      <c r="G93" s="28">
        <f t="shared" si="3"/>
        <v>46.589743589743584</v>
      </c>
    </row>
    <row r="94" spans="1:7" ht="86.25" customHeight="1">
      <c r="A94" s="21" t="s">
        <v>289</v>
      </c>
      <c r="B94" s="5" t="s">
        <v>129</v>
      </c>
      <c r="C94" s="8" t="s">
        <v>128</v>
      </c>
      <c r="D94" s="20">
        <v>390</v>
      </c>
      <c r="E94" s="20">
        <v>181.7</v>
      </c>
      <c r="F94" s="16">
        <f t="shared" si="2"/>
        <v>-208.3</v>
      </c>
      <c r="G94" s="29">
        <f t="shared" si="3"/>
        <v>46.589743589743584</v>
      </c>
    </row>
    <row r="95" spans="1:7" ht="86.25" customHeight="1">
      <c r="A95" s="21" t="s">
        <v>290</v>
      </c>
      <c r="B95" s="3" t="s">
        <v>414</v>
      </c>
      <c r="C95" s="4" t="s">
        <v>411</v>
      </c>
      <c r="D95" s="19">
        <v>0</v>
      </c>
      <c r="E95" s="19">
        <v>26</v>
      </c>
      <c r="F95" s="15">
        <f t="shared" si="2"/>
        <v>26</v>
      </c>
      <c r="G95" s="28">
        <v>0</v>
      </c>
    </row>
    <row r="96" spans="1:7" ht="39" customHeight="1">
      <c r="A96" s="21" t="s">
        <v>291</v>
      </c>
      <c r="B96" s="3" t="s">
        <v>73</v>
      </c>
      <c r="C96" s="4" t="s">
        <v>74</v>
      </c>
      <c r="D96" s="19">
        <f>SUM(D97)</f>
        <v>1201</v>
      </c>
      <c r="E96" s="15">
        <f>SUM(E97)</f>
        <v>946.1</v>
      </c>
      <c r="F96" s="15">
        <f t="shared" si="2"/>
        <v>-254.89999999999998</v>
      </c>
      <c r="G96" s="28">
        <f t="shared" si="3"/>
        <v>78.77601998334721</v>
      </c>
    </row>
    <row r="97" spans="1:7" ht="51" customHeight="1">
      <c r="A97" s="21" t="s">
        <v>292</v>
      </c>
      <c r="B97" s="5" t="s">
        <v>75</v>
      </c>
      <c r="C97" s="8" t="s">
        <v>76</v>
      </c>
      <c r="D97" s="20">
        <v>1201</v>
      </c>
      <c r="E97" s="20">
        <v>946.1</v>
      </c>
      <c r="F97" s="16">
        <f t="shared" si="2"/>
        <v>-254.89999999999998</v>
      </c>
      <c r="G97" s="29">
        <f t="shared" si="3"/>
        <v>78.77601998334721</v>
      </c>
    </row>
    <row r="98" spans="1:7" ht="12.75">
      <c r="A98" s="21" t="s">
        <v>293</v>
      </c>
      <c r="B98" s="34" t="s">
        <v>415</v>
      </c>
      <c r="C98" s="4" t="s">
        <v>328</v>
      </c>
      <c r="D98" s="19">
        <f>SUM(D99)</f>
        <v>0</v>
      </c>
      <c r="E98" s="19">
        <f>SUM(E99)</f>
        <v>-1.7</v>
      </c>
      <c r="F98" s="15">
        <f t="shared" si="2"/>
        <v>-1.7</v>
      </c>
      <c r="G98" s="28">
        <v>0</v>
      </c>
    </row>
    <row r="99" spans="1:7" ht="12.75">
      <c r="A99" s="21" t="s">
        <v>294</v>
      </c>
      <c r="B99" s="34" t="s">
        <v>416</v>
      </c>
      <c r="C99" s="4" t="s">
        <v>329</v>
      </c>
      <c r="D99" s="19">
        <f>SUM(D100)</f>
        <v>0</v>
      </c>
      <c r="E99" s="19">
        <f>SUM(E100)</f>
        <v>-1.7</v>
      </c>
      <c r="F99" s="15">
        <f t="shared" si="2"/>
        <v>-1.7</v>
      </c>
      <c r="G99" s="28">
        <v>0</v>
      </c>
    </row>
    <row r="100" spans="1:7" ht="26.25" customHeight="1">
      <c r="A100" s="21" t="s">
        <v>295</v>
      </c>
      <c r="B100" s="33" t="s">
        <v>417</v>
      </c>
      <c r="C100" s="8" t="s">
        <v>330</v>
      </c>
      <c r="D100" s="20">
        <v>0</v>
      </c>
      <c r="E100" s="20">
        <v>-1.7</v>
      </c>
      <c r="F100" s="16">
        <f t="shared" si="2"/>
        <v>-1.7</v>
      </c>
      <c r="G100" s="29">
        <v>0</v>
      </c>
    </row>
    <row r="101" spans="1:7" ht="14.25" customHeight="1">
      <c r="A101" s="21" t="s">
        <v>296</v>
      </c>
      <c r="B101" s="3" t="s">
        <v>77</v>
      </c>
      <c r="C101" s="4" t="s">
        <v>78</v>
      </c>
      <c r="D101" s="15">
        <f>D102+D141+D144+D147</f>
        <v>677392.4000000001</v>
      </c>
      <c r="E101" s="15">
        <f>E102+E141+E144+E147</f>
        <v>677335.8000000002</v>
      </c>
      <c r="F101" s="15">
        <f t="shared" si="2"/>
        <v>-56.59999999997672</v>
      </c>
      <c r="G101" s="28">
        <f t="shared" si="3"/>
        <v>99.99164442943264</v>
      </c>
    </row>
    <row r="102" spans="1:7" ht="39.75" customHeight="1">
      <c r="A102" s="21" t="s">
        <v>297</v>
      </c>
      <c r="B102" s="3" t="s">
        <v>79</v>
      </c>
      <c r="C102" s="4" t="s">
        <v>80</v>
      </c>
      <c r="D102" s="15">
        <f>D103+D106+D123+D138</f>
        <v>677302.4000000001</v>
      </c>
      <c r="E102" s="15">
        <f>E103+E106+E123+E138</f>
        <v>679825.4000000001</v>
      </c>
      <c r="F102" s="15">
        <f t="shared" si="2"/>
        <v>2523</v>
      </c>
      <c r="G102" s="28">
        <f t="shared" si="3"/>
        <v>100.37250716961876</v>
      </c>
    </row>
    <row r="103" spans="1:7" ht="24.75" customHeight="1">
      <c r="A103" s="21" t="s">
        <v>298</v>
      </c>
      <c r="B103" s="3" t="s">
        <v>145</v>
      </c>
      <c r="C103" s="4" t="s">
        <v>144</v>
      </c>
      <c r="D103" s="15">
        <f>D104</f>
        <v>111284</v>
      </c>
      <c r="E103" s="15">
        <f>E104</f>
        <v>111284</v>
      </c>
      <c r="F103" s="15">
        <f t="shared" si="2"/>
        <v>0</v>
      </c>
      <c r="G103" s="28">
        <f t="shared" si="3"/>
        <v>100</v>
      </c>
    </row>
    <row r="104" spans="1:7" ht="24.75" customHeight="1">
      <c r="A104" s="21" t="s">
        <v>299</v>
      </c>
      <c r="B104" s="5" t="s">
        <v>146</v>
      </c>
      <c r="C104" s="8" t="s">
        <v>132</v>
      </c>
      <c r="D104" s="16">
        <f>SUM(D105)</f>
        <v>111284</v>
      </c>
      <c r="E104" s="16">
        <f>SUM(E105)</f>
        <v>111284</v>
      </c>
      <c r="F104" s="16">
        <f t="shared" si="2"/>
        <v>0</v>
      </c>
      <c r="G104" s="29">
        <f t="shared" si="3"/>
        <v>100</v>
      </c>
    </row>
    <row r="105" spans="1:7" ht="40.5" customHeight="1">
      <c r="A105" s="21" t="s">
        <v>300</v>
      </c>
      <c r="B105" s="6" t="s">
        <v>147</v>
      </c>
      <c r="C105" s="7" t="s">
        <v>81</v>
      </c>
      <c r="D105" s="17">
        <v>111284</v>
      </c>
      <c r="E105" s="17">
        <v>111284</v>
      </c>
      <c r="F105" s="17">
        <f t="shared" si="2"/>
        <v>0</v>
      </c>
      <c r="G105" s="30">
        <f t="shared" si="3"/>
        <v>100</v>
      </c>
    </row>
    <row r="106" spans="1:7" ht="39.75" customHeight="1">
      <c r="A106" s="21" t="s">
        <v>301</v>
      </c>
      <c r="B106" s="3" t="s">
        <v>148</v>
      </c>
      <c r="C106" s="4" t="s">
        <v>103</v>
      </c>
      <c r="D106" s="15">
        <f>D107+D121+D117+D115+D109+D119+D111+D113</f>
        <v>226700.80000000005</v>
      </c>
      <c r="E106" s="15">
        <f>E107+E121+E117+E115+E109+E119+E111+E113</f>
        <v>228934.90000000002</v>
      </c>
      <c r="F106" s="15">
        <f t="shared" si="2"/>
        <v>2234.0999999999767</v>
      </c>
      <c r="G106" s="28">
        <f t="shared" si="3"/>
        <v>100.98548395065212</v>
      </c>
    </row>
    <row r="107" spans="1:7" ht="48.75" customHeight="1">
      <c r="A107" s="21" t="s">
        <v>302</v>
      </c>
      <c r="B107" s="5" t="s">
        <v>187</v>
      </c>
      <c r="C107" s="8" t="s">
        <v>184</v>
      </c>
      <c r="D107" s="16">
        <f>SUM(D108)</f>
        <v>15394.7</v>
      </c>
      <c r="E107" s="16">
        <f>SUM(E108)</f>
        <v>20235.2</v>
      </c>
      <c r="F107" s="16">
        <f t="shared" si="2"/>
        <v>4840.5</v>
      </c>
      <c r="G107" s="29">
        <f t="shared" si="3"/>
        <v>131.44263934990613</v>
      </c>
    </row>
    <row r="108" spans="1:7" ht="39" customHeight="1">
      <c r="A108" s="21" t="s">
        <v>303</v>
      </c>
      <c r="B108" s="6" t="s">
        <v>185</v>
      </c>
      <c r="C108" s="7" t="s">
        <v>186</v>
      </c>
      <c r="D108" s="17">
        <v>15394.7</v>
      </c>
      <c r="E108" s="17">
        <v>20235.2</v>
      </c>
      <c r="F108" s="17">
        <f t="shared" si="2"/>
        <v>4840.5</v>
      </c>
      <c r="G108" s="30">
        <f t="shared" si="3"/>
        <v>131.44263934990613</v>
      </c>
    </row>
    <row r="109" spans="1:7" ht="50.25" customHeight="1">
      <c r="A109" s="21" t="s">
        <v>304</v>
      </c>
      <c r="B109" s="5" t="s">
        <v>194</v>
      </c>
      <c r="C109" s="8" t="s">
        <v>371</v>
      </c>
      <c r="D109" s="16">
        <f>SUM(D110)</f>
        <v>787.2</v>
      </c>
      <c r="E109" s="16">
        <f>SUM(E110)</f>
        <v>787.2</v>
      </c>
      <c r="F109" s="16">
        <f t="shared" si="2"/>
        <v>0</v>
      </c>
      <c r="G109" s="29">
        <f t="shared" si="3"/>
        <v>100</v>
      </c>
    </row>
    <row r="110" spans="1:7" ht="61.5" customHeight="1">
      <c r="A110" s="21" t="s">
        <v>305</v>
      </c>
      <c r="B110" s="6" t="s">
        <v>193</v>
      </c>
      <c r="C110" s="7" t="s">
        <v>372</v>
      </c>
      <c r="D110" s="17">
        <v>787.2</v>
      </c>
      <c r="E110" s="17">
        <v>787.2</v>
      </c>
      <c r="F110" s="17">
        <f t="shared" si="2"/>
        <v>0</v>
      </c>
      <c r="G110" s="29">
        <f t="shared" si="3"/>
        <v>100</v>
      </c>
    </row>
    <row r="111" spans="1:7" ht="50.25" customHeight="1">
      <c r="A111" s="21" t="s">
        <v>306</v>
      </c>
      <c r="B111" s="5" t="s">
        <v>196</v>
      </c>
      <c r="C111" s="8" t="s">
        <v>373</v>
      </c>
      <c r="D111" s="16">
        <f>SUM(D112)</f>
        <v>95.9</v>
      </c>
      <c r="E111" s="16">
        <f>SUM(E112)</f>
        <v>95.9</v>
      </c>
      <c r="F111" s="16">
        <f t="shared" si="2"/>
        <v>0</v>
      </c>
      <c r="G111" s="29">
        <f t="shared" si="3"/>
        <v>100</v>
      </c>
    </row>
    <row r="112" spans="1:7" ht="61.5" customHeight="1">
      <c r="A112" s="21" t="s">
        <v>307</v>
      </c>
      <c r="B112" s="6" t="s">
        <v>195</v>
      </c>
      <c r="C112" s="7" t="s">
        <v>197</v>
      </c>
      <c r="D112" s="17">
        <v>95.9</v>
      </c>
      <c r="E112" s="17">
        <v>95.9</v>
      </c>
      <c r="F112" s="17">
        <f t="shared" si="2"/>
        <v>0</v>
      </c>
      <c r="G112" s="30">
        <f t="shared" si="3"/>
        <v>100</v>
      </c>
    </row>
    <row r="113" spans="1:7" ht="25.5" customHeight="1">
      <c r="A113" s="21" t="s">
        <v>308</v>
      </c>
      <c r="B113" s="5" t="s">
        <v>374</v>
      </c>
      <c r="C113" s="8" t="s">
        <v>375</v>
      </c>
      <c r="D113" s="16">
        <f>SUM(D114)</f>
        <v>175.2</v>
      </c>
      <c r="E113" s="16">
        <f>SUM(E114)</f>
        <v>175.2</v>
      </c>
      <c r="F113" s="16">
        <f t="shared" si="2"/>
        <v>0</v>
      </c>
      <c r="G113" s="29">
        <f t="shared" si="3"/>
        <v>100</v>
      </c>
    </row>
    <row r="114" spans="1:7" ht="27.75" customHeight="1">
      <c r="A114" s="21" t="s">
        <v>309</v>
      </c>
      <c r="B114" s="6" t="s">
        <v>376</v>
      </c>
      <c r="C114" s="7" t="s">
        <v>377</v>
      </c>
      <c r="D114" s="17">
        <v>175.2</v>
      </c>
      <c r="E114" s="17">
        <v>175.2</v>
      </c>
      <c r="F114" s="17">
        <f t="shared" si="2"/>
        <v>0</v>
      </c>
      <c r="G114" s="30">
        <f t="shared" si="3"/>
        <v>100</v>
      </c>
    </row>
    <row r="115" spans="1:7" ht="87" customHeight="1">
      <c r="A115" s="21" t="s">
        <v>310</v>
      </c>
      <c r="B115" s="24" t="s">
        <v>171</v>
      </c>
      <c r="C115" s="25" t="s">
        <v>378</v>
      </c>
      <c r="D115" s="16">
        <f>SUM(D116)</f>
        <v>315</v>
      </c>
      <c r="E115" s="16">
        <f>SUM(E116)</f>
        <v>315</v>
      </c>
      <c r="F115" s="16">
        <f t="shared" si="2"/>
        <v>0</v>
      </c>
      <c r="G115" s="29">
        <f t="shared" si="3"/>
        <v>100</v>
      </c>
    </row>
    <row r="116" spans="1:7" ht="84" customHeight="1">
      <c r="A116" s="21" t="s">
        <v>311</v>
      </c>
      <c r="B116" s="26" t="s">
        <v>170</v>
      </c>
      <c r="C116" s="27" t="s">
        <v>379</v>
      </c>
      <c r="D116" s="17">
        <v>315</v>
      </c>
      <c r="E116" s="17">
        <v>315</v>
      </c>
      <c r="F116" s="17">
        <f t="shared" si="2"/>
        <v>0</v>
      </c>
      <c r="G116" s="30">
        <f t="shared" si="3"/>
        <v>100</v>
      </c>
    </row>
    <row r="117" spans="1:7" ht="61.5" customHeight="1">
      <c r="A117" s="21" t="s">
        <v>336</v>
      </c>
      <c r="B117" s="5" t="s">
        <v>380</v>
      </c>
      <c r="C117" s="8" t="s">
        <v>381</v>
      </c>
      <c r="D117" s="16">
        <f>SUM(D118)</f>
        <v>9281.6</v>
      </c>
      <c r="E117" s="16">
        <f>SUM(E118)</f>
        <v>9281.6</v>
      </c>
      <c r="F117" s="16">
        <f t="shared" si="2"/>
        <v>0</v>
      </c>
      <c r="G117" s="29">
        <f t="shared" si="3"/>
        <v>100</v>
      </c>
    </row>
    <row r="118" spans="1:7" ht="60.75" customHeight="1">
      <c r="A118" s="21" t="s">
        <v>337</v>
      </c>
      <c r="B118" s="6" t="s">
        <v>382</v>
      </c>
      <c r="C118" s="7" t="s">
        <v>383</v>
      </c>
      <c r="D118" s="17">
        <v>9281.6</v>
      </c>
      <c r="E118" s="17">
        <v>9281.6</v>
      </c>
      <c r="F118" s="17">
        <f t="shared" si="2"/>
        <v>0</v>
      </c>
      <c r="G118" s="30">
        <f t="shared" si="3"/>
        <v>100</v>
      </c>
    </row>
    <row r="119" spans="1:7" ht="39.75" customHeight="1">
      <c r="A119" s="21" t="s">
        <v>338</v>
      </c>
      <c r="B119" s="5" t="s">
        <v>384</v>
      </c>
      <c r="C119" s="8" t="s">
        <v>385</v>
      </c>
      <c r="D119" s="16">
        <f>SUM(D120)</f>
        <v>1436</v>
      </c>
      <c r="E119" s="16">
        <f>SUM(E120)</f>
        <v>1436</v>
      </c>
      <c r="F119" s="16">
        <f t="shared" si="2"/>
        <v>0</v>
      </c>
      <c r="G119" s="29">
        <f t="shared" si="3"/>
        <v>100</v>
      </c>
    </row>
    <row r="120" spans="1:7" ht="39" customHeight="1">
      <c r="A120" s="21" t="s">
        <v>339</v>
      </c>
      <c r="B120" s="6" t="s">
        <v>386</v>
      </c>
      <c r="C120" s="7" t="s">
        <v>387</v>
      </c>
      <c r="D120" s="17">
        <v>1436</v>
      </c>
      <c r="E120" s="17">
        <v>1436</v>
      </c>
      <c r="F120" s="17">
        <f t="shared" si="2"/>
        <v>0</v>
      </c>
      <c r="G120" s="30">
        <f t="shared" si="3"/>
        <v>100</v>
      </c>
    </row>
    <row r="121" spans="1:7" ht="15.75" customHeight="1">
      <c r="A121" s="21" t="s">
        <v>312</v>
      </c>
      <c r="B121" s="5" t="s">
        <v>149</v>
      </c>
      <c r="C121" s="8" t="s">
        <v>82</v>
      </c>
      <c r="D121" s="16">
        <f>SUM(D122)</f>
        <v>199215.2</v>
      </c>
      <c r="E121" s="16">
        <f>SUM(E122)</f>
        <v>196608.8</v>
      </c>
      <c r="F121" s="16">
        <f t="shared" si="2"/>
        <v>-2606.4000000000233</v>
      </c>
      <c r="G121" s="29">
        <f t="shared" si="3"/>
        <v>98.69166609776762</v>
      </c>
    </row>
    <row r="122" spans="1:7" ht="24.75" customHeight="1">
      <c r="A122" s="21" t="s">
        <v>313</v>
      </c>
      <c r="B122" s="6" t="s">
        <v>150</v>
      </c>
      <c r="C122" s="7" t="s">
        <v>133</v>
      </c>
      <c r="D122" s="17">
        <v>199215.2</v>
      </c>
      <c r="E122" s="17">
        <v>196608.8</v>
      </c>
      <c r="F122" s="17">
        <f t="shared" si="2"/>
        <v>-2606.4000000000233</v>
      </c>
      <c r="G122" s="30">
        <f t="shared" si="3"/>
        <v>98.69166609776762</v>
      </c>
    </row>
    <row r="123" spans="1:7" ht="25.5" customHeight="1">
      <c r="A123" s="21" t="s">
        <v>314</v>
      </c>
      <c r="B123" s="3" t="s">
        <v>151</v>
      </c>
      <c r="C123" s="4" t="s">
        <v>152</v>
      </c>
      <c r="D123" s="15">
        <f>SUM(D124+D126+D128+D130+D132+D136+D134)</f>
        <v>203044.90000000002</v>
      </c>
      <c r="E123" s="15">
        <f>SUM(E124+E126+E128+E130+E132+E136+E134)</f>
        <v>202976.80000000002</v>
      </c>
      <c r="F123" s="15">
        <f t="shared" si="2"/>
        <v>-68.10000000000582</v>
      </c>
      <c r="G123" s="28">
        <f t="shared" si="3"/>
        <v>99.96646062028644</v>
      </c>
    </row>
    <row r="124" spans="1:7" ht="51" customHeight="1">
      <c r="A124" s="21" t="s">
        <v>315</v>
      </c>
      <c r="B124" s="5" t="s">
        <v>162</v>
      </c>
      <c r="C124" s="8" t="s">
        <v>163</v>
      </c>
      <c r="D124" s="16">
        <f>SUM(D125)</f>
        <v>2568</v>
      </c>
      <c r="E124" s="16">
        <f>SUM(E125)</f>
        <v>2094.3</v>
      </c>
      <c r="F124" s="16">
        <f t="shared" si="2"/>
        <v>-473.6999999999998</v>
      </c>
      <c r="G124" s="29">
        <f t="shared" si="3"/>
        <v>81.55373831775702</v>
      </c>
    </row>
    <row r="125" spans="1:7" ht="51" customHeight="1">
      <c r="A125" s="21" t="s">
        <v>316</v>
      </c>
      <c r="B125" s="6" t="s">
        <v>165</v>
      </c>
      <c r="C125" s="7" t="s">
        <v>164</v>
      </c>
      <c r="D125" s="17">
        <v>2568</v>
      </c>
      <c r="E125" s="17">
        <v>2094.3</v>
      </c>
      <c r="F125" s="17">
        <f t="shared" si="2"/>
        <v>-473.6999999999998</v>
      </c>
      <c r="G125" s="30">
        <f t="shared" si="3"/>
        <v>81.55373831775702</v>
      </c>
    </row>
    <row r="126" spans="1:7" ht="39.75" customHeight="1">
      <c r="A126" s="21" t="s">
        <v>317</v>
      </c>
      <c r="B126" s="10" t="s">
        <v>157</v>
      </c>
      <c r="C126" s="8" t="s">
        <v>137</v>
      </c>
      <c r="D126" s="16">
        <f>SUM(D127)</f>
        <v>23688.1</v>
      </c>
      <c r="E126" s="16">
        <f>SUM(E127)</f>
        <v>25088</v>
      </c>
      <c r="F126" s="16">
        <f t="shared" si="2"/>
        <v>1399.9000000000015</v>
      </c>
      <c r="G126" s="29">
        <f t="shared" si="3"/>
        <v>105.90971838180351</v>
      </c>
    </row>
    <row r="127" spans="1:7" ht="39" customHeight="1">
      <c r="A127" s="21" t="s">
        <v>318</v>
      </c>
      <c r="B127" s="11" t="s">
        <v>158</v>
      </c>
      <c r="C127" s="7" t="s">
        <v>159</v>
      </c>
      <c r="D127" s="17">
        <v>23688.1</v>
      </c>
      <c r="E127" s="17">
        <v>25088</v>
      </c>
      <c r="F127" s="17">
        <f t="shared" si="2"/>
        <v>1399.9000000000015</v>
      </c>
      <c r="G127" s="30">
        <f t="shared" si="3"/>
        <v>105.90971838180351</v>
      </c>
    </row>
    <row r="128" spans="1:7" ht="39" customHeight="1">
      <c r="A128" s="21" t="s">
        <v>319</v>
      </c>
      <c r="B128" s="10" t="s">
        <v>155</v>
      </c>
      <c r="C128" s="8" t="s">
        <v>135</v>
      </c>
      <c r="D128" s="16">
        <f>SUM(D129)</f>
        <v>679</v>
      </c>
      <c r="E128" s="16">
        <f>SUM(E129)</f>
        <v>673</v>
      </c>
      <c r="F128" s="16">
        <f t="shared" si="2"/>
        <v>-6</v>
      </c>
      <c r="G128" s="29">
        <f t="shared" si="3"/>
        <v>99.11634756995582</v>
      </c>
    </row>
    <row r="129" spans="1:7" ht="50.25" customHeight="1">
      <c r="A129" s="21" t="s">
        <v>320</v>
      </c>
      <c r="B129" s="11" t="s">
        <v>156</v>
      </c>
      <c r="C129" s="7" t="s">
        <v>136</v>
      </c>
      <c r="D129" s="17">
        <v>679</v>
      </c>
      <c r="E129" s="17">
        <v>673</v>
      </c>
      <c r="F129" s="17">
        <f t="shared" si="2"/>
        <v>-6</v>
      </c>
      <c r="G129" s="30">
        <f t="shared" si="3"/>
        <v>99.11634756995582</v>
      </c>
    </row>
    <row r="130" spans="1:7" ht="61.5" customHeight="1">
      <c r="A130" s="21" t="s">
        <v>321</v>
      </c>
      <c r="B130" s="10" t="s">
        <v>388</v>
      </c>
      <c r="C130" s="8" t="s">
        <v>389</v>
      </c>
      <c r="D130" s="16">
        <f>SUM(D131)</f>
        <v>89.6</v>
      </c>
      <c r="E130" s="16">
        <f>SUM(E131)</f>
        <v>89.6</v>
      </c>
      <c r="F130" s="16">
        <f t="shared" si="2"/>
        <v>0</v>
      </c>
      <c r="G130" s="29">
        <f t="shared" si="3"/>
        <v>100</v>
      </c>
    </row>
    <row r="131" spans="1:7" ht="74.25" customHeight="1">
      <c r="A131" s="21" t="s">
        <v>322</v>
      </c>
      <c r="B131" s="11" t="s">
        <v>390</v>
      </c>
      <c r="C131" s="7" t="s">
        <v>391</v>
      </c>
      <c r="D131" s="17">
        <v>89.6</v>
      </c>
      <c r="E131" s="17">
        <v>89.6</v>
      </c>
      <c r="F131" s="17">
        <f t="shared" si="2"/>
        <v>0</v>
      </c>
      <c r="G131" s="30">
        <f t="shared" si="3"/>
        <v>100</v>
      </c>
    </row>
    <row r="132" spans="1:7" ht="38.25" customHeight="1">
      <c r="A132" s="21" t="s">
        <v>323</v>
      </c>
      <c r="B132" s="10" t="s">
        <v>153</v>
      </c>
      <c r="C132" s="8" t="s">
        <v>392</v>
      </c>
      <c r="D132" s="16">
        <f>SUM(D133)</f>
        <v>7029</v>
      </c>
      <c r="E132" s="16">
        <f>SUM(E133)</f>
        <v>6046.5</v>
      </c>
      <c r="F132" s="16">
        <f t="shared" si="2"/>
        <v>-982.5</v>
      </c>
      <c r="G132" s="29">
        <f t="shared" si="3"/>
        <v>86.02219376867264</v>
      </c>
    </row>
    <row r="133" spans="1:7" ht="38.25" customHeight="1">
      <c r="A133" s="21" t="s">
        <v>340</v>
      </c>
      <c r="B133" s="11" t="s">
        <v>154</v>
      </c>
      <c r="C133" s="7" t="s">
        <v>134</v>
      </c>
      <c r="D133" s="17">
        <v>7029</v>
      </c>
      <c r="E133" s="17">
        <v>6046.5</v>
      </c>
      <c r="F133" s="17">
        <f t="shared" si="2"/>
        <v>-982.5</v>
      </c>
      <c r="G133" s="30">
        <f t="shared" si="3"/>
        <v>86.02219376867264</v>
      </c>
    </row>
    <row r="134" spans="1:7" ht="61.5" customHeight="1">
      <c r="A134" s="21" t="s">
        <v>341</v>
      </c>
      <c r="B134" s="10" t="s">
        <v>189</v>
      </c>
      <c r="C134" s="8" t="s">
        <v>393</v>
      </c>
      <c r="D134" s="16">
        <f>SUM(D135)</f>
        <v>12.5</v>
      </c>
      <c r="E134" s="16">
        <f>SUM(E135)</f>
        <v>6.7</v>
      </c>
      <c r="F134" s="16">
        <f t="shared" si="2"/>
        <v>-5.8</v>
      </c>
      <c r="G134" s="29">
        <f t="shared" si="3"/>
        <v>53.6</v>
      </c>
    </row>
    <row r="135" spans="1:7" ht="61.5" customHeight="1">
      <c r="A135" s="21" t="s">
        <v>342</v>
      </c>
      <c r="B135" s="11" t="s">
        <v>188</v>
      </c>
      <c r="C135" s="7" t="s">
        <v>394</v>
      </c>
      <c r="D135" s="17">
        <v>12.5</v>
      </c>
      <c r="E135" s="17">
        <v>6.7</v>
      </c>
      <c r="F135" s="17">
        <f t="shared" si="2"/>
        <v>-5.8</v>
      </c>
      <c r="G135" s="30">
        <f t="shared" si="3"/>
        <v>53.6</v>
      </c>
    </row>
    <row r="136" spans="1:7" ht="15.75" customHeight="1">
      <c r="A136" s="21" t="s">
        <v>343</v>
      </c>
      <c r="B136" s="10" t="s">
        <v>161</v>
      </c>
      <c r="C136" s="8" t="s">
        <v>83</v>
      </c>
      <c r="D136" s="16">
        <f>SUM(D137)</f>
        <v>168978.7</v>
      </c>
      <c r="E136" s="16">
        <f>SUM(E137)</f>
        <v>168978.7</v>
      </c>
      <c r="F136" s="16">
        <f t="shared" si="2"/>
        <v>0</v>
      </c>
      <c r="G136" s="29">
        <f t="shared" si="3"/>
        <v>100</v>
      </c>
    </row>
    <row r="137" spans="1:7" ht="24" customHeight="1">
      <c r="A137" s="21" t="s">
        <v>344</v>
      </c>
      <c r="B137" s="11" t="s">
        <v>160</v>
      </c>
      <c r="C137" s="7" t="s">
        <v>84</v>
      </c>
      <c r="D137" s="17">
        <v>168978.7</v>
      </c>
      <c r="E137" s="17">
        <v>168978.7</v>
      </c>
      <c r="F137" s="17">
        <f t="shared" si="2"/>
        <v>0</v>
      </c>
      <c r="G137" s="30">
        <f t="shared" si="3"/>
        <v>100</v>
      </c>
    </row>
    <row r="138" spans="1:7" ht="12.75" customHeight="1">
      <c r="A138" s="21" t="s">
        <v>345</v>
      </c>
      <c r="B138" s="3" t="s">
        <v>172</v>
      </c>
      <c r="C138" s="4" t="s">
        <v>173</v>
      </c>
      <c r="D138" s="15">
        <f>SUM(D139)</f>
        <v>136272.7</v>
      </c>
      <c r="E138" s="15">
        <f>SUM(E139)</f>
        <v>136629.7</v>
      </c>
      <c r="F138" s="15">
        <f t="shared" si="2"/>
        <v>357</v>
      </c>
      <c r="G138" s="28">
        <f t="shared" si="3"/>
        <v>100.2619747021964</v>
      </c>
    </row>
    <row r="139" spans="1:7" ht="24" customHeight="1">
      <c r="A139" s="21" t="s">
        <v>346</v>
      </c>
      <c r="B139" s="10" t="s">
        <v>174</v>
      </c>
      <c r="C139" s="8" t="s">
        <v>176</v>
      </c>
      <c r="D139" s="16">
        <f>SUM(D140)</f>
        <v>136272.7</v>
      </c>
      <c r="E139" s="16">
        <f>SUM(E140)</f>
        <v>136629.7</v>
      </c>
      <c r="F139" s="16">
        <f t="shared" si="2"/>
        <v>357</v>
      </c>
      <c r="G139" s="29">
        <f t="shared" si="3"/>
        <v>100.2619747021964</v>
      </c>
    </row>
    <row r="140" spans="1:7" ht="24" customHeight="1">
      <c r="A140" s="21" t="s">
        <v>347</v>
      </c>
      <c r="B140" s="11" t="s">
        <v>175</v>
      </c>
      <c r="C140" s="7" t="s">
        <v>177</v>
      </c>
      <c r="D140" s="17">
        <v>136272.7</v>
      </c>
      <c r="E140" s="17">
        <v>136629.7</v>
      </c>
      <c r="F140" s="17">
        <f t="shared" si="2"/>
        <v>357</v>
      </c>
      <c r="G140" s="30">
        <f t="shared" si="3"/>
        <v>100.2619747021964</v>
      </c>
    </row>
    <row r="141" spans="1:7" ht="24" customHeight="1">
      <c r="A141" s="21" t="s">
        <v>348</v>
      </c>
      <c r="B141" s="14" t="s">
        <v>395</v>
      </c>
      <c r="C141" s="4" t="s">
        <v>396</v>
      </c>
      <c r="D141" s="15">
        <f>SUM(D142)</f>
        <v>90</v>
      </c>
      <c r="E141" s="15">
        <f>SUM(E142)</f>
        <v>36.4</v>
      </c>
      <c r="F141" s="15">
        <f t="shared" si="2"/>
        <v>-53.6</v>
      </c>
      <c r="G141" s="28">
        <f t="shared" si="3"/>
        <v>40.44444444444444</v>
      </c>
    </row>
    <row r="142" spans="1:7" ht="24" customHeight="1">
      <c r="A142" s="21" t="s">
        <v>349</v>
      </c>
      <c r="B142" s="10" t="s">
        <v>397</v>
      </c>
      <c r="C142" s="8" t="s">
        <v>398</v>
      </c>
      <c r="D142" s="16">
        <f>SUM(D143)</f>
        <v>90</v>
      </c>
      <c r="E142" s="16">
        <f>SUM(E143)</f>
        <v>36.4</v>
      </c>
      <c r="F142" s="16">
        <f t="shared" si="2"/>
        <v>-53.6</v>
      </c>
      <c r="G142" s="29">
        <f t="shared" si="3"/>
        <v>40.44444444444444</v>
      </c>
    </row>
    <row r="143" spans="1:7" ht="24" customHeight="1">
      <c r="A143" s="21" t="s">
        <v>350</v>
      </c>
      <c r="B143" s="11" t="s">
        <v>399</v>
      </c>
      <c r="C143" s="7" t="s">
        <v>398</v>
      </c>
      <c r="D143" s="17">
        <v>90</v>
      </c>
      <c r="E143" s="17">
        <v>36.4</v>
      </c>
      <c r="F143" s="17">
        <f t="shared" si="2"/>
        <v>-53.6</v>
      </c>
      <c r="G143" s="30">
        <f t="shared" si="3"/>
        <v>40.44444444444444</v>
      </c>
    </row>
    <row r="144" spans="1:7" ht="112.5" customHeight="1">
      <c r="A144" s="21" t="s">
        <v>351</v>
      </c>
      <c r="B144" s="13" t="s">
        <v>331</v>
      </c>
      <c r="C144" s="4" t="s">
        <v>419</v>
      </c>
      <c r="D144" s="15">
        <f>SUM(D145)</f>
        <v>0</v>
      </c>
      <c r="E144" s="15">
        <f>SUM(E145)</f>
        <v>91.4</v>
      </c>
      <c r="F144" s="15">
        <f t="shared" si="2"/>
        <v>91.4</v>
      </c>
      <c r="G144" s="28">
        <v>0</v>
      </c>
    </row>
    <row r="145" spans="1:7" ht="36">
      <c r="A145" s="21" t="s">
        <v>352</v>
      </c>
      <c r="B145" s="32" t="s">
        <v>420</v>
      </c>
      <c r="C145" s="8" t="s">
        <v>332</v>
      </c>
      <c r="D145" s="16">
        <f>SUM(D146)</f>
        <v>0</v>
      </c>
      <c r="E145" s="16">
        <f>SUM(E146)</f>
        <v>91.4</v>
      </c>
      <c r="F145" s="16">
        <f t="shared" si="2"/>
        <v>91.4</v>
      </c>
      <c r="G145" s="29">
        <v>0</v>
      </c>
    </row>
    <row r="146" spans="1:7" ht="36.75" customHeight="1">
      <c r="A146" s="21" t="s">
        <v>353</v>
      </c>
      <c r="B146" s="36" t="s">
        <v>421</v>
      </c>
      <c r="C146" s="7" t="s">
        <v>418</v>
      </c>
      <c r="D146" s="17">
        <v>0</v>
      </c>
      <c r="E146" s="17">
        <v>91.4</v>
      </c>
      <c r="F146" s="17">
        <f t="shared" si="2"/>
        <v>91.4</v>
      </c>
      <c r="G146" s="30">
        <v>0</v>
      </c>
    </row>
    <row r="147" spans="1:7" ht="48.75" customHeight="1">
      <c r="A147" s="21" t="s">
        <v>354</v>
      </c>
      <c r="B147" s="35" t="s">
        <v>422</v>
      </c>
      <c r="C147" s="4" t="s">
        <v>333</v>
      </c>
      <c r="D147" s="15">
        <f>SUM(D148)</f>
        <v>0</v>
      </c>
      <c r="E147" s="15">
        <f>SUM(E148)</f>
        <v>-2617.4</v>
      </c>
      <c r="F147" s="15">
        <f t="shared" si="2"/>
        <v>-2617.4</v>
      </c>
      <c r="G147" s="28">
        <v>0</v>
      </c>
    </row>
    <row r="148" spans="1:7" ht="48">
      <c r="A148" s="21" t="s">
        <v>355</v>
      </c>
      <c r="B148" s="32" t="s">
        <v>423</v>
      </c>
      <c r="C148" s="8" t="s">
        <v>334</v>
      </c>
      <c r="D148" s="16">
        <f>SUM(D149)</f>
        <v>0</v>
      </c>
      <c r="E148" s="16">
        <f>SUM(E149)</f>
        <v>-2617.4</v>
      </c>
      <c r="F148" s="16">
        <f t="shared" si="2"/>
        <v>-2617.4</v>
      </c>
      <c r="G148" s="29">
        <v>0</v>
      </c>
    </row>
    <row r="149" spans="1:7" ht="60">
      <c r="A149" s="21" t="s">
        <v>356</v>
      </c>
      <c r="B149" s="36" t="s">
        <v>424</v>
      </c>
      <c r="C149" s="7" t="s">
        <v>335</v>
      </c>
      <c r="D149" s="17">
        <v>0</v>
      </c>
      <c r="E149" s="17">
        <v>-2617.4</v>
      </c>
      <c r="F149" s="17">
        <f t="shared" si="2"/>
        <v>-2617.4</v>
      </c>
      <c r="G149" s="30">
        <v>0</v>
      </c>
    </row>
    <row r="150" spans="1:7" ht="12.75">
      <c r="A150" s="21" t="s">
        <v>426</v>
      </c>
      <c r="B150" s="5"/>
      <c r="C150" s="8"/>
      <c r="D150" s="16"/>
      <c r="E150" s="16"/>
      <c r="F150" s="15"/>
      <c r="G150" s="29"/>
    </row>
    <row r="151" spans="1:7" ht="12.75">
      <c r="A151" s="21" t="s">
        <v>427</v>
      </c>
      <c r="B151" s="5"/>
      <c r="C151" s="4" t="s">
        <v>85</v>
      </c>
      <c r="D151" s="15">
        <f>D10+D101</f>
        <v>762999.9000000001</v>
      </c>
      <c r="E151" s="15">
        <f>E10+E101</f>
        <v>758945.1000000002</v>
      </c>
      <c r="F151" s="15">
        <f t="shared" si="2"/>
        <v>-4054.79999999993</v>
      </c>
      <c r="G151" s="29">
        <f t="shared" si="3"/>
        <v>99.46857135892155</v>
      </c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</sheetData>
  <sheetProtection/>
  <mergeCells count="6">
    <mergeCell ref="A6:G6"/>
    <mergeCell ref="A3:G3"/>
    <mergeCell ref="A4:G4"/>
    <mergeCell ref="C1:G1"/>
    <mergeCell ref="C2:G2"/>
    <mergeCell ref="A5:F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2019-03-06T05:20:03Z</cp:lastPrinted>
  <dcterms:created xsi:type="dcterms:W3CDTF">2012-10-29T09:17:54Z</dcterms:created>
  <dcterms:modified xsi:type="dcterms:W3CDTF">2019-06-13T10:00:09Z</dcterms:modified>
  <cp:category/>
  <cp:version/>
  <cp:contentType/>
  <cp:contentStatus/>
</cp:coreProperties>
</file>