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180" windowHeight="934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<sst xmlns="http://schemas.openxmlformats.org/spreadsheetml/2006/main" count="283" uniqueCount="279">
  <si>
    <t>000 1 00 00000 00 0000 000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</si>
  <si>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</si>
  <si>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</si>
  <si>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</si>
  <si>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</si>
  <si>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</si>
  <si>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</si>
  <si>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Земельный налог </t>
  </si>
  <si>
    <t>000 1 08 00000 00 0000 000</t>
  </si>
  <si>
    <t>ГОСУДАРСТВЕННАЯ ПОШЛИНА</t>
  </si>
  <si>
    <t>000 1 11 00000 00 0000 000</t>
  </si>
  <si>
    <t>000 1 12 00000 00 0000 000</t>
  </si>
  <si>
    <t>000 1 13 00000 00 0000 000</t>
  </si>
  <si>
    <t>000 1 14 00000 00 0000 000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</si>
  <si>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</si>
  <si>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</si>
  <si>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</si>
  <si>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</si>
  <si>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</si>
  <si>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</si>
  <si>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>ДОХОДЫ ОТ ПРОДАЖИ МАТЕРИАЛЬНЫХ И НЕМАТЕРИАЛЬНЫХ АКТИВОВ</t>
  </si>
  <si>
    <t>000 2 02 01001 04 0000 151</t>
  </si>
  <si>
    <t>000 2 02 04999 04 0000 151</t>
  </si>
  <si>
    <t>000 1 08 03010 01 0000 110</t>
  </si>
  <si>
    <t>000 1 16 25060 01 0000 140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</si>
  <si>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</si>
  <si>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</si>
  <si>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000 2 02 03999 04 0000 151</t>
  </si>
  <si>
    <t>000 2 02 02999 04 0000 151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</si>
  <si>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</si>
  <si>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</si>
  <si>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000 2 02 03022 04 0000 151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</si>
  <si>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</si>
  <si>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</si>
  <si>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</si>
  <si>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000 1 01 00000 00 0000 000</t>
  </si>
  <si>
    <t>000 1 01 02000 01 0000 110</t>
  </si>
  <si>
    <t>000 1 05 00000 00 0000 000</t>
  </si>
  <si>
    <t>000 1 06 00000 00 0000 000</t>
  </si>
  <si>
    <t>000 1 06 01000 00 0000 110</t>
  </si>
  <si>
    <t>000 1 06 06000 00 0000 110</t>
  </si>
  <si>
    <t>НАЛОГОВЫЕ И НЕНАЛОГОВЫЕ ДОХОДЫ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</si>
  <si>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</si>
  <si>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</si>
  <si>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000 1 11 05034 04 0000 120</t>
  </si>
  <si>
    <t>000 1 12 01000 01 0000 120</t>
  </si>
  <si>
    <t>000 1 14 06012 04 0000 430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</si>
  <si>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</si>
  <si>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</si>
  <si>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</si>
  <si>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000 2 02 01000 00 0000 151</t>
  </si>
  <si>
    <t>Дотации бюджетам городских округов на выравнивание бюджетной обеспеченности</t>
  </si>
  <si>
    <t>000 2 02 02000 00 0000 151</t>
  </si>
  <si>
    <t>000 2 02 03000 00 0000 151</t>
  </si>
  <si>
    <t>000 2 02 03001 04 0000 151</t>
  </si>
  <si>
    <t>000 2 02 04000 00 0000 151</t>
  </si>
  <si>
    <t>Прочие межбюджетные трансферты, передаваемые бюджетам городских округов</t>
  </si>
  <si>
    <t>000 1 16 03010 01 0000 140</t>
  </si>
  <si>
    <t>000 1 16 32000 04 0000 140</t>
  </si>
  <si>
    <t>000 1 17 00000 00 0000 000</t>
  </si>
  <si>
    <t>ПРОЧИЕ НЕНАЛОГОВЫЕ ДОХОДЫ</t>
  </si>
  <si>
    <t>000 1 11 05012 04 0000 120</t>
  </si>
  <si>
    <t>000 1 13 01994 04 0000 130</t>
  </si>
  <si>
    <t>000 1 13 02994 04 0000 130</t>
  </si>
  <si>
    <t>000 2 02 02009 04 0000 151</t>
  </si>
  <si>
    <t>000 2 02 02051 04 0000 151</t>
  </si>
  <si>
    <t>000 1 16 33040 04 0000 140</t>
  </si>
  <si>
    <t>000 1 14 02043 04 0000 410</t>
  </si>
  <si>
    <t>000 1 05 02010 02 0000 110</t>
  </si>
  <si>
    <t>000 1 05 02020 02 0000 110</t>
  </si>
  <si>
    <t>000 1 05 03010 01 0000 110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</si>
  <si>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</si>
  <si>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</si>
  <si>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</si>
  <si>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</si>
  <si>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</si>
  <si>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</si>
  <si>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</si>
  <si>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000 1 13 01990 00 0000 130</t>
  </si>
  <si>
    <t>Прочие доходы от оказания платных услуг (работ)</t>
  </si>
  <si>
    <t>000 1 13 02990 00 0000 130</t>
  </si>
  <si>
    <t>Прочие доходы от компенсации затрат государства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</si>
  <si>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</si>
  <si>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</si>
  <si>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</si>
  <si>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000 1 16 03000 00 0000 140</t>
  </si>
  <si>
    <t>Денежные взыскания (штрафы) за нарушение законодательства о налогах и сборах</t>
  </si>
  <si>
    <t>000 1 16 25000 00 0000 140</t>
  </si>
  <si>
    <t>000 2 02 01001 00 0000 151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</si>
  <si>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</si>
  <si>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</si>
  <si>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</si>
  <si>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000 2 02 02051 00 0000 151</t>
  </si>
  <si>
    <t>Субсидии бюджетам на реализацию федеральных целевых программ</t>
  </si>
  <si>
    <t>Прочие субсидии</t>
  </si>
  <si>
    <t>000 2 02 03001 00 0000 151</t>
  </si>
  <si>
    <t>Субвенции бюджетам на оплату жилищно-коммунальных услуг отдельным категориям граждан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</si>
  <si>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</si>
  <si>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</si>
  <si>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</si>
  <si>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</si>
  <si>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</si>
  <si>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000 2 02 03999 00 0000 151</t>
  </si>
  <si>
    <t>Прочие субвенции</t>
  </si>
  <si>
    <t>000 1 01 02020 01 0000 110</t>
  </si>
  <si>
    <t>000 1 01 02030 01 0000 110</t>
  </si>
  <si>
    <t>000 1 01 02040 01 0000 110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</si>
  <si>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</si>
  <si>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</si>
  <si>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</si>
  <si>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</si>
  <si>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</si>
  <si>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</si>
  <si>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</si>
  <si>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</si>
  <si>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</si>
  <si>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</si>
  <si>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</si>
  <si>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</si>
  <si>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</si>
  <si>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</si>
  <si>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</si>
  <si>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</si>
  <si>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000 1 14 01040 04 0000 410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</si>
  <si>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</si>
  <si>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</si>
  <si>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000 1 16 33000 00 0000 140</t>
  </si>
  <si>
    <t>000 2 02 02088 04 0000 151</t>
  </si>
  <si>
    <t>000 2 02 02089 04 0000 151</t>
  </si>
  <si>
    <t>000 1 03 00000 00 0000 000</t>
  </si>
  <si>
    <t>000 1 03 02000 01 0000 110</t>
  </si>
  <si>
    <t>000 1 05 02000 02 0000 110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</si>
  <si>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</si>
  <si>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</si>
  <si>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</si>
  <si>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</si>
  <si>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</si>
  <si>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</si>
  <si>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</si>
  <si>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</si>
  <si>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</si>
  <si>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</si>
  <si>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000 1 14 01000 00 0000 410</t>
  </si>
  <si>
    <t>000 1 14 02000 00 0000 000</t>
  </si>
  <si>
    <t xml:space="preserve">Доходы о  продажи земельных участков, находящихся в государственной и муниципальной собственности </t>
  </si>
  <si>
    <t>000 1 14 06020 00 0000 430</t>
  </si>
  <si>
    <t>000 1 14 06024 04 0000 430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</si>
  <si>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</si>
  <si>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</si>
  <si>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</si>
  <si>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</si>
  <si>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</si>
  <si>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</si>
  <si>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</si>
  <si>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000 1 16 90000 00 0000 140</t>
  </si>
  <si>
    <t>Субсидии бюджетам бюджетной системы Российской Федерации (межбюджетные субсидии)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</si>
  <si>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</si>
  <si>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000 2 02 02999 00 0000 151</t>
  </si>
  <si>
    <t>Субвенции бюджетам субъектов Российской Федерации и муниципальных образований</t>
  </si>
  <si>
    <t>000 2 02 04081 00 0000 151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</si>
  <si>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</si>
  <si>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</si>
  <si>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000 2 02 04081 04 0000 151</t>
  </si>
  <si>
    <t>000 2 02 04999 00 0000 151</t>
  </si>
  <si>
    <t>% исполнения от уточненного годового плана</t>
  </si>
  <si>
    <t>ДОХОДЫ бюджета городского округа Верхотурский за 2015 год</t>
  </si>
  <si>
    <t>Приложение  1</t>
  </si>
  <si>
    <t>к Решение Думы городского округа Верхотурский</t>
  </si>
  <si>
    <t xml:space="preserve">№ п/п </t>
  </si>
  <si>
    <t>Код БК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</si>
  <si>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</si>
  <si>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</si>
  <si>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</si>
  <si>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Акцизы по подакцизным товарам (продукции), производимым на территории Российской Федерации</t>
  </si>
  <si>
    <t xml:space="preserve">000 1 03 02230 01 0000 110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</si>
  <si>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</si>
  <si>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000 1 03 02240 01 0000 110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</si>
  <si>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</si>
  <si>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000 1 03 02250 01 0000 110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</si>
  <si>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</si>
  <si>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000 1 03 02260 01 0000 110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</si>
  <si>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</si>
  <si>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</si>
  <si>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</si>
  <si>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</si>
  <si>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</si>
  <si>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</si>
  <si>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</si>
  <si>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</si>
  <si>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Земельный налог с физических лиц, обладающих земельным участком, расположенным в границах городских округов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</si>
  <si>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</si>
  <si>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000 1 09 00000 00 0000 000</t>
  </si>
  <si>
    <t xml:space="preserve">ЗАДОЛЖЕННОСТЬ И ПЕРЕРАСЧЕТЫ ПО ОТМЕНЕННЫМ НАЛОГАМ, СБОРАМ И ИНЫМ ОБЯЗАТЕЛЬНЫМ ПЛАТЕЖАМ </t>
  </si>
  <si>
    <t>000 1 09 07000 00 0000 110</t>
  </si>
  <si>
    <t>Прочие налоги и сборы (по отмененным местным налогам и сборам)</t>
  </si>
  <si>
    <t>000 1 09 07050 00 0000 110</t>
  </si>
  <si>
    <t>Прочие местные налоги и сборы</t>
  </si>
  <si>
    <t>000 1 09 07052 04 0000 110</t>
  </si>
  <si>
    <t>Прочие местные налоги и сборы, мобилизуемые на территориях городских округов</t>
  </si>
  <si>
    <r>
      <t>ДОХОДЫ ОТ ИСПОЛЬЗОВАНИЯ ИМУЩЕСТВА, НАХОДЯЩЕГОСЯ В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ГОСУДАРСТВЕННОЙ И МУНИЦИПАЛЬНОЙ СОБСТВЕННОСТИ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</si>
  <si>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</si>
  <si>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</si>
  <si>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бюджетных и автономных учреждений)</t>
  </si>
  <si>
    <t>Плата за негативное воздействие на окружающую среду</t>
  </si>
  <si>
    <t xml:space="preserve">Прочие доходы  от оказания платных услуг (работ) получателями средств бюджетов городских округов </t>
  </si>
  <si>
    <t xml:space="preserve">Доходы от продажи квартир </t>
  </si>
  <si>
    <t>Доходы от продажи квартир,находящегося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</si>
  <si>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унтарных предприятий, в том числе казенных)</t>
  </si>
  <si>
    <t xml:space="preserve">000 1 14 02040 04 0000 410 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</si>
  <si>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</si>
  <si>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</si>
  <si>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</si>
  <si>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</si>
  <si>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</si>
  <si>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</si>
  <si>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</si>
  <si>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</si>
  <si>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(штрафы) и иных сумм в возмещение ущерба</t>
  </si>
  <si>
    <t>000 2 02 00000 00 0000 000</t>
  </si>
  <si>
    <t>БЕЗВОЗМЕЗДНЫЕ ПОСТУПЕЛНИЯ ОТ ДРУГИХ БЮДЖЕТОВ БЮДЖЕТНОЙ СИСТЕМЫ РОССИЙСКОЙ ФЕДЕРАЦИИ</t>
  </si>
  <si>
    <t>000 2 02 02009 00 0000 151</t>
  </si>
  <si>
    <t>Субсидии бюджетам городских округов на реализацию федеральных целевых программ</t>
  </si>
  <si>
    <t>000 2 02 02088 00 0000 151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</si>
  <si>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</si>
  <si>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
</t>
  </si>
  <si>
    <t>000 2 02 02088 04 0002 151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</si>
  <si>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</si>
  <si>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000 2 02 02089 00 0000 151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</si>
  <si>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
</t>
  </si>
  <si>
    <t xml:space="preserve"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
</t>
  </si>
  <si>
    <t>000 2 02 02089 04 0002 151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</si>
  <si>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 бюджетов
</t>
  </si>
  <si>
    <t>000 2 02 02215 00 0000 151</t>
  </si>
  <si>
    <t xml:space="preserve"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</si>
  <si>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000 2 02 02215 04 0000 151</t>
  </si>
  <si>
    <t xml:space="preserve"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</si>
  <si>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 xml:space="preserve">Прочие субсидии бюджетам городских округов </t>
  </si>
  <si>
    <t>Субвенции бюджетам городских округов на оплату жилищно-коммунальных услуг отдельным категориям  граждан</t>
  </si>
  <si>
    <t>000 2 02 03022 00 0000 151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</si>
  <si>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</si>
  <si>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 xml:space="preserve">Прочие субвенции бюджетам городских округов </t>
  </si>
  <si>
    <t>000 2 02 04025 00 0000 151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</si>
  <si>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</si>
  <si>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</si>
  <si>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</si>
  <si>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Прочие межбюджетные трансферты, передаваемые бюджетам</t>
  </si>
  <si>
    <t>000 2 07 00000 00 0000 000</t>
  </si>
  <si>
    <t>ПРОЧИЕ БЕЗВОЗМЕЗДНЫЕ ПОСТУПЛЕНИЯ</t>
  </si>
  <si>
    <t>000 2 07 04000 04 0000 180</t>
  </si>
  <si>
    <t>Прочие безвозмездные поступления в бюджеты городских округов</t>
  </si>
  <si>
    <t>901 2 07 04050 04 0000 180</t>
  </si>
  <si>
    <t>Доходы бюджета - ВСЕГО</t>
  </si>
  <si>
    <t>по кодам видов доходов, подвидов доходов, классификации операций сектора государственного управления,</t>
  </si>
  <si>
    <t>относящихся к доходам бюджета</t>
  </si>
  <si>
    <t>Наименование показателей</t>
  </si>
  <si>
    <t>Утвержденные бюджетные назначения на 2015 год с учетом уточнений</t>
  </si>
  <si>
    <t>Отклонение уточненного годового плана</t>
  </si>
  <si>
    <t>Фактическое исполнение за 2015 год</t>
  </si>
  <si>
    <t>000 1 09 07030 00 0000 110</t>
  </si>
  <si>
    <t>Целевые сборы с граждан и предприятий, учреждений, организаций на содержание милиции, на благоустройство  территорий, на нужды образования и другие цели</t>
  </si>
  <si>
    <t>000 1 09 07032 04 0000 110</t>
  </si>
  <si>
    <t>Прочие доходы от компенсации затрат бюджетов городских окргуов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</si>
  <si>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</si>
  <si>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000 1 17 05000 00 0000 180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</si>
  <si>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</si>
  <si>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</si>
  <si>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</si>
  <si>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>000 2 18 00000 00 0000 000</t>
  </si>
  <si>
    <t xml:space="preserve">000 2 18 04000 04 0000 180 </t>
  </si>
  <si>
    <t>000 2 18 04010 04 0000 180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</si>
  <si>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ТРАНСФЕРТОВ,ИМЕЮЩИХ ЦЕЛЕВОЕ НАЗНАЧЕНИЕ,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</si>
  <si>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</si>
  <si>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</si>
  <si>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000 2 19 00000 00 0000 000</t>
  </si>
  <si>
    <t>ВОЗВРАТ ОСТАТКОВ СУБСИДИЙ, СУБВЕНЦИЙ И ИНЫХ МЕЖБЮЖЕТНЫХ ТРАНСФЕРТОВ, ИМЕЮЩИХ ЦЕЛЕВОЕ НАЗНАЧЕНИЕ, ПРОШЛЫХ ЛЕТ</t>
  </si>
  <si>
    <t>000 219 04000 04 0000 151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</si>
  <si>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</si>
  <si>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"Об исполнении бюджета городского  округа Верхотурский за 2015 год"</t>
  </si>
  <si>
    <t>от «02» июня 2016 года  №28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</si>
</sst>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%"/>
    <numFmt numFmtId="174" formatCode="0.0"/>
    <numFmt numFmtId="175" formatCode="#,##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75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5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75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175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175" fontId="1" fillId="0" borderId="10" xfId="0" applyNumberFormat="1" applyFont="1" applyBorder="1" applyAlignment="1">
      <alignment/>
    </xf>
    <xf numFmtId="175" fontId="3" fillId="0" borderId="10" xfId="0" applyNumberFormat="1" applyFont="1" applyBorder="1" applyAlignment="1">
      <alignment/>
    </xf>
    <xf numFmtId="175" fontId="2" fillId="0" borderId="10" xfId="0" applyNumberFormat="1" applyFont="1" applyBorder="1" applyAlignment="1">
      <alignment/>
    </xf>
    <xf numFmtId="175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0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5.75390625" style="0" customWidth="1"/>
    <col min="2" max="2" width="27.75390625" style="0" customWidth="1"/>
    <col min="3" max="3" width="40.25390625" style="0" customWidth="1"/>
    <col min="4" max="4" width="13.75390625" style="0" customWidth="1"/>
    <col min="5" max="5" width="13.25390625" style="0" customWidth="1"/>
    <col min="6" max="6" width="13.875" style="0" customWidth="1"/>
    <col min="7" max="7" width="10.25390625" style="0" customWidth="1"/>
  </cols>
  <sheetData>
    <row r="1" spans="3:7" ht="12.75" customHeight="1">
      <c r="C1" s="36" t="s">
        <v>166</v>
      </c>
      <c r="D1" s="36"/>
      <c r="E1" s="36"/>
      <c r="F1" s="36"/>
      <c r="G1" s="36"/>
    </row>
    <row r="2" spans="3:7" ht="12.75" customHeight="1">
      <c r="C2" s="36" t="s">
        <v>167</v>
      </c>
      <c r="D2" s="36"/>
      <c r="E2" s="36"/>
      <c r="F2" s="36"/>
      <c r="G2" s="36"/>
    </row>
    <row r="3" spans="3:7" ht="12.75" customHeight="1">
      <c r="C3" s="36" t="s">
        <v>278</v>
      </c>
      <c r="D3" s="36"/>
      <c r="E3" s="36"/>
      <c r="F3" s="36"/>
      <c r="G3" s="36"/>
    </row>
    <row r="4" spans="3:7" ht="12.75" customHeight="1">
      <c r="C4" s="36" t="s">
        <v>277</v>
      </c>
      <c r="D4" s="36"/>
      <c r="E4" s="36"/>
      <c r="F4" s="36"/>
      <c r="G4" s="36"/>
    </row>
    <row r="5" spans="3:7" ht="12.75" customHeight="1">
      <c r="C5" s="36"/>
      <c r="D5" s="36"/>
      <c r="E5" s="36"/>
      <c r="F5" s="36"/>
      <c r="G5" s="36"/>
    </row>
    <row r="6" ht="15" customHeight="1">
      <c r="D6" s="1"/>
    </row>
    <row r="7" spans="1:7" ht="15.75">
      <c r="A7" s="35" t="s">
        <v>165</v>
      </c>
      <c r="B7" s="35"/>
      <c r="C7" s="35"/>
      <c r="D7" s="35"/>
      <c r="E7" s="35"/>
      <c r="F7" s="35"/>
      <c r="G7" s="35"/>
    </row>
    <row r="8" spans="1:7" ht="15.75">
      <c r="A8" s="35" t="s">
        <v>252</v>
      </c>
      <c r="B8" s="35"/>
      <c r="C8" s="35"/>
      <c r="D8" s="35"/>
      <c r="E8" s="35"/>
      <c r="F8" s="35"/>
      <c r="G8" s="35"/>
    </row>
    <row r="9" spans="1:7" ht="15.75">
      <c r="A9" s="35" t="s">
        <v>253</v>
      </c>
      <c r="B9" s="35"/>
      <c r="C9" s="35"/>
      <c r="D9" s="35"/>
      <c r="E9" s="35"/>
      <c r="F9" s="35"/>
      <c r="G9" s="35"/>
    </row>
    <row r="10" ht="15.75">
      <c r="B10" s="2"/>
    </row>
    <row r="11" spans="1:7" ht="69.75" customHeight="1">
      <c r="A11" s="32" t="s">
        <v>168</v>
      </c>
      <c r="B11" s="32" t="s">
        <v>169</v>
      </c>
      <c r="C11" s="32" t="s">
        <v>254</v>
      </c>
      <c r="D11" s="33" t="s">
        <v>255</v>
      </c>
      <c r="E11" s="33" t="s">
        <v>257</v>
      </c>
      <c r="F11" s="33" t="s">
        <v>256</v>
      </c>
      <c r="G11" s="33" t="s">
        <v>164</v>
      </c>
    </row>
    <row r="12" spans="1:7" ht="60.75" customHeight="1">
      <c r="A12" s="32"/>
      <c r="B12" s="32"/>
      <c r="C12" s="32"/>
      <c r="D12" s="34"/>
      <c r="E12" s="34"/>
      <c r="F12" s="34"/>
      <c r="G12" s="34"/>
    </row>
    <row r="13" spans="1:7" ht="16.5" customHeight="1">
      <c r="A13" s="21">
        <v>1</v>
      </c>
      <c r="B13" s="21">
        <v>2</v>
      </c>
      <c r="C13" s="21">
        <v>3</v>
      </c>
      <c r="D13" s="21">
        <v>4</v>
      </c>
      <c r="E13" s="31">
        <v>5</v>
      </c>
      <c r="F13" s="31">
        <v>6</v>
      </c>
      <c r="G13" s="31">
        <v>7</v>
      </c>
    </row>
    <row r="14" spans="1:7" ht="31.5">
      <c r="A14" s="3">
        <v>1</v>
      </c>
      <c r="B14" s="4" t="s">
        <v>0</v>
      </c>
      <c r="C14" s="5" t="s">
        <v>41</v>
      </c>
      <c r="D14" s="6">
        <f>D15+D21+D27+D35+D43+D52+D60+D66+D73+D84+D46+D99</f>
        <v>198575.1</v>
      </c>
      <c r="E14" s="6">
        <f>E15+E21+E27+E35+E43+E52+E60+E66+E73+E84+E46+E99</f>
        <v>181456.8</v>
      </c>
      <c r="F14" s="29">
        <f>E14-D14</f>
        <v>-17118.300000000017</v>
      </c>
      <c r="G14" s="29">
        <f aca="true" t="shared" si="0" ref="G14:G25">E14/D14*100</f>
        <v>91.37943276876102</v>
      </c>
    </row>
    <row r="15" spans="1:7" ht="15.75" customHeight="1">
      <c r="A15" s="3">
        <v>2</v>
      </c>
      <c r="B15" s="4" t="s">
        <v>35</v>
      </c>
      <c r="C15" s="5" t="s">
        <v>1</v>
      </c>
      <c r="D15" s="6">
        <f>SUM(D16)</f>
        <v>154707.9</v>
      </c>
      <c r="E15" s="6">
        <f>SUM(E16)</f>
        <v>142464.69999999998</v>
      </c>
      <c r="F15" s="29">
        <f aca="true" t="shared" si="1" ref="F15:F85">E15-D15</f>
        <v>-12243.200000000012</v>
      </c>
      <c r="G15" s="29">
        <f t="shared" si="0"/>
        <v>92.08624769646539</v>
      </c>
    </row>
    <row r="16" spans="1:7" ht="18" customHeight="1">
      <c r="A16" s="3">
        <v>3</v>
      </c>
      <c r="B16" s="4" t="s">
        <v>36</v>
      </c>
      <c r="C16" s="7" t="s">
        <v>2</v>
      </c>
      <c r="D16" s="8">
        <f>SUM(D17:D20)</f>
        <v>154707.9</v>
      </c>
      <c r="E16" s="8">
        <f>SUM(E17:E20)</f>
        <v>142464.69999999998</v>
      </c>
      <c r="F16" s="28">
        <f t="shared" si="1"/>
        <v>-12243.200000000012</v>
      </c>
      <c r="G16" s="28">
        <f t="shared" si="0"/>
        <v>92.08624769646539</v>
      </c>
    </row>
    <row r="17" spans="1:7" ht="126.75" customHeight="1">
      <c r="A17" s="3">
        <v>4</v>
      </c>
      <c r="B17" s="9" t="s">
        <v>170</v>
      </c>
      <c r="C17" s="10" t="s">
        <v>171</v>
      </c>
      <c r="D17" s="11">
        <v>153152.9</v>
      </c>
      <c r="E17" s="27">
        <v>141465.4</v>
      </c>
      <c r="F17" s="27">
        <f t="shared" si="1"/>
        <v>-11687.5</v>
      </c>
      <c r="G17" s="27">
        <f t="shared" si="0"/>
        <v>92.3687373859718</v>
      </c>
    </row>
    <row r="18" spans="1:7" ht="174.75" customHeight="1">
      <c r="A18" s="3">
        <v>5</v>
      </c>
      <c r="B18" s="9" t="s">
        <v>104</v>
      </c>
      <c r="C18" s="10" t="s">
        <v>107</v>
      </c>
      <c r="D18" s="11">
        <v>245</v>
      </c>
      <c r="E18" s="27">
        <v>214</v>
      </c>
      <c r="F18" s="27">
        <f t="shared" si="1"/>
        <v>-31</v>
      </c>
      <c r="G18" s="27">
        <f t="shared" si="0"/>
        <v>87.34693877551021</v>
      </c>
    </row>
    <row r="19" spans="1:7" ht="78.75">
      <c r="A19" s="3">
        <v>6</v>
      </c>
      <c r="B19" s="9" t="s">
        <v>105</v>
      </c>
      <c r="C19" s="10" t="s">
        <v>108</v>
      </c>
      <c r="D19" s="11">
        <v>710</v>
      </c>
      <c r="E19" s="27">
        <v>365.9</v>
      </c>
      <c r="F19" s="27">
        <f t="shared" si="1"/>
        <v>-344.1</v>
      </c>
      <c r="G19" s="27">
        <f t="shared" si="0"/>
        <v>51.53521126760563</v>
      </c>
    </row>
    <row r="20" spans="1:7" ht="159.75" customHeight="1">
      <c r="A20" s="3">
        <v>7</v>
      </c>
      <c r="B20" s="9" t="s">
        <v>106</v>
      </c>
      <c r="C20" s="10" t="s">
        <v>109</v>
      </c>
      <c r="D20" s="11">
        <v>600</v>
      </c>
      <c r="E20" s="27">
        <v>419.4</v>
      </c>
      <c r="F20" s="27">
        <f t="shared" si="1"/>
        <v>-180.60000000000002</v>
      </c>
      <c r="G20" s="27">
        <f t="shared" si="0"/>
        <v>69.89999999999999</v>
      </c>
    </row>
    <row r="21" spans="1:7" ht="48" customHeight="1">
      <c r="A21" s="3">
        <v>8</v>
      </c>
      <c r="B21" s="12" t="s">
        <v>129</v>
      </c>
      <c r="C21" s="13" t="s">
        <v>172</v>
      </c>
      <c r="D21" s="6">
        <f>SUM(D22)</f>
        <v>4562.8</v>
      </c>
      <c r="E21" s="6">
        <f>SUM(E22)</f>
        <v>2905</v>
      </c>
      <c r="F21" s="29">
        <f t="shared" si="1"/>
        <v>-1657.8000000000002</v>
      </c>
      <c r="G21" s="29">
        <f t="shared" si="0"/>
        <v>63.66704655036381</v>
      </c>
    </row>
    <row r="22" spans="1:7" ht="48" customHeight="1">
      <c r="A22" s="3">
        <v>9</v>
      </c>
      <c r="B22" s="12" t="s">
        <v>130</v>
      </c>
      <c r="C22" s="13" t="s">
        <v>173</v>
      </c>
      <c r="D22" s="8">
        <f>SUM(D23:D26)</f>
        <v>4562.8</v>
      </c>
      <c r="E22" s="8">
        <f>SUM(E23:E26)</f>
        <v>2905</v>
      </c>
      <c r="F22" s="28">
        <f t="shared" si="1"/>
        <v>-1657.8000000000002</v>
      </c>
      <c r="G22" s="28">
        <f t="shared" si="0"/>
        <v>63.66704655036381</v>
      </c>
    </row>
    <row r="23" spans="1:7" ht="112.5" customHeight="1">
      <c r="A23" s="3">
        <v>10</v>
      </c>
      <c r="B23" s="14" t="s">
        <v>174</v>
      </c>
      <c r="C23" s="15" t="s">
        <v>175</v>
      </c>
      <c r="D23" s="11">
        <v>1436.3</v>
      </c>
      <c r="E23" s="27">
        <v>1012.7</v>
      </c>
      <c r="F23" s="27">
        <f t="shared" si="1"/>
        <v>-423.5999999999999</v>
      </c>
      <c r="G23" s="27">
        <f t="shared" si="0"/>
        <v>70.5075541321451</v>
      </c>
    </row>
    <row r="24" spans="1:7" ht="156" customHeight="1">
      <c r="A24" s="3">
        <v>11</v>
      </c>
      <c r="B24" s="14" t="s">
        <v>176</v>
      </c>
      <c r="C24" s="15" t="s">
        <v>177</v>
      </c>
      <c r="D24" s="11">
        <v>49.7</v>
      </c>
      <c r="E24" s="27">
        <v>27.4</v>
      </c>
      <c r="F24" s="27">
        <f t="shared" si="1"/>
        <v>-22.300000000000004</v>
      </c>
      <c r="G24" s="27">
        <f t="shared" si="0"/>
        <v>55.13078470824949</v>
      </c>
    </row>
    <row r="25" spans="1:7" ht="126" customHeight="1">
      <c r="A25" s="3">
        <v>12</v>
      </c>
      <c r="B25" s="14" t="s">
        <v>178</v>
      </c>
      <c r="C25" s="15" t="s">
        <v>179</v>
      </c>
      <c r="D25" s="11">
        <v>3020.5</v>
      </c>
      <c r="E25" s="27">
        <v>1995.1</v>
      </c>
      <c r="F25" s="27">
        <f t="shared" si="1"/>
        <v>-1025.4</v>
      </c>
      <c r="G25" s="27">
        <f t="shared" si="0"/>
        <v>66.05197814931303</v>
      </c>
    </row>
    <row r="26" spans="1:7" ht="125.25" customHeight="1">
      <c r="A26" s="3">
        <v>13</v>
      </c>
      <c r="B26" s="14" t="s">
        <v>180</v>
      </c>
      <c r="C26" s="15" t="s">
        <v>181</v>
      </c>
      <c r="D26" s="11">
        <v>56.3</v>
      </c>
      <c r="E26" s="27">
        <v>-130.2</v>
      </c>
      <c r="F26" s="27">
        <f t="shared" si="1"/>
        <v>-186.5</v>
      </c>
      <c r="G26" s="27">
        <v>0</v>
      </c>
    </row>
    <row r="27" spans="1:7" ht="17.25" customHeight="1">
      <c r="A27" s="3">
        <v>14</v>
      </c>
      <c r="B27" s="4" t="s">
        <v>37</v>
      </c>
      <c r="C27" s="7" t="s">
        <v>3</v>
      </c>
      <c r="D27" s="6">
        <f>D28+D31+D33</f>
        <v>8097</v>
      </c>
      <c r="E27" s="6">
        <f>E28+E31+E33</f>
        <v>8763.8</v>
      </c>
      <c r="F27" s="29">
        <f t="shared" si="1"/>
        <v>666.7999999999993</v>
      </c>
      <c r="G27" s="29">
        <f>E27/D27*100</f>
        <v>108.2351488205508</v>
      </c>
    </row>
    <row r="28" spans="1:7" ht="31.5">
      <c r="A28" s="3">
        <v>15</v>
      </c>
      <c r="B28" s="4" t="s">
        <v>131</v>
      </c>
      <c r="C28" s="7" t="s">
        <v>18</v>
      </c>
      <c r="D28" s="8">
        <f>SUM(D29:D30)</f>
        <v>7693</v>
      </c>
      <c r="E28" s="8">
        <f>SUM(E29:E30)</f>
        <v>8241</v>
      </c>
      <c r="F28" s="28">
        <f t="shared" si="1"/>
        <v>548</v>
      </c>
      <c r="G28" s="28">
        <f>E28/D28*100</f>
        <v>107.12335889769922</v>
      </c>
    </row>
    <row r="29" spans="1:7" ht="31.5">
      <c r="A29" s="3">
        <v>16</v>
      </c>
      <c r="B29" s="9" t="s">
        <v>68</v>
      </c>
      <c r="C29" s="10" t="s">
        <v>18</v>
      </c>
      <c r="D29" s="11">
        <v>7693</v>
      </c>
      <c r="E29" s="27">
        <v>8223.9</v>
      </c>
      <c r="F29" s="27">
        <f t="shared" si="1"/>
        <v>530.8999999999996</v>
      </c>
      <c r="G29" s="27">
        <f>E29/D29*100</f>
        <v>106.90107890289873</v>
      </c>
    </row>
    <row r="30" spans="1:7" ht="63">
      <c r="A30" s="3">
        <v>17</v>
      </c>
      <c r="B30" s="9" t="s">
        <v>69</v>
      </c>
      <c r="C30" s="10" t="s">
        <v>132</v>
      </c>
      <c r="D30" s="11">
        <v>0</v>
      </c>
      <c r="E30" s="27">
        <v>17.1</v>
      </c>
      <c r="F30" s="27">
        <f t="shared" si="1"/>
        <v>17.1</v>
      </c>
      <c r="G30" s="27">
        <v>0</v>
      </c>
    </row>
    <row r="31" spans="1:7" ht="18" customHeight="1">
      <c r="A31" s="3">
        <v>18</v>
      </c>
      <c r="B31" s="4" t="s">
        <v>133</v>
      </c>
      <c r="C31" s="7" t="s">
        <v>4</v>
      </c>
      <c r="D31" s="8">
        <f>SUM(D32)</f>
        <v>114</v>
      </c>
      <c r="E31" s="8">
        <f>SUM(E32)</f>
        <v>72.8</v>
      </c>
      <c r="F31" s="28">
        <f t="shared" si="1"/>
        <v>-41.2</v>
      </c>
      <c r="G31" s="28">
        <f aca="true" t="shared" si="2" ref="G31:G47">E31/D31*100</f>
        <v>63.859649122807014</v>
      </c>
    </row>
    <row r="32" spans="1:7" ht="17.25" customHeight="1">
      <c r="A32" s="3">
        <v>19</v>
      </c>
      <c r="B32" s="9" t="s">
        <v>70</v>
      </c>
      <c r="C32" s="10" t="s">
        <v>4</v>
      </c>
      <c r="D32" s="11">
        <v>114</v>
      </c>
      <c r="E32" s="27">
        <v>72.8</v>
      </c>
      <c r="F32" s="27">
        <f t="shared" si="1"/>
        <v>-41.2</v>
      </c>
      <c r="G32" s="27">
        <f t="shared" si="2"/>
        <v>63.859649122807014</v>
      </c>
    </row>
    <row r="33" spans="1:7" ht="47.25">
      <c r="A33" s="3">
        <v>20</v>
      </c>
      <c r="B33" s="12" t="s">
        <v>134</v>
      </c>
      <c r="C33" s="13" t="s">
        <v>135</v>
      </c>
      <c r="D33" s="8">
        <f>SUM(D34)</f>
        <v>290</v>
      </c>
      <c r="E33" s="8">
        <f>SUM(E34)</f>
        <v>450</v>
      </c>
      <c r="F33" s="28">
        <f t="shared" si="1"/>
        <v>160</v>
      </c>
      <c r="G33" s="28">
        <f t="shared" si="2"/>
        <v>155.17241379310346</v>
      </c>
    </row>
    <row r="34" spans="1:7" ht="63">
      <c r="A34" s="3">
        <v>21</v>
      </c>
      <c r="B34" s="9" t="s">
        <v>136</v>
      </c>
      <c r="C34" s="10" t="s">
        <v>137</v>
      </c>
      <c r="D34" s="11">
        <v>290</v>
      </c>
      <c r="E34" s="27">
        <v>450</v>
      </c>
      <c r="F34" s="27">
        <f t="shared" si="1"/>
        <v>160</v>
      </c>
      <c r="G34" s="27">
        <f t="shared" si="2"/>
        <v>155.17241379310346</v>
      </c>
    </row>
    <row r="35" spans="1:7" ht="17.25" customHeight="1">
      <c r="A35" s="3">
        <v>22</v>
      </c>
      <c r="B35" s="4" t="s">
        <v>38</v>
      </c>
      <c r="C35" s="5" t="s">
        <v>5</v>
      </c>
      <c r="D35" s="6">
        <f>D36+D38</f>
        <v>7103</v>
      </c>
      <c r="E35" s="6">
        <f>E36+E38</f>
        <v>8023.5</v>
      </c>
      <c r="F35" s="29">
        <f t="shared" si="1"/>
        <v>920.5</v>
      </c>
      <c r="G35" s="29">
        <f t="shared" si="2"/>
        <v>112.95931296635224</v>
      </c>
    </row>
    <row r="36" spans="1:7" ht="16.5" customHeight="1">
      <c r="A36" s="3">
        <v>23</v>
      </c>
      <c r="B36" s="4" t="s">
        <v>39</v>
      </c>
      <c r="C36" s="7" t="s">
        <v>6</v>
      </c>
      <c r="D36" s="8">
        <f>SUM(D37)</f>
        <v>2297</v>
      </c>
      <c r="E36" s="8">
        <f>SUM(E37)</f>
        <v>2573.6</v>
      </c>
      <c r="F36" s="28">
        <f t="shared" si="1"/>
        <v>276.5999999999999</v>
      </c>
      <c r="G36" s="28">
        <f t="shared" si="2"/>
        <v>112.04179364388331</v>
      </c>
    </row>
    <row r="37" spans="1:7" ht="78.75">
      <c r="A37" s="3">
        <v>24</v>
      </c>
      <c r="B37" s="9" t="s">
        <v>42</v>
      </c>
      <c r="C37" s="10" t="s">
        <v>43</v>
      </c>
      <c r="D37" s="11">
        <v>2297</v>
      </c>
      <c r="E37" s="27">
        <v>2573.6</v>
      </c>
      <c r="F37" s="27">
        <f t="shared" si="1"/>
        <v>276.5999999999999</v>
      </c>
      <c r="G37" s="27">
        <f t="shared" si="2"/>
        <v>112.04179364388331</v>
      </c>
    </row>
    <row r="38" spans="1:7" ht="17.25" customHeight="1">
      <c r="A38" s="3">
        <v>25</v>
      </c>
      <c r="B38" s="4" t="s">
        <v>40</v>
      </c>
      <c r="C38" s="7" t="s">
        <v>7</v>
      </c>
      <c r="D38" s="8">
        <f>D39+D41</f>
        <v>4806</v>
      </c>
      <c r="E38" s="8">
        <f>E39+E41</f>
        <v>5449.9</v>
      </c>
      <c r="F38" s="28">
        <f t="shared" si="1"/>
        <v>643.8999999999996</v>
      </c>
      <c r="G38" s="28">
        <f t="shared" si="2"/>
        <v>113.39783603828546</v>
      </c>
    </row>
    <row r="39" spans="1:7" ht="18" customHeight="1">
      <c r="A39" s="3">
        <v>26</v>
      </c>
      <c r="B39" s="9" t="s">
        <v>182</v>
      </c>
      <c r="C39" s="10" t="s">
        <v>183</v>
      </c>
      <c r="D39" s="11">
        <f>SUM(D40)</f>
        <v>3767.9</v>
      </c>
      <c r="E39" s="11">
        <f>SUM(E40)</f>
        <v>4303.5</v>
      </c>
      <c r="F39" s="27">
        <f t="shared" si="1"/>
        <v>535.5999999999999</v>
      </c>
      <c r="G39" s="27">
        <f t="shared" si="2"/>
        <v>114.21481461822236</v>
      </c>
    </row>
    <row r="40" spans="1:7" ht="63">
      <c r="A40" s="3">
        <v>27</v>
      </c>
      <c r="B40" s="16" t="s">
        <v>184</v>
      </c>
      <c r="C40" s="17" t="s">
        <v>185</v>
      </c>
      <c r="D40" s="18">
        <v>3767.9</v>
      </c>
      <c r="E40" s="30">
        <v>4303.5</v>
      </c>
      <c r="F40" s="30">
        <f t="shared" si="1"/>
        <v>535.5999999999999</v>
      </c>
      <c r="G40" s="30">
        <f t="shared" si="2"/>
        <v>114.21481461822236</v>
      </c>
    </row>
    <row r="41" spans="1:7" ht="19.5" customHeight="1">
      <c r="A41" s="3">
        <v>28</v>
      </c>
      <c r="B41" s="9" t="s">
        <v>186</v>
      </c>
      <c r="C41" s="10" t="s">
        <v>187</v>
      </c>
      <c r="D41" s="11">
        <f>SUM(D42)</f>
        <v>1038.1</v>
      </c>
      <c r="E41" s="11">
        <f>SUM(E42)</f>
        <v>1146.4</v>
      </c>
      <c r="F41" s="27">
        <f t="shared" si="1"/>
        <v>108.30000000000018</v>
      </c>
      <c r="G41" s="27">
        <f t="shared" si="2"/>
        <v>110.43252095173877</v>
      </c>
    </row>
    <row r="42" spans="1:7" ht="63">
      <c r="A42" s="3">
        <v>29</v>
      </c>
      <c r="B42" s="16" t="s">
        <v>188</v>
      </c>
      <c r="C42" s="17" t="s">
        <v>189</v>
      </c>
      <c r="D42" s="18">
        <v>1038.1</v>
      </c>
      <c r="E42" s="30">
        <v>1146.4</v>
      </c>
      <c r="F42" s="30">
        <f t="shared" si="1"/>
        <v>108.30000000000018</v>
      </c>
      <c r="G42" s="30">
        <f t="shared" si="2"/>
        <v>110.43252095173877</v>
      </c>
    </row>
    <row r="43" spans="1:7" ht="16.5" customHeight="1">
      <c r="A43" s="3">
        <v>30</v>
      </c>
      <c r="B43" s="4" t="s">
        <v>8</v>
      </c>
      <c r="C43" s="5" t="s">
        <v>9</v>
      </c>
      <c r="D43" s="6">
        <f>D44</f>
        <v>795</v>
      </c>
      <c r="E43" s="6">
        <f>E44</f>
        <v>1180.9</v>
      </c>
      <c r="F43" s="29">
        <f t="shared" si="1"/>
        <v>385.9000000000001</v>
      </c>
      <c r="G43" s="29">
        <f t="shared" si="2"/>
        <v>148.54088050314468</v>
      </c>
    </row>
    <row r="44" spans="1:7" ht="47.25">
      <c r="A44" s="3">
        <v>31</v>
      </c>
      <c r="B44" s="4" t="s">
        <v>71</v>
      </c>
      <c r="C44" s="7" t="s">
        <v>72</v>
      </c>
      <c r="D44" s="8">
        <f>SUM(D45)</f>
        <v>795</v>
      </c>
      <c r="E44" s="8">
        <f>SUM(E45)</f>
        <v>1180.9</v>
      </c>
      <c r="F44" s="28">
        <f t="shared" si="1"/>
        <v>385.9000000000001</v>
      </c>
      <c r="G44" s="28">
        <f t="shared" si="2"/>
        <v>148.54088050314468</v>
      </c>
    </row>
    <row r="45" spans="1:7" ht="78.75">
      <c r="A45" s="3">
        <v>32</v>
      </c>
      <c r="B45" s="9" t="s">
        <v>23</v>
      </c>
      <c r="C45" s="10" t="s">
        <v>190</v>
      </c>
      <c r="D45" s="11">
        <v>795</v>
      </c>
      <c r="E45" s="27">
        <v>1180.9</v>
      </c>
      <c r="F45" s="27">
        <f t="shared" si="1"/>
        <v>385.9000000000001</v>
      </c>
      <c r="G45" s="27">
        <f t="shared" si="2"/>
        <v>148.54088050314468</v>
      </c>
    </row>
    <row r="46" spans="1:7" ht="49.5" customHeight="1">
      <c r="A46" s="3">
        <v>33</v>
      </c>
      <c r="B46" s="12" t="s">
        <v>191</v>
      </c>
      <c r="C46" s="13" t="s">
        <v>192</v>
      </c>
      <c r="D46" s="6">
        <f>SUM(D47)</f>
        <v>5</v>
      </c>
      <c r="E46" s="6">
        <f>SUM(E47)</f>
        <v>6.5</v>
      </c>
      <c r="F46" s="29">
        <f t="shared" si="1"/>
        <v>1.5</v>
      </c>
      <c r="G46" s="29">
        <f t="shared" si="2"/>
        <v>130</v>
      </c>
    </row>
    <row r="47" spans="1:7" ht="47.25">
      <c r="A47" s="3">
        <v>34</v>
      </c>
      <c r="B47" s="12" t="s">
        <v>193</v>
      </c>
      <c r="C47" s="13" t="s">
        <v>194</v>
      </c>
      <c r="D47" s="8">
        <f>SUM(D50+D48)</f>
        <v>5</v>
      </c>
      <c r="E47" s="8">
        <f>SUM(E50+E48)</f>
        <v>6.5</v>
      </c>
      <c r="F47" s="28">
        <f t="shared" si="1"/>
        <v>1.5</v>
      </c>
      <c r="G47" s="28">
        <f t="shared" si="2"/>
        <v>130</v>
      </c>
    </row>
    <row r="48" spans="1:7" ht="78.75">
      <c r="A48" s="3">
        <v>35</v>
      </c>
      <c r="B48" s="14" t="s">
        <v>258</v>
      </c>
      <c r="C48" s="22" t="s">
        <v>259</v>
      </c>
      <c r="D48" s="11">
        <f>SUM(D49)</f>
        <v>0</v>
      </c>
      <c r="E48" s="11">
        <f>SUM(E49)</f>
        <v>1.6</v>
      </c>
      <c r="F48" s="27">
        <f t="shared" si="1"/>
        <v>1.6</v>
      </c>
      <c r="G48" s="27">
        <v>0</v>
      </c>
    </row>
    <row r="49" spans="1:7" ht="78.75">
      <c r="A49" s="3">
        <v>36</v>
      </c>
      <c r="B49" s="19" t="s">
        <v>260</v>
      </c>
      <c r="C49" s="20" t="s">
        <v>259</v>
      </c>
      <c r="D49" s="18">
        <v>0</v>
      </c>
      <c r="E49" s="18">
        <v>1.6</v>
      </c>
      <c r="F49" s="30">
        <f t="shared" si="1"/>
        <v>1.6</v>
      </c>
      <c r="G49" s="30">
        <v>0</v>
      </c>
    </row>
    <row r="50" spans="1:7" ht="17.25" customHeight="1">
      <c r="A50" s="3">
        <v>37</v>
      </c>
      <c r="B50" s="9" t="s">
        <v>195</v>
      </c>
      <c r="C50" s="10" t="s">
        <v>196</v>
      </c>
      <c r="D50" s="11">
        <f>SUM(D51)</f>
        <v>5</v>
      </c>
      <c r="E50" s="11">
        <f>SUM(E51)</f>
        <v>4.9</v>
      </c>
      <c r="F50" s="27">
        <f t="shared" si="1"/>
        <v>-0.09999999999999964</v>
      </c>
      <c r="G50" s="27">
        <f aca="true" t="shared" si="3" ref="G50:G69">E50/D50*100</f>
        <v>98.00000000000001</v>
      </c>
    </row>
    <row r="51" spans="1:7" ht="47.25">
      <c r="A51" s="3">
        <v>38</v>
      </c>
      <c r="B51" s="19" t="s">
        <v>197</v>
      </c>
      <c r="C51" s="20" t="s">
        <v>198</v>
      </c>
      <c r="D51" s="18">
        <v>5</v>
      </c>
      <c r="E51" s="30">
        <v>4.9</v>
      </c>
      <c r="F51" s="30">
        <f t="shared" si="1"/>
        <v>-0.09999999999999964</v>
      </c>
      <c r="G51" s="30">
        <f t="shared" si="3"/>
        <v>98.00000000000001</v>
      </c>
    </row>
    <row r="52" spans="1:7" ht="65.25" customHeight="1">
      <c r="A52" s="3">
        <v>39</v>
      </c>
      <c r="B52" s="4" t="s">
        <v>10</v>
      </c>
      <c r="C52" s="7" t="s">
        <v>199</v>
      </c>
      <c r="D52" s="6">
        <f>SUM(D53)</f>
        <v>12723.099999999999</v>
      </c>
      <c r="E52" s="6">
        <f>SUM(E53)</f>
        <v>9332.4</v>
      </c>
      <c r="F52" s="29">
        <f t="shared" si="1"/>
        <v>-3390.699999999999</v>
      </c>
      <c r="G52" s="29">
        <f t="shared" si="3"/>
        <v>73.35004833727629</v>
      </c>
    </row>
    <row r="53" spans="1:7" ht="157.5">
      <c r="A53" s="3">
        <v>40</v>
      </c>
      <c r="B53" s="4" t="s">
        <v>73</v>
      </c>
      <c r="C53" s="7" t="s">
        <v>74</v>
      </c>
      <c r="D53" s="8">
        <f>D54+D58+D56</f>
        <v>12723.099999999999</v>
      </c>
      <c r="E53" s="8">
        <f>E54+E58+E56</f>
        <v>9332.4</v>
      </c>
      <c r="F53" s="28">
        <f t="shared" si="1"/>
        <v>-3390.699999999999</v>
      </c>
      <c r="G53" s="28">
        <f t="shared" si="3"/>
        <v>73.35004833727629</v>
      </c>
    </row>
    <row r="54" spans="1:7" ht="110.25">
      <c r="A54" s="3">
        <v>41</v>
      </c>
      <c r="B54" s="9" t="s">
        <v>75</v>
      </c>
      <c r="C54" s="10" t="s">
        <v>76</v>
      </c>
      <c r="D54" s="11">
        <f>SUM(D55)</f>
        <v>3909.8</v>
      </c>
      <c r="E54" s="11">
        <f>SUM(E55)</f>
        <v>4269.5</v>
      </c>
      <c r="F54" s="27">
        <f t="shared" si="1"/>
        <v>359.6999999999998</v>
      </c>
      <c r="G54" s="27">
        <f t="shared" si="3"/>
        <v>109.19995907719064</v>
      </c>
    </row>
    <row r="55" spans="1:7" ht="141.75">
      <c r="A55" s="3">
        <v>42</v>
      </c>
      <c r="B55" s="16" t="s">
        <v>61</v>
      </c>
      <c r="C55" s="17" t="s">
        <v>200</v>
      </c>
      <c r="D55" s="18">
        <v>3909.8</v>
      </c>
      <c r="E55" s="30">
        <v>4269.5</v>
      </c>
      <c r="F55" s="30">
        <f t="shared" si="1"/>
        <v>359.6999999999998</v>
      </c>
      <c r="G55" s="30">
        <f t="shared" si="3"/>
        <v>109.19995907719064</v>
      </c>
    </row>
    <row r="56" spans="1:7" ht="113.25" customHeight="1">
      <c r="A56" s="21">
        <v>43</v>
      </c>
      <c r="B56" s="14" t="s">
        <v>77</v>
      </c>
      <c r="C56" s="22" t="s">
        <v>201</v>
      </c>
      <c r="D56" s="11">
        <f>SUM(D57)</f>
        <v>7.8</v>
      </c>
      <c r="E56" s="11">
        <f>SUM(E57)</f>
        <v>7.8</v>
      </c>
      <c r="F56" s="27">
        <f t="shared" si="1"/>
        <v>0</v>
      </c>
      <c r="G56" s="27">
        <f t="shared" si="3"/>
        <v>100</v>
      </c>
    </row>
    <row r="57" spans="1:7" ht="111" customHeight="1">
      <c r="A57" s="3">
        <v>44</v>
      </c>
      <c r="B57" s="16" t="s">
        <v>44</v>
      </c>
      <c r="C57" s="17" t="s">
        <v>202</v>
      </c>
      <c r="D57" s="18">
        <v>7.8</v>
      </c>
      <c r="E57" s="30">
        <v>7.8</v>
      </c>
      <c r="F57" s="30">
        <f t="shared" si="1"/>
        <v>0</v>
      </c>
      <c r="G57" s="30">
        <f t="shared" si="3"/>
        <v>100</v>
      </c>
    </row>
    <row r="58" spans="1:7" ht="63" customHeight="1">
      <c r="A58" s="3">
        <v>45</v>
      </c>
      <c r="B58" s="9" t="s">
        <v>138</v>
      </c>
      <c r="C58" s="10" t="s">
        <v>139</v>
      </c>
      <c r="D58" s="11">
        <f>SUM(D59)</f>
        <v>8805.5</v>
      </c>
      <c r="E58" s="11">
        <f>SUM(E59)</f>
        <v>5055.1</v>
      </c>
      <c r="F58" s="27">
        <f t="shared" si="1"/>
        <v>-3750.3999999999996</v>
      </c>
      <c r="G58" s="27">
        <f t="shared" si="3"/>
        <v>57.408437908125606</v>
      </c>
    </row>
    <row r="59" spans="1:7" ht="51" customHeight="1">
      <c r="A59" s="3">
        <v>46</v>
      </c>
      <c r="B59" s="16" t="s">
        <v>140</v>
      </c>
      <c r="C59" s="10" t="s">
        <v>141</v>
      </c>
      <c r="D59" s="18">
        <v>8805.5</v>
      </c>
      <c r="E59" s="30">
        <v>5055.1</v>
      </c>
      <c r="F59" s="30">
        <f t="shared" si="1"/>
        <v>-3750.3999999999996</v>
      </c>
      <c r="G59" s="30">
        <f t="shared" si="3"/>
        <v>57.408437908125606</v>
      </c>
    </row>
    <row r="60" spans="1:7" ht="35.25" customHeight="1">
      <c r="A60" s="3">
        <v>47</v>
      </c>
      <c r="B60" s="4" t="s">
        <v>11</v>
      </c>
      <c r="C60" s="7" t="s">
        <v>19</v>
      </c>
      <c r="D60" s="6">
        <f>SUM(D61)</f>
        <v>102.19999999999999</v>
      </c>
      <c r="E60" s="6">
        <f>SUM(E61)</f>
        <v>125.2</v>
      </c>
      <c r="F60" s="29">
        <f t="shared" si="1"/>
        <v>23.000000000000014</v>
      </c>
      <c r="G60" s="29">
        <f t="shared" si="3"/>
        <v>122.5048923679061</v>
      </c>
    </row>
    <row r="61" spans="1:7" ht="31.5">
      <c r="A61" s="3">
        <v>48</v>
      </c>
      <c r="B61" s="4" t="s">
        <v>45</v>
      </c>
      <c r="C61" s="7" t="s">
        <v>203</v>
      </c>
      <c r="D61" s="8">
        <f>SUM(D62:D65)</f>
        <v>102.19999999999999</v>
      </c>
      <c r="E61" s="8">
        <f>SUM(E62:E65)</f>
        <v>125.2</v>
      </c>
      <c r="F61" s="28">
        <f t="shared" si="1"/>
        <v>23.000000000000014</v>
      </c>
      <c r="G61" s="28">
        <f t="shared" si="3"/>
        <v>122.5048923679061</v>
      </c>
    </row>
    <row r="62" spans="1:7" ht="31.5" customHeight="1">
      <c r="A62" s="3">
        <v>49</v>
      </c>
      <c r="B62" s="9" t="s">
        <v>110</v>
      </c>
      <c r="C62" s="10" t="s">
        <v>114</v>
      </c>
      <c r="D62" s="11">
        <v>53.6</v>
      </c>
      <c r="E62" s="27">
        <v>67.5</v>
      </c>
      <c r="F62" s="27">
        <f t="shared" si="1"/>
        <v>13.899999999999999</v>
      </c>
      <c r="G62" s="27">
        <f t="shared" si="3"/>
        <v>125.93283582089552</v>
      </c>
    </row>
    <row r="63" spans="1:7" ht="33.75" customHeight="1">
      <c r="A63" s="3">
        <v>50</v>
      </c>
      <c r="B63" s="9" t="s">
        <v>111</v>
      </c>
      <c r="C63" s="10" t="s">
        <v>115</v>
      </c>
      <c r="D63" s="11">
        <v>7.8</v>
      </c>
      <c r="E63" s="27">
        <v>7.7</v>
      </c>
      <c r="F63" s="27">
        <f t="shared" si="1"/>
        <v>-0.09999999999999964</v>
      </c>
      <c r="G63" s="27">
        <f t="shared" si="3"/>
        <v>98.71794871794873</v>
      </c>
    </row>
    <row r="64" spans="1:7" ht="31.5">
      <c r="A64" s="3">
        <v>51</v>
      </c>
      <c r="B64" s="9" t="s">
        <v>112</v>
      </c>
      <c r="C64" s="10" t="s">
        <v>116</v>
      </c>
      <c r="D64" s="11">
        <v>2</v>
      </c>
      <c r="E64" s="27">
        <v>2.3</v>
      </c>
      <c r="F64" s="27">
        <f t="shared" si="1"/>
        <v>0.2999999999999998</v>
      </c>
      <c r="G64" s="27">
        <f t="shared" si="3"/>
        <v>114.99999999999999</v>
      </c>
    </row>
    <row r="65" spans="1:7" ht="31.5">
      <c r="A65" s="3">
        <v>52</v>
      </c>
      <c r="B65" s="9" t="s">
        <v>113</v>
      </c>
      <c r="C65" s="10" t="s">
        <v>117</v>
      </c>
      <c r="D65" s="11">
        <v>38.8</v>
      </c>
      <c r="E65" s="27">
        <v>47.7</v>
      </c>
      <c r="F65" s="27">
        <f t="shared" si="1"/>
        <v>8.900000000000006</v>
      </c>
      <c r="G65" s="27">
        <f t="shared" si="3"/>
        <v>122.93814432989691</v>
      </c>
    </row>
    <row r="66" spans="1:7" ht="63">
      <c r="A66" s="3">
        <v>53</v>
      </c>
      <c r="B66" s="4" t="s">
        <v>12</v>
      </c>
      <c r="C66" s="7" t="s">
        <v>118</v>
      </c>
      <c r="D66" s="6">
        <f>D67+D70</f>
        <v>2728.2</v>
      </c>
      <c r="E66" s="6">
        <f>E67+E70</f>
        <v>2302</v>
      </c>
      <c r="F66" s="29">
        <f t="shared" si="1"/>
        <v>-426.1999999999998</v>
      </c>
      <c r="G66" s="29">
        <f t="shared" si="3"/>
        <v>84.37797815409428</v>
      </c>
    </row>
    <row r="67" spans="1:7" ht="18.75" customHeight="1">
      <c r="A67" s="3">
        <v>54</v>
      </c>
      <c r="B67" s="4" t="s">
        <v>119</v>
      </c>
      <c r="C67" s="7" t="s">
        <v>120</v>
      </c>
      <c r="D67" s="8">
        <f>SUM(D68)</f>
        <v>2728.2</v>
      </c>
      <c r="E67" s="8">
        <f>SUM(E68)</f>
        <v>2268</v>
      </c>
      <c r="F67" s="28">
        <f t="shared" si="1"/>
        <v>-460.1999999999998</v>
      </c>
      <c r="G67" s="28">
        <f t="shared" si="3"/>
        <v>83.1317352100286</v>
      </c>
    </row>
    <row r="68" spans="1:7" ht="31.5">
      <c r="A68" s="3">
        <v>55</v>
      </c>
      <c r="B68" s="9" t="s">
        <v>78</v>
      </c>
      <c r="C68" s="10" t="s">
        <v>79</v>
      </c>
      <c r="D68" s="11">
        <f>SUM(D69)</f>
        <v>2728.2</v>
      </c>
      <c r="E68" s="11">
        <f>SUM(E69)</f>
        <v>2268</v>
      </c>
      <c r="F68" s="27">
        <f t="shared" si="1"/>
        <v>-460.1999999999998</v>
      </c>
      <c r="G68" s="27">
        <f t="shared" si="3"/>
        <v>83.1317352100286</v>
      </c>
    </row>
    <row r="69" spans="1:7" ht="48" customHeight="1">
      <c r="A69" s="3">
        <v>56</v>
      </c>
      <c r="B69" s="16" t="s">
        <v>62</v>
      </c>
      <c r="C69" s="17" t="s">
        <v>204</v>
      </c>
      <c r="D69" s="18">
        <v>2728.2</v>
      </c>
      <c r="E69" s="30">
        <v>2268</v>
      </c>
      <c r="F69" s="30">
        <f t="shared" si="1"/>
        <v>-460.1999999999998</v>
      </c>
      <c r="G69" s="30">
        <f t="shared" si="3"/>
        <v>83.1317352100286</v>
      </c>
    </row>
    <row r="70" spans="1:7" ht="31.5">
      <c r="A70" s="3">
        <v>57</v>
      </c>
      <c r="B70" s="12" t="s">
        <v>121</v>
      </c>
      <c r="C70" s="13" t="s">
        <v>122</v>
      </c>
      <c r="D70" s="8">
        <f>SUM(D71)</f>
        <v>0</v>
      </c>
      <c r="E70" s="8">
        <f>SUM(E71)</f>
        <v>34</v>
      </c>
      <c r="F70" s="28">
        <f t="shared" si="1"/>
        <v>34</v>
      </c>
      <c r="G70" s="28">
        <v>0</v>
      </c>
    </row>
    <row r="71" spans="1:7" ht="31.5">
      <c r="A71" s="3">
        <v>58</v>
      </c>
      <c r="B71" s="14" t="s">
        <v>80</v>
      </c>
      <c r="C71" s="22" t="s">
        <v>81</v>
      </c>
      <c r="D71" s="11">
        <f>SUM(D72)</f>
        <v>0</v>
      </c>
      <c r="E71" s="11">
        <f>SUM(E72)</f>
        <v>34</v>
      </c>
      <c r="F71" s="27">
        <f t="shared" si="1"/>
        <v>34</v>
      </c>
      <c r="G71" s="27">
        <v>0</v>
      </c>
    </row>
    <row r="72" spans="1:7" ht="31.5">
      <c r="A72" s="3">
        <v>59</v>
      </c>
      <c r="B72" s="16" t="s">
        <v>63</v>
      </c>
      <c r="C72" s="17" t="s">
        <v>261</v>
      </c>
      <c r="D72" s="18">
        <v>0</v>
      </c>
      <c r="E72" s="30">
        <v>34</v>
      </c>
      <c r="F72" s="30">
        <f t="shared" si="1"/>
        <v>34</v>
      </c>
      <c r="G72" s="30">
        <v>0</v>
      </c>
    </row>
    <row r="73" spans="1:7" ht="33.75" customHeight="1">
      <c r="A73" s="3">
        <v>60</v>
      </c>
      <c r="B73" s="4" t="s">
        <v>13</v>
      </c>
      <c r="C73" s="7" t="s">
        <v>20</v>
      </c>
      <c r="D73" s="6">
        <f>D76+D79+D74</f>
        <v>5397.5</v>
      </c>
      <c r="E73" s="6">
        <f>E76+E79+E74</f>
        <v>4094.6000000000004</v>
      </c>
      <c r="F73" s="29">
        <f t="shared" si="1"/>
        <v>-1302.8999999999996</v>
      </c>
      <c r="G73" s="29">
        <f aca="true" t="shared" si="4" ref="G73:G84">E73/D73*100</f>
        <v>75.86104678091709</v>
      </c>
    </row>
    <row r="74" spans="1:7" ht="17.25" customHeight="1">
      <c r="A74" s="3">
        <v>61</v>
      </c>
      <c r="B74" s="4" t="s">
        <v>142</v>
      </c>
      <c r="C74" s="7" t="s">
        <v>205</v>
      </c>
      <c r="D74" s="8">
        <f>SUM(D75)</f>
        <v>113.1</v>
      </c>
      <c r="E74" s="8">
        <f>SUM(E75)</f>
        <v>106</v>
      </c>
      <c r="F74" s="28">
        <f t="shared" si="1"/>
        <v>-7.099999999999994</v>
      </c>
      <c r="G74" s="28">
        <f t="shared" si="4"/>
        <v>93.72236958443855</v>
      </c>
    </row>
    <row r="75" spans="1:7" ht="47.25">
      <c r="A75" s="3">
        <v>62</v>
      </c>
      <c r="B75" s="14" t="s">
        <v>123</v>
      </c>
      <c r="C75" s="22" t="s">
        <v>206</v>
      </c>
      <c r="D75" s="11">
        <v>113.1</v>
      </c>
      <c r="E75" s="27">
        <v>106</v>
      </c>
      <c r="F75" s="27">
        <f t="shared" si="1"/>
        <v>-7.099999999999994</v>
      </c>
      <c r="G75" s="27">
        <f t="shared" si="4"/>
        <v>93.72236958443855</v>
      </c>
    </row>
    <row r="76" spans="1:7" ht="129" customHeight="1">
      <c r="A76" s="3">
        <v>63</v>
      </c>
      <c r="B76" s="4" t="s">
        <v>143</v>
      </c>
      <c r="C76" s="7" t="s">
        <v>207</v>
      </c>
      <c r="D76" s="8">
        <f>SUM(D77)</f>
        <v>3648.7</v>
      </c>
      <c r="E76" s="8">
        <f>SUM(E77)</f>
        <v>2513.3</v>
      </c>
      <c r="F76" s="28">
        <f t="shared" si="1"/>
        <v>-1135.3999999999996</v>
      </c>
      <c r="G76" s="28">
        <f t="shared" si="4"/>
        <v>68.88206758571546</v>
      </c>
    </row>
    <row r="77" spans="1:7" ht="142.5" customHeight="1">
      <c r="A77" s="3">
        <v>64</v>
      </c>
      <c r="B77" s="14" t="s">
        <v>208</v>
      </c>
      <c r="C77" s="22" t="s">
        <v>209</v>
      </c>
      <c r="D77" s="11">
        <f>SUM(D78)</f>
        <v>3648.7</v>
      </c>
      <c r="E77" s="11">
        <f>SUM(E78)</f>
        <v>2513.3</v>
      </c>
      <c r="F77" s="27">
        <f t="shared" si="1"/>
        <v>-1135.3999999999996</v>
      </c>
      <c r="G77" s="27">
        <f t="shared" si="4"/>
        <v>68.88206758571546</v>
      </c>
    </row>
    <row r="78" spans="1:7" ht="159.75" customHeight="1">
      <c r="A78" s="3">
        <v>65</v>
      </c>
      <c r="B78" s="19" t="s">
        <v>67</v>
      </c>
      <c r="C78" s="20" t="s">
        <v>210</v>
      </c>
      <c r="D78" s="18">
        <v>3648.7</v>
      </c>
      <c r="E78" s="30">
        <v>2513.3</v>
      </c>
      <c r="F78" s="30">
        <f t="shared" si="1"/>
        <v>-1135.3999999999996</v>
      </c>
      <c r="G78" s="30">
        <f t="shared" si="4"/>
        <v>68.88206758571546</v>
      </c>
    </row>
    <row r="79" spans="1:7" ht="63">
      <c r="A79" s="3">
        <v>66</v>
      </c>
      <c r="B79" s="4" t="s">
        <v>82</v>
      </c>
      <c r="C79" s="7" t="s">
        <v>144</v>
      </c>
      <c r="D79" s="8">
        <f>D80+D82</f>
        <v>1635.6999999999998</v>
      </c>
      <c r="E79" s="8">
        <f>E80+E82</f>
        <v>1475.3</v>
      </c>
      <c r="F79" s="28">
        <f t="shared" si="1"/>
        <v>-160.39999999999986</v>
      </c>
      <c r="G79" s="28">
        <f t="shared" si="4"/>
        <v>90.19380081922114</v>
      </c>
    </row>
    <row r="80" spans="1:7" ht="63">
      <c r="A80" s="3">
        <v>67</v>
      </c>
      <c r="B80" s="9" t="s">
        <v>83</v>
      </c>
      <c r="C80" s="10" t="s">
        <v>84</v>
      </c>
      <c r="D80" s="11">
        <f>SUM(D81)</f>
        <v>930.3</v>
      </c>
      <c r="E80" s="11">
        <f>SUM(E81)</f>
        <v>769.9</v>
      </c>
      <c r="F80" s="27">
        <f t="shared" si="1"/>
        <v>-160.39999999999998</v>
      </c>
      <c r="G80" s="27">
        <f t="shared" si="4"/>
        <v>82.75825002687304</v>
      </c>
    </row>
    <row r="81" spans="1:7" ht="81" customHeight="1">
      <c r="A81" s="3">
        <v>68</v>
      </c>
      <c r="B81" s="16" t="s">
        <v>46</v>
      </c>
      <c r="C81" s="17" t="s">
        <v>211</v>
      </c>
      <c r="D81" s="18">
        <v>930.3</v>
      </c>
      <c r="E81" s="30">
        <v>769.9</v>
      </c>
      <c r="F81" s="30">
        <f t="shared" si="1"/>
        <v>-160.39999999999998</v>
      </c>
      <c r="G81" s="30">
        <f t="shared" si="4"/>
        <v>82.75825002687304</v>
      </c>
    </row>
    <row r="82" spans="1:7" ht="81" customHeight="1">
      <c r="A82" s="21">
        <v>69</v>
      </c>
      <c r="B82" s="14" t="s">
        <v>145</v>
      </c>
      <c r="C82" s="22" t="s">
        <v>212</v>
      </c>
      <c r="D82" s="11">
        <f>SUM(D83)</f>
        <v>705.4</v>
      </c>
      <c r="E82" s="11">
        <f>SUM(E83)</f>
        <v>705.4</v>
      </c>
      <c r="F82" s="27">
        <f t="shared" si="1"/>
        <v>0</v>
      </c>
      <c r="G82" s="27">
        <f t="shared" si="4"/>
        <v>100</v>
      </c>
    </row>
    <row r="83" spans="1:7" ht="94.5">
      <c r="A83" s="3">
        <v>70</v>
      </c>
      <c r="B83" s="16" t="s">
        <v>146</v>
      </c>
      <c r="C83" s="17" t="s">
        <v>147</v>
      </c>
      <c r="D83" s="18">
        <v>705.4</v>
      </c>
      <c r="E83" s="30">
        <v>705.4</v>
      </c>
      <c r="F83" s="30">
        <f t="shared" si="1"/>
        <v>0</v>
      </c>
      <c r="G83" s="30">
        <f t="shared" si="4"/>
        <v>100</v>
      </c>
    </row>
    <row r="84" spans="1:7" ht="31.5">
      <c r="A84" s="3">
        <v>71</v>
      </c>
      <c r="B84" s="4" t="s">
        <v>14</v>
      </c>
      <c r="C84" s="7" t="s">
        <v>15</v>
      </c>
      <c r="D84" s="6">
        <f>D88+D91+D92+D97+D94+D96+D85</f>
        <v>2353.4</v>
      </c>
      <c r="E84" s="6">
        <f>E88+E91+E92+E97+E94+E96+E85</f>
        <v>2247.6000000000004</v>
      </c>
      <c r="F84" s="29">
        <f t="shared" si="1"/>
        <v>-105.79999999999973</v>
      </c>
      <c r="G84" s="29">
        <f t="shared" si="4"/>
        <v>95.50437664655394</v>
      </c>
    </row>
    <row r="85" spans="1:7" ht="47.25">
      <c r="A85" s="3">
        <v>72</v>
      </c>
      <c r="B85" s="4" t="s">
        <v>85</v>
      </c>
      <c r="C85" s="7" t="s">
        <v>86</v>
      </c>
      <c r="D85" s="8">
        <f>SUM(D86:D87)</f>
        <v>0</v>
      </c>
      <c r="E85" s="8">
        <f>SUM(E86:E87)</f>
        <v>13</v>
      </c>
      <c r="F85" s="28">
        <f t="shared" si="1"/>
        <v>13</v>
      </c>
      <c r="G85" s="28">
        <v>0</v>
      </c>
    </row>
    <row r="86" spans="1:7" ht="126">
      <c r="A86" s="3">
        <v>73</v>
      </c>
      <c r="B86" s="14" t="s">
        <v>57</v>
      </c>
      <c r="C86" s="22" t="s">
        <v>262</v>
      </c>
      <c r="D86" s="11">
        <v>0</v>
      </c>
      <c r="E86" s="11">
        <v>13.2</v>
      </c>
      <c r="F86" s="27">
        <f>E86-D86</f>
        <v>13.2</v>
      </c>
      <c r="G86" s="27">
        <v>0</v>
      </c>
    </row>
    <row r="87" spans="1:7" ht="94.5">
      <c r="A87" s="3">
        <v>74</v>
      </c>
      <c r="B87" s="14" t="s">
        <v>148</v>
      </c>
      <c r="C87" s="22" t="s">
        <v>149</v>
      </c>
      <c r="D87" s="11">
        <v>0</v>
      </c>
      <c r="E87" s="11">
        <v>-0.2</v>
      </c>
      <c r="F87" s="27">
        <f>E87-D87</f>
        <v>-0.2</v>
      </c>
      <c r="G87" s="27">
        <v>0</v>
      </c>
    </row>
    <row r="88" spans="1:7" ht="204.75">
      <c r="A88" s="3">
        <v>75</v>
      </c>
      <c r="B88" s="4" t="s">
        <v>87</v>
      </c>
      <c r="C88" s="7" t="s">
        <v>150</v>
      </c>
      <c r="D88" s="8">
        <f>SUM(D89:D90)</f>
        <v>270</v>
      </c>
      <c r="E88" s="8">
        <f>SUM(E89:E90)</f>
        <v>162.5</v>
      </c>
      <c r="F88" s="28">
        <f aca="true" t="shared" si="5" ref="F88:F150">E88-D88</f>
        <v>-107.5</v>
      </c>
      <c r="G88" s="28">
        <f aca="true" t="shared" si="6" ref="G88:G98">E88/D88*100</f>
        <v>60.18518518518518</v>
      </c>
    </row>
    <row r="89" spans="1:7" ht="47.25">
      <c r="A89" s="3">
        <v>76</v>
      </c>
      <c r="B89" s="14" t="s">
        <v>124</v>
      </c>
      <c r="C89" s="22" t="s">
        <v>125</v>
      </c>
      <c r="D89" s="11">
        <v>230</v>
      </c>
      <c r="E89" s="27">
        <v>60</v>
      </c>
      <c r="F89" s="27">
        <f t="shared" si="5"/>
        <v>-170</v>
      </c>
      <c r="G89" s="27">
        <f t="shared" si="6"/>
        <v>26.08695652173913</v>
      </c>
    </row>
    <row r="90" spans="1:7" ht="33" customHeight="1">
      <c r="A90" s="3">
        <v>77</v>
      </c>
      <c r="B90" s="9" t="s">
        <v>24</v>
      </c>
      <c r="C90" s="10" t="s">
        <v>47</v>
      </c>
      <c r="D90" s="11">
        <v>40</v>
      </c>
      <c r="E90" s="27">
        <v>102.5</v>
      </c>
      <c r="F90" s="27">
        <f t="shared" si="5"/>
        <v>62.5</v>
      </c>
      <c r="G90" s="27">
        <f t="shared" si="6"/>
        <v>256.25</v>
      </c>
    </row>
    <row r="91" spans="1:7" ht="94.5">
      <c r="A91" s="3">
        <v>78</v>
      </c>
      <c r="B91" s="4" t="s">
        <v>48</v>
      </c>
      <c r="C91" s="7" t="s">
        <v>49</v>
      </c>
      <c r="D91" s="8">
        <v>500</v>
      </c>
      <c r="E91" s="28">
        <v>210.5</v>
      </c>
      <c r="F91" s="28">
        <f t="shared" si="5"/>
        <v>-289.5</v>
      </c>
      <c r="G91" s="28">
        <f t="shared" si="6"/>
        <v>42.1</v>
      </c>
    </row>
    <row r="92" spans="1:7" ht="78.75">
      <c r="A92" s="3">
        <v>79</v>
      </c>
      <c r="B92" s="12" t="s">
        <v>151</v>
      </c>
      <c r="C92" s="13" t="s">
        <v>152</v>
      </c>
      <c r="D92" s="8">
        <f>SUM(D93)</f>
        <v>241</v>
      </c>
      <c r="E92" s="8">
        <f>SUM(E93)</f>
        <v>391.2</v>
      </c>
      <c r="F92" s="28">
        <f t="shared" si="5"/>
        <v>150.2</v>
      </c>
      <c r="G92" s="28">
        <f t="shared" si="6"/>
        <v>162.32365145228215</v>
      </c>
    </row>
    <row r="93" spans="1:7" ht="80.25" customHeight="1">
      <c r="A93" s="3">
        <v>80</v>
      </c>
      <c r="B93" s="9" t="s">
        <v>58</v>
      </c>
      <c r="C93" s="22" t="s">
        <v>153</v>
      </c>
      <c r="D93" s="11">
        <v>241</v>
      </c>
      <c r="E93" s="27">
        <v>391.2</v>
      </c>
      <c r="F93" s="27">
        <f t="shared" si="5"/>
        <v>150.2</v>
      </c>
      <c r="G93" s="27">
        <f t="shared" si="6"/>
        <v>162.32365145228215</v>
      </c>
    </row>
    <row r="94" spans="1:7" ht="110.25">
      <c r="A94" s="3">
        <v>81</v>
      </c>
      <c r="B94" s="12" t="s">
        <v>126</v>
      </c>
      <c r="C94" s="13" t="s">
        <v>213</v>
      </c>
      <c r="D94" s="8">
        <f>SUM(D95)</f>
        <v>35</v>
      </c>
      <c r="E94" s="8">
        <f>SUM(E95)</f>
        <v>302</v>
      </c>
      <c r="F94" s="28">
        <f t="shared" si="5"/>
        <v>267</v>
      </c>
      <c r="G94" s="28">
        <f t="shared" si="6"/>
        <v>862.8571428571428</v>
      </c>
    </row>
    <row r="95" spans="1:7" ht="110.25">
      <c r="A95" s="3">
        <v>82</v>
      </c>
      <c r="B95" s="9" t="s">
        <v>66</v>
      </c>
      <c r="C95" s="22" t="s">
        <v>214</v>
      </c>
      <c r="D95" s="11">
        <v>35</v>
      </c>
      <c r="E95" s="27">
        <v>302</v>
      </c>
      <c r="F95" s="27">
        <f t="shared" si="5"/>
        <v>267</v>
      </c>
      <c r="G95" s="27">
        <f t="shared" si="6"/>
        <v>862.8571428571428</v>
      </c>
    </row>
    <row r="96" spans="1:7" ht="126">
      <c r="A96" s="3">
        <v>83</v>
      </c>
      <c r="B96" s="12" t="s">
        <v>215</v>
      </c>
      <c r="C96" s="13" t="s">
        <v>216</v>
      </c>
      <c r="D96" s="8">
        <v>0.3</v>
      </c>
      <c r="E96" s="28">
        <v>0.3</v>
      </c>
      <c r="F96" s="28">
        <f t="shared" si="5"/>
        <v>0</v>
      </c>
      <c r="G96" s="28">
        <f t="shared" si="6"/>
        <v>100</v>
      </c>
    </row>
    <row r="97" spans="1:7" ht="47.25">
      <c r="A97" s="3">
        <v>84</v>
      </c>
      <c r="B97" s="4" t="s">
        <v>154</v>
      </c>
      <c r="C97" s="7" t="s">
        <v>217</v>
      </c>
      <c r="D97" s="8">
        <f>SUM(D98)</f>
        <v>1307.1</v>
      </c>
      <c r="E97" s="8">
        <f>SUM(E98)</f>
        <v>1168.1</v>
      </c>
      <c r="F97" s="28">
        <f t="shared" si="5"/>
        <v>-139</v>
      </c>
      <c r="G97" s="28">
        <f t="shared" si="6"/>
        <v>89.36577155535154</v>
      </c>
    </row>
    <row r="98" spans="1:7" ht="63">
      <c r="A98" s="3">
        <v>85</v>
      </c>
      <c r="B98" s="9" t="s">
        <v>25</v>
      </c>
      <c r="C98" s="10" t="s">
        <v>26</v>
      </c>
      <c r="D98" s="11">
        <v>1307.1</v>
      </c>
      <c r="E98" s="27">
        <v>1168.1</v>
      </c>
      <c r="F98" s="27">
        <f t="shared" si="5"/>
        <v>-139</v>
      </c>
      <c r="G98" s="27">
        <f t="shared" si="6"/>
        <v>89.36577155535154</v>
      </c>
    </row>
    <row r="99" spans="1:7" ht="16.5" customHeight="1">
      <c r="A99" s="3">
        <v>86</v>
      </c>
      <c r="B99" s="12" t="s">
        <v>59</v>
      </c>
      <c r="C99" s="13" t="s">
        <v>60</v>
      </c>
      <c r="D99" s="6">
        <f>SUM(D100)</f>
        <v>0</v>
      </c>
      <c r="E99" s="6">
        <f>SUM(E100)</f>
        <v>10.6</v>
      </c>
      <c r="F99" s="29">
        <f t="shared" si="5"/>
        <v>10.6</v>
      </c>
      <c r="G99" s="29">
        <v>0</v>
      </c>
    </row>
    <row r="100" spans="1:7" ht="16.5" customHeight="1">
      <c r="A100" s="3">
        <v>87</v>
      </c>
      <c r="B100" s="9" t="s">
        <v>263</v>
      </c>
      <c r="C100" s="10" t="s">
        <v>264</v>
      </c>
      <c r="D100" s="11">
        <f>SUM(D101)</f>
        <v>0</v>
      </c>
      <c r="E100" s="11">
        <f>SUM(E101)</f>
        <v>10.6</v>
      </c>
      <c r="F100" s="27">
        <f t="shared" si="5"/>
        <v>10.6</v>
      </c>
      <c r="G100" s="27">
        <v>0</v>
      </c>
    </row>
    <row r="101" spans="1:7" ht="31.5">
      <c r="A101" s="3">
        <v>88</v>
      </c>
      <c r="B101" s="19" t="s">
        <v>265</v>
      </c>
      <c r="C101" s="20" t="s">
        <v>266</v>
      </c>
      <c r="D101" s="18">
        <v>0</v>
      </c>
      <c r="E101" s="30">
        <v>10.6</v>
      </c>
      <c r="F101" s="30">
        <f t="shared" si="5"/>
        <v>10.6</v>
      </c>
      <c r="G101" s="30">
        <v>0</v>
      </c>
    </row>
    <row r="102" spans="1:7" ht="18" customHeight="1">
      <c r="A102" s="3">
        <v>89</v>
      </c>
      <c r="B102" s="4" t="s">
        <v>16</v>
      </c>
      <c r="C102" s="7" t="s">
        <v>17</v>
      </c>
      <c r="D102" s="6">
        <f>D103+D140+D144+D147</f>
        <v>342293.5</v>
      </c>
      <c r="E102" s="6">
        <f>E103+E140+E144+E147</f>
        <v>328724.4</v>
      </c>
      <c r="F102" s="29">
        <f t="shared" si="5"/>
        <v>-13569.099999999977</v>
      </c>
      <c r="G102" s="29">
        <f aca="true" t="shared" si="7" ref="G102:G143">E102/D102*100</f>
        <v>96.03582890122074</v>
      </c>
    </row>
    <row r="103" spans="1:7" ht="48.75" customHeight="1">
      <c r="A103" s="3">
        <v>90</v>
      </c>
      <c r="B103" s="4" t="s">
        <v>218</v>
      </c>
      <c r="C103" s="7" t="s">
        <v>219</v>
      </c>
      <c r="D103" s="6">
        <f>D104+D107+D122+D133</f>
        <v>342094.1</v>
      </c>
      <c r="E103" s="6">
        <f>E104+E107+E122+E133</f>
        <v>330237.6</v>
      </c>
      <c r="F103" s="29">
        <f t="shared" si="5"/>
        <v>-11856.5</v>
      </c>
      <c r="G103" s="29">
        <f t="shared" si="7"/>
        <v>96.53414075250055</v>
      </c>
    </row>
    <row r="104" spans="1:7" ht="31.5" customHeight="1">
      <c r="A104" s="3">
        <v>91</v>
      </c>
      <c r="B104" s="4" t="s">
        <v>50</v>
      </c>
      <c r="C104" s="7" t="s">
        <v>89</v>
      </c>
      <c r="D104" s="6">
        <f>D105</f>
        <v>38546</v>
      </c>
      <c r="E104" s="6">
        <f>E105</f>
        <v>38546</v>
      </c>
      <c r="F104" s="29">
        <f t="shared" si="5"/>
        <v>0</v>
      </c>
      <c r="G104" s="29">
        <f t="shared" si="7"/>
        <v>100</v>
      </c>
    </row>
    <row r="105" spans="1:7" ht="31.5">
      <c r="A105" s="3">
        <v>92</v>
      </c>
      <c r="B105" s="9" t="s">
        <v>88</v>
      </c>
      <c r="C105" s="10" t="s">
        <v>90</v>
      </c>
      <c r="D105" s="11">
        <f>SUM(D106)</f>
        <v>38546</v>
      </c>
      <c r="E105" s="11">
        <f>SUM(E106)</f>
        <v>38546</v>
      </c>
      <c r="F105" s="27">
        <f t="shared" si="5"/>
        <v>0</v>
      </c>
      <c r="G105" s="27">
        <f t="shared" si="7"/>
        <v>100</v>
      </c>
    </row>
    <row r="106" spans="1:7" ht="47.25">
      <c r="A106" s="3">
        <v>93</v>
      </c>
      <c r="B106" s="16" t="s">
        <v>21</v>
      </c>
      <c r="C106" s="17" t="s">
        <v>51</v>
      </c>
      <c r="D106" s="18">
        <v>38546</v>
      </c>
      <c r="E106" s="30">
        <v>38546</v>
      </c>
      <c r="F106" s="30">
        <f t="shared" si="5"/>
        <v>0</v>
      </c>
      <c r="G106" s="30">
        <f t="shared" si="7"/>
        <v>100</v>
      </c>
    </row>
    <row r="107" spans="1:7" ht="48.75" customHeight="1">
      <c r="A107" s="3">
        <v>94</v>
      </c>
      <c r="B107" s="4" t="s">
        <v>52</v>
      </c>
      <c r="C107" s="7" t="s">
        <v>155</v>
      </c>
      <c r="D107" s="6">
        <f>SUM(D120+D112+D115+D108+D118+D110)</f>
        <v>124041.7</v>
      </c>
      <c r="E107" s="6">
        <f>SUM(E120+E112+E115+E108+E118+E110)</f>
        <v>116247</v>
      </c>
      <c r="F107" s="29">
        <f t="shared" si="5"/>
        <v>-7794.699999999997</v>
      </c>
      <c r="G107" s="29">
        <f t="shared" si="7"/>
        <v>93.71606483948544</v>
      </c>
    </row>
    <row r="108" spans="1:7" ht="78.75">
      <c r="A108" s="3">
        <v>95</v>
      </c>
      <c r="B108" s="14" t="s">
        <v>220</v>
      </c>
      <c r="C108" s="22" t="s">
        <v>91</v>
      </c>
      <c r="D108" s="11">
        <f>SUM(D109)</f>
        <v>110.8</v>
      </c>
      <c r="E108" s="11">
        <f>SUM(E109)</f>
        <v>110.8</v>
      </c>
      <c r="F108" s="27">
        <f t="shared" si="5"/>
        <v>0</v>
      </c>
      <c r="G108" s="27">
        <f t="shared" si="7"/>
        <v>100</v>
      </c>
    </row>
    <row r="109" spans="1:7" ht="78.75">
      <c r="A109" s="3">
        <v>96</v>
      </c>
      <c r="B109" s="19" t="s">
        <v>64</v>
      </c>
      <c r="C109" s="20" t="s">
        <v>156</v>
      </c>
      <c r="D109" s="18">
        <v>110.8</v>
      </c>
      <c r="E109" s="30">
        <v>110.8</v>
      </c>
      <c r="F109" s="30">
        <f t="shared" si="5"/>
        <v>0</v>
      </c>
      <c r="G109" s="30">
        <f t="shared" si="7"/>
        <v>100</v>
      </c>
    </row>
    <row r="110" spans="1:7" ht="31.5">
      <c r="A110" s="3">
        <v>97</v>
      </c>
      <c r="B110" s="14" t="s">
        <v>92</v>
      </c>
      <c r="C110" s="22" t="s">
        <v>93</v>
      </c>
      <c r="D110" s="11">
        <f>SUM(D111)</f>
        <v>1776.1</v>
      </c>
      <c r="E110" s="11">
        <f>SUM(E111)</f>
        <v>1776.1</v>
      </c>
      <c r="F110" s="27">
        <f t="shared" si="5"/>
        <v>0</v>
      </c>
      <c r="G110" s="27">
        <f t="shared" si="7"/>
        <v>100</v>
      </c>
    </row>
    <row r="111" spans="1:7" ht="47.25">
      <c r="A111" s="3">
        <v>98</v>
      </c>
      <c r="B111" s="19" t="s">
        <v>65</v>
      </c>
      <c r="C111" s="20" t="s">
        <v>221</v>
      </c>
      <c r="D111" s="18">
        <v>1776.1</v>
      </c>
      <c r="E111" s="30">
        <v>1776.1</v>
      </c>
      <c r="F111" s="30">
        <f t="shared" si="5"/>
        <v>0</v>
      </c>
      <c r="G111" s="30">
        <f t="shared" si="7"/>
        <v>100</v>
      </c>
    </row>
    <row r="112" spans="1:7" ht="191.25" customHeight="1">
      <c r="A112" s="3">
        <v>99</v>
      </c>
      <c r="B112" s="4" t="s">
        <v>222</v>
      </c>
      <c r="C112" s="7" t="s">
        <v>223</v>
      </c>
      <c r="D112" s="8">
        <f>SUM(D113)</f>
        <v>2691.4</v>
      </c>
      <c r="E112" s="8">
        <f>SUM(E113)</f>
        <v>0</v>
      </c>
      <c r="F112" s="28">
        <f t="shared" si="5"/>
        <v>-2691.4</v>
      </c>
      <c r="G112" s="28">
        <f t="shared" si="7"/>
        <v>0</v>
      </c>
    </row>
    <row r="113" spans="1:7" ht="174" customHeight="1">
      <c r="A113" s="3">
        <v>100</v>
      </c>
      <c r="B113" s="14" t="s">
        <v>127</v>
      </c>
      <c r="C113" s="22" t="s">
        <v>224</v>
      </c>
      <c r="D113" s="11">
        <f>SUM(D114)</f>
        <v>2691.4</v>
      </c>
      <c r="E113" s="11">
        <f>SUM(E114)</f>
        <v>0</v>
      </c>
      <c r="F113" s="27">
        <f t="shared" si="5"/>
        <v>-2691.4</v>
      </c>
      <c r="G113" s="27">
        <f t="shared" si="7"/>
        <v>0</v>
      </c>
    </row>
    <row r="114" spans="1:7" ht="126">
      <c r="A114" s="3">
        <v>101</v>
      </c>
      <c r="B114" s="19" t="s">
        <v>225</v>
      </c>
      <c r="C114" s="20" t="s">
        <v>226</v>
      </c>
      <c r="D114" s="18">
        <v>2691.4</v>
      </c>
      <c r="E114" s="30">
        <v>0</v>
      </c>
      <c r="F114" s="30">
        <f t="shared" si="5"/>
        <v>-2691.4</v>
      </c>
      <c r="G114" s="30">
        <f t="shared" si="7"/>
        <v>0</v>
      </c>
    </row>
    <row r="115" spans="1:7" ht="142.5" customHeight="1">
      <c r="A115" s="3">
        <v>102</v>
      </c>
      <c r="B115" s="4" t="s">
        <v>227</v>
      </c>
      <c r="C115" s="7" t="s">
        <v>228</v>
      </c>
      <c r="D115" s="8">
        <f>SUM(D116)</f>
        <v>3961.3</v>
      </c>
      <c r="E115" s="8">
        <f>SUM(E116)</f>
        <v>0</v>
      </c>
      <c r="F115" s="28">
        <f t="shared" si="5"/>
        <v>-3961.3</v>
      </c>
      <c r="G115" s="28">
        <f t="shared" si="7"/>
        <v>0</v>
      </c>
    </row>
    <row r="116" spans="1:7" ht="126" customHeight="1">
      <c r="A116" s="3">
        <v>103</v>
      </c>
      <c r="B116" s="14" t="s">
        <v>128</v>
      </c>
      <c r="C116" s="22" t="s">
        <v>229</v>
      </c>
      <c r="D116" s="11">
        <f>SUM(D117)</f>
        <v>3961.3</v>
      </c>
      <c r="E116" s="11">
        <f>SUM(E117)</f>
        <v>0</v>
      </c>
      <c r="F116" s="27">
        <f t="shared" si="5"/>
        <v>-3961.3</v>
      </c>
      <c r="G116" s="27">
        <f t="shared" si="7"/>
        <v>0</v>
      </c>
    </row>
    <row r="117" spans="1:7" ht="78.75" customHeight="1">
      <c r="A117" s="3">
        <v>104</v>
      </c>
      <c r="B117" s="19" t="s">
        <v>230</v>
      </c>
      <c r="C117" s="20" t="s">
        <v>231</v>
      </c>
      <c r="D117" s="18">
        <v>3961.3</v>
      </c>
      <c r="E117" s="30">
        <v>0</v>
      </c>
      <c r="F117" s="30">
        <f t="shared" si="5"/>
        <v>-3961.3</v>
      </c>
      <c r="G117" s="30">
        <f t="shared" si="7"/>
        <v>0</v>
      </c>
    </row>
    <row r="118" spans="1:7" ht="82.5" customHeight="1">
      <c r="A118" s="3">
        <v>105</v>
      </c>
      <c r="B118" s="14" t="s">
        <v>232</v>
      </c>
      <c r="C118" s="22" t="s">
        <v>233</v>
      </c>
      <c r="D118" s="11">
        <f>SUM(D119)</f>
        <v>545.4</v>
      </c>
      <c r="E118" s="11">
        <f>SUM(E119)</f>
        <v>545.4</v>
      </c>
      <c r="F118" s="27">
        <f t="shared" si="5"/>
        <v>0</v>
      </c>
      <c r="G118" s="27">
        <f t="shared" si="7"/>
        <v>100</v>
      </c>
    </row>
    <row r="119" spans="1:7" ht="97.5" customHeight="1">
      <c r="A119" s="3">
        <v>106</v>
      </c>
      <c r="B119" s="19" t="s">
        <v>234</v>
      </c>
      <c r="C119" s="20" t="s">
        <v>235</v>
      </c>
      <c r="D119" s="18">
        <v>545.4</v>
      </c>
      <c r="E119" s="30">
        <v>545.4</v>
      </c>
      <c r="F119" s="30">
        <f t="shared" si="5"/>
        <v>0</v>
      </c>
      <c r="G119" s="30">
        <f t="shared" si="7"/>
        <v>100</v>
      </c>
    </row>
    <row r="120" spans="1:7" ht="18" customHeight="1">
      <c r="A120" s="3">
        <v>107</v>
      </c>
      <c r="B120" s="9" t="s">
        <v>157</v>
      </c>
      <c r="C120" s="10" t="s">
        <v>94</v>
      </c>
      <c r="D120" s="11">
        <f>SUM(D121)</f>
        <v>114956.7</v>
      </c>
      <c r="E120" s="11">
        <f>SUM(E121)</f>
        <v>113814.7</v>
      </c>
      <c r="F120" s="27">
        <f t="shared" si="5"/>
        <v>-1142</v>
      </c>
      <c r="G120" s="27">
        <f t="shared" si="7"/>
        <v>99.00658247844623</v>
      </c>
    </row>
    <row r="121" spans="1:7" ht="31.5">
      <c r="A121" s="3">
        <v>108</v>
      </c>
      <c r="B121" s="16" t="s">
        <v>28</v>
      </c>
      <c r="C121" s="17" t="s">
        <v>236</v>
      </c>
      <c r="D121" s="18">
        <v>114956.7</v>
      </c>
      <c r="E121" s="30">
        <v>113814.7</v>
      </c>
      <c r="F121" s="30">
        <f t="shared" si="5"/>
        <v>-1142</v>
      </c>
      <c r="G121" s="30">
        <f t="shared" si="7"/>
        <v>99.00658247844623</v>
      </c>
    </row>
    <row r="122" spans="1:7" ht="47.25">
      <c r="A122" s="3">
        <v>109</v>
      </c>
      <c r="B122" s="4" t="s">
        <v>53</v>
      </c>
      <c r="C122" s="7" t="s">
        <v>158</v>
      </c>
      <c r="D122" s="6">
        <f>D123+D125+D127+D129+D131</f>
        <v>152161.8</v>
      </c>
      <c r="E122" s="6">
        <f>E123+E125+E127+E129+E131</f>
        <v>148152</v>
      </c>
      <c r="F122" s="29">
        <f t="shared" si="5"/>
        <v>-4009.7999999999884</v>
      </c>
      <c r="G122" s="29">
        <f t="shared" si="7"/>
        <v>97.36477880782168</v>
      </c>
    </row>
    <row r="123" spans="1:7" ht="47.25">
      <c r="A123" s="3">
        <v>110</v>
      </c>
      <c r="B123" s="9" t="s">
        <v>95</v>
      </c>
      <c r="C123" s="10" t="s">
        <v>96</v>
      </c>
      <c r="D123" s="11">
        <f>SUM(D124)</f>
        <v>5382</v>
      </c>
      <c r="E123" s="11">
        <f>SUM(E124)</f>
        <v>5382</v>
      </c>
      <c r="F123" s="27">
        <f t="shared" si="5"/>
        <v>0</v>
      </c>
      <c r="G123" s="27">
        <f t="shared" si="7"/>
        <v>100</v>
      </c>
    </row>
    <row r="124" spans="1:7" ht="63">
      <c r="A124" s="3">
        <v>111</v>
      </c>
      <c r="B124" s="16" t="s">
        <v>54</v>
      </c>
      <c r="C124" s="17" t="s">
        <v>237</v>
      </c>
      <c r="D124" s="18">
        <v>5382</v>
      </c>
      <c r="E124" s="30">
        <v>5382</v>
      </c>
      <c r="F124" s="30">
        <f t="shared" si="5"/>
        <v>0</v>
      </c>
      <c r="G124" s="30">
        <f t="shared" si="7"/>
        <v>100</v>
      </c>
    </row>
    <row r="125" spans="1:7" ht="63">
      <c r="A125" s="3">
        <v>112</v>
      </c>
      <c r="B125" s="9" t="s">
        <v>97</v>
      </c>
      <c r="C125" s="10" t="s">
        <v>98</v>
      </c>
      <c r="D125" s="11">
        <f>SUM(D126)</f>
        <v>761</v>
      </c>
      <c r="E125" s="11">
        <f>SUM(E126)</f>
        <v>761</v>
      </c>
      <c r="F125" s="27">
        <f t="shared" si="5"/>
        <v>0</v>
      </c>
      <c r="G125" s="27">
        <f t="shared" si="7"/>
        <v>100</v>
      </c>
    </row>
    <row r="126" spans="1:7" ht="66" customHeight="1">
      <c r="A126" s="3">
        <v>113</v>
      </c>
      <c r="B126" s="16" t="s">
        <v>30</v>
      </c>
      <c r="C126" s="17" t="s">
        <v>29</v>
      </c>
      <c r="D126" s="18">
        <v>761</v>
      </c>
      <c r="E126" s="30">
        <v>761</v>
      </c>
      <c r="F126" s="30">
        <f t="shared" si="5"/>
        <v>0</v>
      </c>
      <c r="G126" s="30">
        <f t="shared" si="7"/>
        <v>100</v>
      </c>
    </row>
    <row r="127" spans="1:7" ht="66.75" customHeight="1">
      <c r="A127" s="3">
        <v>114</v>
      </c>
      <c r="B127" s="9" t="s">
        <v>238</v>
      </c>
      <c r="C127" s="10" t="s">
        <v>99</v>
      </c>
      <c r="D127" s="11">
        <f>SUM(D128)</f>
        <v>1167</v>
      </c>
      <c r="E127" s="11">
        <f>SUM(E128)</f>
        <v>953.2</v>
      </c>
      <c r="F127" s="27">
        <f t="shared" si="5"/>
        <v>-213.79999999999995</v>
      </c>
      <c r="G127" s="27">
        <f t="shared" si="7"/>
        <v>81.6795201371037</v>
      </c>
    </row>
    <row r="128" spans="1:7" ht="66" customHeight="1">
      <c r="A128" s="3">
        <v>115</v>
      </c>
      <c r="B128" s="16" t="s">
        <v>31</v>
      </c>
      <c r="C128" s="17" t="s">
        <v>239</v>
      </c>
      <c r="D128" s="18">
        <v>1167</v>
      </c>
      <c r="E128" s="30">
        <v>953.2</v>
      </c>
      <c r="F128" s="30">
        <f t="shared" si="5"/>
        <v>-213.79999999999995</v>
      </c>
      <c r="G128" s="30">
        <f t="shared" si="7"/>
        <v>81.6795201371037</v>
      </c>
    </row>
    <row r="129" spans="1:7" ht="48" customHeight="1">
      <c r="A129" s="3">
        <v>116</v>
      </c>
      <c r="B129" s="9" t="s">
        <v>100</v>
      </c>
      <c r="C129" s="10" t="s">
        <v>101</v>
      </c>
      <c r="D129" s="11">
        <f>SUM(D130)</f>
        <v>19353.8</v>
      </c>
      <c r="E129" s="11">
        <f>SUM(E130)</f>
        <v>18404.7</v>
      </c>
      <c r="F129" s="27">
        <f t="shared" si="5"/>
        <v>-949.0999999999985</v>
      </c>
      <c r="G129" s="27">
        <f t="shared" si="7"/>
        <v>95.09605348820386</v>
      </c>
    </row>
    <row r="130" spans="1:7" ht="63">
      <c r="A130" s="3">
        <v>117</v>
      </c>
      <c r="B130" s="16" t="s">
        <v>32</v>
      </c>
      <c r="C130" s="17" t="s">
        <v>33</v>
      </c>
      <c r="D130" s="18">
        <v>19353.8</v>
      </c>
      <c r="E130" s="30">
        <v>18404.7</v>
      </c>
      <c r="F130" s="30">
        <f t="shared" si="5"/>
        <v>-949.0999999999985</v>
      </c>
      <c r="G130" s="30">
        <f t="shared" si="7"/>
        <v>95.09605348820386</v>
      </c>
    </row>
    <row r="131" spans="1:7" ht="16.5" customHeight="1">
      <c r="A131" s="3">
        <v>118</v>
      </c>
      <c r="B131" s="9" t="s">
        <v>102</v>
      </c>
      <c r="C131" s="10" t="s">
        <v>103</v>
      </c>
      <c r="D131" s="11">
        <f>SUM(D132)</f>
        <v>125498</v>
      </c>
      <c r="E131" s="11">
        <f>SUM(E132)</f>
        <v>122651.1</v>
      </c>
      <c r="F131" s="27">
        <f t="shared" si="5"/>
        <v>-2846.899999999994</v>
      </c>
      <c r="G131" s="27">
        <f t="shared" si="7"/>
        <v>97.73151763374716</v>
      </c>
    </row>
    <row r="132" spans="1:7" ht="31.5">
      <c r="A132" s="3">
        <v>119</v>
      </c>
      <c r="B132" s="16" t="s">
        <v>27</v>
      </c>
      <c r="C132" s="17" t="s">
        <v>240</v>
      </c>
      <c r="D132" s="18">
        <v>125498</v>
      </c>
      <c r="E132" s="30">
        <v>122651.1</v>
      </c>
      <c r="F132" s="30">
        <f t="shared" si="5"/>
        <v>-2846.899999999994</v>
      </c>
      <c r="G132" s="30">
        <f t="shared" si="7"/>
        <v>97.73151763374716</v>
      </c>
    </row>
    <row r="133" spans="1:7" ht="18" customHeight="1">
      <c r="A133" s="3">
        <v>120</v>
      </c>
      <c r="B133" s="12" t="s">
        <v>55</v>
      </c>
      <c r="C133" s="13" t="s">
        <v>34</v>
      </c>
      <c r="D133" s="6">
        <f>D136+D138+D134</f>
        <v>27344.6</v>
      </c>
      <c r="E133" s="6">
        <f>E136+E138+E134</f>
        <v>27292.6</v>
      </c>
      <c r="F133" s="29">
        <f t="shared" si="5"/>
        <v>-52</v>
      </c>
      <c r="G133" s="29">
        <f t="shared" si="7"/>
        <v>99.8098344828595</v>
      </c>
    </row>
    <row r="134" spans="1:7" ht="99" customHeight="1">
      <c r="A134" s="3">
        <v>121</v>
      </c>
      <c r="B134" s="14" t="s">
        <v>241</v>
      </c>
      <c r="C134" s="22" t="s">
        <v>242</v>
      </c>
      <c r="D134" s="11">
        <f>SUM(D135)</f>
        <v>14.6</v>
      </c>
      <c r="E134" s="11">
        <f>SUM(E135)</f>
        <v>14.6</v>
      </c>
      <c r="F134" s="27">
        <f t="shared" si="5"/>
        <v>0</v>
      </c>
      <c r="G134" s="27">
        <f t="shared" si="7"/>
        <v>100</v>
      </c>
    </row>
    <row r="135" spans="1:7" ht="78.75">
      <c r="A135" s="3">
        <v>122</v>
      </c>
      <c r="B135" s="19" t="s">
        <v>243</v>
      </c>
      <c r="C135" s="20" t="s">
        <v>244</v>
      </c>
      <c r="D135" s="18">
        <v>14.6</v>
      </c>
      <c r="E135" s="30">
        <v>14.6</v>
      </c>
      <c r="F135" s="30">
        <f t="shared" si="5"/>
        <v>0</v>
      </c>
      <c r="G135" s="30">
        <f t="shared" si="7"/>
        <v>100</v>
      </c>
    </row>
    <row r="136" spans="1:7" ht="126">
      <c r="A136" s="3">
        <v>123</v>
      </c>
      <c r="B136" s="14" t="s">
        <v>159</v>
      </c>
      <c r="C136" s="22" t="s">
        <v>160</v>
      </c>
      <c r="D136" s="11">
        <f>SUM(D137)</f>
        <v>5726.4</v>
      </c>
      <c r="E136" s="11">
        <f>SUM(E137)</f>
        <v>5674.3</v>
      </c>
      <c r="F136" s="27">
        <f t="shared" si="5"/>
        <v>-52.099999999999454</v>
      </c>
      <c r="G136" s="27">
        <f t="shared" si="7"/>
        <v>99.0901788208997</v>
      </c>
    </row>
    <row r="137" spans="1:7" ht="126">
      <c r="A137" s="3">
        <v>124</v>
      </c>
      <c r="B137" s="16" t="s">
        <v>162</v>
      </c>
      <c r="C137" s="17" t="s">
        <v>161</v>
      </c>
      <c r="D137" s="18">
        <v>5726.4</v>
      </c>
      <c r="E137" s="30">
        <v>5674.3</v>
      </c>
      <c r="F137" s="30">
        <f t="shared" si="5"/>
        <v>-52.099999999999454</v>
      </c>
      <c r="G137" s="30">
        <f t="shared" si="7"/>
        <v>99.0901788208997</v>
      </c>
    </row>
    <row r="138" spans="1:7" ht="33" customHeight="1">
      <c r="A138" s="3">
        <v>125</v>
      </c>
      <c r="B138" s="14" t="s">
        <v>163</v>
      </c>
      <c r="C138" s="22" t="s">
        <v>245</v>
      </c>
      <c r="D138" s="11">
        <f>SUM(D139)</f>
        <v>21603.6</v>
      </c>
      <c r="E138" s="11">
        <f>SUM(E139)</f>
        <v>21603.7</v>
      </c>
      <c r="F138" s="27">
        <f t="shared" si="5"/>
        <v>0.10000000000218279</v>
      </c>
      <c r="G138" s="27">
        <f t="shared" si="7"/>
        <v>100.00046288581534</v>
      </c>
    </row>
    <row r="139" spans="1:7" ht="47.25">
      <c r="A139" s="3">
        <v>126</v>
      </c>
      <c r="B139" s="19" t="s">
        <v>22</v>
      </c>
      <c r="C139" s="20" t="s">
        <v>56</v>
      </c>
      <c r="D139" s="18">
        <v>21603.6</v>
      </c>
      <c r="E139" s="30">
        <v>21603.7</v>
      </c>
      <c r="F139" s="30">
        <f t="shared" si="5"/>
        <v>0.10000000000218279</v>
      </c>
      <c r="G139" s="30">
        <f t="shared" si="7"/>
        <v>100.00046288581534</v>
      </c>
    </row>
    <row r="140" spans="1:7" ht="31.5">
      <c r="A140" s="3">
        <v>127</v>
      </c>
      <c r="B140" s="12" t="s">
        <v>246</v>
      </c>
      <c r="C140" s="23" t="s">
        <v>247</v>
      </c>
      <c r="D140" s="6">
        <f>SUM(D141)</f>
        <v>199.4</v>
      </c>
      <c r="E140" s="6">
        <f>SUM(E141)</f>
        <v>199.4</v>
      </c>
      <c r="F140" s="29">
        <f t="shared" si="5"/>
        <v>0</v>
      </c>
      <c r="G140" s="29">
        <f t="shared" si="7"/>
        <v>100</v>
      </c>
    </row>
    <row r="141" spans="1:7" ht="31.5">
      <c r="A141" s="3">
        <v>128</v>
      </c>
      <c r="B141" s="14" t="s">
        <v>248</v>
      </c>
      <c r="C141" s="22" t="s">
        <v>249</v>
      </c>
      <c r="D141" s="11">
        <f>SUM(D142)</f>
        <v>199.4</v>
      </c>
      <c r="E141" s="11">
        <f>SUM(E142)</f>
        <v>199.4</v>
      </c>
      <c r="F141" s="27">
        <f t="shared" si="5"/>
        <v>0</v>
      </c>
      <c r="G141" s="27">
        <f t="shared" si="7"/>
        <v>100</v>
      </c>
    </row>
    <row r="142" spans="1:7" ht="31.5">
      <c r="A142" s="3">
        <v>129</v>
      </c>
      <c r="B142" s="19" t="s">
        <v>250</v>
      </c>
      <c r="C142" s="20" t="s">
        <v>249</v>
      </c>
      <c r="D142" s="18">
        <v>199.4</v>
      </c>
      <c r="E142" s="30">
        <v>199.4</v>
      </c>
      <c r="F142" s="30">
        <f t="shared" si="5"/>
        <v>0</v>
      </c>
      <c r="G142" s="30">
        <f t="shared" si="7"/>
        <v>100</v>
      </c>
    </row>
    <row r="143" spans="1:7" ht="17.25" customHeight="1" hidden="1">
      <c r="A143" s="3">
        <v>113</v>
      </c>
      <c r="B143" s="24"/>
      <c r="C143" s="25"/>
      <c r="D143" s="11"/>
      <c r="E143" s="27"/>
      <c r="F143" s="30">
        <f t="shared" si="5"/>
        <v>0</v>
      </c>
      <c r="G143" s="30" t="e">
        <f t="shared" si="7"/>
        <v>#DIV/0!</v>
      </c>
    </row>
    <row r="144" spans="1:7" ht="189">
      <c r="A144" s="3">
        <v>130</v>
      </c>
      <c r="B144" s="12" t="s">
        <v>267</v>
      </c>
      <c r="C144" s="13" t="s">
        <v>270</v>
      </c>
      <c r="D144" s="6">
        <f>SUM(D145)</f>
        <v>0</v>
      </c>
      <c r="E144" s="6">
        <f>SUM(E145)</f>
        <v>290.5</v>
      </c>
      <c r="F144" s="29">
        <f t="shared" si="5"/>
        <v>290.5</v>
      </c>
      <c r="G144" s="29">
        <v>0</v>
      </c>
    </row>
    <row r="145" spans="1:7" ht="47.25">
      <c r="A145" s="3">
        <v>131</v>
      </c>
      <c r="B145" s="9" t="s">
        <v>268</v>
      </c>
      <c r="C145" s="10" t="s">
        <v>271</v>
      </c>
      <c r="D145" s="11">
        <f>SUM(D146)</f>
        <v>0</v>
      </c>
      <c r="E145" s="11">
        <f>SUM(E146)</f>
        <v>290.5</v>
      </c>
      <c r="F145" s="27">
        <f t="shared" si="5"/>
        <v>290.5</v>
      </c>
      <c r="G145" s="27">
        <v>0</v>
      </c>
    </row>
    <row r="146" spans="1:7" ht="63">
      <c r="A146" s="3">
        <v>132</v>
      </c>
      <c r="B146" s="19" t="s">
        <v>269</v>
      </c>
      <c r="C146" s="20" t="s">
        <v>272</v>
      </c>
      <c r="D146" s="18">
        <v>0</v>
      </c>
      <c r="E146" s="30">
        <v>290.5</v>
      </c>
      <c r="F146" s="30">
        <f t="shared" si="5"/>
        <v>290.5</v>
      </c>
      <c r="G146" s="30">
        <v>0</v>
      </c>
    </row>
    <row r="147" spans="1:7" ht="81.75" customHeight="1">
      <c r="A147" s="3">
        <v>133</v>
      </c>
      <c r="B147" s="12" t="s">
        <v>273</v>
      </c>
      <c r="C147" s="13" t="s">
        <v>274</v>
      </c>
      <c r="D147" s="6">
        <f>SUM(D148)</f>
        <v>0</v>
      </c>
      <c r="E147" s="6">
        <f>SUM(E148)</f>
        <v>-2003.1</v>
      </c>
      <c r="F147" s="29">
        <f t="shared" si="5"/>
        <v>-2003.1</v>
      </c>
      <c r="G147" s="29">
        <v>0</v>
      </c>
    </row>
    <row r="148" spans="1:7" ht="65.25" customHeight="1">
      <c r="A148" s="3">
        <v>134</v>
      </c>
      <c r="B148" s="9" t="s">
        <v>275</v>
      </c>
      <c r="C148" s="10" t="s">
        <v>276</v>
      </c>
      <c r="D148" s="11">
        <v>0</v>
      </c>
      <c r="E148" s="27">
        <v>-2003.1</v>
      </c>
      <c r="F148" s="27">
        <f t="shared" si="5"/>
        <v>-2003.1</v>
      </c>
      <c r="G148" s="27">
        <v>0</v>
      </c>
    </row>
    <row r="149" spans="1:7" ht="17.25" customHeight="1">
      <c r="A149" s="3">
        <v>135</v>
      </c>
      <c r="B149" s="9"/>
      <c r="C149" s="10"/>
      <c r="D149" s="11"/>
      <c r="E149" s="27"/>
      <c r="F149" s="27"/>
      <c r="G149" s="27"/>
    </row>
    <row r="150" spans="1:7" ht="18.75">
      <c r="A150" s="3">
        <v>136</v>
      </c>
      <c r="B150" s="24"/>
      <c r="C150" s="7" t="s">
        <v>251</v>
      </c>
      <c r="D150" s="6">
        <f>D14+D102</f>
        <v>540868.6</v>
      </c>
      <c r="E150" s="6">
        <f>E14+E102</f>
        <v>510181.2</v>
      </c>
      <c r="F150" s="29">
        <f t="shared" si="5"/>
        <v>-30687.399999999965</v>
      </c>
      <c r="G150" s="29">
        <f>E150/D150*100</f>
        <v>94.32627444077916</v>
      </c>
    </row>
    <row r="151" ht="15">
      <c r="A151" s="26"/>
    </row>
    <row r="152" ht="15">
      <c r="A152" s="26"/>
    </row>
    <row r="153" ht="15">
      <c r="A153" s="26"/>
    </row>
    <row r="154" ht="15">
      <c r="A154" s="26"/>
    </row>
    <row r="155" ht="15">
      <c r="A155" s="26"/>
    </row>
    <row r="156" ht="15">
      <c r="A156" s="26"/>
    </row>
    <row r="157" ht="15">
      <c r="A157" s="26"/>
    </row>
    <row r="158" ht="15">
      <c r="A158" s="26"/>
    </row>
    <row r="159" ht="15">
      <c r="A159" s="26"/>
    </row>
    <row r="160" ht="15">
      <c r="A160" s="26"/>
    </row>
    <row r="161" ht="15">
      <c r="A161" s="26"/>
    </row>
    <row r="162" ht="15">
      <c r="A162" s="26"/>
    </row>
    <row r="163" ht="15">
      <c r="A163" s="26"/>
    </row>
    <row r="164" ht="15">
      <c r="A164" s="26"/>
    </row>
    <row r="165" ht="15">
      <c r="A165" s="26"/>
    </row>
    <row r="166" ht="15">
      <c r="A166" s="26"/>
    </row>
    <row r="167" ht="15">
      <c r="A167" s="26"/>
    </row>
    <row r="168" ht="15">
      <c r="A168" s="26"/>
    </row>
    <row r="169" ht="15">
      <c r="A169" s="26"/>
    </row>
    <row r="170" ht="15">
      <c r="A170" s="26"/>
    </row>
  </sheetData>
  <sheetProtection/>
  <mergeCells count="15">
    <mergeCell ref="C1:G1"/>
    <mergeCell ref="C2:G2"/>
    <mergeCell ref="C3:G3"/>
    <mergeCell ref="C4:G4"/>
    <mergeCell ref="C5:G5"/>
    <mergeCell ref="A11:A12"/>
    <mergeCell ref="B11:B12"/>
    <mergeCell ref="C11:C12"/>
    <mergeCell ref="D11:D12"/>
    <mergeCell ref="A8:G8"/>
    <mergeCell ref="A7:G7"/>
    <mergeCell ref="A9:G9"/>
    <mergeCell ref="E11:E12"/>
    <mergeCell ref="F11:F12"/>
    <mergeCell ref="G11:G12"/>
  </mergeCells>
  <printOptions/>
  <pageMargins left="0.5905511811023623" right="0.3937007874015748" top="0.1968503937007874" bottom="0.1968503937007874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2016-04-27T05:30:41Z</cp:lastPrinted>
  <dcterms:created xsi:type="dcterms:W3CDTF">2006-07-13T05:36:46Z</dcterms:created>
  <dcterms:modified xsi:type="dcterms:W3CDTF">2016-06-03T11:29:17Z</dcterms:modified>
  <cp:category/>
  <cp:version/>
  <cp:contentType/>
  <cp:contentStatus/>
</cp:coreProperties>
</file>