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codeName="ЭтаКнига" defaultThemeVersion="124226"/>
  <bookViews>
    <workbookView xWindow="120" yWindow="135" windowWidth="10005" windowHeight="10005" activeTab="2"/>
  </bookViews>
  <sheets>
    <sheet name="доходы" sheetId="1" r:id="rId1"/>
    <sheet name="расходы" sheetId="1296" r:id="rId2"/>
    <sheet name="источники" sheetId="14936" r:id="rId3"/>
    <sheet name="кредиторка" sheetId="1292" r:id="rId4"/>
  </sheets>
  <definedNames>
    <definedName name="_xlnm.Print_Titles" localSheetId="1">'расходы'!$5:$5</definedName>
  </definedNames>
  <calcPr calcId="125725"/>
</workbook>
</file>

<file path=xl/sharedStrings.xml><?xml version="1.0" encoding="utf-8"?>
<sst xmlns="http://schemas.openxmlformats.org/spreadsheetml/2006/main" count="299" uniqueCount="280">
  <si>
    <t xml:space="preserve">Код классификации источников финансирования дефицита  бюджета </t>
  </si>
  <si>
    <t xml:space="preserve">Наименование источника финансирования дефицита  бюджета 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</si>
  <si>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</si>
  <si>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</si>
  <si>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</si>
  <si>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</si>
  <si>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</si>
  <si>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</si>
  <si>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</si>
  <si>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000 1 08 03000 01 0000 110</t>
  </si>
  <si>
    <t>Государственная пошлина по делам рассматриваемым в судах общей юрисдикции, мировыми судьями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</si>
  <si>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</si>
  <si>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</si>
  <si>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ОКАЗАНИЯ ПЛАТНЫХ УСЛУГ (РАБОТ)  И КОМПЕНСАЦИИ ЗАТРАТ ГОСУДАРСТВА</t>
  </si>
  <si>
    <t>000 1 16 25060 01 0000 140</t>
  </si>
  <si>
    <t xml:space="preserve">Денежные взыскания (штрафы) за нарушение  земельного законодательства 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</si>
  <si>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</si>
  <si>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</si>
  <si>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Дотации бюджетам субъектов Российской федерации и муниципальных образований</t>
  </si>
  <si>
    <t>000 2 02 01001 04 0000 151</t>
  </si>
  <si>
    <t>000 2 02 02999 04 0000 151</t>
  </si>
  <si>
    <t>Прочие субсидии бюджетам городских округов</t>
  </si>
  <si>
    <t>000 2 02 03001 04 0000 151</t>
  </si>
  <si>
    <t>Субвенции бюджетам городских округов на оплату жилищно-коммунальных услуг отдельным категориям граждан</t>
  </si>
  <si>
    <t>000 2 02 03015 04 0000 151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</si>
  <si>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</si>
  <si>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000 2 02 03022 04 0000 151</t>
  </si>
  <si>
    <t xml:space="preserve">Субвенции бюджетам городских округов на предоставление гражданам субсидий на оплату жилого помещения и коммунальных услуг </t>
  </si>
  <si>
    <t>000 2 02 03024 04 0000 151</t>
  </si>
  <si>
    <t>Субвенции бюджетам городских округов на выполнение передаваемых полномочий субъектов Российской Федерации</t>
  </si>
  <si>
    <t xml:space="preserve">Прочие субвенции бюджетам городских округов </t>
  </si>
  <si>
    <t>000 2 02 04999 04 0000 151</t>
  </si>
  <si>
    <t>Прочие межбюджетные трансферты, передаваемые бюджетам городских  округов</t>
  </si>
  <si>
    <t>000 2 19 04000 04 0000 151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</si>
  <si>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</si>
  <si>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Наименование показателя</t>
  </si>
  <si>
    <t>#Н/Д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</si>
  <si>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</si>
  <si>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</si>
  <si>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органа местного самоуправления</t>
  </si>
  <si>
    <t>0102</t>
  </si>
  <si>
    <t xml:space="preserve">      Функционирование законодательных (представительных) органов государственной власти и местного самоуправления</t>
  </si>
  <si>
    <t>0103</t>
  </si>
  <si>
    <t xml:space="preserve">      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</si>
  <si>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</si>
  <si>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 xml:space="preserve">      Обеспечение деятельности финансовых, налоговых и таможенных органов и органов надзора</t>
  </si>
  <si>
    <t>0106</t>
  </si>
  <si>
    <t xml:space="preserve">      Другие общегосударственные вопросы 
</t>
  </si>
  <si>
    <t>0113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</si>
  <si>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</si>
  <si>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</si>
  <si>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</si>
  <si>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</si>
  <si>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Национальная безопасность и правоохранительная деятельность</t>
  </si>
  <si>
    <t>0300</t>
  </si>
  <si>
    <t xml:space="preserve">      Предупреждение и ликвидация последствий чрезвычайных ситуаций и стихийных бедствий, гражданская оборона</t>
  </si>
  <si>
    <t>0309</t>
  </si>
  <si>
    <t xml:space="preserve">      Обеспечение противопожарной безопасности</t>
  </si>
  <si>
    <t>0310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</si>
  <si>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</si>
  <si>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</si>
  <si>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Национальная экономика</t>
  </si>
  <si>
    <t>0400</t>
  </si>
  <si>
    <t xml:space="preserve">      Водные ресурсы</t>
  </si>
  <si>
    <t>0406</t>
  </si>
  <si>
    <t xml:space="preserve">      Транспорт</t>
  </si>
  <si>
    <t>0408</t>
  </si>
  <si>
    <t xml:space="preserve">      Дорожное хозяйство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</si>
  <si>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</si>
  <si>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</si>
  <si>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</si>
  <si>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</si>
  <si>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</si>
  <si>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</si>
  <si>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</si>
  <si>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</si>
  <si>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</si>
  <si>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</si>
  <si>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</si>
  <si>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</si>
  <si>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</si>
  <si>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 xml:space="preserve">    Охрана окружающей среды</t>
  </si>
  <si>
    <t>0600</t>
  </si>
  <si>
    <t xml:space="preserve">      Сбор, удаление отходов и очистка сточных вод</t>
  </si>
  <si>
    <t>0602</t>
  </si>
  <si>
    <t xml:space="preserve">      Охрана объектов растительного и животного мира и среды их обитания</t>
  </si>
  <si>
    <t>0603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</si>
  <si>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</si>
  <si>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</si>
  <si>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</si>
  <si>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</si>
  <si>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</si>
  <si>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</si>
  <si>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Молодежная политика и оздоровление детей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</si>
  <si>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</si>
  <si>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</si>
  <si>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</si>
  <si>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</si>
  <si>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</si>
  <si>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</si>
  <si>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</si>
  <si>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Здравоохранение</t>
  </si>
  <si>
    <t>0900</t>
  </si>
  <si>
    <t xml:space="preserve">      Другие вопросы в области здравоохранения</t>
  </si>
  <si>
    <t>0909</t>
  </si>
  <si>
    <t xml:space="preserve">    Социальная политика</t>
  </si>
  <si>
    <t>1000</t>
  </si>
  <si>
    <t xml:space="preserve">      Социальное обеспечение населения</t>
  </si>
  <si>
    <t>1003</t>
  </si>
  <si>
    <t xml:space="preserve">      Другие вопросы в области социальной политики</t>
  </si>
  <si>
    <t>1006</t>
  </si>
  <si>
    <t xml:space="preserve">    Физическая культура и спорт</t>
  </si>
  <si>
    <t>1100</t>
  </si>
  <si>
    <t xml:space="preserve">      Массовый спорт</t>
  </si>
  <si>
    <t>1102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</si>
  <si>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</si>
  <si>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</si>
  <si>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</si>
  <si>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</si>
  <si>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</si>
  <si>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</si>
  <si>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 и муниципального долга</t>
  </si>
  <si>
    <t>1301</t>
  </si>
  <si>
    <t>Всего расходов:</t>
  </si>
  <si>
    <t xml:space="preserve">Объем просроченной кредиторской задолженности </t>
  </si>
  <si>
    <t>Но-
мер 
стро-
ки</t>
  </si>
  <si>
    <t>Процент испол-
нения</t>
  </si>
  <si>
    <t>Код 
раз-
дела, 
под-
раз-
дела</t>
  </si>
  <si>
    <t>Наименование раздела, подраздела расходов</t>
  </si>
  <si>
    <t>1</t>
  </si>
  <si>
    <t>Сумма, 
в тысячах 
рублей</t>
  </si>
  <si>
    <t>Но-мер стро-ки</t>
  </si>
  <si>
    <t xml:space="preserve">Погашение  бюджетами городских округов кредитов от других бюджетов бюджетной системы Российской Федерации в валюте Российской Федерации </t>
  </si>
  <si>
    <t>919 01 03 00 00 00 0000 000</t>
  </si>
  <si>
    <t>Изменение остатков средств на счетах по учету средств бюджета</t>
  </si>
  <si>
    <t>919 01 05 00 00 00 0000 000</t>
  </si>
  <si>
    <t xml:space="preserve">Увеличение прочих остатков денежных средств бюджетов городских округов </t>
  </si>
  <si>
    <t>919 01 05 02 01 04 0000 510</t>
  </si>
  <si>
    <t>Уменьшение прочих остатков денежных средств бюджетов городских округов</t>
  </si>
  <si>
    <t>919 01 05 02 01 04 0000 610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</si>
  <si>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</si>
  <si>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</si>
  <si>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</si>
  <si>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бюджетов городских округов  в валюте Российской Федерации</t>
  </si>
  <si>
    <t xml:space="preserve">Итого источники внутреннего финансирования дефицит бюджета </t>
  </si>
  <si>
    <t>Код классификации 
доходов бюджета</t>
  </si>
  <si>
    <t>000 2 02 03000 00 0000 151</t>
  </si>
  <si>
    <t>Субвенции бюджетам субъектов Российской Федерации и муниципальных образований</t>
  </si>
  <si>
    <t>ПРОЧИЕ НЕНАЛОГОВЫЕ ДОХОДЫ</t>
  </si>
  <si>
    <t>000 1 17 00000 00 0000 000</t>
  </si>
  <si>
    <t>Дотации бюджетам субъектов Российской Федерации на выравнивание бюджетной обеспеченности</t>
  </si>
  <si>
    <t>000 1 01 02000 01 0000 110</t>
  </si>
  <si>
    <t>000 1 05 00000 00 0000 000</t>
  </si>
  <si>
    <t>000 1 06 00000 00 0000 000</t>
  </si>
  <si>
    <t>000 1 12 01000 01 0000 120</t>
  </si>
  <si>
    <t>Наименование доходов бюджета</t>
  </si>
  <si>
    <t>000 2 02 02000 00 0000 151</t>
  </si>
  <si>
    <t>000 2 02 04000 00 0000 151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</si>
  <si>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</si>
  <si>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Субсидии бюджетам субъектов Российской Федерации и муниципальных образований (межбюджетные субсидии)</t>
  </si>
  <si>
    <t>Иные межбюджетные трансферты</t>
  </si>
  <si>
    <t>3</t>
  </si>
  <si>
    <t/>
  </si>
  <si>
    <t>2</t>
  </si>
  <si>
    <t>ИТОГО ДОХОДОВ</t>
  </si>
  <si>
    <t>НАЛОГИ НА СОВОКУПНЫЙ ДОХОД</t>
  </si>
  <si>
    <t>НАЛОГИ НА ИМУЩЕСТВО</t>
  </si>
  <si>
    <t>НАЛОГИ НА ПРИБЫЛЬ, ДОХОДЫ</t>
  </si>
  <si>
    <t>000 1 01 00000 00 0000 000</t>
  </si>
  <si>
    <t>ГОСУДАРСТВЕННАЯ ПОШЛИНА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</si>
  <si>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</si>
  <si>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</si>
  <si>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</si>
  <si>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</si>
  <si>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000 1 12 00000 00 0000 000</t>
  </si>
  <si>
    <t>000 1 13 00000 00 0000 000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</si>
  <si>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</si>
  <si>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</si>
  <si>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</si>
  <si>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</si>
  <si>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</si>
  <si>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000 1 16 32000 00 0000 140</t>
  </si>
  <si>
    <t>000 1 16 90000 00 0000 140</t>
  </si>
  <si>
    <t>Прочие поступления от денежных взысканий (штрафов) и иных сумм в возмещение ущерба</t>
  </si>
  <si>
    <t>Налог на доходы физических лиц</t>
  </si>
  <si>
    <t>НАЛОГОВЫЕ И НЕНАЛОГОВЫЕ ДОХОДЫ</t>
  </si>
  <si>
    <t>000 1 00 00000 00 0000 000</t>
  </si>
  <si>
    <t>Единый сельскохозяйственный налог</t>
  </si>
  <si>
    <t>БЕЗВОЗМЕЗДНЫЕ ПОСТУПЛЕНИЯ</t>
  </si>
  <si>
    <t>000 2 00 00000 00 0000 000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</si>
  <si>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</si>
  <si>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</si>
  <si>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Плата за негативное воздействие на окружающую среду</t>
  </si>
  <si>
    <t>000 2 02 03999 02 0000 151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</si>
  <si>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</si>
  <si>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</si>
  <si>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</si>
  <si>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000 1 09 00000 00 0000 000</t>
  </si>
  <si>
    <t xml:space="preserve">ЗАДОЛЖЕННОСТЬ И ПЕРЕРАСЧЕТЫ ПО ОТМЕНЕННЫМ НАЛОГАМ, СБОРАМ И ИНЫМ ОБЯЗАТЕЛЬНЫМ ПЛАТЕЖАМ                                                                                                                                                                         </t>
  </si>
  <si>
    <t>000 1 17 01000 00 0000 180</t>
  </si>
  <si>
    <t>Невыясненные поступления</t>
  </si>
  <si>
    <t>Доходы от оказания плантых услуг (работ)</t>
  </si>
  <si>
    <t>Информация об исполнении бюджета городского округа Верхотурский 
по доходам на 01.04.2012 года</t>
  </si>
  <si>
    <t>121681,4</t>
  </si>
  <si>
    <t>37680</t>
  </si>
  <si>
    <t>89521,4</t>
  </si>
  <si>
    <t>000 1 13 01000 00 0000 130</t>
  </si>
  <si>
    <t>-</t>
  </si>
  <si>
    <t>000 1 03 00000 00 0000 000</t>
  </si>
  <si>
    <t>НАЛОГИ НА ТОВАРЫ (РАБОТЫ,УСЛУГИ),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</si>
  <si>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</si>
  <si>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</si>
  <si>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Доходы от сдачи в аренду имущества, составляющего  государственную (муниципальную) казну (за исключением земельных участков)</t>
  </si>
  <si>
    <t>Доходы от продажи квартир</t>
  </si>
  <si>
    <t>000 1 14 01000 00 0000 410</t>
  </si>
  <si>
    <t>Получение кредитов от  других бюджетов бюджетной системы Российской Федерации бюджетами городских округов в валюте Российской Федерации</t>
  </si>
  <si>
    <t>919 01 03 01 00 04 0000 710</t>
  </si>
  <si>
    <t>919 01 03 01 00 04 0000 810</t>
  </si>
  <si>
    <t>Исполнение муниципальной гарантий городских округов в валюте Российской Федерации, в случае, если исполнение гарантом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</si>
  <si>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</si>
  <si>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</si>
  <si>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000 1 11 05070 04 0000 120</t>
  </si>
  <si>
    <t xml:space="preserve">000 1 14 02040 04 0000 410 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</si>
  <si>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</si>
  <si>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</si>
  <si>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000 1 16 03000 00 0000 140</t>
  </si>
  <si>
    <t>Денежные взыскания (штрафы) за нарушение законодательства о налогах и сборах</t>
  </si>
  <si>
    <t>000 1 05 04000 02 0000 110</t>
  </si>
  <si>
    <t>Налог, взимаемый в связи с применением патентной системы налогообложения</t>
  </si>
  <si>
    <t>Объем 
средств
по Решению Думы
о бюджете 
на 2015 год, 
в тысячах 
рублей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</si>
  <si>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</si>
  <si>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</si>
  <si>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000 2 18 04010 04 0000 180</t>
  </si>
  <si>
    <t>Доходы бюджетов городских округов от возврата бюджетными учреждениями остатков субсидий прошлых лет</t>
  </si>
  <si>
    <t>Объем 
средств
по Решению
о бюджете 
на 2015 год, 
в тысячах 
рублей</t>
  </si>
  <si>
    <t>0107</t>
  </si>
  <si>
    <t xml:space="preserve">      Обеспечение проведения выборов и референдумрв</t>
  </si>
  <si>
    <t>000 2 02  02088 04 0000 151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</si>
  <si>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</si>
  <si>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</si>
  <si>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 xml:space="preserve">Бюджетные кредиты  от других бюджетов бюджетной системы Российской Федерации </t>
  </si>
  <si>
    <t>901 01 06 00 00 00 0000 000</t>
  </si>
  <si>
    <t xml:space="preserve"> 901 01 06 04 00 00 0000 000</t>
  </si>
  <si>
    <t xml:space="preserve">Исполнение государственных и муниципальных гарантий </t>
  </si>
  <si>
    <t>901 01 06 04 01 04 0000 810</t>
  </si>
  <si>
    <t>901 01 06 05 00 00 0000 000</t>
  </si>
  <si>
    <t>901 01 06 05 00 00 0000 600</t>
  </si>
  <si>
    <t>901 01 06 05 01 04 0000 640</t>
  </si>
  <si>
    <t>000 1 16 43000 01 0000 140</t>
  </si>
  <si>
    <t>Денгежные взыскания (штрафы) за нарушение законодательства Российской Федерации об администратитвных правонарушениях, предусмотренные статьей 20,25 Кодекса Российской Федерации  об административных правонарушениях</t>
  </si>
  <si>
    <t>000 2 02 04081 04 0000 151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</si>
  <si>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вынуждено покинувших территорию Украины и находящихся в пунктах временного размещения</t>
  </si>
  <si>
    <t>000 2 02 02009 04 0000 151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</si>
  <si>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</si>
  <si>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000 2 07 00000 00 0000 000</t>
  </si>
  <si>
    <t>ПРОЧИЕ БЕЗВОЗМЕЗДНЫЕ ПОСТУПЛЕНИЯ</t>
  </si>
  <si>
    <t>000 2 07 04050 04 0000 180</t>
  </si>
  <si>
    <t>Прочие безвозмездные поступления в бюжеты городских округов</t>
  </si>
  <si>
    <t>000 1 16 33040 04 0000 140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</si>
  <si>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</si>
  <si>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000 2 02 02085 04 0000 151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</si>
  <si>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</si>
  <si>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000 2 02  02089 04 0000 151</t>
  </si>
  <si>
    <t>000 2 02 02215 04 0000 151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</si>
  <si>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занятия физической культурой и спортом</t>
  </si>
  <si>
    <t xml:space="preserve">0111 </t>
  </si>
  <si>
    <t xml:space="preserve">       Резервный фонд</t>
  </si>
  <si>
    <t>000 2 02 04025 04 0000 151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</si>
  <si>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</si>
  <si>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Информация об исполнении бюджета городского округа Верхотурский 
по доходам на 01.10.2015 года</t>
  </si>
  <si>
    <t>Исполнение 
на 01.10.2015 
года, 
в тысячах 
рублей</t>
  </si>
  <si>
    <t>000 1 13 02000 00 0000 130</t>
  </si>
  <si>
    <t>Доходы от компенсации затрат государства</t>
  </si>
  <si>
    <t>Доходы от продажи земельных участков, находящихся в государственной и муниципальной собственности</t>
  </si>
  <si>
    <t>Доходы от реализации имущества, находящегося в собственности городских округов  (за 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</si>
  <si>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000 2 02 02051 04 0000 151</t>
  </si>
  <si>
    <t>Субсидии бюджетам городских округов на реализацию федеральных целевых программ</t>
  </si>
  <si>
    <t>Информация об исполнении бюджета городского округа Верхотурский 
по расходам на 01.10.2015 года</t>
  </si>
  <si>
    <t>Информация об исполнении бюджета городского округа Верхотурский 
по источникам финансирования дефицита бюджета на 01.10.2015 года</t>
  </si>
  <si>
    <t>Информация  об объеме просроченной кредиторской задолженности по городскому округу Верхотурский 
 (бюджетная деятельность) на 01.10.2015 года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</si>
</sst>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34">
    <font>
      <sz val="10"/>
      <name val="Arial Cyr"/>
      <family val="2"/>
    </font>
    <font>
      <sz val="10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13">
    <xf numFmtId="0" fontId="0" fillId="0" borderId="0" xfId="0"/>
    <xf numFmtId="0" fontId="0" fillId="24" borderId="0" xfId="0" applyFill="1"/>
    <xf numFmtId="0" fontId="2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0" fillId="24" borderId="10" xfId="0" applyFill="1" applyBorder="1" applyAlignment="1">
      <alignment horizontal="center" vertical="center" wrapText="1"/>
    </xf>
    <xf numFmtId="4" fontId="3" fillId="6" borderId="10" xfId="0" applyNumberFormat="1" applyFont="1" applyFill="1" applyBorder="1" applyAlignment="1">
      <alignment horizontal="right" vertical="top" shrinkToFit="1"/>
    </xf>
    <xf numFmtId="10" fontId="3" fillId="6" borderId="10" xfId="0" applyNumberFormat="1" applyFont="1" applyFill="1" applyBorder="1" applyAlignment="1">
      <alignment horizontal="right" vertical="top" shrinkToFit="1"/>
    </xf>
    <xf numFmtId="10" fontId="3" fillId="22" borderId="11" xfId="0" applyNumberFormat="1" applyFont="1" applyFill="1" applyBorder="1" applyAlignment="1">
      <alignment horizontal="right" vertical="top" shrinkToFit="1"/>
    </xf>
    <xf numFmtId="0" fontId="0" fillId="24" borderId="0" xfId="0" applyFill="1" applyAlignment="1">
      <alignment horizontal="left" wrapText="1"/>
    </xf>
    <xf numFmtId="0" fontId="21" fillId="0" borderId="10" xfId="0" applyFont="1" applyFill="1" applyBorder="1" applyAlignment="1">
      <alignment horizontal="center" vertical="top" wrapText="1"/>
    </xf>
    <xf numFmtId="3" fontId="21" fillId="0" borderId="10" xfId="0" applyNumberFormat="1" applyFont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49" fontId="22" fillId="0" borderId="10" xfId="0" applyNumberFormat="1" applyFont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3" fontId="21" fillId="0" borderId="10" xfId="0" applyNumberFormat="1" applyFont="1" applyBorder="1" applyAlignment="1">
      <alignment horizontal="center" vertical="top" wrapText="1"/>
    </xf>
    <xf numFmtId="1" fontId="22" fillId="0" borderId="10" xfId="0" applyNumberFormat="1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49" fontId="25" fillId="0" borderId="10" xfId="0" applyNumberFormat="1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top" wrapText="1"/>
    </xf>
    <xf numFmtId="3" fontId="27" fillId="0" borderId="10" xfId="0" applyNumberFormat="1" applyFont="1" applyBorder="1" applyAlignment="1">
      <alignment horizontal="center" vertical="top" wrapText="1"/>
    </xf>
    <xf numFmtId="1" fontId="25" fillId="0" borderId="10" xfId="0" applyNumberFormat="1" applyFont="1" applyFill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5" fillId="24" borderId="10" xfId="0" applyFont="1" applyFill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top"/>
    </xf>
    <xf numFmtId="49" fontId="22" fillId="24" borderId="10" xfId="0" applyNumberFormat="1" applyFont="1" applyFill="1" applyBorder="1" applyAlignment="1">
      <alignment horizontal="center" vertical="top" shrinkToFit="1"/>
    </xf>
    <xf numFmtId="0" fontId="22" fillId="24" borderId="10" xfId="0" applyFont="1" applyFill="1" applyBorder="1" applyAlignment="1">
      <alignment vertical="top" wrapText="1"/>
    </xf>
    <xf numFmtId="49" fontId="25" fillId="24" borderId="10" xfId="0" applyNumberFormat="1" applyFont="1" applyFill="1" applyBorder="1" applyAlignment="1">
      <alignment horizontal="center" vertical="top" shrinkToFit="1"/>
    </xf>
    <xf numFmtId="0" fontId="25" fillId="24" borderId="10" xfId="0" applyFont="1" applyFill="1" applyBorder="1" applyAlignment="1">
      <alignment vertical="top" wrapText="1"/>
    </xf>
    <xf numFmtId="0" fontId="22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 vertical="top"/>
    </xf>
    <xf numFmtId="0" fontId="30" fillId="0" borderId="10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center" wrapText="1"/>
    </xf>
    <xf numFmtId="0" fontId="29" fillId="25" borderId="10" xfId="0" applyFont="1" applyFill="1" applyBorder="1" applyAlignment="1">
      <alignment horizontal="left" vertical="top" wrapText="1"/>
    </xf>
    <xf numFmtId="0" fontId="29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/>
    </xf>
    <xf numFmtId="0" fontId="31" fillId="0" borderId="10" xfId="0" applyFont="1" applyBorder="1" applyAlignment="1">
      <alignment horizontal="left" vertical="top" wrapText="1"/>
    </xf>
    <xf numFmtId="0" fontId="32" fillId="0" borderId="10" xfId="0" applyFont="1" applyBorder="1" applyAlignment="1">
      <alignment horizontal="center" wrapText="1"/>
    </xf>
    <xf numFmtId="0" fontId="30" fillId="0" borderId="10" xfId="0" applyFont="1" applyBorder="1"/>
    <xf numFmtId="165" fontId="30" fillId="0" borderId="10" xfId="0" applyNumberFormat="1" applyFont="1" applyBorder="1"/>
    <xf numFmtId="0" fontId="23" fillId="0" borderId="0" xfId="0" applyFont="1" applyFill="1"/>
    <xf numFmtId="49" fontId="22" fillId="0" borderId="10" xfId="0" applyNumberFormat="1" applyFont="1" applyFill="1" applyBorder="1" applyAlignment="1">
      <alignment horizontal="center" vertical="top" wrapText="1"/>
    </xf>
    <xf numFmtId="0" fontId="22" fillId="0" borderId="10" xfId="0" applyNumberFormat="1" applyFont="1" applyFill="1" applyBorder="1" applyAlignment="1">
      <alignment horizontal="center" vertical="top" wrapText="1"/>
    </xf>
    <xf numFmtId="3" fontId="21" fillId="0" borderId="10" xfId="0" applyNumberFormat="1" applyFont="1" applyFill="1" applyBorder="1" applyAlignment="1">
      <alignment horizontal="center" vertical="top" wrapText="1"/>
    </xf>
    <xf numFmtId="49" fontId="23" fillId="0" borderId="10" xfId="0" applyNumberFormat="1" applyFont="1" applyFill="1" applyBorder="1" applyAlignment="1">
      <alignment horizontal="center" vertical="top"/>
    </xf>
    <xf numFmtId="49" fontId="23" fillId="0" borderId="10" xfId="0" applyNumberFormat="1" applyFont="1" applyBorder="1" applyAlignment="1">
      <alignment horizontal="center" vertical="top"/>
    </xf>
    <xf numFmtId="0" fontId="23" fillId="0" borderId="10" xfId="0" applyNumberFormat="1" applyFont="1" applyBorder="1" applyAlignment="1">
      <alignment horizontal="left" vertical="top" wrapText="1"/>
    </xf>
    <xf numFmtId="164" fontId="23" fillId="0" borderId="10" xfId="0" applyNumberFormat="1" applyFont="1" applyFill="1" applyBorder="1" applyAlignment="1">
      <alignment horizontal="right" wrapText="1"/>
    </xf>
    <xf numFmtId="165" fontId="23" fillId="0" borderId="10" xfId="0" applyNumberFormat="1" applyFont="1" applyFill="1" applyBorder="1" applyAlignment="1">
      <alignment horizontal="right"/>
    </xf>
    <xf numFmtId="1" fontId="23" fillId="0" borderId="10" xfId="0" applyNumberFormat="1" applyFont="1" applyFill="1" applyBorder="1" applyAlignment="1">
      <alignment horizontal="center" vertical="top"/>
    </xf>
    <xf numFmtId="164" fontId="23" fillId="0" borderId="10" xfId="0" applyNumberFormat="1" applyFont="1" applyFill="1" applyBorder="1"/>
    <xf numFmtId="0" fontId="23" fillId="0" borderId="10" xfId="0" applyNumberFormat="1" applyFont="1" applyFill="1" applyBorder="1" applyAlignment="1">
      <alignment horizontal="left" vertical="top" wrapText="1"/>
    </xf>
    <xf numFmtId="49" fontId="23" fillId="0" borderId="10" xfId="0" applyNumberFormat="1" applyFont="1" applyBorder="1" applyAlignment="1">
      <alignment horizontal="left" vertical="top"/>
    </xf>
    <xf numFmtId="0" fontId="33" fillId="0" borderId="10" xfId="0" applyNumberFormat="1" applyFont="1" applyBorder="1" applyAlignment="1">
      <alignment horizontal="left" vertical="top" wrapText="1"/>
    </xf>
    <xf numFmtId="164" fontId="33" fillId="0" borderId="10" xfId="0" applyNumberFormat="1" applyFont="1" applyFill="1" applyBorder="1"/>
    <xf numFmtId="165" fontId="33" fillId="0" borderId="10" xfId="0" applyNumberFormat="1" applyFont="1" applyFill="1" applyBorder="1" applyAlignment="1">
      <alignment horizontal="right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/>
    </xf>
    <xf numFmtId="164" fontId="3" fillId="25" borderId="10" xfId="0" applyNumberFormat="1" applyFont="1" applyFill="1" applyBorder="1" applyAlignment="1">
      <alignment horizontal="right" vertical="top" shrinkToFit="1"/>
    </xf>
    <xf numFmtId="164" fontId="0" fillId="25" borderId="10" xfId="0" applyNumberFormat="1" applyFont="1" applyFill="1" applyBorder="1" applyAlignment="1">
      <alignment horizontal="right" vertical="top" shrinkToFit="1"/>
    </xf>
    <xf numFmtId="0" fontId="24" fillId="0" borderId="0" xfId="0" applyFont="1" applyAlignment="1">
      <alignment wrapText="1"/>
    </xf>
    <xf numFmtId="0" fontId="21" fillId="0" borderId="0" xfId="0" applyFont="1" applyAlignment="1">
      <alignment wrapText="1"/>
    </xf>
    <xf numFmtId="2" fontId="3" fillId="25" borderId="10" xfId="0" applyNumberFormat="1" applyFont="1" applyFill="1" applyBorder="1" applyAlignment="1">
      <alignment horizontal="right" vertical="top" shrinkToFit="1"/>
    </xf>
    <xf numFmtId="2" fontId="0" fillId="25" borderId="10" xfId="0" applyNumberFormat="1" applyFont="1" applyFill="1" applyBorder="1" applyAlignment="1">
      <alignment horizontal="right" vertical="top" shrinkToFit="1"/>
    </xf>
    <xf numFmtId="4" fontId="0" fillId="0" borderId="0" xfId="0" applyNumberFormat="1"/>
    <xf numFmtId="164" fontId="30" fillId="0" borderId="10" xfId="0" applyNumberFormat="1" applyFont="1" applyBorder="1" applyAlignment="1">
      <alignment horizontal="right" wrapText="1"/>
    </xf>
    <xf numFmtId="164" fontId="29" fillId="0" borderId="10" xfId="0" applyNumberFormat="1" applyFont="1" applyBorder="1" applyAlignment="1">
      <alignment horizontal="right" wrapText="1"/>
    </xf>
    <xf numFmtId="164" fontId="29" fillId="0" borderId="10" xfId="0" applyNumberFormat="1" applyFont="1" applyBorder="1"/>
    <xf numFmtId="164" fontId="30" fillId="0" borderId="10" xfId="0" applyNumberFormat="1" applyFont="1" applyBorder="1" applyAlignment="1">
      <alignment horizontal="right" wrapText="1"/>
    </xf>
    <xf numFmtId="164" fontId="28" fillId="0" borderId="10" xfId="0" applyNumberFormat="1" applyFont="1" applyBorder="1" applyAlignment="1">
      <alignment horizontal="right" wrapText="1"/>
    </xf>
    <xf numFmtId="164" fontId="0" fillId="0" borderId="0" xfId="0" applyNumberFormat="1"/>
    <xf numFmtId="2" fontId="3" fillId="0" borderId="10" xfId="0" applyNumberFormat="1" applyFont="1" applyFill="1" applyBorder="1" applyAlignment="1">
      <alignment horizontal="right" vertical="top" shrinkToFit="1"/>
    </xf>
    <xf numFmtId="4" fontId="3" fillId="26" borderId="10" xfId="0" applyNumberFormat="1" applyFont="1" applyFill="1" applyBorder="1" applyAlignment="1">
      <alignment horizontal="right" vertical="top" shrinkToFit="1"/>
    </xf>
    <xf numFmtId="1" fontId="25" fillId="0" borderId="10" xfId="0" applyNumberFormat="1" applyFont="1" applyFill="1" applyBorder="1" applyAlignment="1">
      <alignment horizontal="center" vertical="top"/>
    </xf>
    <xf numFmtId="49" fontId="22" fillId="0" borderId="10" xfId="0" applyNumberFormat="1" applyFont="1" applyFill="1" applyBorder="1" applyAlignment="1">
      <alignment horizontal="center" vertical="top" shrinkToFit="1"/>
    </xf>
    <xf numFmtId="0" fontId="22" fillId="0" borderId="10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right" vertical="top" shrinkToFit="1"/>
    </xf>
    <xf numFmtId="49" fontId="25" fillId="0" borderId="10" xfId="0" applyNumberFormat="1" applyFont="1" applyFill="1" applyBorder="1" applyAlignment="1">
      <alignment horizontal="center" vertical="top" shrinkToFit="1"/>
    </xf>
    <xf numFmtId="0" fontId="25" fillId="0" borderId="10" xfId="0" applyFont="1" applyFill="1" applyBorder="1" applyAlignment="1">
      <alignment vertical="top" wrapText="1"/>
    </xf>
    <xf numFmtId="164" fontId="0" fillId="0" borderId="10" xfId="0" applyNumberFormat="1" applyFont="1" applyFill="1" applyBorder="1" applyAlignment="1">
      <alignment horizontal="right" vertical="top" shrinkToFit="1"/>
    </xf>
    <xf numFmtId="2" fontId="0" fillId="0" borderId="10" xfId="0" applyNumberFormat="1" applyFont="1" applyFill="1" applyBorder="1" applyAlignment="1">
      <alignment horizontal="right" vertical="top" shrinkToFit="1"/>
    </xf>
    <xf numFmtId="4" fontId="3" fillId="0" borderId="10" xfId="0" applyNumberFormat="1" applyFont="1" applyFill="1" applyBorder="1" applyAlignment="1">
      <alignment horizontal="right" vertical="top" shrinkToFit="1"/>
    </xf>
    <xf numFmtId="4" fontId="3" fillId="0" borderId="11" xfId="0" applyNumberFormat="1" applyFont="1" applyFill="1" applyBorder="1" applyAlignment="1">
      <alignment horizontal="right" vertical="top" shrinkToFit="1"/>
    </xf>
    <xf numFmtId="0" fontId="0" fillId="0" borderId="0" xfId="0" applyFill="1"/>
    <xf numFmtId="1" fontId="21" fillId="0" borderId="10" xfId="0" applyNumberFormat="1" applyFont="1" applyFill="1" applyBorder="1" applyAlignment="1">
      <alignment horizontal="center" vertical="top" wrapText="1"/>
    </xf>
    <xf numFmtId="165" fontId="29" fillId="0" borderId="10" xfId="0" applyNumberFormat="1" applyFont="1" applyBorder="1"/>
    <xf numFmtId="164" fontId="30" fillId="0" borderId="10" xfId="0" applyNumberFormat="1" applyFont="1" applyBorder="1"/>
    <xf numFmtId="164" fontId="23" fillId="27" borderId="10" xfId="0" applyNumberFormat="1" applyFont="1" applyFill="1" applyBorder="1" applyAlignment="1">
      <alignment horizontal="right" wrapText="1"/>
    </xf>
    <xf numFmtId="164" fontId="25" fillId="0" borderId="10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wrapText="1"/>
    </xf>
    <xf numFmtId="0" fontId="22" fillId="0" borderId="14" xfId="0" applyFont="1" applyFill="1" applyBorder="1" applyAlignment="1">
      <alignment horizontal="left"/>
    </xf>
    <xf numFmtId="0" fontId="25" fillId="0" borderId="15" xfId="0" applyFont="1" applyFill="1" applyBorder="1" applyAlignment="1">
      <alignment horizontal="left"/>
    </xf>
    <xf numFmtId="0" fontId="25" fillId="0" borderId="16" xfId="0" applyFont="1" applyFill="1" applyBorder="1" applyAlignment="1">
      <alignment horizontal="left"/>
    </xf>
    <xf numFmtId="0" fontId="2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0" fillId="24" borderId="12" xfId="0" applyFill="1" applyBorder="1" applyAlignment="1">
      <alignment horizontal="right"/>
    </xf>
    <xf numFmtId="0" fontId="21" fillId="24" borderId="12" xfId="0" applyFont="1" applyFill="1" applyBorder="1" applyAlignment="1">
      <alignment horizontal="right"/>
    </xf>
    <xf numFmtId="0" fontId="24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13" xfId="0" applyFont="1" applyBorder="1" applyAlignment="1">
      <alignment vertical="top" wrapText="1"/>
    </xf>
    <xf numFmtId="0" fontId="21" fillId="0" borderId="17" xfId="0" applyFont="1" applyBorder="1" applyAlignment="1">
      <alignment vertical="top"/>
    </xf>
    <xf numFmtId="0" fontId="30" fillId="0" borderId="17" xfId="0" applyFont="1" applyBorder="1" applyAlignment="1">
      <alignment vertical="top"/>
    </xf>
    <xf numFmtId="0" fontId="28" fillId="0" borderId="13" xfId="0" applyFont="1" applyBorder="1" applyAlignment="1">
      <alignment horizontal="center" vertical="top" wrapText="1"/>
    </xf>
    <xf numFmtId="0" fontId="28" fillId="0" borderId="17" xfId="0" applyFont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vertical="top" wrapText="1"/>
    </xf>
    <xf numFmtId="165" fontId="30" fillId="0" borderId="10" xfId="0" applyNumberFormat="1" applyFont="1" applyBorder="1"/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3"/>
  <sheetViews>
    <sheetView workbookViewId="0" topLeftCell="A1">
      <selection activeCell="A74" sqref="A74"/>
    </sheetView>
  </sheetViews>
  <sheetFormatPr defaultColWidth="9.00390625" defaultRowHeight="12.75"/>
  <cols>
    <col min="1" max="1" width="6.125" style="0" customWidth="1"/>
    <col min="2" max="2" width="21.875" style="0" customWidth="1"/>
    <col min="3" max="3" width="37.625" style="0" customWidth="1"/>
    <col min="4" max="4" width="11.25390625" style="0" customWidth="1"/>
    <col min="5" max="5" width="11.75390625" style="0" customWidth="1"/>
    <col min="6" max="6" width="10.00390625" style="0" customWidth="1"/>
  </cols>
  <sheetData>
    <row r="2" spans="1:6" ht="35.25" customHeight="1">
      <c r="A2" s="95" t="s">
        <v>269</v>
      </c>
      <c r="B2" s="95"/>
      <c r="C2" s="95"/>
      <c r="D2" s="95"/>
      <c r="E2" s="95"/>
      <c r="F2" s="95"/>
    </row>
    <row r="3" spans="1:6" ht="12.75">
      <c r="A3" s="42"/>
      <c r="B3" s="42"/>
      <c r="C3" s="42"/>
      <c r="D3" s="42"/>
      <c r="E3" s="42"/>
      <c r="F3" s="42"/>
    </row>
    <row r="4" spans="1:6" ht="148.5" customHeight="1">
      <c r="A4" s="43" t="s">
        <v>125</v>
      </c>
      <c r="B4" s="43" t="s">
        <v>145</v>
      </c>
      <c r="C4" s="44" t="s">
        <v>155</v>
      </c>
      <c r="D4" s="45" t="s">
        <v>229</v>
      </c>
      <c r="E4" s="90" t="s">
        <v>270</v>
      </c>
      <c r="F4" s="9" t="s">
        <v>126</v>
      </c>
    </row>
    <row r="5" spans="1:6" ht="14.25">
      <c r="A5" s="58" t="s">
        <v>129</v>
      </c>
      <c r="B5" s="59" t="s">
        <v>163</v>
      </c>
      <c r="C5" s="60" t="s">
        <v>161</v>
      </c>
      <c r="D5" s="61">
        <v>4</v>
      </c>
      <c r="E5" s="62">
        <v>5</v>
      </c>
      <c r="F5" s="63">
        <v>6</v>
      </c>
    </row>
    <row r="6" spans="1:6" ht="12.75">
      <c r="A6" s="46" t="s">
        <v>129</v>
      </c>
      <c r="B6" s="47" t="s">
        <v>186</v>
      </c>
      <c r="C6" s="48" t="s">
        <v>185</v>
      </c>
      <c r="D6" s="49">
        <f>D7+D11+D15+D18+D20+D21+D25+D27+D30+D34+D43+D9</f>
        <v>199566.80000000002</v>
      </c>
      <c r="E6" s="49">
        <f>E7+E11+E15+E18+E20+E21+E25+E27+E30+E34+E43+E9</f>
        <v>126971.4</v>
      </c>
      <c r="F6" s="50">
        <f>IF(D6=0,"-",IF(E6/D6*100&gt;110,"свыше 100",ROUND((E6/D6*100),1)))</f>
        <v>63.6</v>
      </c>
    </row>
    <row r="7" spans="1:6" ht="12.75">
      <c r="A7" s="51">
        <f>A6+1</f>
        <v>2</v>
      </c>
      <c r="B7" s="47" t="s">
        <v>168</v>
      </c>
      <c r="C7" s="48" t="s">
        <v>167</v>
      </c>
      <c r="D7" s="49">
        <f>SUM(D8)</f>
        <v>155918</v>
      </c>
      <c r="E7" s="49">
        <f>SUM(E8)</f>
        <v>98545.9</v>
      </c>
      <c r="F7" s="50">
        <f aca="true" t="shared" si="0" ref="F7:F73">IF(D7=0,"-",IF(E7/D7*100&gt;110,"свыше 100",ROUND((E7/D7*100),1)))</f>
        <v>63.2</v>
      </c>
    </row>
    <row r="8" spans="1:6" ht="12.75">
      <c r="A8" s="51">
        <v>3</v>
      </c>
      <c r="B8" s="47" t="s">
        <v>151</v>
      </c>
      <c r="C8" s="48" t="s">
        <v>184</v>
      </c>
      <c r="D8" s="49">
        <v>155918</v>
      </c>
      <c r="E8" s="49">
        <v>98545.9</v>
      </c>
      <c r="F8" s="50">
        <f t="shared" si="0"/>
        <v>63.2</v>
      </c>
    </row>
    <row r="9" spans="1:6" ht="38.25">
      <c r="A9" s="51">
        <v>4</v>
      </c>
      <c r="B9" s="47" t="s">
        <v>208</v>
      </c>
      <c r="C9" s="48" t="s">
        <v>209</v>
      </c>
      <c r="D9" s="49">
        <f>SUM(D10)</f>
        <v>4562.8</v>
      </c>
      <c r="E9" s="49">
        <f>SUM(E10)</f>
        <v>2186.8</v>
      </c>
      <c r="F9" s="50">
        <f t="shared" si="0"/>
        <v>47.9</v>
      </c>
    </row>
    <row r="10" spans="1:6" ht="38.25">
      <c r="A10" s="51">
        <v>5</v>
      </c>
      <c r="B10" s="47" t="s">
        <v>210</v>
      </c>
      <c r="C10" s="48" t="s">
        <v>211</v>
      </c>
      <c r="D10" s="49">
        <v>4562.8</v>
      </c>
      <c r="E10" s="49">
        <v>2186.8</v>
      </c>
      <c r="F10" s="50">
        <f t="shared" si="0"/>
        <v>47.9</v>
      </c>
    </row>
    <row r="11" spans="1:6" ht="12.75">
      <c r="A11" s="51">
        <v>6</v>
      </c>
      <c r="B11" s="47" t="s">
        <v>152</v>
      </c>
      <c r="C11" s="48" t="s">
        <v>165</v>
      </c>
      <c r="D11" s="49">
        <f>SUM(D12:D14)</f>
        <v>8097</v>
      </c>
      <c r="E11" s="49">
        <f>SUM(E12:E14)</f>
        <v>6410</v>
      </c>
      <c r="F11" s="50">
        <f t="shared" si="0"/>
        <v>79.2</v>
      </c>
    </row>
    <row r="12" spans="1:6" ht="25.5">
      <c r="A12" s="51">
        <v>7</v>
      </c>
      <c r="B12" s="47" t="s">
        <v>2</v>
      </c>
      <c r="C12" s="48" t="s">
        <v>3</v>
      </c>
      <c r="D12" s="49">
        <v>7693</v>
      </c>
      <c r="E12" s="49">
        <v>6047.3</v>
      </c>
      <c r="F12" s="50">
        <f t="shared" si="0"/>
        <v>78.6</v>
      </c>
    </row>
    <row r="13" spans="1:6" ht="12.75">
      <c r="A13" s="51">
        <v>8</v>
      </c>
      <c r="B13" s="47" t="s">
        <v>4</v>
      </c>
      <c r="C13" s="48" t="s">
        <v>187</v>
      </c>
      <c r="D13" s="49">
        <v>114</v>
      </c>
      <c r="E13" s="49">
        <v>72.7</v>
      </c>
      <c r="F13" s="50">
        <f t="shared" si="0"/>
        <v>63.8</v>
      </c>
    </row>
    <row r="14" spans="1:6" ht="25.5">
      <c r="A14" s="51">
        <v>9</v>
      </c>
      <c r="B14" s="47" t="s">
        <v>227</v>
      </c>
      <c r="C14" s="48" t="s">
        <v>228</v>
      </c>
      <c r="D14" s="49">
        <v>290</v>
      </c>
      <c r="E14" s="49">
        <v>290</v>
      </c>
      <c r="F14" s="50">
        <f t="shared" si="0"/>
        <v>100</v>
      </c>
    </row>
    <row r="15" spans="1:6" ht="12.75">
      <c r="A15" s="51">
        <v>10</v>
      </c>
      <c r="B15" s="47" t="s">
        <v>153</v>
      </c>
      <c r="C15" s="48" t="s">
        <v>166</v>
      </c>
      <c r="D15" s="49">
        <f>D16+D17</f>
        <v>7103</v>
      </c>
      <c r="E15" s="49">
        <f>E16+E17</f>
        <v>5104.7</v>
      </c>
      <c r="F15" s="50">
        <f t="shared" si="0"/>
        <v>71.9</v>
      </c>
    </row>
    <row r="16" spans="1:6" ht="12.75">
      <c r="A16" s="51">
        <v>11</v>
      </c>
      <c r="B16" s="47" t="s">
        <v>5</v>
      </c>
      <c r="C16" s="48" t="s">
        <v>6</v>
      </c>
      <c r="D16" s="49">
        <v>2297</v>
      </c>
      <c r="E16" s="49">
        <v>1735.2</v>
      </c>
      <c r="F16" s="50">
        <f t="shared" si="0"/>
        <v>75.5</v>
      </c>
    </row>
    <row r="17" spans="1:6" ht="12.75">
      <c r="A17" s="51">
        <v>12</v>
      </c>
      <c r="B17" s="47" t="s">
        <v>7</v>
      </c>
      <c r="C17" s="48" t="s">
        <v>8</v>
      </c>
      <c r="D17" s="49">
        <v>4806</v>
      </c>
      <c r="E17" s="49">
        <v>3369.5</v>
      </c>
      <c r="F17" s="50">
        <f t="shared" si="0"/>
        <v>70.1</v>
      </c>
    </row>
    <row r="18" spans="1:6" ht="12.75">
      <c r="A18" s="51">
        <v>13</v>
      </c>
      <c r="B18" s="47" t="s">
        <v>170</v>
      </c>
      <c r="C18" s="48" t="s">
        <v>169</v>
      </c>
      <c r="D18" s="49">
        <f>D19</f>
        <v>795</v>
      </c>
      <c r="E18" s="49">
        <f>E19</f>
        <v>890.6</v>
      </c>
      <c r="F18" s="50" t="str">
        <f t="shared" si="0"/>
        <v>свыше 100</v>
      </c>
    </row>
    <row r="19" spans="1:6" ht="38.25">
      <c r="A19" s="51">
        <v>14</v>
      </c>
      <c r="B19" s="47" t="s">
        <v>9</v>
      </c>
      <c r="C19" s="48" t="s">
        <v>10</v>
      </c>
      <c r="D19" s="49">
        <v>795</v>
      </c>
      <c r="E19" s="49">
        <v>890.6</v>
      </c>
      <c r="F19" s="50" t="str">
        <f t="shared" si="0"/>
        <v>свыше 100</v>
      </c>
    </row>
    <row r="20" spans="1:6" ht="43.5" customHeight="1">
      <c r="A20" s="51">
        <v>15</v>
      </c>
      <c r="B20" s="47" t="s">
        <v>197</v>
      </c>
      <c r="C20" s="48" t="s">
        <v>198</v>
      </c>
      <c r="D20" s="49">
        <v>5</v>
      </c>
      <c r="E20" s="49">
        <v>6.5</v>
      </c>
      <c r="F20" s="50" t="str">
        <f t="shared" si="0"/>
        <v>свыше 100</v>
      </c>
    </row>
    <row r="21" spans="1:6" ht="52.5" customHeight="1">
      <c r="A21" s="51">
        <f>A20+1</f>
        <v>16</v>
      </c>
      <c r="B21" s="47" t="s">
        <v>171</v>
      </c>
      <c r="C21" s="48" t="s">
        <v>172</v>
      </c>
      <c r="D21" s="49">
        <f>SUM(D22:D24)</f>
        <v>12723.1</v>
      </c>
      <c r="E21" s="49">
        <f>SUM(E22:E24)</f>
        <v>6709.5</v>
      </c>
      <c r="F21" s="50">
        <f t="shared" si="0"/>
        <v>52.7</v>
      </c>
    </row>
    <row r="22" spans="1:6" ht="80.25" customHeight="1">
      <c r="A22" s="51">
        <v>17</v>
      </c>
      <c r="B22" s="47" t="s">
        <v>11</v>
      </c>
      <c r="C22" s="48" t="s">
        <v>12</v>
      </c>
      <c r="D22" s="49">
        <v>3909.8</v>
      </c>
      <c r="E22" s="49">
        <v>2669.5</v>
      </c>
      <c r="F22" s="50">
        <f t="shared" si="0"/>
        <v>68.3</v>
      </c>
    </row>
    <row r="23" spans="1:6" ht="90.75" customHeight="1">
      <c r="A23" s="51">
        <v>18</v>
      </c>
      <c r="B23" s="47" t="s">
        <v>219</v>
      </c>
      <c r="C23" s="48" t="s">
        <v>220</v>
      </c>
      <c r="D23" s="49">
        <v>7.8</v>
      </c>
      <c r="E23" s="49">
        <v>7.8</v>
      </c>
      <c r="F23" s="50">
        <f t="shared" si="0"/>
        <v>100</v>
      </c>
    </row>
    <row r="24" spans="1:6" ht="51">
      <c r="A24" s="51">
        <v>19</v>
      </c>
      <c r="B24" s="47" t="s">
        <v>221</v>
      </c>
      <c r="C24" s="48" t="s">
        <v>212</v>
      </c>
      <c r="D24" s="49">
        <v>8805.5</v>
      </c>
      <c r="E24" s="49">
        <v>4032.2</v>
      </c>
      <c r="F24" s="50">
        <f t="shared" si="0"/>
        <v>45.8</v>
      </c>
    </row>
    <row r="25" spans="1:6" ht="25.5">
      <c r="A25" s="51">
        <v>20</v>
      </c>
      <c r="B25" s="47" t="s">
        <v>174</v>
      </c>
      <c r="C25" s="48" t="s">
        <v>173</v>
      </c>
      <c r="D25" s="49">
        <f>SUM(D26)</f>
        <v>102.2</v>
      </c>
      <c r="E25" s="49">
        <f>SUM(E26)</f>
        <v>103.5</v>
      </c>
      <c r="F25" s="50">
        <f t="shared" si="0"/>
        <v>101.3</v>
      </c>
    </row>
    <row r="26" spans="1:6" ht="25.5">
      <c r="A26" s="51">
        <v>21</v>
      </c>
      <c r="B26" s="47" t="s">
        <v>154</v>
      </c>
      <c r="C26" s="48" t="s">
        <v>192</v>
      </c>
      <c r="D26" s="49">
        <v>102.2</v>
      </c>
      <c r="E26" s="93">
        <v>103.5</v>
      </c>
      <c r="F26" s="50">
        <f t="shared" si="0"/>
        <v>101.3</v>
      </c>
    </row>
    <row r="27" spans="1:6" ht="38.25">
      <c r="A27" s="51">
        <v>22</v>
      </c>
      <c r="B27" s="47" t="s">
        <v>175</v>
      </c>
      <c r="C27" s="48" t="s">
        <v>13</v>
      </c>
      <c r="D27" s="49">
        <f>SUM(D28:D29)</f>
        <v>2728.2</v>
      </c>
      <c r="E27" s="49">
        <f>SUM(E28:E29)</f>
        <v>1647</v>
      </c>
      <c r="F27" s="50">
        <f t="shared" si="0"/>
        <v>60.4</v>
      </c>
    </row>
    <row r="28" spans="1:6" ht="16.5" customHeight="1">
      <c r="A28" s="51">
        <v>23</v>
      </c>
      <c r="B28" s="47" t="s">
        <v>206</v>
      </c>
      <c r="C28" s="48" t="s">
        <v>201</v>
      </c>
      <c r="D28" s="49">
        <v>2728.2</v>
      </c>
      <c r="E28" s="49">
        <v>1613</v>
      </c>
      <c r="F28" s="50">
        <f t="shared" si="0"/>
        <v>59.1</v>
      </c>
    </row>
    <row r="29" spans="1:6" ht="16.5" customHeight="1">
      <c r="A29" s="51">
        <v>24</v>
      </c>
      <c r="B29" s="47" t="s">
        <v>271</v>
      </c>
      <c r="C29" s="48" t="s">
        <v>272</v>
      </c>
      <c r="D29" s="49">
        <v>0</v>
      </c>
      <c r="E29" s="49">
        <v>34</v>
      </c>
      <c r="F29" s="50" t="str">
        <f t="shared" si="0"/>
        <v>-</v>
      </c>
    </row>
    <row r="30" spans="1:6" ht="27" customHeight="1">
      <c r="A30" s="51">
        <v>25</v>
      </c>
      <c r="B30" s="47" t="s">
        <v>177</v>
      </c>
      <c r="C30" s="48" t="s">
        <v>176</v>
      </c>
      <c r="D30" s="49">
        <f>SUM(D31:D33)</f>
        <v>5179.099999999999</v>
      </c>
      <c r="E30" s="49">
        <f>SUM(E31:E33)</f>
        <v>3821.2</v>
      </c>
      <c r="F30" s="50">
        <f t="shared" si="0"/>
        <v>73.8</v>
      </c>
    </row>
    <row r="31" spans="1:6" ht="12.75">
      <c r="A31" s="51">
        <v>26</v>
      </c>
      <c r="B31" s="47" t="s">
        <v>214</v>
      </c>
      <c r="C31" s="48" t="s">
        <v>213</v>
      </c>
      <c r="D31" s="49">
        <v>113.1</v>
      </c>
      <c r="E31" s="49">
        <v>91.4</v>
      </c>
      <c r="F31" s="50">
        <f t="shared" si="0"/>
        <v>80.8</v>
      </c>
    </row>
    <row r="32" spans="1:6" ht="102" customHeight="1">
      <c r="A32" s="51">
        <v>27</v>
      </c>
      <c r="B32" s="47" t="s">
        <v>222</v>
      </c>
      <c r="C32" s="48" t="s">
        <v>274</v>
      </c>
      <c r="D32" s="49">
        <v>3648.7</v>
      </c>
      <c r="E32" s="49">
        <v>2494</v>
      </c>
      <c r="F32" s="50">
        <f t="shared" si="0"/>
        <v>68.4</v>
      </c>
    </row>
    <row r="33" spans="1:6" ht="38.25">
      <c r="A33" s="51">
        <v>28</v>
      </c>
      <c r="B33" s="47" t="s">
        <v>178</v>
      </c>
      <c r="C33" s="48" t="s">
        <v>273</v>
      </c>
      <c r="D33" s="49">
        <v>1417.3</v>
      </c>
      <c r="E33" s="49">
        <v>1235.8</v>
      </c>
      <c r="F33" s="50">
        <f t="shared" si="0"/>
        <v>87.2</v>
      </c>
    </row>
    <row r="34" spans="1:6" ht="25.5">
      <c r="A34" s="51">
        <v>29</v>
      </c>
      <c r="B34" s="47" t="s">
        <v>180</v>
      </c>
      <c r="C34" s="48" t="s">
        <v>179</v>
      </c>
      <c r="D34" s="49">
        <f>SUM(D35:D42)</f>
        <v>2353.3999999999996</v>
      </c>
      <c r="E34" s="49">
        <f>SUM(E35:E42)</f>
        <v>1545.6999999999998</v>
      </c>
      <c r="F34" s="50">
        <f t="shared" si="0"/>
        <v>65.7</v>
      </c>
    </row>
    <row r="35" spans="1:6" ht="28.5" customHeight="1">
      <c r="A35" s="51">
        <v>30</v>
      </c>
      <c r="B35" s="47" t="s">
        <v>225</v>
      </c>
      <c r="C35" s="48" t="s">
        <v>226</v>
      </c>
      <c r="D35" s="49">
        <v>0</v>
      </c>
      <c r="E35" s="49">
        <v>13.6</v>
      </c>
      <c r="F35" s="50" t="str">
        <f t="shared" si="0"/>
        <v>-</v>
      </c>
    </row>
    <row r="36" spans="1:6" ht="38.25">
      <c r="A36" s="51">
        <v>31</v>
      </c>
      <c r="B36" s="47" t="s">
        <v>223</v>
      </c>
      <c r="C36" s="48" t="s">
        <v>224</v>
      </c>
      <c r="D36" s="49">
        <v>230</v>
      </c>
      <c r="E36" s="49">
        <v>60</v>
      </c>
      <c r="F36" s="50">
        <f t="shared" si="0"/>
        <v>26.1</v>
      </c>
    </row>
    <row r="37" spans="1:6" ht="27.75" customHeight="1">
      <c r="A37" s="51">
        <v>32</v>
      </c>
      <c r="B37" s="47" t="s">
        <v>14</v>
      </c>
      <c r="C37" s="48" t="s">
        <v>15</v>
      </c>
      <c r="D37" s="49">
        <v>40</v>
      </c>
      <c r="E37" s="49">
        <v>102.5</v>
      </c>
      <c r="F37" s="50" t="str">
        <f t="shared" si="0"/>
        <v>свыше 100</v>
      </c>
    </row>
    <row r="38" spans="1:6" ht="68.25" customHeight="1">
      <c r="A38" s="51">
        <v>33</v>
      </c>
      <c r="B38" s="47" t="s">
        <v>16</v>
      </c>
      <c r="C38" s="48" t="s">
        <v>17</v>
      </c>
      <c r="D38" s="49">
        <v>500</v>
      </c>
      <c r="E38" s="49">
        <v>134.5</v>
      </c>
      <c r="F38" s="50">
        <f t="shared" si="0"/>
        <v>26.9</v>
      </c>
    </row>
    <row r="39" spans="1:6" ht="51">
      <c r="A39" s="51">
        <v>34</v>
      </c>
      <c r="B39" s="47" t="s">
        <v>181</v>
      </c>
      <c r="C39" s="48" t="s">
        <v>158</v>
      </c>
      <c r="D39" s="49">
        <v>241</v>
      </c>
      <c r="E39" s="49">
        <v>255</v>
      </c>
      <c r="F39" s="50">
        <f t="shared" si="0"/>
        <v>105.8</v>
      </c>
    </row>
    <row r="40" spans="1:6" ht="80.25" customHeight="1">
      <c r="A40" s="51">
        <v>35</v>
      </c>
      <c r="B40" s="47" t="s">
        <v>258</v>
      </c>
      <c r="C40" s="48" t="s">
        <v>259</v>
      </c>
      <c r="D40" s="49">
        <v>35</v>
      </c>
      <c r="E40" s="49">
        <v>50</v>
      </c>
      <c r="F40" s="50" t="str">
        <f t="shared" si="0"/>
        <v>свыше 100</v>
      </c>
    </row>
    <row r="41" spans="1:6" ht="78" customHeight="1">
      <c r="A41" s="51">
        <v>36</v>
      </c>
      <c r="B41" s="47" t="s">
        <v>248</v>
      </c>
      <c r="C41" s="48" t="s">
        <v>249</v>
      </c>
      <c r="D41" s="49">
        <v>0.3</v>
      </c>
      <c r="E41" s="49">
        <v>0.3</v>
      </c>
      <c r="F41" s="50">
        <f t="shared" si="0"/>
        <v>100</v>
      </c>
    </row>
    <row r="42" spans="1:6" ht="38.25">
      <c r="A42" s="51">
        <v>37</v>
      </c>
      <c r="B42" s="47" t="s">
        <v>182</v>
      </c>
      <c r="C42" s="48" t="s">
        <v>183</v>
      </c>
      <c r="D42" s="49">
        <v>1307.1</v>
      </c>
      <c r="E42" s="49">
        <v>929.8</v>
      </c>
      <c r="F42" s="50">
        <f t="shared" si="0"/>
        <v>71.1</v>
      </c>
    </row>
    <row r="43" spans="1:6" ht="12.75">
      <c r="A43" s="51">
        <v>38</v>
      </c>
      <c r="B43" s="47" t="s">
        <v>149</v>
      </c>
      <c r="C43" s="48" t="s">
        <v>148</v>
      </c>
      <c r="D43" s="49">
        <f>SUM(D44)</f>
        <v>0</v>
      </c>
      <c r="E43" s="49">
        <f>SUM(E44)</f>
        <v>0</v>
      </c>
      <c r="F43" s="50" t="str">
        <f t="shared" si="0"/>
        <v>-</v>
      </c>
    </row>
    <row r="44" spans="1:6" ht="12.75">
      <c r="A44" s="51">
        <v>39</v>
      </c>
      <c r="B44" s="47" t="s">
        <v>199</v>
      </c>
      <c r="C44" s="48" t="s">
        <v>200</v>
      </c>
      <c r="D44" s="49">
        <v>0</v>
      </c>
      <c r="E44" s="49">
        <v>0</v>
      </c>
      <c r="F44" s="50" t="str">
        <f t="shared" si="0"/>
        <v>-</v>
      </c>
    </row>
    <row r="45" spans="1:6" ht="12.75">
      <c r="A45" s="51">
        <v>40</v>
      </c>
      <c r="B45" s="47" t="s">
        <v>189</v>
      </c>
      <c r="C45" s="48" t="s">
        <v>188</v>
      </c>
      <c r="D45" s="49">
        <f>D46+D67+D69+D71</f>
        <v>318566.00000000006</v>
      </c>
      <c r="E45" s="49">
        <f>E46+E67+E69+E71</f>
        <v>245459</v>
      </c>
      <c r="F45" s="50">
        <f t="shared" si="0"/>
        <v>77.1</v>
      </c>
    </row>
    <row r="46" spans="1:6" ht="38.25">
      <c r="A46" s="51">
        <v>41</v>
      </c>
      <c r="B46" s="47" t="s">
        <v>194</v>
      </c>
      <c r="C46" s="48" t="s">
        <v>195</v>
      </c>
      <c r="D46" s="49">
        <f>D47+D49+D57+D63</f>
        <v>318366.60000000003</v>
      </c>
      <c r="E46" s="49">
        <f>E47+E49+E57+E63</f>
        <v>246972.2</v>
      </c>
      <c r="F46" s="50">
        <f t="shared" si="0"/>
        <v>77.6</v>
      </c>
    </row>
    <row r="47" spans="1:6" ht="27.75" customHeight="1">
      <c r="A47" s="51">
        <v>42</v>
      </c>
      <c r="B47" s="47" t="s">
        <v>196</v>
      </c>
      <c r="C47" s="48" t="s">
        <v>18</v>
      </c>
      <c r="D47" s="49">
        <f>SUM(D48)</f>
        <v>38546</v>
      </c>
      <c r="E47" s="49">
        <f>SUM(E48)</f>
        <v>28917</v>
      </c>
      <c r="F47" s="50">
        <f t="shared" si="0"/>
        <v>75</v>
      </c>
    </row>
    <row r="48" spans="1:6" ht="39.75" customHeight="1">
      <c r="A48" s="51">
        <v>43</v>
      </c>
      <c r="B48" s="47" t="s">
        <v>19</v>
      </c>
      <c r="C48" s="48" t="s">
        <v>150</v>
      </c>
      <c r="D48" s="49">
        <v>38546</v>
      </c>
      <c r="E48" s="49">
        <v>28917</v>
      </c>
      <c r="F48" s="50">
        <f t="shared" si="0"/>
        <v>75</v>
      </c>
    </row>
    <row r="49" spans="1:6" ht="39.75" customHeight="1">
      <c r="A49" s="51">
        <v>44</v>
      </c>
      <c r="B49" s="47" t="s">
        <v>156</v>
      </c>
      <c r="C49" s="48" t="s">
        <v>159</v>
      </c>
      <c r="D49" s="49">
        <f>SUM(D50:D56)</f>
        <v>122604.5</v>
      </c>
      <c r="E49" s="49">
        <f>SUM(E50:E56)</f>
        <v>102973.20000000001</v>
      </c>
      <c r="F49" s="50">
        <f t="shared" si="0"/>
        <v>84</v>
      </c>
    </row>
    <row r="50" spans="1:6" ht="52.5" customHeight="1">
      <c r="A50" s="51">
        <v>45</v>
      </c>
      <c r="B50" s="47" t="s">
        <v>252</v>
      </c>
      <c r="C50" s="48" t="s">
        <v>253</v>
      </c>
      <c r="D50" s="49">
        <v>110.8</v>
      </c>
      <c r="E50" s="49">
        <v>110.8</v>
      </c>
      <c r="F50" s="50">
        <f t="shared" si="0"/>
        <v>100</v>
      </c>
    </row>
    <row r="51" spans="1:6" ht="27.75" customHeight="1">
      <c r="A51" s="51">
        <v>46</v>
      </c>
      <c r="B51" s="47" t="s">
        <v>275</v>
      </c>
      <c r="C51" s="48" t="s">
        <v>276</v>
      </c>
      <c r="D51" s="49">
        <v>0</v>
      </c>
      <c r="E51" s="49">
        <v>698</v>
      </c>
      <c r="F51" s="50" t="str">
        <f t="shared" si="0"/>
        <v>-</v>
      </c>
    </row>
    <row r="52" spans="1:6" ht="63.75" customHeight="1">
      <c r="A52" s="51">
        <v>47</v>
      </c>
      <c r="B52" s="47" t="s">
        <v>260</v>
      </c>
      <c r="C52" s="48" t="s">
        <v>261</v>
      </c>
      <c r="D52" s="49">
        <v>978.1</v>
      </c>
      <c r="E52" s="49">
        <v>978.1</v>
      </c>
      <c r="F52" s="50">
        <f t="shared" si="0"/>
        <v>100</v>
      </c>
    </row>
    <row r="53" spans="1:6" ht="129" customHeight="1">
      <c r="A53" s="51">
        <v>48</v>
      </c>
      <c r="B53" s="47" t="s">
        <v>237</v>
      </c>
      <c r="C53" s="48" t="s">
        <v>238</v>
      </c>
      <c r="D53" s="49">
        <v>2691.4</v>
      </c>
      <c r="E53" s="49">
        <v>807.4</v>
      </c>
      <c r="F53" s="50">
        <f t="shared" si="0"/>
        <v>30</v>
      </c>
    </row>
    <row r="54" spans="1:6" ht="94.5" customHeight="1">
      <c r="A54" s="51">
        <v>49</v>
      </c>
      <c r="B54" s="47" t="s">
        <v>262</v>
      </c>
      <c r="C54" s="48" t="s">
        <v>239</v>
      </c>
      <c r="D54" s="49">
        <v>3961.3</v>
      </c>
      <c r="E54" s="49">
        <v>1188.4</v>
      </c>
      <c r="F54" s="50">
        <f t="shared" si="0"/>
        <v>30</v>
      </c>
    </row>
    <row r="55" spans="1:6" ht="63.75">
      <c r="A55" s="51">
        <v>50</v>
      </c>
      <c r="B55" s="47" t="s">
        <v>263</v>
      </c>
      <c r="C55" s="48" t="s">
        <v>264</v>
      </c>
      <c r="D55" s="49">
        <v>545.4</v>
      </c>
      <c r="E55" s="49">
        <v>545.4</v>
      </c>
      <c r="F55" s="50">
        <f t="shared" si="0"/>
        <v>100</v>
      </c>
    </row>
    <row r="56" spans="1:6" ht="25.5">
      <c r="A56" s="51">
        <v>51</v>
      </c>
      <c r="B56" s="47" t="s">
        <v>20</v>
      </c>
      <c r="C56" s="48" t="s">
        <v>21</v>
      </c>
      <c r="D56" s="49">
        <v>114317.5</v>
      </c>
      <c r="E56" s="49">
        <v>98645.1</v>
      </c>
      <c r="F56" s="50">
        <f t="shared" si="0"/>
        <v>86.3</v>
      </c>
    </row>
    <row r="57" spans="1:6" ht="27.75" customHeight="1">
      <c r="A57" s="51">
        <v>52</v>
      </c>
      <c r="B57" s="47" t="s">
        <v>146</v>
      </c>
      <c r="C57" s="48" t="s">
        <v>147</v>
      </c>
      <c r="D57" s="49">
        <f>SUM(D58:D62)</f>
        <v>145047.7</v>
      </c>
      <c r="E57" s="49">
        <f>SUM(E58:E62)</f>
        <v>106861.79999999999</v>
      </c>
      <c r="F57" s="50">
        <f t="shared" si="0"/>
        <v>73.7</v>
      </c>
    </row>
    <row r="58" spans="1:6" ht="38.25" customHeight="1">
      <c r="A58" s="51">
        <v>53</v>
      </c>
      <c r="B58" s="47" t="s">
        <v>22</v>
      </c>
      <c r="C58" s="48" t="s">
        <v>23</v>
      </c>
      <c r="D58" s="52">
        <v>5382</v>
      </c>
      <c r="E58" s="52">
        <v>5082.5</v>
      </c>
      <c r="F58" s="50">
        <f t="shared" si="0"/>
        <v>94.4</v>
      </c>
    </row>
    <row r="59" spans="1:6" ht="51">
      <c r="A59" s="51">
        <v>54</v>
      </c>
      <c r="B59" s="47" t="s">
        <v>24</v>
      </c>
      <c r="C59" s="48" t="s">
        <v>25</v>
      </c>
      <c r="D59" s="52">
        <v>761</v>
      </c>
      <c r="E59" s="52">
        <v>654.4</v>
      </c>
      <c r="F59" s="50">
        <f t="shared" si="0"/>
        <v>86</v>
      </c>
    </row>
    <row r="60" spans="1:6" ht="51">
      <c r="A60" s="51">
        <v>55</v>
      </c>
      <c r="B60" s="47" t="s">
        <v>26</v>
      </c>
      <c r="C60" s="48" t="s">
        <v>27</v>
      </c>
      <c r="D60" s="52">
        <v>1657</v>
      </c>
      <c r="E60" s="52">
        <v>613.4</v>
      </c>
      <c r="F60" s="50">
        <f t="shared" si="0"/>
        <v>37</v>
      </c>
    </row>
    <row r="61" spans="1:6" ht="40.5" customHeight="1">
      <c r="A61" s="51">
        <v>56</v>
      </c>
      <c r="B61" s="47" t="s">
        <v>28</v>
      </c>
      <c r="C61" s="48" t="s">
        <v>29</v>
      </c>
      <c r="D61" s="52">
        <v>19219.7</v>
      </c>
      <c r="E61" s="52">
        <v>16302.6</v>
      </c>
      <c r="F61" s="50">
        <f t="shared" si="0"/>
        <v>84.8</v>
      </c>
    </row>
    <row r="62" spans="1:6" ht="25.5">
      <c r="A62" s="51">
        <v>57</v>
      </c>
      <c r="B62" s="47" t="s">
        <v>193</v>
      </c>
      <c r="C62" s="48" t="s">
        <v>30</v>
      </c>
      <c r="D62" s="52">
        <v>118028</v>
      </c>
      <c r="E62" s="52">
        <v>84208.9</v>
      </c>
      <c r="F62" s="50">
        <f t="shared" si="0"/>
        <v>71.3</v>
      </c>
    </row>
    <row r="63" spans="1:6" ht="12.75">
      <c r="A63" s="51">
        <v>58</v>
      </c>
      <c r="B63" s="47" t="s">
        <v>157</v>
      </c>
      <c r="C63" s="48" t="s">
        <v>160</v>
      </c>
      <c r="D63" s="52">
        <f>SUM(D64:D66)</f>
        <v>12168.400000000001</v>
      </c>
      <c r="E63" s="52">
        <f>SUM(E64:E66)</f>
        <v>8220.2</v>
      </c>
      <c r="F63" s="50">
        <f t="shared" si="0"/>
        <v>67.6</v>
      </c>
    </row>
    <row r="64" spans="1:6" ht="51">
      <c r="A64" s="51">
        <v>59</v>
      </c>
      <c r="B64" s="47" t="s">
        <v>267</v>
      </c>
      <c r="C64" s="48" t="s">
        <v>268</v>
      </c>
      <c r="D64" s="52">
        <v>14.6</v>
      </c>
      <c r="E64" s="52">
        <v>14.6</v>
      </c>
      <c r="F64" s="50">
        <f t="shared" si="0"/>
        <v>100</v>
      </c>
    </row>
    <row r="65" spans="1:6" ht="89.25">
      <c r="A65" s="51">
        <v>60</v>
      </c>
      <c r="B65" s="47" t="s">
        <v>250</v>
      </c>
      <c r="C65" s="48" t="s">
        <v>251</v>
      </c>
      <c r="D65" s="52">
        <v>3673.6</v>
      </c>
      <c r="E65" s="52">
        <v>1075.4</v>
      </c>
      <c r="F65" s="50">
        <f t="shared" si="0"/>
        <v>29.3</v>
      </c>
    </row>
    <row r="66" spans="1:6" ht="28.5" customHeight="1">
      <c r="A66" s="51">
        <v>61</v>
      </c>
      <c r="B66" s="47" t="s">
        <v>31</v>
      </c>
      <c r="C66" s="48" t="s">
        <v>32</v>
      </c>
      <c r="D66" s="52">
        <v>8480.2</v>
      </c>
      <c r="E66" s="52">
        <v>7130.2</v>
      </c>
      <c r="F66" s="50">
        <f t="shared" si="0"/>
        <v>84.1</v>
      </c>
    </row>
    <row r="67" spans="1:6" ht="15" customHeight="1">
      <c r="A67" s="51">
        <v>62</v>
      </c>
      <c r="B67" s="47" t="s">
        <v>254</v>
      </c>
      <c r="C67" s="48" t="s">
        <v>255</v>
      </c>
      <c r="D67" s="52">
        <f>SUM(D68)</f>
        <v>199.4</v>
      </c>
      <c r="E67" s="52">
        <f>SUM(E68)</f>
        <v>199.4</v>
      </c>
      <c r="F67" s="50">
        <f t="shared" si="0"/>
        <v>100</v>
      </c>
    </row>
    <row r="68" spans="1:6" ht="28.5" customHeight="1">
      <c r="A68" s="51">
        <v>63</v>
      </c>
      <c r="B68" s="47" t="s">
        <v>256</v>
      </c>
      <c r="C68" s="48" t="s">
        <v>257</v>
      </c>
      <c r="D68" s="52">
        <v>199.4</v>
      </c>
      <c r="E68" s="52">
        <v>199.4</v>
      </c>
      <c r="F68" s="50">
        <f t="shared" si="0"/>
        <v>100</v>
      </c>
    </row>
    <row r="69" spans="1:6" ht="115.5" customHeight="1">
      <c r="A69" s="51">
        <v>64</v>
      </c>
      <c r="B69" s="47" t="s">
        <v>230</v>
      </c>
      <c r="C69" s="48" t="s">
        <v>231</v>
      </c>
      <c r="D69" s="52">
        <f>SUM(D70)</f>
        <v>0</v>
      </c>
      <c r="E69" s="52">
        <f>SUM(E70)</f>
        <v>290.5</v>
      </c>
      <c r="F69" s="50" t="str">
        <f t="shared" si="0"/>
        <v>-</v>
      </c>
    </row>
    <row r="70" spans="1:6" ht="41.25" customHeight="1">
      <c r="A70" s="51">
        <v>65</v>
      </c>
      <c r="B70" s="47" t="s">
        <v>232</v>
      </c>
      <c r="C70" s="48" t="s">
        <v>233</v>
      </c>
      <c r="D70" s="52">
        <v>0</v>
      </c>
      <c r="E70" s="52">
        <v>290.5</v>
      </c>
      <c r="F70" s="50" t="str">
        <f t="shared" si="0"/>
        <v>-</v>
      </c>
    </row>
    <row r="71" spans="1:6" ht="51">
      <c r="A71" s="51">
        <v>66</v>
      </c>
      <c r="B71" s="46" t="s">
        <v>190</v>
      </c>
      <c r="C71" s="53" t="s">
        <v>191</v>
      </c>
      <c r="D71" s="52">
        <f>D72</f>
        <v>0</v>
      </c>
      <c r="E71" s="52">
        <f>E72</f>
        <v>-2003.1</v>
      </c>
      <c r="F71" s="50" t="s">
        <v>207</v>
      </c>
    </row>
    <row r="72" spans="1:6" ht="54" customHeight="1">
      <c r="A72" s="51">
        <v>67</v>
      </c>
      <c r="B72" s="46" t="s">
        <v>33</v>
      </c>
      <c r="C72" s="53" t="s">
        <v>34</v>
      </c>
      <c r="D72" s="52">
        <v>0</v>
      </c>
      <c r="E72" s="52">
        <v>-2003.1</v>
      </c>
      <c r="F72" s="50" t="s">
        <v>207</v>
      </c>
    </row>
    <row r="73" spans="1:6" ht="12.75">
      <c r="A73" s="51">
        <v>68</v>
      </c>
      <c r="B73" s="54" t="s">
        <v>162</v>
      </c>
      <c r="C73" s="55" t="s">
        <v>164</v>
      </c>
      <c r="D73" s="56">
        <f>D6+D45</f>
        <v>518132.80000000005</v>
      </c>
      <c r="E73" s="56">
        <f>E6+E45</f>
        <v>372430.4</v>
      </c>
      <c r="F73" s="57">
        <f t="shared" si="0"/>
        <v>71.9</v>
      </c>
    </row>
  </sheetData>
  <mergeCells count="1">
    <mergeCell ref="A2:F2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showGridLines="0" workbookViewId="0" topLeftCell="A1">
      <selection activeCell="M52" sqref="M52"/>
    </sheetView>
  </sheetViews>
  <sheetFormatPr defaultColWidth="9.00390625" defaultRowHeight="12.75" outlineLevelRow="1"/>
  <cols>
    <col min="1" max="1" width="5.25390625" style="0" customWidth="1"/>
    <col min="3" max="3" width="40.00390625" style="0" customWidth="1"/>
    <col min="4" max="4" width="9.00390625" style="0" hidden="1" customWidth="1"/>
    <col min="5" max="5" width="14.75390625" style="0" customWidth="1"/>
    <col min="6" max="12" width="9.00390625" style="0" hidden="1" customWidth="1"/>
    <col min="13" max="13" width="13.875" style="0" customWidth="1"/>
    <col min="14" max="14" width="12.375" style="0" customWidth="1"/>
    <col min="15" max="16" width="9.00390625" style="0" hidden="1" customWidth="1"/>
  </cols>
  <sheetData>
    <row r="1" spans="3:16" ht="60" customHeight="1">
      <c r="C1" s="95" t="s">
        <v>277</v>
      </c>
      <c r="D1" s="95"/>
      <c r="E1" s="95"/>
      <c r="F1" s="95"/>
      <c r="G1" s="95"/>
      <c r="H1" s="95"/>
      <c r="I1" s="1"/>
      <c r="J1" s="1"/>
      <c r="K1" s="1"/>
      <c r="L1" s="1"/>
      <c r="M1" s="1"/>
      <c r="N1" s="1"/>
      <c r="O1" s="1"/>
      <c r="P1" s="1"/>
    </row>
    <row r="2" spans="1:16" ht="15.75" customHeight="1" hidden="1">
      <c r="A2" s="66" t="s">
        <v>202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2"/>
    </row>
    <row r="3" spans="3:16" ht="15.75" hidden="1"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3"/>
    </row>
    <row r="4" spans="3:16" ht="1.5" customHeight="1">
      <c r="C4" s="102"/>
      <c r="D4" s="102"/>
      <c r="E4" s="103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</row>
    <row r="5" spans="1:16" ht="99.75">
      <c r="A5" s="14" t="s">
        <v>125</v>
      </c>
      <c r="B5" s="15" t="s">
        <v>127</v>
      </c>
      <c r="C5" s="15" t="s">
        <v>128</v>
      </c>
      <c r="D5" s="24" t="s">
        <v>36</v>
      </c>
      <c r="E5" s="16" t="s">
        <v>234</v>
      </c>
      <c r="F5" s="24" t="s">
        <v>36</v>
      </c>
      <c r="G5" s="24" t="s">
        <v>36</v>
      </c>
      <c r="H5" s="24" t="s">
        <v>36</v>
      </c>
      <c r="I5" s="24" t="s">
        <v>36</v>
      </c>
      <c r="J5" s="24" t="s">
        <v>36</v>
      </c>
      <c r="K5" s="24" t="s">
        <v>36</v>
      </c>
      <c r="L5" s="24" t="s">
        <v>36</v>
      </c>
      <c r="M5" s="17" t="s">
        <v>270</v>
      </c>
      <c r="N5" s="18" t="s">
        <v>126</v>
      </c>
      <c r="O5" s="4" t="s">
        <v>36</v>
      </c>
      <c r="P5" s="4" t="s">
        <v>36</v>
      </c>
    </row>
    <row r="6" spans="1:16" ht="15">
      <c r="A6" s="19" t="s">
        <v>129</v>
      </c>
      <c r="B6" s="20">
        <v>2</v>
      </c>
      <c r="C6" s="20">
        <v>3</v>
      </c>
      <c r="D6" s="24"/>
      <c r="E6" s="21">
        <v>4</v>
      </c>
      <c r="F6" s="24"/>
      <c r="G6" s="24"/>
      <c r="H6" s="24"/>
      <c r="I6" s="24"/>
      <c r="J6" s="24"/>
      <c r="K6" s="24"/>
      <c r="L6" s="24"/>
      <c r="M6" s="22">
        <v>5</v>
      </c>
      <c r="N6" s="23">
        <v>6</v>
      </c>
      <c r="O6" s="4"/>
      <c r="P6" s="4"/>
    </row>
    <row r="7" spans="1:16" ht="15">
      <c r="A7" s="25">
        <v>1</v>
      </c>
      <c r="B7" s="26" t="s">
        <v>38</v>
      </c>
      <c r="C7" s="27" t="s">
        <v>37</v>
      </c>
      <c r="D7" s="26"/>
      <c r="E7" s="64">
        <f>SUM(E8:E14)</f>
        <v>52371.7</v>
      </c>
      <c r="F7" s="64">
        <f aca="true" t="shared" si="0" ref="F7:M7">SUM(F8:F14)</f>
        <v>0</v>
      </c>
      <c r="G7" s="64">
        <f t="shared" si="0"/>
        <v>0</v>
      </c>
      <c r="H7" s="64">
        <f t="shared" si="0"/>
        <v>0</v>
      </c>
      <c r="I7" s="64">
        <f t="shared" si="0"/>
        <v>0</v>
      </c>
      <c r="J7" s="64">
        <f t="shared" si="0"/>
        <v>0</v>
      </c>
      <c r="K7" s="64">
        <f t="shared" si="0"/>
        <v>0</v>
      </c>
      <c r="L7" s="64">
        <f t="shared" si="0"/>
        <v>0</v>
      </c>
      <c r="M7" s="64">
        <f t="shared" si="0"/>
        <v>38907.7</v>
      </c>
      <c r="N7" s="68">
        <f>M7/E7*100</f>
        <v>74.2914589367922</v>
      </c>
      <c r="O7" s="5">
        <v>0</v>
      </c>
      <c r="P7" s="6">
        <v>0</v>
      </c>
    </row>
    <row r="8" spans="1:16" ht="60" outlineLevel="1">
      <c r="A8" s="25">
        <v>2</v>
      </c>
      <c r="B8" s="28" t="s">
        <v>40</v>
      </c>
      <c r="C8" s="29" t="s">
        <v>39</v>
      </c>
      <c r="D8" s="28" t="s">
        <v>203</v>
      </c>
      <c r="E8" s="65">
        <v>1446.1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1043.8</v>
      </c>
      <c r="N8" s="69">
        <f aca="true" t="shared" si="1" ref="N8:N51">M8/E8*100</f>
        <v>72.18034714058503</v>
      </c>
      <c r="O8" s="5">
        <v>0</v>
      </c>
      <c r="P8" s="6">
        <v>0</v>
      </c>
    </row>
    <row r="9" spans="1:16" ht="60" outlineLevel="1">
      <c r="A9" s="25">
        <v>3</v>
      </c>
      <c r="B9" s="28" t="s">
        <v>42</v>
      </c>
      <c r="C9" s="29" t="s">
        <v>41</v>
      </c>
      <c r="D9" s="28"/>
      <c r="E9" s="65">
        <v>2336.9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1478.2</v>
      </c>
      <c r="N9" s="69">
        <f t="shared" si="1"/>
        <v>63.25473918438958</v>
      </c>
      <c r="O9" s="5">
        <v>0</v>
      </c>
      <c r="P9" s="6">
        <v>0</v>
      </c>
    </row>
    <row r="10" spans="1:16" ht="75" outlineLevel="1">
      <c r="A10" s="25">
        <v>4</v>
      </c>
      <c r="B10" s="28" t="s">
        <v>44</v>
      </c>
      <c r="C10" s="29" t="s">
        <v>43</v>
      </c>
      <c r="D10" s="28"/>
      <c r="E10" s="65">
        <v>26572.8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21444.8</v>
      </c>
      <c r="N10" s="69">
        <f t="shared" si="1"/>
        <v>80.70207129094412</v>
      </c>
      <c r="O10" s="5">
        <v>0</v>
      </c>
      <c r="P10" s="6">
        <v>0</v>
      </c>
    </row>
    <row r="11" spans="1:16" ht="45" outlineLevel="1">
      <c r="A11" s="25">
        <v>5</v>
      </c>
      <c r="B11" s="28" t="s">
        <v>46</v>
      </c>
      <c r="C11" s="29" t="s">
        <v>45</v>
      </c>
      <c r="D11" s="28"/>
      <c r="E11" s="65">
        <v>7624.3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5673.9</v>
      </c>
      <c r="N11" s="69">
        <f t="shared" si="1"/>
        <v>74.41863515339112</v>
      </c>
      <c r="O11" s="5">
        <v>0</v>
      </c>
      <c r="P11" s="6">
        <v>0</v>
      </c>
    </row>
    <row r="12" spans="1:16" ht="30" outlineLevel="1">
      <c r="A12" s="25">
        <v>6</v>
      </c>
      <c r="B12" s="28" t="s">
        <v>235</v>
      </c>
      <c r="C12" s="29" t="s">
        <v>236</v>
      </c>
      <c r="D12" s="28"/>
      <c r="E12" s="65">
        <v>3167</v>
      </c>
      <c r="F12" s="65"/>
      <c r="G12" s="65"/>
      <c r="H12" s="65"/>
      <c r="I12" s="65"/>
      <c r="J12" s="65"/>
      <c r="K12" s="65"/>
      <c r="L12" s="65"/>
      <c r="M12" s="65">
        <v>3167</v>
      </c>
      <c r="N12" s="69">
        <f t="shared" si="1"/>
        <v>100</v>
      </c>
      <c r="O12" s="5"/>
      <c r="P12" s="6"/>
    </row>
    <row r="13" spans="1:16" ht="15" outlineLevel="1">
      <c r="A13" s="25">
        <v>7</v>
      </c>
      <c r="B13" s="28" t="s">
        <v>265</v>
      </c>
      <c r="C13" s="29" t="s">
        <v>266</v>
      </c>
      <c r="D13" s="28"/>
      <c r="E13" s="65">
        <v>117.8</v>
      </c>
      <c r="F13" s="65"/>
      <c r="G13" s="65"/>
      <c r="H13" s="65"/>
      <c r="I13" s="65"/>
      <c r="J13" s="65"/>
      <c r="K13" s="65"/>
      <c r="L13" s="65"/>
      <c r="M13" s="65">
        <v>0</v>
      </c>
      <c r="N13" s="69">
        <f t="shared" si="1"/>
        <v>0</v>
      </c>
      <c r="O13" s="5"/>
      <c r="P13" s="6"/>
    </row>
    <row r="14" spans="1:16" ht="18" customHeight="1" outlineLevel="1">
      <c r="A14" s="25">
        <v>8</v>
      </c>
      <c r="B14" s="28" t="s">
        <v>48</v>
      </c>
      <c r="C14" s="29" t="s">
        <v>47</v>
      </c>
      <c r="D14" s="28"/>
      <c r="E14" s="65">
        <v>11106.8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6100</v>
      </c>
      <c r="N14" s="69">
        <f t="shared" si="1"/>
        <v>54.92130946807362</v>
      </c>
      <c r="O14" s="5">
        <v>0</v>
      </c>
      <c r="P14" s="6">
        <v>0</v>
      </c>
    </row>
    <row r="15" spans="1:16" ht="15">
      <c r="A15" s="79">
        <v>9</v>
      </c>
      <c r="B15" s="80" t="s">
        <v>50</v>
      </c>
      <c r="C15" s="81" t="s">
        <v>49</v>
      </c>
      <c r="D15" s="80"/>
      <c r="E15" s="82">
        <f>SUM(E16)</f>
        <v>761</v>
      </c>
      <c r="F15" s="82">
        <f aca="true" t="shared" si="2" ref="F15:M15">SUM(F16)</f>
        <v>0</v>
      </c>
      <c r="G15" s="82">
        <f t="shared" si="2"/>
        <v>0</v>
      </c>
      <c r="H15" s="82">
        <f t="shared" si="2"/>
        <v>0</v>
      </c>
      <c r="I15" s="82">
        <f t="shared" si="2"/>
        <v>0</v>
      </c>
      <c r="J15" s="82">
        <f t="shared" si="2"/>
        <v>0</v>
      </c>
      <c r="K15" s="82">
        <f t="shared" si="2"/>
        <v>0</v>
      </c>
      <c r="L15" s="82">
        <f t="shared" si="2"/>
        <v>0</v>
      </c>
      <c r="M15" s="82">
        <f t="shared" si="2"/>
        <v>497</v>
      </c>
      <c r="N15" s="77">
        <f t="shared" si="1"/>
        <v>65.30880420499344</v>
      </c>
      <c r="O15" s="78">
        <v>0</v>
      </c>
      <c r="P15" s="6">
        <v>0</v>
      </c>
    </row>
    <row r="16" spans="1:16" ht="30" outlineLevel="1">
      <c r="A16" s="79">
        <v>10</v>
      </c>
      <c r="B16" s="83" t="s">
        <v>52</v>
      </c>
      <c r="C16" s="84" t="s">
        <v>51</v>
      </c>
      <c r="D16" s="83"/>
      <c r="E16" s="85">
        <v>761</v>
      </c>
      <c r="F16" s="85">
        <v>0</v>
      </c>
      <c r="G16" s="85">
        <v>0</v>
      </c>
      <c r="H16" s="85">
        <v>0</v>
      </c>
      <c r="I16" s="85">
        <v>0</v>
      </c>
      <c r="J16" s="85">
        <v>0</v>
      </c>
      <c r="K16" s="85">
        <v>0</v>
      </c>
      <c r="L16" s="85">
        <v>0</v>
      </c>
      <c r="M16" s="85">
        <v>497</v>
      </c>
      <c r="N16" s="86">
        <f t="shared" si="1"/>
        <v>65.30880420499344</v>
      </c>
      <c r="O16" s="78">
        <v>0</v>
      </c>
      <c r="P16" s="6">
        <v>0</v>
      </c>
    </row>
    <row r="17" spans="1:16" ht="28.5">
      <c r="A17" s="79">
        <v>11</v>
      </c>
      <c r="B17" s="80" t="s">
        <v>54</v>
      </c>
      <c r="C17" s="81" t="s">
        <v>53</v>
      </c>
      <c r="D17" s="80"/>
      <c r="E17" s="82">
        <f>SUM(E18:E20)</f>
        <v>4876.1</v>
      </c>
      <c r="F17" s="82">
        <f aca="true" t="shared" si="3" ref="F17:M17">SUM(F18:F20)</f>
        <v>0</v>
      </c>
      <c r="G17" s="82">
        <f t="shared" si="3"/>
        <v>0</v>
      </c>
      <c r="H17" s="82">
        <f t="shared" si="3"/>
        <v>0</v>
      </c>
      <c r="I17" s="82">
        <f t="shared" si="3"/>
        <v>0</v>
      </c>
      <c r="J17" s="82">
        <f t="shared" si="3"/>
        <v>0</v>
      </c>
      <c r="K17" s="82">
        <f t="shared" si="3"/>
        <v>0</v>
      </c>
      <c r="L17" s="82">
        <f t="shared" si="3"/>
        <v>0</v>
      </c>
      <c r="M17" s="82">
        <f t="shared" si="3"/>
        <v>2002.8000000000002</v>
      </c>
      <c r="N17" s="77">
        <f t="shared" si="1"/>
        <v>41.07380898669019</v>
      </c>
      <c r="O17" s="87">
        <v>0</v>
      </c>
      <c r="P17" s="6">
        <v>0</v>
      </c>
    </row>
    <row r="18" spans="1:16" ht="48" customHeight="1" outlineLevel="1">
      <c r="A18" s="79">
        <v>12</v>
      </c>
      <c r="B18" s="83" t="s">
        <v>56</v>
      </c>
      <c r="C18" s="84" t="s">
        <v>55</v>
      </c>
      <c r="D18" s="83"/>
      <c r="E18" s="85">
        <v>2787</v>
      </c>
      <c r="F18" s="85">
        <v>0</v>
      </c>
      <c r="G18" s="85">
        <v>0</v>
      </c>
      <c r="H18" s="85">
        <v>0</v>
      </c>
      <c r="I18" s="85">
        <v>0</v>
      </c>
      <c r="J18" s="85">
        <v>0</v>
      </c>
      <c r="K18" s="85">
        <v>0</v>
      </c>
      <c r="L18" s="85">
        <v>0</v>
      </c>
      <c r="M18" s="85">
        <v>1821.9</v>
      </c>
      <c r="N18" s="86">
        <f t="shared" si="1"/>
        <v>65.3713670613563</v>
      </c>
      <c r="O18" s="87">
        <v>0</v>
      </c>
      <c r="P18" s="6">
        <v>0</v>
      </c>
    </row>
    <row r="19" spans="1:16" ht="30" outlineLevel="1">
      <c r="A19" s="79">
        <v>13</v>
      </c>
      <c r="B19" s="83" t="s">
        <v>58</v>
      </c>
      <c r="C19" s="84" t="s">
        <v>57</v>
      </c>
      <c r="D19" s="83"/>
      <c r="E19" s="85">
        <v>2068.5</v>
      </c>
      <c r="F19" s="85">
        <v>0</v>
      </c>
      <c r="G19" s="85">
        <v>0</v>
      </c>
      <c r="H19" s="85">
        <v>0</v>
      </c>
      <c r="I19" s="85">
        <v>0</v>
      </c>
      <c r="J19" s="85">
        <v>0</v>
      </c>
      <c r="K19" s="85">
        <v>0</v>
      </c>
      <c r="L19" s="85">
        <v>0</v>
      </c>
      <c r="M19" s="85">
        <v>180.9</v>
      </c>
      <c r="N19" s="86">
        <f t="shared" si="1"/>
        <v>8.745467730239303</v>
      </c>
      <c r="O19" s="87">
        <v>0</v>
      </c>
      <c r="P19" s="6">
        <v>0</v>
      </c>
    </row>
    <row r="20" spans="1:16" ht="45" outlineLevel="1">
      <c r="A20" s="79">
        <v>14</v>
      </c>
      <c r="B20" s="83" t="s">
        <v>60</v>
      </c>
      <c r="C20" s="84" t="s">
        <v>59</v>
      </c>
      <c r="D20" s="83"/>
      <c r="E20" s="85">
        <v>20.6</v>
      </c>
      <c r="F20" s="85">
        <v>0</v>
      </c>
      <c r="G20" s="85">
        <v>0</v>
      </c>
      <c r="H20" s="85">
        <v>0</v>
      </c>
      <c r="I20" s="85">
        <v>0</v>
      </c>
      <c r="J20" s="85">
        <v>0</v>
      </c>
      <c r="K20" s="85">
        <v>0</v>
      </c>
      <c r="L20" s="85">
        <v>0</v>
      </c>
      <c r="M20" s="85">
        <v>0</v>
      </c>
      <c r="N20" s="86">
        <f t="shared" si="1"/>
        <v>0</v>
      </c>
      <c r="O20" s="87">
        <v>0</v>
      </c>
      <c r="P20" s="6">
        <v>0</v>
      </c>
    </row>
    <row r="21" spans="1:16" ht="15">
      <c r="A21" s="79">
        <v>15</v>
      </c>
      <c r="B21" s="80" t="s">
        <v>62</v>
      </c>
      <c r="C21" s="81" t="s">
        <v>61</v>
      </c>
      <c r="D21" s="80"/>
      <c r="E21" s="82">
        <f aca="true" t="shared" si="4" ref="E21:M21">SUM(E22:E25)</f>
        <v>26356.4</v>
      </c>
      <c r="F21" s="82">
        <f t="shared" si="4"/>
        <v>0</v>
      </c>
      <c r="G21" s="82">
        <f t="shared" si="4"/>
        <v>0</v>
      </c>
      <c r="H21" s="82">
        <f t="shared" si="4"/>
        <v>0</v>
      </c>
      <c r="I21" s="82">
        <f t="shared" si="4"/>
        <v>0</v>
      </c>
      <c r="J21" s="82">
        <f t="shared" si="4"/>
        <v>0</v>
      </c>
      <c r="K21" s="82">
        <f t="shared" si="4"/>
        <v>0</v>
      </c>
      <c r="L21" s="82">
        <f t="shared" si="4"/>
        <v>0</v>
      </c>
      <c r="M21" s="82">
        <f t="shared" si="4"/>
        <v>14873.5</v>
      </c>
      <c r="N21" s="77">
        <f t="shared" si="1"/>
        <v>56.43221380765203</v>
      </c>
      <c r="O21" s="87">
        <v>0</v>
      </c>
      <c r="P21" s="6">
        <v>0</v>
      </c>
    </row>
    <row r="22" spans="1:16" ht="15" outlineLevel="1">
      <c r="A22" s="79">
        <v>16</v>
      </c>
      <c r="B22" s="83" t="s">
        <v>64</v>
      </c>
      <c r="C22" s="84" t="s">
        <v>63</v>
      </c>
      <c r="D22" s="83"/>
      <c r="E22" s="85">
        <v>675.4</v>
      </c>
      <c r="F22" s="85">
        <v>0</v>
      </c>
      <c r="G22" s="85">
        <v>0</v>
      </c>
      <c r="H22" s="85">
        <v>0</v>
      </c>
      <c r="I22" s="85">
        <v>0</v>
      </c>
      <c r="J22" s="85">
        <v>0</v>
      </c>
      <c r="K22" s="85">
        <v>0</v>
      </c>
      <c r="L22" s="85">
        <v>0</v>
      </c>
      <c r="M22" s="85">
        <v>428.7</v>
      </c>
      <c r="N22" s="86">
        <f t="shared" si="1"/>
        <v>63.473497186852235</v>
      </c>
      <c r="O22" s="87">
        <v>0</v>
      </c>
      <c r="P22" s="6">
        <v>0</v>
      </c>
    </row>
    <row r="23" spans="1:16" ht="15" outlineLevel="1">
      <c r="A23" s="79">
        <v>17</v>
      </c>
      <c r="B23" s="83" t="s">
        <v>66</v>
      </c>
      <c r="C23" s="84" t="s">
        <v>65</v>
      </c>
      <c r="D23" s="83"/>
      <c r="E23" s="85">
        <v>787.3</v>
      </c>
      <c r="F23" s="85">
        <v>0</v>
      </c>
      <c r="G23" s="85">
        <v>0</v>
      </c>
      <c r="H23" s="85">
        <v>0</v>
      </c>
      <c r="I23" s="85">
        <v>0</v>
      </c>
      <c r="J23" s="85">
        <v>0</v>
      </c>
      <c r="K23" s="85">
        <v>0</v>
      </c>
      <c r="L23" s="85">
        <v>0</v>
      </c>
      <c r="M23" s="85">
        <v>434.6</v>
      </c>
      <c r="N23" s="86">
        <f t="shared" si="1"/>
        <v>55.201320970405185</v>
      </c>
      <c r="O23" s="87">
        <v>0</v>
      </c>
      <c r="P23" s="6">
        <v>0</v>
      </c>
    </row>
    <row r="24" spans="1:16" ht="15" outlineLevel="1">
      <c r="A24" s="79">
        <v>18</v>
      </c>
      <c r="B24" s="83" t="s">
        <v>68</v>
      </c>
      <c r="C24" s="84" t="s">
        <v>67</v>
      </c>
      <c r="D24" s="83"/>
      <c r="E24" s="85">
        <v>13750.3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  <c r="K24" s="85">
        <v>0</v>
      </c>
      <c r="L24" s="85">
        <v>0</v>
      </c>
      <c r="M24" s="85">
        <v>3852.8</v>
      </c>
      <c r="N24" s="86">
        <f t="shared" si="1"/>
        <v>28.019752296313538</v>
      </c>
      <c r="O24" s="87">
        <v>0</v>
      </c>
      <c r="P24" s="6">
        <v>0</v>
      </c>
    </row>
    <row r="25" spans="1:16" ht="33" customHeight="1" outlineLevel="1">
      <c r="A25" s="79">
        <v>19</v>
      </c>
      <c r="B25" s="83" t="s">
        <v>70</v>
      </c>
      <c r="C25" s="84" t="s">
        <v>69</v>
      </c>
      <c r="D25" s="83"/>
      <c r="E25" s="85">
        <v>11143.4</v>
      </c>
      <c r="F25" s="85">
        <v>0</v>
      </c>
      <c r="G25" s="85">
        <v>0</v>
      </c>
      <c r="H25" s="85">
        <v>0</v>
      </c>
      <c r="I25" s="85">
        <v>0</v>
      </c>
      <c r="J25" s="85">
        <v>0</v>
      </c>
      <c r="K25" s="85">
        <v>0</v>
      </c>
      <c r="L25" s="85">
        <v>0</v>
      </c>
      <c r="M25" s="85">
        <v>10157.4</v>
      </c>
      <c r="N25" s="86">
        <f t="shared" si="1"/>
        <v>91.15171312166844</v>
      </c>
      <c r="O25" s="87">
        <v>0</v>
      </c>
      <c r="P25" s="6">
        <v>0</v>
      </c>
    </row>
    <row r="26" spans="1:16" ht="15" customHeight="1">
      <c r="A26" s="79">
        <v>20</v>
      </c>
      <c r="B26" s="80" t="s">
        <v>72</v>
      </c>
      <c r="C26" s="81" t="s">
        <v>71</v>
      </c>
      <c r="D26" s="80"/>
      <c r="E26" s="82">
        <f>SUM(E27:E30)</f>
        <v>189411.59999999998</v>
      </c>
      <c r="F26" s="82">
        <f aca="true" t="shared" si="5" ref="F26:M26">SUM(F27:F30)</f>
        <v>0</v>
      </c>
      <c r="G26" s="82">
        <f t="shared" si="5"/>
        <v>0</v>
      </c>
      <c r="H26" s="82">
        <f t="shared" si="5"/>
        <v>0</v>
      </c>
      <c r="I26" s="82">
        <f t="shared" si="5"/>
        <v>0</v>
      </c>
      <c r="J26" s="82">
        <f t="shared" si="5"/>
        <v>0</v>
      </c>
      <c r="K26" s="82">
        <f t="shared" si="5"/>
        <v>0</v>
      </c>
      <c r="L26" s="82">
        <f t="shared" si="5"/>
        <v>0</v>
      </c>
      <c r="M26" s="82">
        <f t="shared" si="5"/>
        <v>91170.09999999999</v>
      </c>
      <c r="N26" s="77">
        <f t="shared" si="1"/>
        <v>48.1333244637604</v>
      </c>
      <c r="O26" s="87">
        <v>0</v>
      </c>
      <c r="P26" s="6">
        <v>0</v>
      </c>
    </row>
    <row r="27" spans="1:16" ht="15" outlineLevel="1">
      <c r="A27" s="79">
        <v>21</v>
      </c>
      <c r="B27" s="83" t="s">
        <v>74</v>
      </c>
      <c r="C27" s="84" t="s">
        <v>73</v>
      </c>
      <c r="D27" s="83"/>
      <c r="E27" s="85">
        <v>51807.5</v>
      </c>
      <c r="F27" s="85">
        <v>0</v>
      </c>
      <c r="G27" s="85">
        <v>0</v>
      </c>
      <c r="H27" s="85">
        <v>0</v>
      </c>
      <c r="I27" s="85">
        <v>0</v>
      </c>
      <c r="J27" s="85">
        <v>0</v>
      </c>
      <c r="K27" s="85">
        <v>0</v>
      </c>
      <c r="L27" s="85">
        <v>0</v>
      </c>
      <c r="M27" s="85">
        <v>31890.1</v>
      </c>
      <c r="N27" s="86">
        <f t="shared" si="1"/>
        <v>61.55498721227622</v>
      </c>
      <c r="O27" s="87">
        <v>0</v>
      </c>
      <c r="P27" s="6">
        <v>0</v>
      </c>
    </row>
    <row r="28" spans="1:16" ht="15" outlineLevel="1">
      <c r="A28" s="79">
        <v>22</v>
      </c>
      <c r="B28" s="83" t="s">
        <v>76</v>
      </c>
      <c r="C28" s="84" t="s">
        <v>75</v>
      </c>
      <c r="D28" s="83"/>
      <c r="E28" s="85">
        <v>65384</v>
      </c>
      <c r="F28" s="85">
        <v>0</v>
      </c>
      <c r="G28" s="85">
        <v>0</v>
      </c>
      <c r="H28" s="85">
        <v>0</v>
      </c>
      <c r="I28" s="85">
        <v>0</v>
      </c>
      <c r="J28" s="85">
        <v>0</v>
      </c>
      <c r="K28" s="85">
        <v>0</v>
      </c>
      <c r="L28" s="85">
        <v>0</v>
      </c>
      <c r="M28" s="85">
        <v>40920.2</v>
      </c>
      <c r="N28" s="86">
        <f t="shared" si="1"/>
        <v>62.58442432399364</v>
      </c>
      <c r="O28" s="87">
        <v>0</v>
      </c>
      <c r="P28" s="6">
        <v>0</v>
      </c>
    </row>
    <row r="29" spans="1:16" ht="15" outlineLevel="1">
      <c r="A29" s="79">
        <v>23</v>
      </c>
      <c r="B29" s="83" t="s">
        <v>78</v>
      </c>
      <c r="C29" s="84" t="s">
        <v>77</v>
      </c>
      <c r="D29" s="83"/>
      <c r="E29" s="85">
        <v>54893.3</v>
      </c>
      <c r="F29" s="85">
        <v>0</v>
      </c>
      <c r="G29" s="85">
        <v>0</v>
      </c>
      <c r="H29" s="85">
        <v>0</v>
      </c>
      <c r="I29" s="85">
        <v>0</v>
      </c>
      <c r="J29" s="85">
        <v>0</v>
      </c>
      <c r="K29" s="85">
        <v>0</v>
      </c>
      <c r="L29" s="85">
        <v>0</v>
      </c>
      <c r="M29" s="85">
        <v>4649.8</v>
      </c>
      <c r="N29" s="86">
        <f t="shared" si="1"/>
        <v>8.470614810914993</v>
      </c>
      <c r="O29" s="87">
        <v>0</v>
      </c>
      <c r="P29" s="6">
        <v>0</v>
      </c>
    </row>
    <row r="30" spans="1:16" ht="30" outlineLevel="1">
      <c r="A30" s="79">
        <v>24</v>
      </c>
      <c r="B30" s="83" t="s">
        <v>80</v>
      </c>
      <c r="C30" s="84" t="s">
        <v>79</v>
      </c>
      <c r="D30" s="83"/>
      <c r="E30" s="85">
        <v>17326.8</v>
      </c>
      <c r="F30" s="85">
        <v>0</v>
      </c>
      <c r="G30" s="85">
        <v>0</v>
      </c>
      <c r="H30" s="85">
        <v>0</v>
      </c>
      <c r="I30" s="85">
        <v>0</v>
      </c>
      <c r="J30" s="85">
        <v>0</v>
      </c>
      <c r="K30" s="85">
        <v>0</v>
      </c>
      <c r="L30" s="85">
        <v>0</v>
      </c>
      <c r="M30" s="85">
        <v>13710</v>
      </c>
      <c r="N30" s="86">
        <f t="shared" si="1"/>
        <v>79.12597825334164</v>
      </c>
      <c r="O30" s="87">
        <v>0</v>
      </c>
      <c r="P30" s="6">
        <v>0</v>
      </c>
    </row>
    <row r="31" spans="1:16" ht="15">
      <c r="A31" s="79">
        <v>25</v>
      </c>
      <c r="B31" s="80" t="s">
        <v>82</v>
      </c>
      <c r="C31" s="81" t="s">
        <v>81</v>
      </c>
      <c r="D31" s="80"/>
      <c r="E31" s="82">
        <f>SUM(E32:E33)</f>
        <v>828.4</v>
      </c>
      <c r="F31" s="82">
        <f aca="true" t="shared" si="6" ref="F31:M31">SUM(F32:F33)</f>
        <v>0</v>
      </c>
      <c r="G31" s="82">
        <f t="shared" si="6"/>
        <v>0</v>
      </c>
      <c r="H31" s="82">
        <f t="shared" si="6"/>
        <v>0</v>
      </c>
      <c r="I31" s="82">
        <f t="shared" si="6"/>
        <v>0</v>
      </c>
      <c r="J31" s="82">
        <f t="shared" si="6"/>
        <v>0</v>
      </c>
      <c r="K31" s="82">
        <f t="shared" si="6"/>
        <v>0</v>
      </c>
      <c r="L31" s="82">
        <f t="shared" si="6"/>
        <v>0</v>
      </c>
      <c r="M31" s="82">
        <f t="shared" si="6"/>
        <v>199.1</v>
      </c>
      <c r="N31" s="77">
        <f t="shared" si="1"/>
        <v>24.03428295509416</v>
      </c>
      <c r="O31" s="87">
        <v>0</v>
      </c>
      <c r="P31" s="6">
        <v>0</v>
      </c>
    </row>
    <row r="32" spans="1:16" ht="30" outlineLevel="1">
      <c r="A32" s="79">
        <v>26</v>
      </c>
      <c r="B32" s="83" t="s">
        <v>84</v>
      </c>
      <c r="C32" s="84" t="s">
        <v>83</v>
      </c>
      <c r="D32" s="83"/>
      <c r="E32" s="85">
        <v>52.5</v>
      </c>
      <c r="F32" s="85">
        <v>0</v>
      </c>
      <c r="G32" s="85">
        <v>0</v>
      </c>
      <c r="H32" s="85">
        <v>0</v>
      </c>
      <c r="I32" s="85">
        <v>0</v>
      </c>
      <c r="J32" s="85">
        <v>0</v>
      </c>
      <c r="K32" s="85">
        <v>0</v>
      </c>
      <c r="L32" s="85">
        <v>0</v>
      </c>
      <c r="M32" s="85">
        <v>52.4</v>
      </c>
      <c r="N32" s="86">
        <f t="shared" si="1"/>
        <v>99.80952380952381</v>
      </c>
      <c r="O32" s="87">
        <v>0</v>
      </c>
      <c r="P32" s="6">
        <v>0</v>
      </c>
    </row>
    <row r="33" spans="1:16" ht="30" outlineLevel="1">
      <c r="A33" s="79">
        <v>27</v>
      </c>
      <c r="B33" s="83" t="s">
        <v>86</v>
      </c>
      <c r="C33" s="84" t="s">
        <v>85</v>
      </c>
      <c r="D33" s="83"/>
      <c r="E33" s="85">
        <v>775.9</v>
      </c>
      <c r="F33" s="85">
        <v>0</v>
      </c>
      <c r="G33" s="85">
        <v>0</v>
      </c>
      <c r="H33" s="85">
        <v>0</v>
      </c>
      <c r="I33" s="85">
        <v>0</v>
      </c>
      <c r="J33" s="85">
        <v>0</v>
      </c>
      <c r="K33" s="85">
        <v>0</v>
      </c>
      <c r="L33" s="85">
        <v>0</v>
      </c>
      <c r="M33" s="85">
        <v>146.7</v>
      </c>
      <c r="N33" s="86">
        <f t="shared" si="1"/>
        <v>18.907075654079133</v>
      </c>
      <c r="O33" s="87">
        <v>0</v>
      </c>
      <c r="P33" s="6">
        <v>0</v>
      </c>
    </row>
    <row r="34" spans="1:16" ht="15">
      <c r="A34" s="79">
        <v>28</v>
      </c>
      <c r="B34" s="80" t="s">
        <v>88</v>
      </c>
      <c r="C34" s="81" t="s">
        <v>87</v>
      </c>
      <c r="D34" s="80"/>
      <c r="E34" s="82">
        <f>SUM(E35:E38)</f>
        <v>265674.10000000003</v>
      </c>
      <c r="F34" s="82">
        <f aca="true" t="shared" si="7" ref="F34:M34">SUM(F35:F38)</f>
        <v>0</v>
      </c>
      <c r="G34" s="82">
        <f t="shared" si="7"/>
        <v>0</v>
      </c>
      <c r="H34" s="82">
        <f t="shared" si="7"/>
        <v>0</v>
      </c>
      <c r="I34" s="82">
        <f t="shared" si="7"/>
        <v>0</v>
      </c>
      <c r="J34" s="82">
        <f t="shared" si="7"/>
        <v>0</v>
      </c>
      <c r="K34" s="82">
        <f t="shared" si="7"/>
        <v>0</v>
      </c>
      <c r="L34" s="82">
        <f t="shared" si="7"/>
        <v>0</v>
      </c>
      <c r="M34" s="82">
        <f t="shared" si="7"/>
        <v>179956.50000000003</v>
      </c>
      <c r="N34" s="77">
        <f t="shared" si="1"/>
        <v>67.73580864675932</v>
      </c>
      <c r="O34" s="87">
        <v>0</v>
      </c>
      <c r="P34" s="6">
        <v>0</v>
      </c>
    </row>
    <row r="35" spans="1:16" ht="15" outlineLevel="1">
      <c r="A35" s="79">
        <v>29</v>
      </c>
      <c r="B35" s="83" t="s">
        <v>90</v>
      </c>
      <c r="C35" s="84" t="s">
        <v>89</v>
      </c>
      <c r="D35" s="83"/>
      <c r="E35" s="85">
        <v>64384</v>
      </c>
      <c r="F35" s="85">
        <v>0</v>
      </c>
      <c r="G35" s="85">
        <v>0</v>
      </c>
      <c r="H35" s="85">
        <v>0</v>
      </c>
      <c r="I35" s="85">
        <v>0</v>
      </c>
      <c r="J35" s="85">
        <v>0</v>
      </c>
      <c r="K35" s="85">
        <v>0</v>
      </c>
      <c r="L35" s="85">
        <v>0</v>
      </c>
      <c r="M35" s="85">
        <v>41279</v>
      </c>
      <c r="N35" s="86">
        <f t="shared" si="1"/>
        <v>64.11375497017893</v>
      </c>
      <c r="O35" s="87">
        <v>0</v>
      </c>
      <c r="P35" s="6">
        <v>0</v>
      </c>
    </row>
    <row r="36" spans="1:16" ht="15" outlineLevel="1">
      <c r="A36" s="79">
        <v>30</v>
      </c>
      <c r="B36" s="83" t="s">
        <v>92</v>
      </c>
      <c r="C36" s="84" t="s">
        <v>91</v>
      </c>
      <c r="D36" s="83"/>
      <c r="E36" s="85">
        <v>186138.7</v>
      </c>
      <c r="F36" s="85">
        <v>0</v>
      </c>
      <c r="G36" s="85">
        <v>0</v>
      </c>
      <c r="H36" s="85">
        <v>0</v>
      </c>
      <c r="I36" s="85">
        <v>0</v>
      </c>
      <c r="J36" s="85">
        <v>0</v>
      </c>
      <c r="K36" s="85">
        <v>0</v>
      </c>
      <c r="L36" s="85">
        <v>0</v>
      </c>
      <c r="M36" s="85">
        <v>127622.2</v>
      </c>
      <c r="N36" s="86">
        <f t="shared" si="1"/>
        <v>68.56295869692867</v>
      </c>
      <c r="O36" s="87">
        <v>0</v>
      </c>
      <c r="P36" s="6">
        <v>0</v>
      </c>
    </row>
    <row r="37" spans="1:16" ht="30" outlineLevel="1">
      <c r="A37" s="79">
        <v>31</v>
      </c>
      <c r="B37" s="83" t="s">
        <v>94</v>
      </c>
      <c r="C37" s="84" t="s">
        <v>93</v>
      </c>
      <c r="D37" s="83"/>
      <c r="E37" s="85">
        <v>7860.7</v>
      </c>
      <c r="F37" s="85">
        <v>0</v>
      </c>
      <c r="G37" s="85">
        <v>0</v>
      </c>
      <c r="H37" s="85">
        <v>0</v>
      </c>
      <c r="I37" s="85">
        <v>0</v>
      </c>
      <c r="J37" s="85">
        <v>0</v>
      </c>
      <c r="K37" s="85">
        <v>0</v>
      </c>
      <c r="L37" s="85">
        <v>0</v>
      </c>
      <c r="M37" s="85">
        <v>6310.1</v>
      </c>
      <c r="N37" s="86">
        <f t="shared" si="1"/>
        <v>80.27402139758546</v>
      </c>
      <c r="O37" s="87">
        <v>0</v>
      </c>
      <c r="P37" s="6">
        <v>0</v>
      </c>
    </row>
    <row r="38" spans="1:16" ht="21.75" customHeight="1" outlineLevel="1">
      <c r="A38" s="79">
        <v>32</v>
      </c>
      <c r="B38" s="83" t="s">
        <v>96</v>
      </c>
      <c r="C38" s="84" t="s">
        <v>95</v>
      </c>
      <c r="D38" s="83"/>
      <c r="E38" s="85">
        <v>7290.7</v>
      </c>
      <c r="F38" s="85">
        <v>0</v>
      </c>
      <c r="G38" s="85">
        <v>0</v>
      </c>
      <c r="H38" s="85">
        <v>0</v>
      </c>
      <c r="I38" s="85">
        <v>0</v>
      </c>
      <c r="J38" s="85">
        <v>0</v>
      </c>
      <c r="K38" s="85">
        <v>0</v>
      </c>
      <c r="L38" s="85">
        <v>0</v>
      </c>
      <c r="M38" s="85">
        <v>4745.2</v>
      </c>
      <c r="N38" s="86">
        <f t="shared" si="1"/>
        <v>65.08565706996585</v>
      </c>
      <c r="O38" s="87">
        <v>0</v>
      </c>
      <c r="P38" s="6">
        <v>0</v>
      </c>
    </row>
    <row r="39" spans="1:16" ht="15">
      <c r="A39" s="79">
        <v>33</v>
      </c>
      <c r="B39" s="80" t="s">
        <v>98</v>
      </c>
      <c r="C39" s="81" t="s">
        <v>97</v>
      </c>
      <c r="D39" s="80" t="s">
        <v>204</v>
      </c>
      <c r="E39" s="82">
        <f aca="true" t="shared" si="8" ref="E39:M39">SUM(E40:E40)</f>
        <v>39469.1</v>
      </c>
      <c r="F39" s="82">
        <f t="shared" si="8"/>
        <v>0</v>
      </c>
      <c r="G39" s="82">
        <f t="shared" si="8"/>
        <v>0</v>
      </c>
      <c r="H39" s="82">
        <f t="shared" si="8"/>
        <v>0</v>
      </c>
      <c r="I39" s="82">
        <f t="shared" si="8"/>
        <v>0</v>
      </c>
      <c r="J39" s="82">
        <f t="shared" si="8"/>
        <v>0</v>
      </c>
      <c r="K39" s="82">
        <f t="shared" si="8"/>
        <v>0</v>
      </c>
      <c r="L39" s="82">
        <f t="shared" si="8"/>
        <v>0</v>
      </c>
      <c r="M39" s="82">
        <f t="shared" si="8"/>
        <v>28102.5</v>
      </c>
      <c r="N39" s="77">
        <f t="shared" si="1"/>
        <v>71.20126884068803</v>
      </c>
      <c r="O39" s="87">
        <v>0</v>
      </c>
      <c r="P39" s="6">
        <v>0</v>
      </c>
    </row>
    <row r="40" spans="1:16" ht="15" outlineLevel="1">
      <c r="A40" s="79">
        <v>34</v>
      </c>
      <c r="B40" s="83" t="s">
        <v>100</v>
      </c>
      <c r="C40" s="84" t="s">
        <v>99</v>
      </c>
      <c r="D40" s="83" t="s">
        <v>204</v>
      </c>
      <c r="E40" s="85">
        <v>39469.1</v>
      </c>
      <c r="F40" s="85">
        <v>0</v>
      </c>
      <c r="G40" s="85">
        <v>0</v>
      </c>
      <c r="H40" s="85">
        <v>0</v>
      </c>
      <c r="I40" s="85">
        <v>0</v>
      </c>
      <c r="J40" s="85">
        <v>0</v>
      </c>
      <c r="K40" s="85">
        <v>0</v>
      </c>
      <c r="L40" s="85">
        <v>0</v>
      </c>
      <c r="M40" s="85">
        <v>28102.5</v>
      </c>
      <c r="N40" s="86">
        <f t="shared" si="1"/>
        <v>71.20126884068803</v>
      </c>
      <c r="O40" s="87">
        <v>0</v>
      </c>
      <c r="P40" s="6">
        <v>0</v>
      </c>
    </row>
    <row r="41" spans="1:16" ht="15">
      <c r="A41" s="79">
        <v>35</v>
      </c>
      <c r="B41" s="80" t="s">
        <v>102</v>
      </c>
      <c r="C41" s="81" t="s">
        <v>101</v>
      </c>
      <c r="D41" s="80"/>
      <c r="E41" s="82">
        <f>SUM(E42)</f>
        <v>134</v>
      </c>
      <c r="F41" s="82">
        <f aca="true" t="shared" si="9" ref="F41:M41">SUM(F42)</f>
        <v>0</v>
      </c>
      <c r="G41" s="82">
        <f t="shared" si="9"/>
        <v>0</v>
      </c>
      <c r="H41" s="82">
        <f t="shared" si="9"/>
        <v>0</v>
      </c>
      <c r="I41" s="82">
        <f t="shared" si="9"/>
        <v>0</v>
      </c>
      <c r="J41" s="82">
        <f t="shared" si="9"/>
        <v>0</v>
      </c>
      <c r="K41" s="82">
        <f t="shared" si="9"/>
        <v>0</v>
      </c>
      <c r="L41" s="82">
        <f t="shared" si="9"/>
        <v>0</v>
      </c>
      <c r="M41" s="82">
        <f t="shared" si="9"/>
        <v>98</v>
      </c>
      <c r="N41" s="77">
        <f t="shared" si="1"/>
        <v>73.13432835820896</v>
      </c>
      <c r="O41" s="87">
        <v>0</v>
      </c>
      <c r="P41" s="6">
        <v>0</v>
      </c>
    </row>
    <row r="42" spans="1:16" ht="28.5" customHeight="1" outlineLevel="1">
      <c r="A42" s="79">
        <v>36</v>
      </c>
      <c r="B42" s="83" t="s">
        <v>104</v>
      </c>
      <c r="C42" s="84" t="s">
        <v>103</v>
      </c>
      <c r="D42" s="83"/>
      <c r="E42" s="85">
        <v>134</v>
      </c>
      <c r="F42" s="85">
        <v>0</v>
      </c>
      <c r="G42" s="85">
        <v>0</v>
      </c>
      <c r="H42" s="85">
        <v>0</v>
      </c>
      <c r="I42" s="85">
        <v>0</v>
      </c>
      <c r="J42" s="85">
        <v>0</v>
      </c>
      <c r="K42" s="85">
        <v>0</v>
      </c>
      <c r="L42" s="85">
        <v>0</v>
      </c>
      <c r="M42" s="85">
        <v>98</v>
      </c>
      <c r="N42" s="86">
        <f t="shared" si="1"/>
        <v>73.13432835820896</v>
      </c>
      <c r="O42" s="87">
        <v>0</v>
      </c>
      <c r="P42" s="6">
        <v>0</v>
      </c>
    </row>
    <row r="43" spans="1:16" ht="15">
      <c r="A43" s="79">
        <v>37</v>
      </c>
      <c r="B43" s="80" t="s">
        <v>106</v>
      </c>
      <c r="C43" s="81" t="s">
        <v>105</v>
      </c>
      <c r="D43" s="80"/>
      <c r="E43" s="82">
        <f aca="true" t="shared" si="10" ref="E43:M43">SUM(E44:E45)</f>
        <v>26612</v>
      </c>
      <c r="F43" s="82">
        <f t="shared" si="10"/>
        <v>0</v>
      </c>
      <c r="G43" s="82">
        <f t="shared" si="10"/>
        <v>0</v>
      </c>
      <c r="H43" s="82">
        <f t="shared" si="10"/>
        <v>0</v>
      </c>
      <c r="I43" s="82">
        <f t="shared" si="10"/>
        <v>0</v>
      </c>
      <c r="J43" s="82">
        <f t="shared" si="10"/>
        <v>0</v>
      </c>
      <c r="K43" s="82">
        <f t="shared" si="10"/>
        <v>0</v>
      </c>
      <c r="L43" s="82">
        <f t="shared" si="10"/>
        <v>0</v>
      </c>
      <c r="M43" s="82">
        <f t="shared" si="10"/>
        <v>20532.2</v>
      </c>
      <c r="N43" s="77">
        <f t="shared" si="1"/>
        <v>77.15391552683</v>
      </c>
      <c r="O43" s="87">
        <v>0</v>
      </c>
      <c r="P43" s="6">
        <v>0</v>
      </c>
    </row>
    <row r="44" spans="1:16" ht="15" outlineLevel="1">
      <c r="A44" s="79">
        <v>38</v>
      </c>
      <c r="B44" s="83" t="s">
        <v>108</v>
      </c>
      <c r="C44" s="84" t="s">
        <v>107</v>
      </c>
      <c r="D44" s="83" t="s">
        <v>205</v>
      </c>
      <c r="E44" s="85">
        <v>24604.2</v>
      </c>
      <c r="F44" s="85">
        <v>0</v>
      </c>
      <c r="G44" s="85">
        <v>0</v>
      </c>
      <c r="H44" s="85">
        <v>0</v>
      </c>
      <c r="I44" s="85">
        <v>0</v>
      </c>
      <c r="J44" s="85">
        <v>0</v>
      </c>
      <c r="K44" s="85">
        <v>0</v>
      </c>
      <c r="L44" s="85">
        <v>0</v>
      </c>
      <c r="M44" s="85">
        <v>19268.8</v>
      </c>
      <c r="N44" s="86">
        <f t="shared" si="1"/>
        <v>78.31508441648172</v>
      </c>
      <c r="O44" s="87">
        <v>0</v>
      </c>
      <c r="P44" s="6">
        <v>0</v>
      </c>
    </row>
    <row r="45" spans="1:16" ht="27.75" customHeight="1" outlineLevel="1">
      <c r="A45" s="79">
        <v>39</v>
      </c>
      <c r="B45" s="83" t="s">
        <v>110</v>
      </c>
      <c r="C45" s="84" t="s">
        <v>109</v>
      </c>
      <c r="D45" s="83"/>
      <c r="E45" s="85">
        <v>2007.8</v>
      </c>
      <c r="F45" s="85">
        <v>0</v>
      </c>
      <c r="G45" s="85">
        <v>0</v>
      </c>
      <c r="H45" s="85">
        <v>0</v>
      </c>
      <c r="I45" s="85">
        <v>0</v>
      </c>
      <c r="J45" s="85">
        <v>0</v>
      </c>
      <c r="K45" s="85">
        <v>0</v>
      </c>
      <c r="L45" s="85">
        <v>0</v>
      </c>
      <c r="M45" s="85">
        <v>1263.4</v>
      </c>
      <c r="N45" s="86">
        <f t="shared" si="1"/>
        <v>62.924594083076016</v>
      </c>
      <c r="O45" s="87">
        <v>0</v>
      </c>
      <c r="P45" s="6">
        <v>0</v>
      </c>
    </row>
    <row r="46" spans="1:16" ht="15">
      <c r="A46" s="79">
        <v>40</v>
      </c>
      <c r="B46" s="80" t="s">
        <v>112</v>
      </c>
      <c r="C46" s="81" t="s">
        <v>111</v>
      </c>
      <c r="D46" s="80"/>
      <c r="E46" s="82">
        <f>SUM(E47)</f>
        <v>2962.8</v>
      </c>
      <c r="F46" s="82">
        <f aca="true" t="shared" si="11" ref="F46:M46">SUM(F47)</f>
        <v>0</v>
      </c>
      <c r="G46" s="82">
        <f t="shared" si="11"/>
        <v>0</v>
      </c>
      <c r="H46" s="82">
        <f t="shared" si="11"/>
        <v>0</v>
      </c>
      <c r="I46" s="82">
        <f t="shared" si="11"/>
        <v>0</v>
      </c>
      <c r="J46" s="82">
        <f t="shared" si="11"/>
        <v>0</v>
      </c>
      <c r="K46" s="82">
        <f t="shared" si="11"/>
        <v>0</v>
      </c>
      <c r="L46" s="82">
        <f t="shared" si="11"/>
        <v>0</v>
      </c>
      <c r="M46" s="82">
        <f t="shared" si="11"/>
        <v>2118.9</v>
      </c>
      <c r="N46" s="77">
        <f t="shared" si="1"/>
        <v>71.51680842446333</v>
      </c>
      <c r="O46" s="87">
        <v>0</v>
      </c>
      <c r="P46" s="6">
        <v>0</v>
      </c>
    </row>
    <row r="47" spans="1:16" ht="18.75" customHeight="1" outlineLevel="1">
      <c r="A47" s="79">
        <v>41</v>
      </c>
      <c r="B47" s="83" t="s">
        <v>114</v>
      </c>
      <c r="C47" s="84" t="s">
        <v>113</v>
      </c>
      <c r="D47" s="83"/>
      <c r="E47" s="85">
        <v>2962.8</v>
      </c>
      <c r="F47" s="85">
        <v>0</v>
      </c>
      <c r="G47" s="85">
        <v>0</v>
      </c>
      <c r="H47" s="85">
        <v>0</v>
      </c>
      <c r="I47" s="85">
        <v>0</v>
      </c>
      <c r="J47" s="85">
        <v>0</v>
      </c>
      <c r="K47" s="85">
        <v>0</v>
      </c>
      <c r="L47" s="85">
        <v>0</v>
      </c>
      <c r="M47" s="85">
        <v>2118.9</v>
      </c>
      <c r="N47" s="86">
        <f t="shared" si="1"/>
        <v>71.51680842446333</v>
      </c>
      <c r="O47" s="87">
        <v>0</v>
      </c>
      <c r="P47" s="6">
        <v>0</v>
      </c>
    </row>
    <row r="48" spans="1:16" ht="15">
      <c r="A48" s="79">
        <v>42</v>
      </c>
      <c r="B48" s="80" t="s">
        <v>116</v>
      </c>
      <c r="C48" s="81" t="s">
        <v>115</v>
      </c>
      <c r="D48" s="80"/>
      <c r="E48" s="82">
        <f>SUM(E49)</f>
        <v>408.9</v>
      </c>
      <c r="F48" s="82">
        <f aca="true" t="shared" si="12" ref="F48:M48">SUM(F49)</f>
        <v>0</v>
      </c>
      <c r="G48" s="82">
        <f t="shared" si="12"/>
        <v>0</v>
      </c>
      <c r="H48" s="82">
        <f t="shared" si="12"/>
        <v>0</v>
      </c>
      <c r="I48" s="82">
        <f t="shared" si="12"/>
        <v>0</v>
      </c>
      <c r="J48" s="82">
        <f t="shared" si="12"/>
        <v>0</v>
      </c>
      <c r="K48" s="82">
        <f t="shared" si="12"/>
        <v>0</v>
      </c>
      <c r="L48" s="82">
        <f t="shared" si="12"/>
        <v>0</v>
      </c>
      <c r="M48" s="82">
        <f t="shared" si="12"/>
        <v>178</v>
      </c>
      <c r="N48" s="77">
        <f t="shared" si="1"/>
        <v>43.53142577647347</v>
      </c>
      <c r="O48" s="87">
        <v>0</v>
      </c>
      <c r="P48" s="6">
        <v>0</v>
      </c>
    </row>
    <row r="49" spans="1:16" ht="18" customHeight="1" outlineLevel="1">
      <c r="A49" s="79">
        <v>43</v>
      </c>
      <c r="B49" s="83" t="s">
        <v>118</v>
      </c>
      <c r="C49" s="84" t="s">
        <v>117</v>
      </c>
      <c r="D49" s="83"/>
      <c r="E49" s="85">
        <v>408.9</v>
      </c>
      <c r="F49" s="85">
        <v>0</v>
      </c>
      <c r="G49" s="85">
        <v>0</v>
      </c>
      <c r="H49" s="85">
        <v>0</v>
      </c>
      <c r="I49" s="85">
        <v>0</v>
      </c>
      <c r="J49" s="85">
        <v>0</v>
      </c>
      <c r="K49" s="85">
        <v>0</v>
      </c>
      <c r="L49" s="85">
        <v>0</v>
      </c>
      <c r="M49" s="85">
        <v>178</v>
      </c>
      <c r="N49" s="86">
        <f t="shared" si="1"/>
        <v>43.53142577647347</v>
      </c>
      <c r="O49" s="87">
        <v>0</v>
      </c>
      <c r="P49" s="6">
        <v>0</v>
      </c>
    </row>
    <row r="50" spans="1:16" ht="28.5">
      <c r="A50" s="79">
        <v>44</v>
      </c>
      <c r="B50" s="80" t="s">
        <v>120</v>
      </c>
      <c r="C50" s="81" t="s">
        <v>119</v>
      </c>
      <c r="D50" s="80"/>
      <c r="E50" s="82">
        <f>SUM(E51)</f>
        <v>406.1</v>
      </c>
      <c r="F50" s="82">
        <f aca="true" t="shared" si="13" ref="F50:M50">SUM(F51)</f>
        <v>0</v>
      </c>
      <c r="G50" s="82">
        <f t="shared" si="13"/>
        <v>0</v>
      </c>
      <c r="H50" s="82">
        <f t="shared" si="13"/>
        <v>0</v>
      </c>
      <c r="I50" s="82">
        <f t="shared" si="13"/>
        <v>0</v>
      </c>
      <c r="J50" s="82">
        <f t="shared" si="13"/>
        <v>0</v>
      </c>
      <c r="K50" s="82">
        <f t="shared" si="13"/>
        <v>0</v>
      </c>
      <c r="L50" s="82">
        <f t="shared" si="13"/>
        <v>0</v>
      </c>
      <c r="M50" s="82">
        <f t="shared" si="13"/>
        <v>204.2</v>
      </c>
      <c r="N50" s="77">
        <f t="shared" si="1"/>
        <v>50.28318148239349</v>
      </c>
      <c r="O50" s="87">
        <v>0</v>
      </c>
      <c r="P50" s="6">
        <v>0</v>
      </c>
    </row>
    <row r="51" spans="1:16" ht="30" outlineLevel="1">
      <c r="A51" s="79">
        <v>45</v>
      </c>
      <c r="B51" s="83" t="s">
        <v>122</v>
      </c>
      <c r="C51" s="84" t="s">
        <v>121</v>
      </c>
      <c r="D51" s="83"/>
      <c r="E51" s="85">
        <v>406.1</v>
      </c>
      <c r="F51" s="85">
        <v>0</v>
      </c>
      <c r="G51" s="85">
        <v>0</v>
      </c>
      <c r="H51" s="85">
        <v>0</v>
      </c>
      <c r="I51" s="85">
        <v>0</v>
      </c>
      <c r="J51" s="85">
        <v>0</v>
      </c>
      <c r="K51" s="85">
        <v>0</v>
      </c>
      <c r="L51" s="85">
        <v>0</v>
      </c>
      <c r="M51" s="85">
        <v>204.2</v>
      </c>
      <c r="N51" s="86">
        <f t="shared" si="1"/>
        <v>50.28318148239349</v>
      </c>
      <c r="O51" s="87">
        <v>0</v>
      </c>
      <c r="P51" s="6">
        <v>0</v>
      </c>
    </row>
    <row r="52" spans="1:16" ht="15">
      <c r="A52" s="79">
        <v>46</v>
      </c>
      <c r="B52" s="97" t="s">
        <v>123</v>
      </c>
      <c r="C52" s="98"/>
      <c r="D52" s="99"/>
      <c r="E52" s="82">
        <f aca="true" t="shared" si="14" ref="E52:M52">E7+E15+E17+E21+E26+E31+E34+E39+E41+E43+E46+E48+E50</f>
        <v>610272.2000000001</v>
      </c>
      <c r="F52" s="82">
        <f t="shared" si="14"/>
        <v>0</v>
      </c>
      <c r="G52" s="82">
        <f t="shared" si="14"/>
        <v>0</v>
      </c>
      <c r="H52" s="82">
        <f t="shared" si="14"/>
        <v>0</v>
      </c>
      <c r="I52" s="82">
        <f t="shared" si="14"/>
        <v>0</v>
      </c>
      <c r="J52" s="82">
        <f t="shared" si="14"/>
        <v>0</v>
      </c>
      <c r="K52" s="82">
        <f t="shared" si="14"/>
        <v>0</v>
      </c>
      <c r="L52" s="82">
        <f t="shared" si="14"/>
        <v>0</v>
      </c>
      <c r="M52" s="82">
        <f t="shared" si="14"/>
        <v>378840.50000000006</v>
      </c>
      <c r="N52" s="77">
        <f>M52/E52*100</f>
        <v>62.077299277273326</v>
      </c>
      <c r="O52" s="88">
        <v>0</v>
      </c>
      <c r="P52" s="7">
        <v>0</v>
      </c>
    </row>
    <row r="53" spans="1:16" ht="12.75">
      <c r="A53" s="89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1"/>
    </row>
    <row r="54" spans="1:16" ht="12.75">
      <c r="A54" s="89"/>
      <c r="B54" s="89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8"/>
    </row>
    <row r="55" spans="1:15" ht="28.5" customHeight="1">
      <c r="A55" s="89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</row>
    <row r="56" spans="1:15" ht="12.75">
      <c r="A56" s="8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</row>
    <row r="57" spans="1:15" ht="12.75">
      <c r="A57" s="89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</row>
    <row r="58" spans="1:15" ht="12.75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</row>
    <row r="59" spans="1:15" ht="12.75">
      <c r="A59" s="89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</row>
    <row r="60" spans="1:15" ht="12.75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</row>
    <row r="61" spans="1:15" ht="12.75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</row>
    <row r="62" spans="1:15" ht="12.75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</row>
    <row r="63" spans="1:15" ht="12.75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</row>
  </sheetData>
  <mergeCells count="6">
    <mergeCell ref="C54:O54"/>
    <mergeCell ref="C1:H1"/>
    <mergeCell ref="B52:D52"/>
    <mergeCell ref="C2:O2"/>
    <mergeCell ref="C3:O3"/>
    <mergeCell ref="C4:P4"/>
  </mergeCells>
  <printOptions/>
  <pageMargins left="0.7874015748031497" right="0.3937007874015748" top="0.3937007874015748" bottom="0.3937007874015748" header="0.3937007874015748" footer="0.3937007874015748"/>
  <pageSetup fitToHeight="200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95"/>
  <sheetViews>
    <sheetView tabSelected="1" zoomScale="75" zoomScaleNormal="75" workbookViewId="0" topLeftCell="A1">
      <selection activeCell="M7" sqref="M7"/>
    </sheetView>
  </sheetViews>
  <sheetFormatPr defaultColWidth="9.00390625" defaultRowHeight="12.75"/>
  <cols>
    <col min="1" max="1" width="5.625" style="0" customWidth="1"/>
    <col min="2" max="2" width="51.75390625" style="0" customWidth="1"/>
    <col min="3" max="3" width="29.25390625" style="0" customWidth="1"/>
    <col min="4" max="4" width="14.875" style="0" customWidth="1"/>
    <col min="5" max="5" width="14.75390625" style="0" customWidth="1"/>
    <col min="6" max="6" width="11.625" style="0" customWidth="1"/>
  </cols>
  <sheetData>
    <row r="2" spans="1:6" ht="65.25" customHeight="1">
      <c r="A2" s="104" t="s">
        <v>278</v>
      </c>
      <c r="B2" s="105"/>
      <c r="C2" s="105"/>
      <c r="D2" s="105"/>
      <c r="E2" s="105"/>
      <c r="F2" s="105"/>
    </row>
    <row r="3" spans="1:6" ht="12.75" customHeight="1">
      <c r="A3" s="109" t="s">
        <v>131</v>
      </c>
      <c r="B3" s="109" t="s">
        <v>1</v>
      </c>
      <c r="C3" s="109" t="s">
        <v>0</v>
      </c>
      <c r="D3" s="109" t="s">
        <v>234</v>
      </c>
      <c r="E3" s="106" t="s">
        <v>270</v>
      </c>
      <c r="F3" s="106" t="s">
        <v>126</v>
      </c>
    </row>
    <row r="4" spans="1:6" ht="108" customHeight="1">
      <c r="A4" s="110"/>
      <c r="B4" s="110"/>
      <c r="C4" s="110"/>
      <c r="D4" s="110"/>
      <c r="E4" s="107"/>
      <c r="F4" s="108"/>
    </row>
    <row r="5" spans="1:6" ht="15.75">
      <c r="A5" s="30">
        <v>1</v>
      </c>
      <c r="B5" s="30">
        <v>2</v>
      </c>
      <c r="C5" s="30">
        <v>3</v>
      </c>
      <c r="D5" s="30">
        <v>4</v>
      </c>
      <c r="E5" s="40">
        <v>5</v>
      </c>
      <c r="F5" s="40">
        <v>6</v>
      </c>
    </row>
    <row r="6" spans="1:6" ht="31.5">
      <c r="A6" s="31">
        <v>1</v>
      </c>
      <c r="B6" s="32" t="s">
        <v>240</v>
      </c>
      <c r="C6" s="33" t="s">
        <v>133</v>
      </c>
      <c r="D6" s="74">
        <f>D7+D8</f>
        <v>0</v>
      </c>
      <c r="E6" s="74">
        <f>E7+E8</f>
        <v>-1046.2</v>
      </c>
      <c r="F6" s="41">
        <v>0</v>
      </c>
    </row>
    <row r="7" spans="1:6" ht="69.75" customHeight="1">
      <c r="A7" s="31">
        <v>2</v>
      </c>
      <c r="B7" s="34" t="s">
        <v>215</v>
      </c>
      <c r="C7" s="35" t="s">
        <v>216</v>
      </c>
      <c r="D7" s="72">
        <v>13810.5</v>
      </c>
      <c r="E7" s="73">
        <v>0</v>
      </c>
      <c r="F7" s="91">
        <f aca="true" t="shared" si="0" ref="F7:F18">E7/D7%</f>
        <v>0</v>
      </c>
    </row>
    <row r="8" spans="1:6" ht="65.25" customHeight="1">
      <c r="A8" s="31">
        <v>3</v>
      </c>
      <c r="B8" s="34" t="s">
        <v>132</v>
      </c>
      <c r="C8" s="35" t="s">
        <v>217</v>
      </c>
      <c r="D8" s="72">
        <v>-13810.5</v>
      </c>
      <c r="E8" s="73">
        <v>-1046.2</v>
      </c>
      <c r="F8" s="91">
        <f t="shared" si="0"/>
        <v>7.575395532384781</v>
      </c>
    </row>
    <row r="9" spans="1:6" ht="31.5">
      <c r="A9" s="31">
        <v>4</v>
      </c>
      <c r="B9" s="32" t="s">
        <v>134</v>
      </c>
      <c r="C9" s="33" t="s">
        <v>135</v>
      </c>
      <c r="D9" s="74">
        <f>D10+D11</f>
        <v>92139.3999999999</v>
      </c>
      <c r="E9" s="71">
        <f>E10+E11</f>
        <v>9056.300000000047</v>
      </c>
      <c r="F9" s="112">
        <f t="shared" si="0"/>
        <v>9.828911410319641</v>
      </c>
    </row>
    <row r="10" spans="1:6" ht="32.25" customHeight="1">
      <c r="A10" s="31">
        <v>5</v>
      </c>
      <c r="B10" s="36" t="s">
        <v>136</v>
      </c>
      <c r="C10" s="35" t="s">
        <v>137</v>
      </c>
      <c r="D10" s="72">
        <v>-543253.8</v>
      </c>
      <c r="E10" s="73">
        <v>-461379.6</v>
      </c>
      <c r="F10" s="91">
        <f t="shared" si="0"/>
        <v>84.9289227245166</v>
      </c>
    </row>
    <row r="11" spans="1:6" ht="31.5">
      <c r="A11" s="31">
        <v>6</v>
      </c>
      <c r="B11" s="36" t="s">
        <v>138</v>
      </c>
      <c r="C11" s="35" t="s">
        <v>139</v>
      </c>
      <c r="D11" s="72">
        <v>635393.2</v>
      </c>
      <c r="E11" s="73">
        <v>470435.9</v>
      </c>
      <c r="F11" s="91">
        <f t="shared" si="0"/>
        <v>74.03854809903538</v>
      </c>
    </row>
    <row r="12" spans="1:6" ht="31.5">
      <c r="A12" s="31">
        <v>7</v>
      </c>
      <c r="B12" s="32" t="s">
        <v>140</v>
      </c>
      <c r="C12" s="33" t="s">
        <v>241</v>
      </c>
      <c r="D12" s="74">
        <f>D13+D15</f>
        <v>0</v>
      </c>
      <c r="E12" s="74">
        <f aca="true" t="shared" si="1" ref="E12:F12">E13+E15</f>
        <v>-1600</v>
      </c>
      <c r="F12" s="74">
        <v>0</v>
      </c>
    </row>
    <row r="13" spans="1:6" ht="35.25" customHeight="1">
      <c r="A13" s="31">
        <v>8</v>
      </c>
      <c r="B13" s="32" t="s">
        <v>243</v>
      </c>
      <c r="C13" s="33" t="s">
        <v>242</v>
      </c>
      <c r="D13" s="74">
        <f>D14</f>
        <v>-11310.5</v>
      </c>
      <c r="E13" s="74">
        <f>E14</f>
        <v>-1600</v>
      </c>
      <c r="F13" s="41">
        <v>14.1</v>
      </c>
    </row>
    <row r="14" spans="1:6" ht="117.75" customHeight="1">
      <c r="A14" s="31">
        <v>9</v>
      </c>
      <c r="B14" s="36" t="s">
        <v>218</v>
      </c>
      <c r="C14" s="35" t="s">
        <v>244</v>
      </c>
      <c r="D14" s="72">
        <v>-11310.5</v>
      </c>
      <c r="E14" s="73">
        <v>-1600</v>
      </c>
      <c r="F14" s="91">
        <f t="shared" si="0"/>
        <v>14.14614738517307</v>
      </c>
    </row>
    <row r="15" spans="1:6" ht="36" customHeight="1">
      <c r="A15" s="31">
        <v>10</v>
      </c>
      <c r="B15" s="32" t="s">
        <v>141</v>
      </c>
      <c r="C15" s="33" t="s">
        <v>245</v>
      </c>
      <c r="D15" s="74">
        <f>SUM(D16)</f>
        <v>11310.5</v>
      </c>
      <c r="E15" s="74">
        <f>SUM(E16)</f>
        <v>0</v>
      </c>
      <c r="F15" s="41">
        <v>0</v>
      </c>
    </row>
    <row r="16" spans="1:6" ht="31.5">
      <c r="A16" s="31">
        <v>11</v>
      </c>
      <c r="B16" s="36" t="s">
        <v>142</v>
      </c>
      <c r="C16" s="35" t="s">
        <v>246</v>
      </c>
      <c r="D16" s="72">
        <f>SUM(D17)</f>
        <v>11310.5</v>
      </c>
      <c r="E16" s="72">
        <f>SUM(E17)</f>
        <v>0</v>
      </c>
      <c r="F16" s="91">
        <v>0</v>
      </c>
    </row>
    <row r="17" spans="1:6" ht="47.25">
      <c r="A17" s="31">
        <v>12</v>
      </c>
      <c r="B17" s="36" t="s">
        <v>143</v>
      </c>
      <c r="C17" s="35" t="s">
        <v>247</v>
      </c>
      <c r="D17" s="72">
        <v>11310.5</v>
      </c>
      <c r="E17" s="73">
        <v>0</v>
      </c>
      <c r="F17" s="91">
        <v>0</v>
      </c>
    </row>
    <row r="18" spans="1:6" ht="35.25" customHeight="1">
      <c r="A18" s="37">
        <v>13</v>
      </c>
      <c r="B18" s="38" t="s">
        <v>144</v>
      </c>
      <c r="C18" s="39"/>
      <c r="D18" s="75">
        <f>D6+D12+D9</f>
        <v>92139.3999999999</v>
      </c>
      <c r="E18" s="75">
        <f>E6+E12+E9</f>
        <v>6410.100000000047</v>
      </c>
      <c r="F18" s="92">
        <f t="shared" si="0"/>
        <v>6.956958695194513</v>
      </c>
    </row>
    <row r="19" spans="4:5" ht="12.75">
      <c r="D19" s="76"/>
      <c r="E19" s="76"/>
    </row>
    <row r="20" spans="4:5" ht="12.75">
      <c r="D20" s="76"/>
      <c r="E20" s="76"/>
    </row>
    <row r="21" spans="4:5" ht="12.75">
      <c r="D21" s="76"/>
      <c r="E21" s="76"/>
    </row>
    <row r="22" spans="4:5" ht="12.75">
      <c r="D22" s="76"/>
      <c r="E22" s="76"/>
    </row>
    <row r="23" spans="4:5" ht="12.75">
      <c r="D23" s="76"/>
      <c r="E23" s="76"/>
    </row>
    <row r="24" spans="4:5" ht="12.75">
      <c r="D24" s="76"/>
      <c r="E24" s="76"/>
    </row>
    <row r="25" spans="4:5" ht="12.75">
      <c r="D25" s="76"/>
      <c r="E25" s="76"/>
    </row>
    <row r="26" spans="4:5" ht="12.75">
      <c r="D26" s="76"/>
      <c r="E26" s="76"/>
    </row>
    <row r="27" spans="4:5" ht="12.75">
      <c r="D27" s="76"/>
      <c r="E27" s="76"/>
    </row>
    <row r="28" spans="4:5" ht="12.75">
      <c r="D28" s="76"/>
      <c r="E28" s="76"/>
    </row>
    <row r="29" spans="4:5" ht="12.75">
      <c r="D29" s="76"/>
      <c r="E29" s="76"/>
    </row>
    <row r="30" spans="4:5" ht="12.75">
      <c r="D30" s="76"/>
      <c r="E30" s="76"/>
    </row>
    <row r="31" spans="4:5" ht="12.75">
      <c r="D31" s="70"/>
      <c r="E31" s="70"/>
    </row>
    <row r="32" spans="4:5" ht="12.75">
      <c r="D32" s="70"/>
      <c r="E32" s="70"/>
    </row>
    <row r="33" spans="4:5" ht="12.75">
      <c r="D33" s="70"/>
      <c r="E33" s="70"/>
    </row>
    <row r="34" spans="4:5" ht="12.75">
      <c r="D34" s="70"/>
      <c r="E34" s="70"/>
    </row>
    <row r="35" spans="4:5" ht="12.75">
      <c r="D35" s="70"/>
      <c r="E35" s="70"/>
    </row>
    <row r="36" spans="4:5" ht="12.75">
      <c r="D36" s="70"/>
      <c r="E36" s="70"/>
    </row>
    <row r="37" spans="4:5" ht="12.75">
      <c r="D37" s="70"/>
      <c r="E37" s="70"/>
    </row>
    <row r="38" spans="4:5" ht="12.75">
      <c r="D38" s="70"/>
      <c r="E38" s="70"/>
    </row>
    <row r="39" spans="4:5" ht="12.75">
      <c r="D39" s="70"/>
      <c r="E39" s="70"/>
    </row>
    <row r="40" spans="4:5" ht="12.75">
      <c r="D40" s="70"/>
      <c r="E40" s="70"/>
    </row>
    <row r="41" spans="4:5" ht="12.75">
      <c r="D41" s="70"/>
      <c r="E41" s="70"/>
    </row>
    <row r="42" spans="4:5" ht="12.75">
      <c r="D42" s="70"/>
      <c r="E42" s="70"/>
    </row>
    <row r="43" spans="4:5" ht="12.75">
      <c r="D43" s="70"/>
      <c r="E43" s="70"/>
    </row>
    <row r="44" spans="4:5" ht="12.75">
      <c r="D44" s="70"/>
      <c r="E44" s="70"/>
    </row>
    <row r="45" spans="4:5" ht="12.75">
      <c r="D45" s="70"/>
      <c r="E45" s="70"/>
    </row>
    <row r="46" spans="4:5" ht="12.75">
      <c r="D46" s="70"/>
      <c r="E46" s="70"/>
    </row>
    <row r="47" spans="4:5" ht="12.75">
      <c r="D47" s="70"/>
      <c r="E47" s="70"/>
    </row>
    <row r="48" spans="4:5" ht="12.75">
      <c r="D48" s="70"/>
      <c r="E48" s="70"/>
    </row>
    <row r="49" spans="4:5" ht="12.75">
      <c r="D49" s="70"/>
      <c r="E49" s="70"/>
    </row>
    <row r="50" spans="4:5" ht="12.75">
      <c r="D50" s="70"/>
      <c r="E50" s="70"/>
    </row>
    <row r="51" spans="4:5" ht="12.75">
      <c r="D51" s="70"/>
      <c r="E51" s="70"/>
    </row>
    <row r="52" spans="4:5" ht="12.75">
      <c r="D52" s="70"/>
      <c r="E52" s="70"/>
    </row>
    <row r="53" spans="4:5" ht="12.75">
      <c r="D53" s="70"/>
      <c r="E53" s="70"/>
    </row>
    <row r="54" spans="4:5" ht="12.75">
      <c r="D54" s="70"/>
      <c r="E54" s="70"/>
    </row>
    <row r="55" spans="4:5" ht="12.75">
      <c r="D55" s="70"/>
      <c r="E55" s="70"/>
    </row>
    <row r="56" spans="4:5" ht="12.75">
      <c r="D56" s="70"/>
      <c r="E56" s="70"/>
    </row>
    <row r="57" spans="4:5" ht="12.75">
      <c r="D57" s="70"/>
      <c r="E57" s="70"/>
    </row>
    <row r="58" spans="4:5" ht="12.75">
      <c r="D58" s="70"/>
      <c r="E58" s="70"/>
    </row>
    <row r="59" spans="4:5" ht="12.75">
      <c r="D59" s="70"/>
      <c r="E59" s="70"/>
    </row>
    <row r="60" spans="4:5" ht="12.75">
      <c r="D60" s="70"/>
      <c r="E60" s="70"/>
    </row>
    <row r="61" spans="4:5" ht="12.75">
      <c r="D61" s="70"/>
      <c r="E61" s="70"/>
    </row>
    <row r="62" spans="4:5" ht="12.75">
      <c r="D62" s="70"/>
      <c r="E62" s="70"/>
    </row>
    <row r="63" spans="4:5" ht="12.75">
      <c r="D63" s="70"/>
      <c r="E63" s="70"/>
    </row>
    <row r="64" spans="4:5" ht="12.75">
      <c r="D64" s="70"/>
      <c r="E64" s="70"/>
    </row>
    <row r="65" spans="4:5" ht="12.75">
      <c r="D65" s="70"/>
      <c r="E65" s="70"/>
    </row>
    <row r="66" spans="4:5" ht="12.75">
      <c r="D66" s="70"/>
      <c r="E66" s="70"/>
    </row>
    <row r="67" spans="4:5" ht="12.75">
      <c r="D67" s="70"/>
      <c r="E67" s="70"/>
    </row>
    <row r="68" spans="4:5" ht="12.75">
      <c r="D68" s="70"/>
      <c r="E68" s="70"/>
    </row>
    <row r="69" spans="4:5" ht="12.75">
      <c r="D69" s="70"/>
      <c r="E69" s="70"/>
    </row>
    <row r="70" spans="4:5" ht="12.75">
      <c r="D70" s="70"/>
      <c r="E70" s="70"/>
    </row>
    <row r="71" spans="4:5" ht="12.75">
      <c r="D71" s="70"/>
      <c r="E71" s="70"/>
    </row>
    <row r="72" spans="4:5" ht="12.75">
      <c r="D72" s="70"/>
      <c r="E72" s="70"/>
    </row>
    <row r="73" spans="4:5" ht="12.75">
      <c r="D73" s="70"/>
      <c r="E73" s="70"/>
    </row>
    <row r="74" spans="4:5" ht="12.75">
      <c r="D74" s="70"/>
      <c r="E74" s="70"/>
    </row>
    <row r="75" spans="4:5" ht="12.75">
      <c r="D75" s="70"/>
      <c r="E75" s="70"/>
    </row>
    <row r="76" spans="4:5" ht="12.75">
      <c r="D76" s="70"/>
      <c r="E76" s="70"/>
    </row>
    <row r="77" spans="4:5" ht="12.75">
      <c r="D77" s="70"/>
      <c r="E77" s="70"/>
    </row>
    <row r="78" spans="4:5" ht="12.75">
      <c r="D78" s="70"/>
      <c r="E78" s="70"/>
    </row>
    <row r="79" spans="4:5" ht="12.75">
      <c r="D79" s="70"/>
      <c r="E79" s="70"/>
    </row>
    <row r="80" spans="4:5" ht="12.75">
      <c r="D80" s="70"/>
      <c r="E80" s="70"/>
    </row>
    <row r="81" spans="4:5" ht="12.75">
      <c r="D81" s="70"/>
      <c r="E81" s="70"/>
    </row>
    <row r="82" spans="4:5" ht="12.75">
      <c r="D82" s="70"/>
      <c r="E82" s="70"/>
    </row>
    <row r="83" spans="4:5" ht="12.75">
      <c r="D83" s="70"/>
      <c r="E83" s="70"/>
    </row>
    <row r="84" spans="4:5" ht="12.75">
      <c r="D84" s="70"/>
      <c r="E84" s="70"/>
    </row>
    <row r="85" spans="4:5" ht="12.75">
      <c r="D85" s="70"/>
      <c r="E85" s="70"/>
    </row>
    <row r="86" spans="4:5" ht="12.75">
      <c r="D86" s="70"/>
      <c r="E86" s="70"/>
    </row>
    <row r="87" spans="4:5" ht="12.75">
      <c r="D87" s="70"/>
      <c r="E87" s="70"/>
    </row>
    <row r="88" spans="4:5" ht="12.75">
      <c r="D88" s="70"/>
      <c r="E88" s="70"/>
    </row>
    <row r="89" spans="4:5" ht="12.75">
      <c r="D89" s="70"/>
      <c r="E89" s="70"/>
    </row>
    <row r="90" spans="4:5" ht="12.75">
      <c r="D90" s="70"/>
      <c r="E90" s="70"/>
    </row>
    <row r="91" spans="4:5" ht="12.75">
      <c r="D91" s="70"/>
      <c r="E91" s="70"/>
    </row>
    <row r="92" spans="4:5" ht="12.75">
      <c r="D92" s="70"/>
      <c r="E92" s="70"/>
    </row>
    <row r="93" spans="4:5" ht="12.75">
      <c r="D93" s="70"/>
      <c r="E93" s="70"/>
    </row>
    <row r="94" spans="4:5" ht="12.75">
      <c r="D94" s="70"/>
      <c r="E94" s="70"/>
    </row>
    <row r="95" spans="4:5" ht="12.75">
      <c r="D95" s="70"/>
      <c r="E95" s="70"/>
    </row>
  </sheetData>
  <mergeCells count="7">
    <mergeCell ref="A2:F2"/>
    <mergeCell ref="E3:E4"/>
    <mergeCell ref="F3:F4"/>
    <mergeCell ref="A3:A4"/>
    <mergeCell ref="B3:B4"/>
    <mergeCell ref="C3:C4"/>
    <mergeCell ref="D3:D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5"/>
  <sheetViews>
    <sheetView workbookViewId="0" topLeftCell="A1">
      <selection activeCell="B6" sqref="B6"/>
    </sheetView>
  </sheetViews>
  <sheetFormatPr defaultColWidth="9.00390625" defaultRowHeight="12.75"/>
  <cols>
    <col min="1" max="1" width="51.125" style="0" customWidth="1"/>
    <col min="2" max="2" width="35.375" style="0" customWidth="1"/>
  </cols>
  <sheetData>
    <row r="2" spans="1:8" ht="56.25" customHeight="1">
      <c r="A2" s="111" t="s">
        <v>279</v>
      </c>
      <c r="B2" s="95"/>
      <c r="C2" s="13"/>
      <c r="D2" s="13"/>
      <c r="E2" s="13"/>
      <c r="F2" s="13"/>
      <c r="G2" s="13"/>
      <c r="H2" s="13"/>
    </row>
    <row r="3" spans="1:2" ht="15.75">
      <c r="A3" s="11"/>
      <c r="B3" s="11"/>
    </row>
    <row r="4" spans="1:5" ht="45.75" customHeight="1">
      <c r="A4" s="9" t="s">
        <v>35</v>
      </c>
      <c r="B4" s="10" t="s">
        <v>130</v>
      </c>
      <c r="E4" s="67"/>
    </row>
    <row r="5" spans="1:2" ht="18" customHeight="1">
      <c r="A5" s="12" t="s">
        <v>124</v>
      </c>
      <c r="B5" s="94">
        <v>1472.8</v>
      </c>
    </row>
    <row r="21" ht="91.5" customHeight="1"/>
    <row r="22" ht="103.5" customHeight="1"/>
    <row r="28" ht="27" customHeight="1"/>
    <row r="31" ht="29.25" customHeight="1"/>
    <row r="34" ht="68.25" customHeight="1"/>
    <row r="36" ht="51.75" customHeight="1"/>
    <row r="46" ht="28.5" customHeight="1"/>
    <row r="50" ht="27.75" customHeight="1"/>
    <row r="52" ht="52.5" customHeight="1"/>
    <row r="60" ht="28.5" customHeight="1"/>
  </sheetData>
  <mergeCells count="1"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BUDGET1</dc:creator>
  <cp:keywords/>
  <dc:description/>
  <cp:lastModifiedBy>BUDGET1</cp:lastModifiedBy>
  <cp:lastPrinted>2015-10-12T11:53:10Z</cp:lastPrinted>
  <dcterms:created xsi:type="dcterms:W3CDTF">2012-04-02T11:15:40Z</dcterms:created>
  <dcterms:modified xsi:type="dcterms:W3CDTF">2015-10-12T11:53:16Z</dcterms:modified>
  <cp:category/>
  <cp:version/>
  <cp:contentType/>
  <cp:contentStatus/>
</cp:coreProperties>
</file>