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35" windowHeight="8130" activeTab="0"/>
  </bookViews>
  <sheets>
    <sheet name="приложение № 3" sheetId="1" r:id="rId1"/>
  </sheets>
  <definedNames/>
  <calcPr fullCalcOnLoad="1"/>
</workbook>
</file>

<file path=xl/sharedStrings.xml><?xml version="1.0" encoding="utf-8"?>
<sst xmlns="http://schemas.openxmlformats.org/spreadsheetml/2006/main" count="703" uniqueCount="143">
  <si>
    <t>Наименование государственной программы, подпрограммы государственной программы, ведомственной целевой программы, основного мероприятия</t>
  </si>
  <si>
    <t>Коды бюджетной классификации (раздел, подраздел, целевая статья, вид расхода)</t>
  </si>
  <si>
    <t>Источник финансирования</t>
  </si>
  <si>
    <t>Расходы, тыс. руб. (по годам реализации)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</si>
  <si>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</si>
  <si>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</si>
  <si>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</si>
  <si>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</si>
  <si>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</si>
  <si>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</si>
  <si>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</si>
  <si>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>за весь период реализации</t>
  </si>
  <si>
    <t>Всего по программе</t>
  </si>
  <si>
    <t>X</t>
  </si>
  <si>
    <t>Всего</t>
  </si>
  <si>
    <t>Федеральный бюджет</t>
  </si>
  <si>
    <t>Областной бюджет</t>
  </si>
  <si>
    <t>Местный бюджет</t>
  </si>
  <si>
    <t>Всего по подпрограмме 4</t>
  </si>
  <si>
    <t>Х</t>
  </si>
  <si>
    <t>Соисполнитель: МУ "УЖКХ Камешковского района"</t>
  </si>
  <si>
    <t>Подпрограмма 1 «Развитие дошкольного, общего и дополнительного образования»</t>
  </si>
  <si>
    <t>Внебюджетные источники</t>
  </si>
  <si>
    <t>0707</t>
  </si>
  <si>
    <t>13 2 04 70500</t>
  </si>
  <si>
    <t>13 2 04 00501</t>
  </si>
  <si>
    <t>600</t>
  </si>
  <si>
    <t>00 0 00 00000</t>
  </si>
  <si>
    <t>000</t>
  </si>
  <si>
    <t>300</t>
  </si>
  <si>
    <t>Направление 1.1.3. Организация питания и досуга в лагерях с дневным пребыванием</t>
  </si>
  <si>
    <t>0703</t>
  </si>
  <si>
    <t>13 2 04 Л0 500</t>
  </si>
  <si>
    <t>13 2 05 00510</t>
  </si>
  <si>
    <t>Основное мероприятие 1.2 "Проведение конкурсов и мероприятий в сфере образования"</t>
  </si>
  <si>
    <t>Направление 1.1.5. "Трудоустройство подростков в летний период"</t>
  </si>
  <si>
    <t>Направление 1.1.4."Создание условий для обеспечения безопасного пребывания детей и подростков в загородном лагере «Дружба» Камешковского района"</t>
  </si>
  <si>
    <t>Основное мероприятие 1.1 "Отдых и оздоровление детей"</t>
  </si>
  <si>
    <t>Направление 1.1.1. "Приобретение путевок для детей, зарегистрированных в Камешковском районе, в загородные оздоровительные лагеря Владимирской области"</t>
  </si>
  <si>
    <t>Направление 1.1.2.  "Культурно-экскурсионное обслуживание в каникулярный период"</t>
  </si>
  <si>
    <t>Направление 1.2.1. "Расходы на проведение районных мероприятий "</t>
  </si>
  <si>
    <t>13 3 01 00511</t>
  </si>
  <si>
    <t>200</t>
  </si>
  <si>
    <t>Основное мероприятие 1.3 "Развитие системы дошкольного образования"</t>
  </si>
  <si>
    <t>Направление 1.3.1. "Обеспечение государственных гарантий реализации прав на получение  общедоступного и бесплатного дошкольного образования"</t>
  </si>
  <si>
    <t>0701</t>
  </si>
  <si>
    <t>13 1 01 70490</t>
  </si>
  <si>
    <t>Направление 1.3.2. "Создание условий в образовательных организациях для реализации образовательных программ и организация присмотра и ухода"</t>
  </si>
  <si>
    <t>Основное мероприятие 1.4 "Развитие системы общего образования"</t>
  </si>
  <si>
    <t>Направление 1.4.1. "Обеспечение государственных гарантий реализации прав на получение  общедоступного и бесплатного общего образования"</t>
  </si>
  <si>
    <t>13 1 01 0Д590</t>
  </si>
  <si>
    <t>0702</t>
  </si>
  <si>
    <t>13 2 01 70470</t>
  </si>
  <si>
    <t>Направление 1.4.2. "Создание условий в образовательных организациях для реализации образовательных программ"</t>
  </si>
  <si>
    <t>13 2 01 0Ш590</t>
  </si>
  <si>
    <t>Направление 1.4.3. "Приобретение транспортных средств для организации бесплатной перевозки обучающихся в муниципальных образовательных организациях, реализующих основные общеобразовательные программы"</t>
  </si>
  <si>
    <t>13 2 01 71320</t>
  </si>
  <si>
    <t>Направление 1.4.4. "Обеспечение профилактики детского дорожно-транспортного травматизма"</t>
  </si>
  <si>
    <t>14 0 07 71360</t>
  </si>
  <si>
    <t>13 2 01 0Ш594</t>
  </si>
  <si>
    <t>13 2 01 71780</t>
  </si>
  <si>
    <t>Направление 1.4.6. "Обеспечение качественного и безопасного питания детей"</t>
  </si>
  <si>
    <t>1.4.6.1. "Обеспечение бесплатным горячим питанием обучающихся 1-4 классов"</t>
  </si>
  <si>
    <t>13 2 03 70510</t>
  </si>
  <si>
    <t>13 2 03 0П590</t>
  </si>
  <si>
    <t>1.4.6.2. "Обеспечение питанием обучающихся 5-11 классов"</t>
  </si>
  <si>
    <t>1.4.6.3. "Обеспечение условий функционирования системы школьного питания"</t>
  </si>
  <si>
    <t>Основное мероприятие 1.5 "Развитие системы дополнительного образования"</t>
  </si>
  <si>
    <t>Направление 1.5.1. "Создание условий для реализации программ дополнительного образования"</t>
  </si>
  <si>
    <t>13 2 02 70460</t>
  </si>
  <si>
    <t xml:space="preserve">13 2 02 0Л590 </t>
  </si>
  <si>
    <t>Основное мероприятие 1.6. "Предоставление мер социальной поддержки работникам образования"</t>
  </si>
  <si>
    <t>13 2 02  Л0500</t>
  </si>
  <si>
    <t>Направление 1.6.1. "Предоставление мер социальной поддержки работникам образования"</t>
  </si>
  <si>
    <t>13 2 06 70590</t>
  </si>
  <si>
    <t>100</t>
  </si>
  <si>
    <t>1003</t>
  </si>
  <si>
    <t>Основное мероприятие 1.7. "Оказание психолого-педагогической и социальной поддержки семьям с детьми"</t>
  </si>
  <si>
    <t>Направление 1.7.1. "Социальная выплата на поддержку детей-инвалидов дошкольного возраста"</t>
  </si>
  <si>
    <t>99 9 00 70590</t>
  </si>
  <si>
    <t>99 9 00 70540</t>
  </si>
  <si>
    <t>Направление 1.7.2. "Обеспечение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образования"</t>
  </si>
  <si>
    <t>1004</t>
  </si>
  <si>
    <t>99 9 00 70560</t>
  </si>
  <si>
    <t>Направление 1.7.3. "Проведение мероприятий по созданию в образовательных организациях условий для получения детьми-инвалидами качественного образования"</t>
  </si>
  <si>
    <t>99 9 00 71430</t>
  </si>
  <si>
    <t>Основное мероприятие 1.8. "Региональный проект "Современная школа" национального проекта "Образование""</t>
  </si>
  <si>
    <t>Направление 1.8.1. "Создание новых мест в общеобразовательных организациях"</t>
  </si>
  <si>
    <t>15 0 Е1 55203</t>
  </si>
  <si>
    <t>400</t>
  </si>
  <si>
    <t>13 2 Е1 51690</t>
  </si>
  <si>
    <t>Основное мероприятие 1.9. "Региональный проект "Успех каждого ребенка" национального проекта "Образование""</t>
  </si>
  <si>
    <t>Направление 1.9.1. "Создание в общеобразовательных организациях, расположенных в сельской местности и малых городах, условий для занятий физической культурой и спортом"</t>
  </si>
  <si>
    <t>1.9.1.1. "Ремонт спортивных залов"</t>
  </si>
  <si>
    <t>13 2 Е2 50970</t>
  </si>
  <si>
    <t>1.9.1.2. "Оснащение спортивных площадок"</t>
  </si>
  <si>
    <t>1.9.1.3. "Приобретение символики и спортивной формы"</t>
  </si>
  <si>
    <t>Основное мероприятие 1.10. "Региональный проект «Цифровая образовательная среда» национального проекта «Образование»"</t>
  </si>
  <si>
    <t>Направление 1.10.1. "Внедрение целевой модели цифровой образовательной среды в общеобразовательных организациях и профессиональных образовательных организациях"</t>
  </si>
  <si>
    <t>13 2 Е4 52101</t>
  </si>
  <si>
    <t>612</t>
  </si>
  <si>
    <t>Подпрограмма 2 «Обеспечение защиты прав и интересов детей-сирот, детей, оставшихся без попечения родителей»</t>
  </si>
  <si>
    <t>Основное мероприятие 2.1 "Социальная поддержка детей-сирот и детей, оставшихся без попечения родителей"</t>
  </si>
  <si>
    <t>Всего по подпрограмме 1</t>
  </si>
  <si>
    <t>Направление 2.1.1. "Предоставление государственных гарантий и мер социальной поддержки детям-сиротам, детям, оставшимся без попечения родителей, проживающим в замещающих семьях"</t>
  </si>
  <si>
    <t>Направление 2.1.2. "Приобретение благоустроенного жилья для детей-сирот и детей, оставшихся без попечения родителей, лиц из их числа"</t>
  </si>
  <si>
    <t>Соисполнитель: Администрация Камешковского района</t>
  </si>
  <si>
    <t>Всего по подпрограмме 2</t>
  </si>
  <si>
    <t>99 9 00 70650</t>
  </si>
  <si>
    <t>99 9 00 71420</t>
  </si>
  <si>
    <t>Основное мероприятие 3.1 "Организация проведения государственной итоговой аттестации"</t>
  </si>
  <si>
    <t>Подпрограмма 3 "Развитие системы оценки качества образования и информационной прозрачности системы образования"</t>
  </si>
  <si>
    <t>Направление 3.1.1. "Организация видеонаблюдения в пунктах проведения экзаменов при проведении государственной итоговой аттестации по образовательным программам среднего общего образования"</t>
  </si>
  <si>
    <t>99 9 00 70960</t>
  </si>
  <si>
    <t>Основное мероприятие 3.2. "Организация проведения независимой оценки качества условий осуществления образовательной деятельности организаций, осуществляющих образовательную деятельность»"</t>
  </si>
  <si>
    <t>Направление 3.2.1. "Осуществление независимой оценки качества условий осуществления образовательной деятельности образовательных организаций"</t>
  </si>
  <si>
    <t>0709</t>
  </si>
  <si>
    <t>13 3 01 00110</t>
  </si>
  <si>
    <t>0708</t>
  </si>
  <si>
    <t>12 3 01 00110</t>
  </si>
  <si>
    <t>199</t>
  </si>
  <si>
    <t>Подпрограмма 4 «Сопровождение реализации муниципальной  программы»</t>
  </si>
  <si>
    <t>Всего по подпрограмме 3</t>
  </si>
  <si>
    <t>Основное мероприятие 4.1 "Обеспечение деятельности организаций, осуществляющих  реализацию программы"</t>
  </si>
  <si>
    <t>Направление 4.1.1. Обеспечение деятельности управления образования</t>
  </si>
  <si>
    <t>1006</t>
  </si>
  <si>
    <t>99 9 00 70070</t>
  </si>
  <si>
    <t>Направление 4.1.2. "Обеспечение деятельности МКУ «Методический центр» Камешковского района"</t>
  </si>
  <si>
    <t>13 3 03 0Ц590</t>
  </si>
  <si>
    <t>Направление 4.1.3. "Обеспечение деятельности МКУ «Централизованная бухгалтерия управления образования»"</t>
  </si>
  <si>
    <t>13 3 02 04590</t>
  </si>
  <si>
    <t>13 3 03 04590</t>
  </si>
  <si>
    <t xml:space="preserve">Ресурсное обеспечение реализации муниципальной программы Камешковского района
«Развитие образования»
</t>
  </si>
  <si>
    <t>Управление образования администрации Камешковского района</t>
  </si>
  <si>
    <t xml:space="preserve">Местный </t>
  </si>
  <si>
    <t>бюджет</t>
  </si>
  <si>
    <t>Ответственный исполнитель и соисполнители государственной программы, подпрограммы, основного мероприятия, главные распорядители средств областного бюджета (далее также - ГРБС)</t>
  </si>
  <si>
    <t xml:space="preserve">Направление 1.4.5. "Обеспечение антитеррористической </t>
  </si>
  <si>
    <t>защищенности ,пожарной безопасности общеобразовательных организаций и на  обновление их материально -технической базы"</t>
  </si>
  <si>
    <t>Направление 1.8.2. "Создание (обновление) материально-технической базы для реа-лизации основ-ных и допол-нительных об-щеобразовательных программ цифрового и гуманитарного профи-ей в общеобразова-</t>
  </si>
  <si>
    <t>тельных орга-низациях, рас-положенных в сельской мест-ности и малых городах"</t>
  </si>
  <si>
    <t>Муниципальная программа «Развитие образования Камешковского района»</t>
  </si>
  <si>
    <t xml:space="preserve">Приложение № 4
к Программе
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</si>
</sst>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\ "/>
    <numFmt numFmtId="177" formatCode="0.00_ ;[Red]\-0.00\ "/>
    <numFmt numFmtId="178" formatCode="0.000"/>
    <numFmt numFmtId="179" formatCode="#,##0.000"/>
    <numFmt numFmtId="180" formatCode="#,##0.000_ ;[Red]\-#,##0.00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1" fillId="0" borderId="0" xfId="0" applyFont="1" applyFill="1" applyAlignment="1">
      <alignment/>
    </xf>
    <xf numFmtId="0" fontId="41" fillId="0" borderId="10" xfId="0" applyFont="1" applyFill="1" applyBorder="1" applyAlignment="1">
      <alignment horizontal="center" vertical="top" wrapText="1"/>
    </xf>
    <xf numFmtId="0" fontId="41" fillId="0" borderId="11" xfId="0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vertical="top" wrapText="1"/>
    </xf>
    <xf numFmtId="49" fontId="41" fillId="0" borderId="10" xfId="0" applyNumberFormat="1" applyFont="1" applyFill="1" applyBorder="1" applyAlignment="1">
      <alignment horizontal="center" vertical="top" wrapText="1"/>
    </xf>
    <xf numFmtId="49" fontId="41" fillId="0" borderId="12" xfId="0" applyNumberFormat="1" applyFont="1" applyFill="1" applyBorder="1" applyAlignment="1">
      <alignment horizontal="center" vertical="top" wrapText="1"/>
    </xf>
    <xf numFmtId="49" fontId="41" fillId="0" borderId="13" xfId="0" applyNumberFormat="1" applyFont="1" applyFill="1" applyBorder="1" applyAlignment="1">
      <alignment horizontal="center" vertical="top" wrapText="1"/>
    </xf>
    <xf numFmtId="49" fontId="41" fillId="0" borderId="11" xfId="0" applyNumberFormat="1" applyFont="1" applyFill="1" applyBorder="1" applyAlignment="1">
      <alignment horizontal="center" vertical="top" wrapText="1"/>
    </xf>
    <xf numFmtId="0" fontId="41" fillId="0" borderId="13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horizontal="left" vertical="center" wrapText="1"/>
    </xf>
    <xf numFmtId="0" fontId="41" fillId="0" borderId="13" xfId="0" applyFont="1" applyFill="1" applyBorder="1" applyAlignment="1">
      <alignment horizontal="left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/>
    </xf>
    <xf numFmtId="49" fontId="42" fillId="0" borderId="0" xfId="0" applyNumberFormat="1" applyFont="1" applyFill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top" wrapText="1"/>
    </xf>
    <xf numFmtId="0" fontId="41" fillId="0" borderId="14" xfId="0" applyFont="1" applyFill="1" applyBorder="1" applyAlignment="1">
      <alignment vertical="top" wrapText="1"/>
    </xf>
    <xf numFmtId="0" fontId="41" fillId="0" borderId="14" xfId="0" applyFont="1" applyFill="1" applyBorder="1" applyAlignment="1">
      <alignment horizontal="center" vertical="center" wrapText="1"/>
    </xf>
    <xf numFmtId="49" fontId="41" fillId="0" borderId="14" xfId="0" applyNumberFormat="1" applyFont="1" applyFill="1" applyBorder="1" applyAlignment="1">
      <alignment horizontal="center" vertical="top" wrapText="1"/>
    </xf>
    <xf numFmtId="0" fontId="41" fillId="0" borderId="14" xfId="0" applyFont="1" applyFill="1" applyBorder="1" applyAlignment="1">
      <alignment horizontal="left" vertical="center" wrapText="1"/>
    </xf>
    <xf numFmtId="49" fontId="41" fillId="0" borderId="13" xfId="0" applyNumberFormat="1" applyFont="1" applyFill="1" applyBorder="1" applyAlignment="1">
      <alignment vertical="center" wrapText="1"/>
    </xf>
    <xf numFmtId="0" fontId="41" fillId="0" borderId="13" xfId="0" applyFont="1" applyFill="1" applyBorder="1" applyAlignment="1">
      <alignment wrapText="1"/>
    </xf>
    <xf numFmtId="49" fontId="41" fillId="0" borderId="14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wrapText="1"/>
    </xf>
    <xf numFmtId="0" fontId="41" fillId="0" borderId="0" xfId="0" applyFont="1" applyFill="1" applyAlignment="1">
      <alignment horizontal="left"/>
    </xf>
    <xf numFmtId="0" fontId="41" fillId="0" borderId="11" xfId="0" applyFont="1" applyFill="1" applyBorder="1" applyAlignment="1">
      <alignment horizontal="left" vertical="top" wrapText="1"/>
    </xf>
    <xf numFmtId="0" fontId="41" fillId="0" borderId="13" xfId="0" applyFont="1" applyFill="1" applyBorder="1" applyAlignment="1">
      <alignment horizontal="left" vertical="top" wrapText="1"/>
    </xf>
    <xf numFmtId="0" fontId="42" fillId="0" borderId="0" xfId="0" applyFont="1" applyFill="1" applyAlignment="1">
      <alignment horizontal="left"/>
    </xf>
    <xf numFmtId="0" fontId="41" fillId="0" borderId="15" xfId="0" applyFont="1" applyFill="1" applyBorder="1" applyAlignment="1">
      <alignment horizontal="left" vertical="top" wrapText="1"/>
    </xf>
    <xf numFmtId="0" fontId="41" fillId="0" borderId="12" xfId="0" applyFont="1" applyFill="1" applyBorder="1" applyAlignment="1">
      <alignment horizontal="left" vertical="top" wrapText="1"/>
    </xf>
    <xf numFmtId="0" fontId="41" fillId="0" borderId="12" xfId="0" applyFont="1" applyFill="1" applyBorder="1" applyAlignment="1">
      <alignment horizontal="left" vertical="top" wrapText="1"/>
    </xf>
    <xf numFmtId="0" fontId="41" fillId="0" borderId="11" xfId="0" applyFont="1" applyFill="1" applyBorder="1" applyAlignment="1">
      <alignment horizontal="left" vertical="top" wrapText="1"/>
    </xf>
    <xf numFmtId="0" fontId="43" fillId="0" borderId="0" xfId="0" applyFont="1" applyFill="1" applyAlignment="1">
      <alignment horizontal="center" wrapText="1"/>
    </xf>
    <xf numFmtId="0" fontId="43" fillId="0" borderId="16" xfId="0" applyFont="1" applyFill="1" applyBorder="1" applyAlignment="1">
      <alignment horizontal="center" wrapText="1"/>
    </xf>
    <xf numFmtId="0" fontId="41" fillId="0" borderId="17" xfId="0" applyFont="1" applyFill="1" applyBorder="1" applyAlignment="1">
      <alignment horizontal="left" vertical="top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11" xfId="0" applyNumberFormat="1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9" fontId="43" fillId="0" borderId="0" xfId="0" applyNumberFormat="1" applyFont="1" applyFill="1" applyAlignment="1">
      <alignment horizontal="center" vertical="center" wrapText="1"/>
    </xf>
    <xf numFmtId="0" fontId="41" fillId="0" borderId="12" xfId="0" applyFont="1" applyFill="1" applyBorder="1" applyAlignment="1">
      <alignment vertical="center" wrapText="1"/>
    </xf>
    <xf numFmtId="0" fontId="41" fillId="0" borderId="11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left" vertical="top" wrapText="1"/>
    </xf>
    <xf numFmtId="49" fontId="2" fillId="0" borderId="17" xfId="0" applyNumberFormat="1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left" vertical="top" wrapText="1"/>
    </xf>
    <xf numFmtId="0" fontId="41" fillId="0" borderId="12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left" vertical="center" wrapText="1"/>
    </xf>
    <xf numFmtId="49" fontId="41" fillId="0" borderId="12" xfId="0" applyNumberFormat="1" applyFont="1" applyFill="1" applyBorder="1" applyAlignment="1">
      <alignment horizontal="center" vertical="top" wrapText="1"/>
    </xf>
    <xf numFmtId="49" fontId="41" fillId="0" borderId="17" xfId="0" applyNumberFormat="1" applyFont="1" applyFill="1" applyBorder="1" applyAlignment="1">
      <alignment horizontal="center" vertical="top" wrapText="1"/>
    </xf>
    <xf numFmtId="49" fontId="41" fillId="0" borderId="11" xfId="0" applyNumberFormat="1" applyFont="1" applyFill="1" applyBorder="1" applyAlignment="1">
      <alignment horizontal="center" vertical="top" wrapText="1"/>
    </xf>
    <xf numFmtId="0" fontId="41" fillId="0" borderId="17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left" wrapText="1"/>
    </xf>
    <xf numFmtId="0" fontId="41" fillId="0" borderId="17" xfId="0" applyFont="1" applyFill="1" applyBorder="1" applyAlignment="1">
      <alignment horizontal="left" wrapText="1"/>
    </xf>
    <xf numFmtId="0" fontId="41" fillId="0" borderId="11" xfId="0" applyFont="1" applyFill="1" applyBorder="1" applyAlignment="1">
      <alignment horizontal="left" wrapText="1"/>
    </xf>
    <xf numFmtId="0" fontId="41" fillId="0" borderId="12" xfId="0" applyFont="1" applyFill="1" applyBorder="1" applyAlignment="1">
      <alignment horizontal="center" vertical="top" wrapText="1"/>
    </xf>
    <xf numFmtId="0" fontId="41" fillId="0" borderId="11" xfId="0" applyFont="1" applyFill="1" applyBorder="1" applyAlignment="1">
      <alignment horizontal="center" vertical="top" wrapText="1"/>
    </xf>
    <xf numFmtId="0" fontId="41" fillId="0" borderId="18" xfId="0" applyFont="1" applyFill="1" applyBorder="1" applyAlignment="1">
      <alignment horizontal="center" vertical="top" wrapText="1"/>
    </xf>
    <xf numFmtId="0" fontId="41" fillId="0" borderId="19" xfId="0" applyFont="1" applyFill="1" applyBorder="1" applyAlignment="1">
      <alignment horizontal="center" vertical="top" wrapText="1"/>
    </xf>
    <xf numFmtId="0" fontId="41" fillId="0" borderId="14" xfId="0" applyFont="1" applyFill="1" applyBorder="1" applyAlignment="1">
      <alignment horizontal="center" vertical="top" wrapText="1"/>
    </xf>
    <xf numFmtId="0" fontId="41" fillId="0" borderId="20" xfId="0" applyFont="1" applyFill="1" applyBorder="1" applyAlignment="1">
      <alignment horizontal="center" vertical="top" wrapText="1"/>
    </xf>
    <xf numFmtId="0" fontId="41" fillId="0" borderId="21" xfId="0" applyFont="1" applyFill="1" applyBorder="1" applyAlignment="1">
      <alignment horizontal="center" vertical="top" wrapText="1"/>
    </xf>
    <xf numFmtId="0" fontId="41" fillId="0" borderId="22" xfId="0" applyFont="1" applyFill="1" applyBorder="1" applyAlignment="1">
      <alignment horizontal="center" vertical="top" wrapText="1"/>
    </xf>
    <xf numFmtId="0" fontId="41" fillId="0" borderId="23" xfId="0" applyFont="1" applyFill="1" applyBorder="1" applyAlignment="1">
      <alignment horizontal="center" vertical="top" wrapText="1"/>
    </xf>
    <xf numFmtId="0" fontId="41" fillId="0" borderId="16" xfId="0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44" fillId="0" borderId="12" xfId="0" applyFont="1" applyFill="1" applyBorder="1" applyAlignment="1">
      <alignment horizontal="left" vertical="top" wrapText="1"/>
    </xf>
    <xf numFmtId="0" fontId="41" fillId="0" borderId="17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3"/>
  <sheetViews>
    <sheetView tabSelected="1" view="pageBreakPreview" zoomScale="90" zoomScaleSheetLayoutView="90" workbookViewId="0" topLeftCell="A1">
      <selection activeCell="A2" sqref="A2"/>
    </sheetView>
  </sheetViews>
  <sheetFormatPr defaultColWidth="9.140625" defaultRowHeight="15"/>
  <cols>
    <col min="1" max="1" width="29.28125" style="25" customWidth="1"/>
    <col min="2" max="2" width="19.7109375" style="25" customWidth="1"/>
    <col min="3" max="3" width="9.28125" style="1" customWidth="1"/>
    <col min="4" max="4" width="8.8515625" style="1" customWidth="1"/>
    <col min="5" max="5" width="7.8515625" style="1" customWidth="1"/>
    <col min="6" max="6" width="15.57421875" style="1" customWidth="1"/>
    <col min="7" max="7" width="11.28125" style="1" customWidth="1"/>
    <col min="8" max="13" width="9.57421875" style="1" bestFit="1" customWidth="1"/>
    <col min="14" max="14" width="13.140625" style="1" bestFit="1" customWidth="1"/>
  </cols>
  <sheetData>
    <row r="1" spans="1:14" ht="18.75">
      <c r="A1" s="24"/>
      <c r="B1" s="28"/>
      <c r="C1" s="13"/>
      <c r="D1" s="13"/>
      <c r="E1" s="13"/>
      <c r="F1" s="13"/>
      <c r="G1" s="13"/>
      <c r="H1" s="13"/>
      <c r="I1" s="14"/>
      <c r="J1" s="14"/>
      <c r="K1" s="14"/>
      <c r="L1" s="42" t="s">
        <v>142</v>
      </c>
      <c r="M1" s="42"/>
      <c r="N1" s="42"/>
    </row>
    <row r="2" spans="1:14" ht="24" customHeight="1">
      <c r="A2" s="24"/>
      <c r="B2" s="28"/>
      <c r="C2" s="13"/>
      <c r="D2" s="13"/>
      <c r="E2" s="13"/>
      <c r="F2" s="13"/>
      <c r="G2" s="13"/>
      <c r="H2" s="13"/>
      <c r="I2" s="14"/>
      <c r="J2" s="14"/>
      <c r="K2" s="14"/>
      <c r="L2" s="42"/>
      <c r="M2" s="42"/>
      <c r="N2" s="42"/>
    </row>
    <row r="3" spans="1:14" ht="18.75">
      <c r="A3" s="24"/>
      <c r="B3" s="28"/>
      <c r="C3" s="13"/>
      <c r="D3" s="13"/>
      <c r="E3" s="13"/>
      <c r="F3" s="13"/>
      <c r="G3" s="13"/>
      <c r="H3" s="13"/>
      <c r="I3" s="14"/>
      <c r="J3" s="14"/>
      <c r="K3" s="14"/>
      <c r="L3" s="15"/>
      <c r="M3" s="15"/>
      <c r="N3" s="15"/>
    </row>
    <row r="4" spans="1:14" ht="18.75" customHeight="1">
      <c r="A4" s="33" t="s">
        <v>132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ht="18.7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4" ht="19.5" customHeight="1" thickBo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ht="161.25" customHeight="1" thickBot="1">
      <c r="A7" s="31" t="s">
        <v>0</v>
      </c>
      <c r="B7" s="31" t="s">
        <v>136</v>
      </c>
      <c r="C7" s="62" t="s">
        <v>1</v>
      </c>
      <c r="D7" s="63"/>
      <c r="E7" s="64"/>
      <c r="F7" s="57" t="s">
        <v>2</v>
      </c>
      <c r="G7" s="59" t="s">
        <v>3</v>
      </c>
      <c r="H7" s="60"/>
      <c r="I7" s="60"/>
      <c r="J7" s="60"/>
      <c r="K7" s="60"/>
      <c r="L7" s="60"/>
      <c r="M7" s="60"/>
      <c r="N7" s="61"/>
    </row>
    <row r="8" spans="1:14" ht="48" thickBot="1">
      <c r="A8" s="32"/>
      <c r="B8" s="32"/>
      <c r="C8" s="65"/>
      <c r="D8" s="66"/>
      <c r="E8" s="67"/>
      <c r="F8" s="58"/>
      <c r="G8" s="2" t="s">
        <v>4</v>
      </c>
      <c r="H8" s="2" t="s">
        <v>5</v>
      </c>
      <c r="I8" s="2" t="s">
        <v>6</v>
      </c>
      <c r="J8" s="2" t="s">
        <v>7</v>
      </c>
      <c r="K8" s="2" t="s">
        <v>8</v>
      </c>
      <c r="L8" s="2" t="s">
        <v>9</v>
      </c>
      <c r="M8" s="2" t="s">
        <v>10</v>
      </c>
      <c r="N8" s="2" t="s">
        <v>11</v>
      </c>
    </row>
    <row r="9" spans="1:14" ht="16.5" thickBot="1">
      <c r="A9" s="3">
        <v>1</v>
      </c>
      <c r="B9" s="2">
        <v>2</v>
      </c>
      <c r="C9" s="59">
        <v>3</v>
      </c>
      <c r="D9" s="60"/>
      <c r="E9" s="61"/>
      <c r="F9" s="2">
        <v>4</v>
      </c>
      <c r="G9" s="2">
        <v>5</v>
      </c>
      <c r="H9" s="2">
        <v>6</v>
      </c>
      <c r="I9" s="2">
        <v>7</v>
      </c>
      <c r="J9" s="2">
        <v>8</v>
      </c>
      <c r="K9" s="2">
        <v>9</v>
      </c>
      <c r="L9" s="2">
        <v>10</v>
      </c>
      <c r="M9" s="2">
        <v>11</v>
      </c>
      <c r="N9" s="2">
        <v>12</v>
      </c>
    </row>
    <row r="10" spans="1:14" ht="16.5" customHeight="1" thickBot="1">
      <c r="A10" s="31" t="s">
        <v>141</v>
      </c>
      <c r="B10" s="31" t="s">
        <v>12</v>
      </c>
      <c r="C10" s="16" t="s">
        <v>13</v>
      </c>
      <c r="D10" s="16" t="s">
        <v>13</v>
      </c>
      <c r="E10" s="16" t="s">
        <v>13</v>
      </c>
      <c r="F10" s="17" t="s">
        <v>14</v>
      </c>
      <c r="G10" s="16">
        <f>SUM(G11:G14)</f>
        <v>148946.41400000002</v>
      </c>
      <c r="H10" s="16">
        <f aca="true" t="shared" si="0" ref="H10:N10">SUM(H11:H14)</f>
        <v>781605.6000000002</v>
      </c>
      <c r="I10" s="16">
        <f t="shared" si="0"/>
        <v>407312.9</v>
      </c>
      <c r="J10" s="16">
        <f t="shared" si="0"/>
        <v>406978.5</v>
      </c>
      <c r="K10" s="16">
        <f t="shared" si="0"/>
        <v>404303.80000000005</v>
      </c>
      <c r="L10" s="16">
        <f t="shared" si="0"/>
        <v>404303.80000000005</v>
      </c>
      <c r="M10" s="16">
        <f t="shared" si="0"/>
        <v>404303.80000000005</v>
      </c>
      <c r="N10" s="16">
        <f t="shared" si="0"/>
        <v>2957754.814</v>
      </c>
    </row>
    <row r="11" spans="1:14" ht="32.25" thickBot="1">
      <c r="A11" s="35"/>
      <c r="B11" s="35"/>
      <c r="C11" s="4"/>
      <c r="D11" s="4"/>
      <c r="E11" s="4"/>
      <c r="F11" s="4" t="s">
        <v>15</v>
      </c>
      <c r="G11" s="2">
        <f>G16+G21+G26</f>
        <v>41627.2</v>
      </c>
      <c r="H11" s="2">
        <f aca="true" t="shared" si="1" ref="H11:N11">H16+H21+H26</f>
        <v>304095.2</v>
      </c>
      <c r="I11" s="2">
        <f t="shared" si="1"/>
        <v>1984.7</v>
      </c>
      <c r="J11" s="2">
        <f t="shared" si="1"/>
        <v>0</v>
      </c>
      <c r="K11" s="2">
        <f t="shared" si="1"/>
        <v>0</v>
      </c>
      <c r="L11" s="2">
        <f t="shared" si="1"/>
        <v>0</v>
      </c>
      <c r="M11" s="2">
        <f t="shared" si="1"/>
        <v>0</v>
      </c>
      <c r="N11" s="2">
        <f t="shared" si="1"/>
        <v>347707.10000000003</v>
      </c>
    </row>
    <row r="12" spans="1:14" ht="32.25" thickBot="1">
      <c r="A12" s="35"/>
      <c r="B12" s="35"/>
      <c r="C12" s="4"/>
      <c r="D12" s="4"/>
      <c r="E12" s="4"/>
      <c r="F12" s="4" t="s">
        <v>16</v>
      </c>
      <c r="G12" s="2">
        <f>G17+G22+G27</f>
        <v>98839.5</v>
      </c>
      <c r="H12" s="2">
        <f aca="true" t="shared" si="2" ref="H12:N12">H17+H22+H27</f>
        <v>301767.70000000007</v>
      </c>
      <c r="I12" s="2">
        <f t="shared" si="2"/>
        <v>259984.9</v>
      </c>
      <c r="J12" s="2">
        <f t="shared" si="2"/>
        <v>261820.19999999998</v>
      </c>
      <c r="K12" s="2">
        <f t="shared" si="2"/>
        <v>259493.19999999998</v>
      </c>
      <c r="L12" s="2">
        <f t="shared" si="2"/>
        <v>259493.19999999998</v>
      </c>
      <c r="M12" s="2">
        <f t="shared" si="2"/>
        <v>259493.19999999998</v>
      </c>
      <c r="N12" s="2">
        <f t="shared" si="2"/>
        <v>1700891.9</v>
      </c>
    </row>
    <row r="13" spans="1:14" ht="32.25" thickBot="1">
      <c r="A13" s="35"/>
      <c r="B13" s="35"/>
      <c r="C13" s="4"/>
      <c r="D13" s="4"/>
      <c r="E13" s="4"/>
      <c r="F13" s="4" t="s">
        <v>17</v>
      </c>
      <c r="G13" s="2">
        <f>G18+G23+G28</f>
        <v>8479.714</v>
      </c>
      <c r="H13" s="2">
        <f aca="true" t="shared" si="3" ref="H13:N13">H18+H23+H28</f>
        <v>137686.30000000002</v>
      </c>
      <c r="I13" s="2">
        <f t="shared" si="3"/>
        <v>107286.9</v>
      </c>
      <c r="J13" s="2">
        <f t="shared" si="3"/>
        <v>107101.90000000002</v>
      </c>
      <c r="K13" s="2">
        <f t="shared" si="3"/>
        <v>106754.20000000001</v>
      </c>
      <c r="L13" s="2">
        <f t="shared" si="3"/>
        <v>106754.20000000001</v>
      </c>
      <c r="M13" s="2">
        <f t="shared" si="3"/>
        <v>106754.20000000001</v>
      </c>
      <c r="N13" s="2">
        <f t="shared" si="3"/>
        <v>680817.414</v>
      </c>
    </row>
    <row r="14" spans="1:14" ht="32.25" thickBot="1">
      <c r="A14" s="35"/>
      <c r="B14" s="32"/>
      <c r="C14" s="4"/>
      <c r="D14" s="4"/>
      <c r="E14" s="4"/>
      <c r="F14" s="4" t="s">
        <v>22</v>
      </c>
      <c r="G14" s="2">
        <f>G19+G24+G29</f>
        <v>0</v>
      </c>
      <c r="H14" s="2">
        <f aca="true" t="shared" si="4" ref="H14:N14">H19+H24+H29</f>
        <v>38056.4</v>
      </c>
      <c r="I14" s="2">
        <f t="shared" si="4"/>
        <v>38056.4</v>
      </c>
      <c r="J14" s="2">
        <f t="shared" si="4"/>
        <v>38056.4</v>
      </c>
      <c r="K14" s="2">
        <f t="shared" si="4"/>
        <v>38056.4</v>
      </c>
      <c r="L14" s="2">
        <f t="shared" si="4"/>
        <v>38056.4</v>
      </c>
      <c r="M14" s="2">
        <f t="shared" si="4"/>
        <v>38056.4</v>
      </c>
      <c r="N14" s="2">
        <f t="shared" si="4"/>
        <v>228338.4</v>
      </c>
    </row>
    <row r="15" spans="1:14" ht="16.5" customHeight="1" thickBot="1">
      <c r="A15" s="35"/>
      <c r="B15" s="31" t="s">
        <v>133</v>
      </c>
      <c r="C15" s="16" t="s">
        <v>13</v>
      </c>
      <c r="D15" s="16" t="s">
        <v>13</v>
      </c>
      <c r="E15" s="16" t="s">
        <v>13</v>
      </c>
      <c r="F15" s="17" t="s">
        <v>14</v>
      </c>
      <c r="G15" s="16">
        <f>SUM(G16:G19)</f>
        <v>0</v>
      </c>
      <c r="H15" s="16">
        <f aca="true" t="shared" si="5" ref="H15:N15">SUM(H16:H19)</f>
        <v>437337.80000000005</v>
      </c>
      <c r="I15" s="16">
        <f t="shared" si="5"/>
        <v>401460.4</v>
      </c>
      <c r="J15" s="16">
        <f t="shared" si="5"/>
        <v>398199.80000000005</v>
      </c>
      <c r="K15" s="16">
        <f t="shared" si="5"/>
        <v>395525.1</v>
      </c>
      <c r="L15" s="16">
        <f t="shared" si="5"/>
        <v>395525.1</v>
      </c>
      <c r="M15" s="16">
        <f t="shared" si="5"/>
        <v>395525.1</v>
      </c>
      <c r="N15" s="16">
        <f t="shared" si="5"/>
        <v>2423573.3</v>
      </c>
    </row>
    <row r="16" spans="1:14" ht="32.25" thickBot="1">
      <c r="A16" s="35"/>
      <c r="B16" s="35"/>
      <c r="C16" s="4"/>
      <c r="D16" s="4"/>
      <c r="E16" s="4"/>
      <c r="F16" s="4" t="s">
        <v>15</v>
      </c>
      <c r="G16" s="2">
        <f>G36+G172</f>
        <v>0</v>
      </c>
      <c r="H16" s="2">
        <f aca="true" t="shared" si="6" ref="H16:M16">H36+H172</f>
        <v>4198.7</v>
      </c>
      <c r="I16" s="2">
        <f t="shared" si="6"/>
        <v>1984.7</v>
      </c>
      <c r="J16" s="2">
        <f t="shared" si="6"/>
        <v>0</v>
      </c>
      <c r="K16" s="2">
        <f t="shared" si="6"/>
        <v>0</v>
      </c>
      <c r="L16" s="2">
        <f t="shared" si="6"/>
        <v>0</v>
      </c>
      <c r="M16" s="2">
        <f t="shared" si="6"/>
        <v>0</v>
      </c>
      <c r="N16" s="2">
        <f>SUM(G16:M16)</f>
        <v>6183.4</v>
      </c>
    </row>
    <row r="17" spans="1:14" ht="32.25" thickBot="1">
      <c r="A17" s="35"/>
      <c r="B17" s="35"/>
      <c r="C17" s="4"/>
      <c r="D17" s="4"/>
      <c r="E17" s="4"/>
      <c r="F17" s="4" t="s">
        <v>16</v>
      </c>
      <c r="G17" s="2">
        <f>G37+G173+G190+G201</f>
        <v>0</v>
      </c>
      <c r="H17" s="2">
        <f aca="true" t="shared" si="7" ref="H17:M17">H37+H173+H190+H201</f>
        <v>260800.10000000003</v>
      </c>
      <c r="I17" s="2">
        <f t="shared" si="7"/>
        <v>254132.4</v>
      </c>
      <c r="J17" s="2">
        <f t="shared" si="7"/>
        <v>253041.49999999997</v>
      </c>
      <c r="K17" s="2">
        <f t="shared" si="7"/>
        <v>250714.49999999997</v>
      </c>
      <c r="L17" s="2">
        <f t="shared" si="7"/>
        <v>250714.49999999997</v>
      </c>
      <c r="M17" s="2">
        <f t="shared" si="7"/>
        <v>250714.49999999997</v>
      </c>
      <c r="N17" s="2">
        <f>SUM(G17:M17)</f>
        <v>1520117.5</v>
      </c>
    </row>
    <row r="18" spans="1:14" ht="32.25" thickBot="1">
      <c r="A18" s="32"/>
      <c r="B18" s="32"/>
      <c r="C18" s="4"/>
      <c r="D18" s="4"/>
      <c r="E18" s="4"/>
      <c r="F18" s="4" t="s">
        <v>17</v>
      </c>
      <c r="G18" s="2">
        <f>G38+G174+G191+G202</f>
        <v>0</v>
      </c>
      <c r="H18" s="2">
        <f aca="true" t="shared" si="8" ref="H18:M18">H38+H174+H191+H202</f>
        <v>134282.6</v>
      </c>
      <c r="I18" s="2">
        <f t="shared" si="8"/>
        <v>107286.9</v>
      </c>
      <c r="J18" s="2">
        <f t="shared" si="8"/>
        <v>107101.90000000002</v>
      </c>
      <c r="K18" s="2">
        <f t="shared" si="8"/>
        <v>106754.20000000001</v>
      </c>
      <c r="L18" s="2">
        <f t="shared" si="8"/>
        <v>106754.20000000001</v>
      </c>
      <c r="M18" s="2">
        <f t="shared" si="8"/>
        <v>106754.20000000001</v>
      </c>
      <c r="N18" s="2">
        <f>SUM(G18:M18)</f>
        <v>668934</v>
      </c>
    </row>
    <row r="19" spans="1:14" ht="32.25" thickBot="1">
      <c r="A19" s="31"/>
      <c r="B19" s="27"/>
      <c r="C19" s="17"/>
      <c r="D19" s="17"/>
      <c r="E19" s="17"/>
      <c r="F19" s="17" t="str">
        <f>F14</f>
        <v>Внебюджетные источники</v>
      </c>
      <c r="G19" s="16">
        <f>G39</f>
        <v>0</v>
      </c>
      <c r="H19" s="16">
        <f aca="true" t="shared" si="9" ref="H19:M19">H39</f>
        <v>38056.4</v>
      </c>
      <c r="I19" s="16">
        <f t="shared" si="9"/>
        <v>38056.4</v>
      </c>
      <c r="J19" s="16">
        <f t="shared" si="9"/>
        <v>38056.4</v>
      </c>
      <c r="K19" s="16">
        <f t="shared" si="9"/>
        <v>38056.4</v>
      </c>
      <c r="L19" s="16">
        <f t="shared" si="9"/>
        <v>38056.4</v>
      </c>
      <c r="M19" s="16">
        <f t="shared" si="9"/>
        <v>38056.4</v>
      </c>
      <c r="N19" s="16">
        <f>SUM(G19:M19)</f>
        <v>228338.4</v>
      </c>
    </row>
    <row r="20" spans="1:14" ht="16.5" thickBot="1">
      <c r="A20" s="35"/>
      <c r="B20" s="31" t="s">
        <v>20</v>
      </c>
      <c r="C20" s="18" t="s">
        <v>19</v>
      </c>
      <c r="D20" s="18" t="s">
        <v>19</v>
      </c>
      <c r="E20" s="18" t="s">
        <v>19</v>
      </c>
      <c r="F20" s="17" t="s">
        <v>14</v>
      </c>
      <c r="G20" s="16">
        <f>SUM(G21:G24)</f>
        <v>148946.41400000002</v>
      </c>
      <c r="H20" s="16">
        <f aca="true" t="shared" si="10" ref="H20:N20">SUM(H21:H24)</f>
        <v>340366.10000000003</v>
      </c>
      <c r="I20" s="16">
        <f t="shared" si="10"/>
        <v>0</v>
      </c>
      <c r="J20" s="16">
        <f t="shared" si="10"/>
        <v>0</v>
      </c>
      <c r="K20" s="16">
        <f t="shared" si="10"/>
        <v>0</v>
      </c>
      <c r="L20" s="16">
        <f t="shared" si="10"/>
        <v>0</v>
      </c>
      <c r="M20" s="16">
        <f t="shared" si="10"/>
        <v>0</v>
      </c>
      <c r="N20" s="16">
        <f t="shared" si="10"/>
        <v>489312.51399999997</v>
      </c>
    </row>
    <row r="21" spans="1:14" ht="32.25" thickBot="1">
      <c r="A21" s="35"/>
      <c r="B21" s="35"/>
      <c r="C21" s="4"/>
      <c r="D21" s="4"/>
      <c r="E21" s="4"/>
      <c r="F21" s="4" t="s">
        <v>15</v>
      </c>
      <c r="G21" s="2">
        <f>G41</f>
        <v>41627.2</v>
      </c>
      <c r="H21" s="2">
        <f aca="true" t="shared" si="11" ref="H21:M21">H41</f>
        <v>299896.5</v>
      </c>
      <c r="I21" s="2">
        <f t="shared" si="11"/>
        <v>0</v>
      </c>
      <c r="J21" s="2">
        <f t="shared" si="11"/>
        <v>0</v>
      </c>
      <c r="K21" s="2">
        <f t="shared" si="11"/>
        <v>0</v>
      </c>
      <c r="L21" s="2">
        <f t="shared" si="11"/>
        <v>0</v>
      </c>
      <c r="M21" s="2">
        <f t="shared" si="11"/>
        <v>0</v>
      </c>
      <c r="N21" s="2">
        <f>SUM(G21:M21)</f>
        <v>341523.7</v>
      </c>
    </row>
    <row r="22" spans="1:14" ht="32.25" thickBot="1">
      <c r="A22" s="35"/>
      <c r="B22" s="35"/>
      <c r="C22" s="4"/>
      <c r="D22" s="4"/>
      <c r="E22" s="4"/>
      <c r="F22" s="4" t="s">
        <v>16</v>
      </c>
      <c r="G22" s="2">
        <f aca="true" t="shared" si="12" ref="G22:M24">G42</f>
        <v>98839.5</v>
      </c>
      <c r="H22" s="2">
        <f t="shared" si="12"/>
        <v>37065.9</v>
      </c>
      <c r="I22" s="2">
        <f t="shared" si="12"/>
        <v>0</v>
      </c>
      <c r="J22" s="2">
        <f t="shared" si="12"/>
        <v>0</v>
      </c>
      <c r="K22" s="2">
        <f t="shared" si="12"/>
        <v>0</v>
      </c>
      <c r="L22" s="2">
        <f t="shared" si="12"/>
        <v>0</v>
      </c>
      <c r="M22" s="2">
        <f t="shared" si="12"/>
        <v>0</v>
      </c>
      <c r="N22" s="2">
        <f>SUM(G22:M22)</f>
        <v>135905.4</v>
      </c>
    </row>
    <row r="23" spans="1:14" ht="32.25" thickBot="1">
      <c r="A23" s="35"/>
      <c r="B23" s="35"/>
      <c r="C23" s="4"/>
      <c r="D23" s="4"/>
      <c r="E23" s="4"/>
      <c r="F23" s="4" t="s">
        <v>17</v>
      </c>
      <c r="G23" s="2">
        <f t="shared" si="12"/>
        <v>8479.714</v>
      </c>
      <c r="H23" s="2">
        <f t="shared" si="12"/>
        <v>3403.7</v>
      </c>
      <c r="I23" s="2">
        <f t="shared" si="12"/>
        <v>0</v>
      </c>
      <c r="J23" s="2">
        <f t="shared" si="12"/>
        <v>0</v>
      </c>
      <c r="K23" s="2">
        <f t="shared" si="12"/>
        <v>0</v>
      </c>
      <c r="L23" s="2">
        <f t="shared" si="12"/>
        <v>0</v>
      </c>
      <c r="M23" s="2">
        <f t="shared" si="12"/>
        <v>0</v>
      </c>
      <c r="N23" s="2">
        <f>SUM(G23:M23)</f>
        <v>11883.414</v>
      </c>
    </row>
    <row r="24" spans="1:14" ht="32.25" thickBot="1">
      <c r="A24" s="35"/>
      <c r="B24" s="32"/>
      <c r="C24" s="4"/>
      <c r="D24" s="4"/>
      <c r="E24" s="4"/>
      <c r="F24" s="4" t="str">
        <f>F19</f>
        <v>Внебюджетные источники</v>
      </c>
      <c r="G24" s="2">
        <f t="shared" si="12"/>
        <v>0</v>
      </c>
      <c r="H24" s="2">
        <f t="shared" si="12"/>
        <v>0</v>
      </c>
      <c r="I24" s="2">
        <f t="shared" si="12"/>
        <v>0</v>
      </c>
      <c r="J24" s="2">
        <f t="shared" si="12"/>
        <v>0</v>
      </c>
      <c r="K24" s="2">
        <f t="shared" si="12"/>
        <v>0</v>
      </c>
      <c r="L24" s="2">
        <f t="shared" si="12"/>
        <v>0</v>
      </c>
      <c r="M24" s="2">
        <f t="shared" si="12"/>
        <v>0</v>
      </c>
      <c r="N24" s="2">
        <f>SUM(G24:M24)</f>
        <v>0</v>
      </c>
    </row>
    <row r="25" spans="1:14" ht="16.5" thickBot="1">
      <c r="A25" s="35"/>
      <c r="B25" s="31" t="s">
        <v>106</v>
      </c>
      <c r="C25" s="2" t="s">
        <v>19</v>
      </c>
      <c r="D25" s="2" t="s">
        <v>19</v>
      </c>
      <c r="E25" s="2" t="s">
        <v>19</v>
      </c>
      <c r="F25" s="4" t="s">
        <v>14</v>
      </c>
      <c r="G25" s="2">
        <f>SUM(G26:G29)</f>
        <v>0</v>
      </c>
      <c r="H25" s="2">
        <f aca="true" t="shared" si="13" ref="H25:N25">SUM(H26:H29)</f>
        <v>3901.7</v>
      </c>
      <c r="I25" s="2">
        <f t="shared" si="13"/>
        <v>5852.5</v>
      </c>
      <c r="J25" s="2">
        <f t="shared" si="13"/>
        <v>8778.7</v>
      </c>
      <c r="K25" s="2">
        <f t="shared" si="13"/>
        <v>8778.7</v>
      </c>
      <c r="L25" s="2">
        <f t="shared" si="13"/>
        <v>8778.7</v>
      </c>
      <c r="M25" s="2">
        <f t="shared" si="13"/>
        <v>8778.7</v>
      </c>
      <c r="N25" s="2">
        <f t="shared" si="13"/>
        <v>44869</v>
      </c>
    </row>
    <row r="26" spans="1:14" ht="32.25" thickBot="1">
      <c r="A26" s="35"/>
      <c r="B26" s="35"/>
      <c r="C26" s="2"/>
      <c r="D26" s="2"/>
      <c r="E26" s="2"/>
      <c r="F26" s="4" t="s">
        <v>15</v>
      </c>
      <c r="G26" s="2">
        <f>G176</f>
        <v>0</v>
      </c>
      <c r="H26" s="2">
        <f aca="true" t="shared" si="14" ref="H26:N26">H176</f>
        <v>0</v>
      </c>
      <c r="I26" s="2">
        <f t="shared" si="14"/>
        <v>0</v>
      </c>
      <c r="J26" s="2">
        <f t="shared" si="14"/>
        <v>0</v>
      </c>
      <c r="K26" s="2">
        <f t="shared" si="14"/>
        <v>0</v>
      </c>
      <c r="L26" s="2">
        <f t="shared" si="14"/>
        <v>0</v>
      </c>
      <c r="M26" s="2">
        <f t="shared" si="14"/>
        <v>0</v>
      </c>
      <c r="N26" s="2">
        <f t="shared" si="14"/>
        <v>0</v>
      </c>
    </row>
    <row r="27" spans="1:14" ht="32.25" thickBot="1">
      <c r="A27" s="35"/>
      <c r="B27" s="35"/>
      <c r="C27" s="2"/>
      <c r="D27" s="2"/>
      <c r="E27" s="2"/>
      <c r="F27" s="4" t="s">
        <v>16</v>
      </c>
      <c r="G27" s="2">
        <f>G177</f>
        <v>0</v>
      </c>
      <c r="H27" s="2">
        <f aca="true" t="shared" si="15" ref="H27:N27">H177</f>
        <v>3901.7</v>
      </c>
      <c r="I27" s="2">
        <f t="shared" si="15"/>
        <v>5852.5</v>
      </c>
      <c r="J27" s="2">
        <f t="shared" si="15"/>
        <v>8778.7</v>
      </c>
      <c r="K27" s="2">
        <f t="shared" si="15"/>
        <v>8778.7</v>
      </c>
      <c r="L27" s="2">
        <f t="shared" si="15"/>
        <v>8778.7</v>
      </c>
      <c r="M27" s="2">
        <f t="shared" si="15"/>
        <v>8778.7</v>
      </c>
      <c r="N27" s="2">
        <f t="shared" si="15"/>
        <v>44869</v>
      </c>
    </row>
    <row r="28" spans="1:14" ht="32.25" thickBot="1">
      <c r="A28" s="35"/>
      <c r="B28" s="35"/>
      <c r="C28" s="2"/>
      <c r="D28" s="2"/>
      <c r="E28" s="2"/>
      <c r="F28" s="4" t="s">
        <v>17</v>
      </c>
      <c r="G28" s="2">
        <f>G178</f>
        <v>0</v>
      </c>
      <c r="H28" s="2">
        <f aca="true" t="shared" si="16" ref="H28:N28">H178</f>
        <v>0</v>
      </c>
      <c r="I28" s="2">
        <f t="shared" si="16"/>
        <v>0</v>
      </c>
      <c r="J28" s="2">
        <f t="shared" si="16"/>
        <v>0</v>
      </c>
      <c r="K28" s="2">
        <f t="shared" si="16"/>
        <v>0</v>
      </c>
      <c r="L28" s="2">
        <f t="shared" si="16"/>
        <v>0</v>
      </c>
      <c r="M28" s="2">
        <f t="shared" si="16"/>
        <v>0</v>
      </c>
      <c r="N28" s="2">
        <f t="shared" si="16"/>
        <v>0</v>
      </c>
    </row>
    <row r="29" spans="1:14" ht="32.25" thickBot="1">
      <c r="A29" s="32"/>
      <c r="B29" s="32"/>
      <c r="C29" s="2"/>
      <c r="D29" s="2"/>
      <c r="E29" s="2"/>
      <c r="F29" s="4" t="s">
        <v>22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</row>
    <row r="30" spans="1:14" ht="16.5" customHeight="1" thickBot="1">
      <c r="A30" s="31" t="s">
        <v>21</v>
      </c>
      <c r="B30" s="31" t="s">
        <v>103</v>
      </c>
      <c r="C30" s="17"/>
      <c r="D30" s="17"/>
      <c r="E30" s="17"/>
      <c r="F30" s="17" t="s">
        <v>14</v>
      </c>
      <c r="G30" s="16">
        <f>SUM(G31:G34)</f>
        <v>148946.41400000002</v>
      </c>
      <c r="H30" s="16">
        <f aca="true" t="shared" si="17" ref="H30:N30">SUM(H31:H34)</f>
        <v>738768.1</v>
      </c>
      <c r="I30" s="16">
        <f t="shared" si="17"/>
        <v>362494.60000000003</v>
      </c>
      <c r="J30" s="16">
        <f t="shared" si="17"/>
        <v>359234</v>
      </c>
      <c r="K30" s="16">
        <f t="shared" si="17"/>
        <v>356559.3</v>
      </c>
      <c r="L30" s="16">
        <f t="shared" si="17"/>
        <v>356559.3</v>
      </c>
      <c r="M30" s="16">
        <f t="shared" si="17"/>
        <v>356559.3</v>
      </c>
      <c r="N30" s="16">
        <f t="shared" si="17"/>
        <v>2679121.014</v>
      </c>
    </row>
    <row r="31" spans="1:14" ht="32.25" thickBot="1">
      <c r="A31" s="35"/>
      <c r="B31" s="35"/>
      <c r="C31" s="4"/>
      <c r="D31" s="4"/>
      <c r="E31" s="4"/>
      <c r="F31" s="4" t="s">
        <v>15</v>
      </c>
      <c r="G31" s="2">
        <f>G36+G41</f>
        <v>41627.2</v>
      </c>
      <c r="H31" s="2">
        <f aca="true" t="shared" si="18" ref="H31:M31">H36+H41</f>
        <v>304095.2</v>
      </c>
      <c r="I31" s="2">
        <f t="shared" si="18"/>
        <v>1984.7</v>
      </c>
      <c r="J31" s="2">
        <f t="shared" si="18"/>
        <v>0</v>
      </c>
      <c r="K31" s="2">
        <f t="shared" si="18"/>
        <v>0</v>
      </c>
      <c r="L31" s="2">
        <f t="shared" si="18"/>
        <v>0</v>
      </c>
      <c r="M31" s="2">
        <f t="shared" si="18"/>
        <v>0</v>
      </c>
      <c r="N31" s="2">
        <f>SUM(G31:M31)</f>
        <v>347707.10000000003</v>
      </c>
    </row>
    <row r="32" spans="1:14" ht="32.25" thickBot="1">
      <c r="A32" s="35"/>
      <c r="B32" s="35"/>
      <c r="C32" s="4"/>
      <c r="D32" s="4"/>
      <c r="E32" s="4"/>
      <c r="F32" s="4" t="s">
        <v>16</v>
      </c>
      <c r="G32" s="2">
        <f aca="true" t="shared" si="19" ref="G32:M34">G37+G42</f>
        <v>98839.5</v>
      </c>
      <c r="H32" s="2">
        <f t="shared" si="19"/>
        <v>278387.30000000005</v>
      </c>
      <c r="I32" s="2">
        <f t="shared" si="19"/>
        <v>234623.69999999998</v>
      </c>
      <c r="J32" s="2">
        <f t="shared" si="19"/>
        <v>233532.79999999996</v>
      </c>
      <c r="K32" s="2">
        <f t="shared" si="19"/>
        <v>231205.79999999996</v>
      </c>
      <c r="L32" s="2">
        <f t="shared" si="19"/>
        <v>231205.79999999996</v>
      </c>
      <c r="M32" s="2">
        <f t="shared" si="19"/>
        <v>231205.79999999996</v>
      </c>
      <c r="N32" s="2">
        <f>SUM(G32:M32)</f>
        <v>1539000.7</v>
      </c>
    </row>
    <row r="33" spans="1:14" ht="32.25" thickBot="1">
      <c r="A33" s="35"/>
      <c r="B33" s="35"/>
      <c r="C33" s="4"/>
      <c r="D33" s="4"/>
      <c r="E33" s="4"/>
      <c r="F33" s="4" t="s">
        <v>17</v>
      </c>
      <c r="G33" s="2">
        <f t="shared" si="19"/>
        <v>8479.714</v>
      </c>
      <c r="H33" s="2">
        <f t="shared" si="19"/>
        <v>118229.2</v>
      </c>
      <c r="I33" s="2">
        <f t="shared" si="19"/>
        <v>87829.8</v>
      </c>
      <c r="J33" s="2">
        <f t="shared" si="19"/>
        <v>87644.80000000002</v>
      </c>
      <c r="K33" s="2">
        <f t="shared" si="19"/>
        <v>87297.1</v>
      </c>
      <c r="L33" s="2">
        <f t="shared" si="19"/>
        <v>87297.1</v>
      </c>
      <c r="M33" s="2">
        <f t="shared" si="19"/>
        <v>87297.1</v>
      </c>
      <c r="N33" s="2">
        <f>SUM(G33:M33)</f>
        <v>564074.8139999999</v>
      </c>
    </row>
    <row r="34" spans="1:14" ht="32.25" thickBot="1">
      <c r="A34" s="35"/>
      <c r="B34" s="32"/>
      <c r="C34" s="4"/>
      <c r="D34" s="4"/>
      <c r="E34" s="4"/>
      <c r="F34" s="4" t="s">
        <v>22</v>
      </c>
      <c r="G34" s="2">
        <f t="shared" si="19"/>
        <v>0</v>
      </c>
      <c r="H34" s="2">
        <f t="shared" si="19"/>
        <v>38056.4</v>
      </c>
      <c r="I34" s="2">
        <f t="shared" si="19"/>
        <v>38056.4</v>
      </c>
      <c r="J34" s="2">
        <f t="shared" si="19"/>
        <v>38056.4</v>
      </c>
      <c r="K34" s="2">
        <f t="shared" si="19"/>
        <v>38056.4</v>
      </c>
      <c r="L34" s="2">
        <f t="shared" si="19"/>
        <v>38056.4</v>
      </c>
      <c r="M34" s="2">
        <f t="shared" si="19"/>
        <v>38056.4</v>
      </c>
      <c r="N34" s="2">
        <f>SUM(G34:M34)</f>
        <v>228338.4</v>
      </c>
    </row>
    <row r="35" spans="1:14" ht="16.5" thickBot="1">
      <c r="A35" s="35"/>
      <c r="B35" s="68" t="str">
        <f>B15</f>
        <v>Управление образования администрации Камешковского района</v>
      </c>
      <c r="C35" s="2" t="s">
        <v>13</v>
      </c>
      <c r="D35" s="2" t="s">
        <v>13</v>
      </c>
      <c r="E35" s="2" t="s">
        <v>13</v>
      </c>
      <c r="F35" s="4" t="s">
        <v>14</v>
      </c>
      <c r="G35" s="2">
        <f>SUM(G36:G39)</f>
        <v>0</v>
      </c>
      <c r="H35" s="2">
        <f aca="true" t="shared" si="20" ref="H35:N35">SUM(H36:H39)</f>
        <v>398402.00000000006</v>
      </c>
      <c r="I35" s="2">
        <f t="shared" si="20"/>
        <v>362494.60000000003</v>
      </c>
      <c r="J35" s="2">
        <f t="shared" si="20"/>
        <v>359234</v>
      </c>
      <c r="K35" s="2">
        <f t="shared" si="20"/>
        <v>356559.3</v>
      </c>
      <c r="L35" s="2">
        <f t="shared" si="20"/>
        <v>356559.3</v>
      </c>
      <c r="M35" s="2">
        <f t="shared" si="20"/>
        <v>356559.3</v>
      </c>
      <c r="N35" s="2">
        <f t="shared" si="20"/>
        <v>2189808.4999999995</v>
      </c>
    </row>
    <row r="36" spans="1:14" ht="32.25" thickBot="1">
      <c r="A36" s="35"/>
      <c r="B36" s="69"/>
      <c r="C36" s="2" t="s">
        <v>19</v>
      </c>
      <c r="D36" s="2" t="s">
        <v>19</v>
      </c>
      <c r="E36" s="2" t="s">
        <v>19</v>
      </c>
      <c r="F36" s="4" t="s">
        <v>15</v>
      </c>
      <c r="G36" s="2">
        <f>G136+G140+G160</f>
        <v>0</v>
      </c>
      <c r="H36" s="2">
        <f aca="true" t="shared" si="21" ref="H36:M36">H136+H140+H160</f>
        <v>4198.7</v>
      </c>
      <c r="I36" s="2">
        <f t="shared" si="21"/>
        <v>1984.7</v>
      </c>
      <c r="J36" s="2">
        <f t="shared" si="21"/>
        <v>0</v>
      </c>
      <c r="K36" s="2">
        <f t="shared" si="21"/>
        <v>0</v>
      </c>
      <c r="L36" s="2">
        <f t="shared" si="21"/>
        <v>0</v>
      </c>
      <c r="M36" s="2">
        <f t="shared" si="21"/>
        <v>0</v>
      </c>
      <c r="N36" s="2">
        <f>SUM(G36:M36)</f>
        <v>6183.4</v>
      </c>
    </row>
    <row r="37" spans="1:14" ht="32.25" thickBot="1">
      <c r="A37" s="35"/>
      <c r="B37" s="69"/>
      <c r="C37" s="2" t="s">
        <v>19</v>
      </c>
      <c r="D37" s="2" t="s">
        <v>19</v>
      </c>
      <c r="E37" s="2" t="s">
        <v>19</v>
      </c>
      <c r="F37" s="4" t="s">
        <v>16</v>
      </c>
      <c r="G37" s="2">
        <f>G47+G65+G73+G100+G108+G116+G137+G141+G161</f>
        <v>0</v>
      </c>
      <c r="H37" s="2">
        <f aca="true" t="shared" si="22" ref="H37:M37">H47+H65+H73+H100+H108+H116+H137+H141+H161</f>
        <v>241321.40000000002</v>
      </c>
      <c r="I37" s="2">
        <f t="shared" si="22"/>
        <v>234623.69999999998</v>
      </c>
      <c r="J37" s="2">
        <f t="shared" si="22"/>
        <v>233532.79999999996</v>
      </c>
      <c r="K37" s="2">
        <f t="shared" si="22"/>
        <v>231205.79999999996</v>
      </c>
      <c r="L37" s="2">
        <f t="shared" si="22"/>
        <v>231205.79999999996</v>
      </c>
      <c r="M37" s="2">
        <f t="shared" si="22"/>
        <v>231205.79999999996</v>
      </c>
      <c r="N37" s="2">
        <f>SUM(G37:M37)</f>
        <v>1403095.2999999998</v>
      </c>
    </row>
    <row r="38" spans="1:14" ht="32.25" thickBot="1">
      <c r="A38" s="35"/>
      <c r="B38" s="69"/>
      <c r="C38" s="2" t="s">
        <v>19</v>
      </c>
      <c r="D38" s="2" t="s">
        <v>19</v>
      </c>
      <c r="E38" s="2" t="s">
        <v>19</v>
      </c>
      <c r="F38" s="4" t="s">
        <v>17</v>
      </c>
      <c r="G38" s="2">
        <f>G48+G61+G66+G74+G101+G117+G138+G142+G162</f>
        <v>0</v>
      </c>
      <c r="H38" s="2">
        <f aca="true" t="shared" si="23" ref="H38:M38">H48+H61+H66+H74+H101+H117+H138+H142+H162</f>
        <v>114825.5</v>
      </c>
      <c r="I38" s="2">
        <f t="shared" si="23"/>
        <v>87829.8</v>
      </c>
      <c r="J38" s="2">
        <f t="shared" si="23"/>
        <v>87644.80000000002</v>
      </c>
      <c r="K38" s="2">
        <f t="shared" si="23"/>
        <v>87297.1</v>
      </c>
      <c r="L38" s="2">
        <f t="shared" si="23"/>
        <v>87297.1</v>
      </c>
      <c r="M38" s="2">
        <f t="shared" si="23"/>
        <v>87297.1</v>
      </c>
      <c r="N38" s="2">
        <f>SUM(G38:M38)</f>
        <v>552191.3999999999</v>
      </c>
    </row>
    <row r="39" spans="1:14" ht="32.25" thickBot="1">
      <c r="A39" s="32"/>
      <c r="B39" s="70"/>
      <c r="C39" s="2" t="s">
        <v>19</v>
      </c>
      <c r="D39" s="2" t="s">
        <v>19</v>
      </c>
      <c r="E39" s="2" t="s">
        <v>19</v>
      </c>
      <c r="F39" s="4" t="s">
        <v>22</v>
      </c>
      <c r="G39" s="2">
        <f>G49+G67+G75+G102</f>
        <v>0</v>
      </c>
      <c r="H39" s="2">
        <f aca="true" t="shared" si="24" ref="H39:M39">H49+H67+H75+H102</f>
        <v>38056.4</v>
      </c>
      <c r="I39" s="2">
        <f t="shared" si="24"/>
        <v>38056.4</v>
      </c>
      <c r="J39" s="2">
        <f t="shared" si="24"/>
        <v>38056.4</v>
      </c>
      <c r="K39" s="2">
        <f t="shared" si="24"/>
        <v>38056.4</v>
      </c>
      <c r="L39" s="2">
        <f t="shared" si="24"/>
        <v>38056.4</v>
      </c>
      <c r="M39" s="2">
        <f t="shared" si="24"/>
        <v>38056.4</v>
      </c>
      <c r="N39" s="2">
        <f>SUM(G39:M39)</f>
        <v>228338.4</v>
      </c>
    </row>
    <row r="40" spans="1:14" ht="16.5" customHeight="1" thickBot="1">
      <c r="A40" s="31"/>
      <c r="B40" s="31" t="str">
        <f>B20</f>
        <v>Соисполнитель: МУ "УЖКХ Камешковского района"</v>
      </c>
      <c r="C40" s="16" t="s">
        <v>19</v>
      </c>
      <c r="D40" s="16" t="s">
        <v>19</v>
      </c>
      <c r="E40" s="16" t="s">
        <v>19</v>
      </c>
      <c r="F40" s="17" t="s">
        <v>14</v>
      </c>
      <c r="G40" s="16">
        <f>SUM(G41:G44)</f>
        <v>148946.41400000002</v>
      </c>
      <c r="H40" s="16">
        <f aca="true" t="shared" si="25" ref="H40:N40">SUM(H41:H44)</f>
        <v>340366.10000000003</v>
      </c>
      <c r="I40" s="16">
        <f t="shared" si="25"/>
        <v>0</v>
      </c>
      <c r="J40" s="16">
        <f t="shared" si="25"/>
        <v>0</v>
      </c>
      <c r="K40" s="16">
        <f t="shared" si="25"/>
        <v>0</v>
      </c>
      <c r="L40" s="16">
        <f t="shared" si="25"/>
        <v>0</v>
      </c>
      <c r="M40" s="16">
        <f t="shared" si="25"/>
        <v>0</v>
      </c>
      <c r="N40" s="16">
        <f t="shared" si="25"/>
        <v>489312.51399999997</v>
      </c>
    </row>
    <row r="41" spans="1:14" ht="32.25" thickBot="1">
      <c r="A41" s="35"/>
      <c r="B41" s="35"/>
      <c r="C41" s="2" t="s">
        <v>19</v>
      </c>
      <c r="D41" s="2" t="s">
        <v>19</v>
      </c>
      <c r="E41" s="2" t="s">
        <v>19</v>
      </c>
      <c r="F41" s="4" t="s">
        <v>15</v>
      </c>
      <c r="G41" s="2">
        <f>G132</f>
        <v>41627.2</v>
      </c>
      <c r="H41" s="2">
        <f aca="true" t="shared" si="26" ref="H41:M41">H132</f>
        <v>299896.5</v>
      </c>
      <c r="I41" s="2">
        <f t="shared" si="26"/>
        <v>0</v>
      </c>
      <c r="J41" s="2">
        <f t="shared" si="26"/>
        <v>0</v>
      </c>
      <c r="K41" s="2">
        <f t="shared" si="26"/>
        <v>0</v>
      </c>
      <c r="L41" s="2">
        <f t="shared" si="26"/>
        <v>0</v>
      </c>
      <c r="M41" s="2">
        <f t="shared" si="26"/>
        <v>0</v>
      </c>
      <c r="N41" s="2">
        <f>SUM(G41:M41)</f>
        <v>341523.7</v>
      </c>
    </row>
    <row r="42" spans="1:14" ht="32.25" thickBot="1">
      <c r="A42" s="35"/>
      <c r="B42" s="35"/>
      <c r="C42" s="16" t="s">
        <v>19</v>
      </c>
      <c r="D42" s="16" t="s">
        <v>19</v>
      </c>
      <c r="E42" s="16" t="s">
        <v>19</v>
      </c>
      <c r="F42" s="17" t="s">
        <v>16</v>
      </c>
      <c r="G42" s="16">
        <f>G133</f>
        <v>98839.5</v>
      </c>
      <c r="H42" s="16">
        <f aca="true" t="shared" si="27" ref="G42:M43">H133</f>
        <v>37065.9</v>
      </c>
      <c r="I42" s="16">
        <f t="shared" si="27"/>
        <v>0</v>
      </c>
      <c r="J42" s="16">
        <f t="shared" si="27"/>
        <v>0</v>
      </c>
      <c r="K42" s="16">
        <f t="shared" si="27"/>
        <v>0</v>
      </c>
      <c r="L42" s="16">
        <f t="shared" si="27"/>
        <v>0</v>
      </c>
      <c r="M42" s="16">
        <f t="shared" si="27"/>
        <v>0</v>
      </c>
      <c r="N42" s="16">
        <f>SUM(G42:M42)</f>
        <v>135905.4</v>
      </c>
    </row>
    <row r="43" spans="1:14" ht="32.25" thickBot="1">
      <c r="A43" s="35"/>
      <c r="B43" s="35"/>
      <c r="C43" s="2" t="s">
        <v>19</v>
      </c>
      <c r="D43" s="2" t="s">
        <v>19</v>
      </c>
      <c r="E43" s="2" t="s">
        <v>19</v>
      </c>
      <c r="F43" s="4" t="s">
        <v>17</v>
      </c>
      <c r="G43" s="2">
        <f t="shared" si="27"/>
        <v>8479.714</v>
      </c>
      <c r="H43" s="2">
        <f t="shared" si="27"/>
        <v>3403.7</v>
      </c>
      <c r="I43" s="2">
        <f t="shared" si="27"/>
        <v>0</v>
      </c>
      <c r="J43" s="2">
        <f t="shared" si="27"/>
        <v>0</v>
      </c>
      <c r="K43" s="2">
        <f t="shared" si="27"/>
        <v>0</v>
      </c>
      <c r="L43" s="2">
        <f t="shared" si="27"/>
        <v>0</v>
      </c>
      <c r="M43" s="2">
        <f t="shared" si="27"/>
        <v>0</v>
      </c>
      <c r="N43" s="2">
        <f>SUM(G43:M43)</f>
        <v>11883.414</v>
      </c>
    </row>
    <row r="44" spans="1:14" ht="32.25" thickBot="1">
      <c r="A44" s="32"/>
      <c r="B44" s="32"/>
      <c r="C44" s="2" t="s">
        <v>19</v>
      </c>
      <c r="D44" s="2" t="s">
        <v>19</v>
      </c>
      <c r="E44" s="2" t="s">
        <v>19</v>
      </c>
      <c r="F44" s="4" t="s">
        <v>22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</row>
    <row r="45" spans="1:14" ht="16.5" thickBot="1">
      <c r="A45" s="31" t="s">
        <v>37</v>
      </c>
      <c r="B45" s="45" t="s">
        <v>133</v>
      </c>
      <c r="C45" s="2" t="s">
        <v>13</v>
      </c>
      <c r="D45" s="2" t="s">
        <v>13</v>
      </c>
      <c r="E45" s="2" t="s">
        <v>13</v>
      </c>
      <c r="F45" s="4" t="s">
        <v>14</v>
      </c>
      <c r="G45" s="2">
        <f>SUM(G46:G49)</f>
        <v>0</v>
      </c>
      <c r="H45" s="2">
        <f aca="true" t="shared" si="28" ref="H45:N45">SUM(H46:H49)</f>
        <v>9237</v>
      </c>
      <c r="I45" s="2">
        <f t="shared" si="28"/>
        <v>9246</v>
      </c>
      <c r="J45" s="2">
        <f t="shared" si="28"/>
        <v>9248.900000000001</v>
      </c>
      <c r="K45" s="2">
        <f t="shared" si="28"/>
        <v>9248.900000000001</v>
      </c>
      <c r="L45" s="2">
        <f t="shared" si="28"/>
        <v>9248.900000000001</v>
      </c>
      <c r="M45" s="2">
        <f t="shared" si="28"/>
        <v>9248.900000000001</v>
      </c>
      <c r="N45" s="2">
        <f t="shared" si="28"/>
        <v>55478.600000000006</v>
      </c>
    </row>
    <row r="46" spans="1:14" ht="32.25" thickBot="1">
      <c r="A46" s="35"/>
      <c r="B46" s="46"/>
      <c r="C46" s="2" t="s">
        <v>13</v>
      </c>
      <c r="D46" s="2" t="s">
        <v>13</v>
      </c>
      <c r="E46" s="2" t="s">
        <v>13</v>
      </c>
      <c r="F46" s="4" t="s">
        <v>15</v>
      </c>
      <c r="G46" s="2"/>
      <c r="H46" s="2"/>
      <c r="I46" s="2"/>
      <c r="J46" s="2"/>
      <c r="K46" s="2"/>
      <c r="L46" s="2"/>
      <c r="M46" s="2"/>
      <c r="N46" s="2"/>
    </row>
    <row r="47" spans="1:14" ht="32.25" thickBot="1">
      <c r="A47" s="35"/>
      <c r="B47" s="46"/>
      <c r="C47" s="2" t="s">
        <v>13</v>
      </c>
      <c r="D47" s="2" t="s">
        <v>13</v>
      </c>
      <c r="E47" s="2" t="s">
        <v>13</v>
      </c>
      <c r="F47" s="4" t="s">
        <v>16</v>
      </c>
      <c r="G47" s="2">
        <f>G51+G54+G56</f>
        <v>0</v>
      </c>
      <c r="H47" s="2">
        <f aca="true" t="shared" si="29" ref="H47:N47">H51+H54+H56</f>
        <v>2906.8</v>
      </c>
      <c r="I47" s="2">
        <f t="shared" si="29"/>
        <v>2915.8</v>
      </c>
      <c r="J47" s="2">
        <f t="shared" si="29"/>
        <v>2918.7</v>
      </c>
      <c r="K47" s="2">
        <f t="shared" si="29"/>
        <v>2918.7</v>
      </c>
      <c r="L47" s="2">
        <f t="shared" si="29"/>
        <v>2918.7</v>
      </c>
      <c r="M47" s="2">
        <f t="shared" si="29"/>
        <v>2918.7</v>
      </c>
      <c r="N47" s="2">
        <f t="shared" si="29"/>
        <v>17497.4</v>
      </c>
    </row>
    <row r="48" spans="1:14" ht="32.25" thickBot="1">
      <c r="A48" s="35"/>
      <c r="B48" s="46"/>
      <c r="C48" s="2" t="s">
        <v>13</v>
      </c>
      <c r="D48" s="2" t="s">
        <v>13</v>
      </c>
      <c r="E48" s="2" t="s">
        <v>13</v>
      </c>
      <c r="F48" s="4" t="s">
        <v>17</v>
      </c>
      <c r="G48" s="2">
        <f>G52+G57+G59+G60</f>
        <v>0</v>
      </c>
      <c r="H48" s="2">
        <f aca="true" t="shared" si="30" ref="H48:N48">H52+H57+H59+H60</f>
        <v>2486.4</v>
      </c>
      <c r="I48" s="2">
        <f t="shared" si="30"/>
        <v>2486.4</v>
      </c>
      <c r="J48" s="2">
        <f t="shared" si="30"/>
        <v>2486.4</v>
      </c>
      <c r="K48" s="2">
        <f t="shared" si="30"/>
        <v>2486.4</v>
      </c>
      <c r="L48" s="2">
        <f t="shared" si="30"/>
        <v>2486.4</v>
      </c>
      <c r="M48" s="2">
        <f t="shared" si="30"/>
        <v>2486.4</v>
      </c>
      <c r="N48" s="2">
        <f t="shared" si="30"/>
        <v>14918.4</v>
      </c>
    </row>
    <row r="49" spans="1:14" ht="32.25" thickBot="1">
      <c r="A49" s="32"/>
      <c r="B49" s="47"/>
      <c r="C49" s="2" t="s">
        <v>13</v>
      </c>
      <c r="D49" s="2" t="s">
        <v>13</v>
      </c>
      <c r="E49" s="2" t="s">
        <v>13</v>
      </c>
      <c r="F49" s="4" t="s">
        <v>22</v>
      </c>
      <c r="G49" s="2">
        <f>G53+G58</f>
        <v>0</v>
      </c>
      <c r="H49" s="2">
        <f aca="true" t="shared" si="31" ref="H49:N49">H53+H58</f>
        <v>3843.8</v>
      </c>
      <c r="I49" s="2">
        <f t="shared" si="31"/>
        <v>3843.8</v>
      </c>
      <c r="J49" s="2">
        <f t="shared" si="31"/>
        <v>3843.8</v>
      </c>
      <c r="K49" s="2">
        <f t="shared" si="31"/>
        <v>3843.8</v>
      </c>
      <c r="L49" s="2">
        <f t="shared" si="31"/>
        <v>3843.8</v>
      </c>
      <c r="M49" s="2">
        <f t="shared" si="31"/>
        <v>3843.8</v>
      </c>
      <c r="N49" s="2">
        <f t="shared" si="31"/>
        <v>23062.8</v>
      </c>
    </row>
    <row r="50" spans="1:14" ht="16.5" thickBot="1">
      <c r="A50" s="31" t="s">
        <v>38</v>
      </c>
      <c r="B50" s="71"/>
      <c r="C50" s="2" t="s">
        <v>19</v>
      </c>
      <c r="D50" s="2" t="s">
        <v>19</v>
      </c>
      <c r="E50" s="2" t="s">
        <v>19</v>
      </c>
      <c r="F50" s="4" t="str">
        <f>F45</f>
        <v>Всего</v>
      </c>
      <c r="G50" s="2">
        <f>SUM(G51:G53)</f>
        <v>0</v>
      </c>
      <c r="H50" s="2">
        <f aca="true" t="shared" si="32" ref="H50:N50">SUM(H51:H53)</f>
        <v>5620</v>
      </c>
      <c r="I50" s="2">
        <f t="shared" si="32"/>
        <v>5620</v>
      </c>
      <c r="J50" s="2">
        <f t="shared" si="32"/>
        <v>5620</v>
      </c>
      <c r="K50" s="2">
        <f t="shared" si="32"/>
        <v>5620</v>
      </c>
      <c r="L50" s="2">
        <f t="shared" si="32"/>
        <v>5620</v>
      </c>
      <c r="M50" s="2">
        <f t="shared" si="32"/>
        <v>5620</v>
      </c>
      <c r="N50" s="2">
        <f t="shared" si="32"/>
        <v>33720</v>
      </c>
    </row>
    <row r="51" spans="1:14" ht="32.25" thickBot="1">
      <c r="A51" s="35"/>
      <c r="B51" s="35"/>
      <c r="C51" s="5" t="s">
        <v>23</v>
      </c>
      <c r="D51" s="5" t="s">
        <v>24</v>
      </c>
      <c r="E51" s="5" t="s">
        <v>29</v>
      </c>
      <c r="F51" s="4" t="s">
        <v>16</v>
      </c>
      <c r="G51" s="2">
        <v>0</v>
      </c>
      <c r="H51" s="2">
        <v>780</v>
      </c>
      <c r="I51" s="2">
        <v>780</v>
      </c>
      <c r="J51" s="2">
        <v>780</v>
      </c>
      <c r="K51" s="2">
        <v>780</v>
      </c>
      <c r="L51" s="2">
        <v>780</v>
      </c>
      <c r="M51" s="2">
        <v>780</v>
      </c>
      <c r="N51" s="2">
        <f>SUM(G51:M51)</f>
        <v>4680</v>
      </c>
    </row>
    <row r="52" spans="1:14" ht="32.25" thickBot="1">
      <c r="A52" s="35"/>
      <c r="B52" s="35"/>
      <c r="C52" s="5" t="s">
        <v>23</v>
      </c>
      <c r="D52" s="5" t="s">
        <v>25</v>
      </c>
      <c r="E52" s="5" t="s">
        <v>26</v>
      </c>
      <c r="F52" s="4" t="s">
        <v>17</v>
      </c>
      <c r="G52" s="2">
        <v>0</v>
      </c>
      <c r="H52" s="2">
        <v>1600</v>
      </c>
      <c r="I52" s="2">
        <v>1600</v>
      </c>
      <c r="J52" s="2">
        <v>1600</v>
      </c>
      <c r="K52" s="2">
        <v>1600</v>
      </c>
      <c r="L52" s="2">
        <v>1600</v>
      </c>
      <c r="M52" s="2">
        <v>1600</v>
      </c>
      <c r="N52" s="2">
        <f>SUM(G52:M52)</f>
        <v>9600</v>
      </c>
    </row>
    <row r="53" spans="1:14" ht="32.25" thickBot="1">
      <c r="A53" s="32"/>
      <c r="B53" s="32"/>
      <c r="C53" s="5" t="s">
        <v>23</v>
      </c>
      <c r="D53" s="5" t="s">
        <v>27</v>
      </c>
      <c r="E53" s="5" t="s">
        <v>28</v>
      </c>
      <c r="F53" s="4" t="s">
        <v>22</v>
      </c>
      <c r="G53" s="2">
        <v>0</v>
      </c>
      <c r="H53" s="2">
        <v>3240</v>
      </c>
      <c r="I53" s="2">
        <v>3240</v>
      </c>
      <c r="J53" s="2">
        <v>3240</v>
      </c>
      <c r="K53" s="2">
        <v>3240</v>
      </c>
      <c r="L53" s="2">
        <v>3240</v>
      </c>
      <c r="M53" s="2">
        <v>3240</v>
      </c>
      <c r="N53" s="2">
        <f>SUM(G53:M53)</f>
        <v>19440</v>
      </c>
    </row>
    <row r="54" spans="1:14" ht="63.75" thickBot="1">
      <c r="A54" s="26" t="s">
        <v>39</v>
      </c>
      <c r="B54" s="29"/>
      <c r="C54" s="5" t="s">
        <v>23</v>
      </c>
      <c r="D54" s="5" t="s">
        <v>24</v>
      </c>
      <c r="E54" s="5">
        <v>600</v>
      </c>
      <c r="F54" s="4" t="s">
        <v>16</v>
      </c>
      <c r="G54" s="2">
        <v>0</v>
      </c>
      <c r="H54" s="2">
        <v>1006</v>
      </c>
      <c r="I54" s="2">
        <v>1006</v>
      </c>
      <c r="J54" s="2">
        <v>1006</v>
      </c>
      <c r="K54" s="2">
        <v>1006</v>
      </c>
      <c r="L54" s="2">
        <v>1006</v>
      </c>
      <c r="M54" s="2">
        <v>1006</v>
      </c>
      <c r="N54" s="2">
        <f>SUM(G54:M54)</f>
        <v>6036</v>
      </c>
    </row>
    <row r="55" spans="1:14" ht="16.5" thickBot="1">
      <c r="A55" s="31" t="s">
        <v>30</v>
      </c>
      <c r="B55" s="31"/>
      <c r="C55" s="16" t="s">
        <v>13</v>
      </c>
      <c r="D55" s="16" t="s">
        <v>13</v>
      </c>
      <c r="E55" s="16" t="s">
        <v>13</v>
      </c>
      <c r="F55" s="17" t="s">
        <v>14</v>
      </c>
      <c r="G55" s="16">
        <f>SUM(G56:G58)</f>
        <v>0</v>
      </c>
      <c r="H55" s="16">
        <f aca="true" t="shared" si="33" ref="H55:N55">SUM(H56:H58)</f>
        <v>2119.6</v>
      </c>
      <c r="I55" s="16">
        <f t="shared" si="33"/>
        <v>2128.6</v>
      </c>
      <c r="J55" s="16">
        <f t="shared" si="33"/>
        <v>2131.5</v>
      </c>
      <c r="K55" s="16">
        <f t="shared" si="33"/>
        <v>2131.5</v>
      </c>
      <c r="L55" s="16">
        <f t="shared" si="33"/>
        <v>2131.5</v>
      </c>
      <c r="M55" s="16">
        <f t="shared" si="33"/>
        <v>2131.5</v>
      </c>
      <c r="N55" s="16">
        <f t="shared" si="33"/>
        <v>12774.2</v>
      </c>
    </row>
    <row r="56" spans="1:14" ht="32.25" thickBot="1">
      <c r="A56" s="35"/>
      <c r="B56" s="35"/>
      <c r="C56" s="6" t="s">
        <v>23</v>
      </c>
      <c r="D56" s="6" t="s">
        <v>24</v>
      </c>
      <c r="E56" s="5" t="s">
        <v>26</v>
      </c>
      <c r="F56" s="4" t="s">
        <v>16</v>
      </c>
      <c r="G56" s="2">
        <v>0</v>
      </c>
      <c r="H56" s="2">
        <v>1120.8</v>
      </c>
      <c r="I56" s="2">
        <v>1129.8</v>
      </c>
      <c r="J56" s="2">
        <v>1132.7</v>
      </c>
      <c r="K56" s="2">
        <v>1132.7</v>
      </c>
      <c r="L56" s="2">
        <v>1132.7</v>
      </c>
      <c r="M56" s="2">
        <v>1132.7</v>
      </c>
      <c r="N56" s="2">
        <f>SUM(G56:M56)</f>
        <v>6781.4</v>
      </c>
    </row>
    <row r="57" spans="1:14" ht="32.25" thickBot="1">
      <c r="A57" s="35"/>
      <c r="B57" s="35"/>
      <c r="C57" s="7" t="s">
        <v>23</v>
      </c>
      <c r="D57" s="7" t="s">
        <v>25</v>
      </c>
      <c r="E57" s="5" t="s">
        <v>26</v>
      </c>
      <c r="F57" s="4" t="s">
        <v>17</v>
      </c>
      <c r="G57" s="2"/>
      <c r="H57" s="2">
        <v>395</v>
      </c>
      <c r="I57" s="2">
        <v>395</v>
      </c>
      <c r="J57" s="2">
        <v>395</v>
      </c>
      <c r="K57" s="2">
        <v>395</v>
      </c>
      <c r="L57" s="2">
        <v>395</v>
      </c>
      <c r="M57" s="2">
        <v>395</v>
      </c>
      <c r="N57" s="2">
        <f>SUM(G57:M57)</f>
        <v>2370</v>
      </c>
    </row>
    <row r="58" spans="1:14" ht="32.25" thickBot="1">
      <c r="A58" s="32"/>
      <c r="B58" s="32"/>
      <c r="C58" s="8" t="s">
        <v>23</v>
      </c>
      <c r="D58" s="8" t="s">
        <v>27</v>
      </c>
      <c r="E58" s="5" t="s">
        <v>28</v>
      </c>
      <c r="F58" s="4" t="s">
        <v>22</v>
      </c>
      <c r="G58" s="2">
        <v>0</v>
      </c>
      <c r="H58" s="2">
        <v>603.8</v>
      </c>
      <c r="I58" s="2">
        <v>603.8</v>
      </c>
      <c r="J58" s="2">
        <v>603.8</v>
      </c>
      <c r="K58" s="2">
        <v>603.8</v>
      </c>
      <c r="L58" s="2">
        <v>603.8</v>
      </c>
      <c r="M58" s="2">
        <v>603.8</v>
      </c>
      <c r="N58" s="2">
        <f>SUM(G58:M58)</f>
        <v>3622.8</v>
      </c>
    </row>
    <row r="59" spans="1:14" ht="98.25" customHeight="1" thickBot="1">
      <c r="A59" s="27" t="s">
        <v>36</v>
      </c>
      <c r="B59" s="27"/>
      <c r="C59" s="19" t="s">
        <v>31</v>
      </c>
      <c r="D59" s="19" t="s">
        <v>32</v>
      </c>
      <c r="E59" s="19" t="s">
        <v>26</v>
      </c>
      <c r="F59" s="17" t="s">
        <v>17</v>
      </c>
      <c r="G59" s="16">
        <v>0</v>
      </c>
      <c r="H59" s="16">
        <v>241.4</v>
      </c>
      <c r="I59" s="16">
        <v>241.4</v>
      </c>
      <c r="J59" s="16">
        <v>241.4</v>
      </c>
      <c r="K59" s="16">
        <v>241.4</v>
      </c>
      <c r="L59" s="16">
        <v>241.4</v>
      </c>
      <c r="M59" s="16">
        <v>241.4</v>
      </c>
      <c r="N59" s="16">
        <f>SUM(G59:M59)</f>
        <v>1448.4</v>
      </c>
    </row>
    <row r="60" spans="1:14" ht="63.75" thickBot="1">
      <c r="A60" s="27" t="s">
        <v>35</v>
      </c>
      <c r="B60" s="27"/>
      <c r="C60" s="19" t="s">
        <v>23</v>
      </c>
      <c r="D60" s="19" t="s">
        <v>33</v>
      </c>
      <c r="E60" s="19" t="s">
        <v>26</v>
      </c>
      <c r="F60" s="17" t="s">
        <v>17</v>
      </c>
      <c r="G60" s="16">
        <v>0</v>
      </c>
      <c r="H60" s="16">
        <v>250</v>
      </c>
      <c r="I60" s="16">
        <v>250</v>
      </c>
      <c r="J60" s="16">
        <v>250</v>
      </c>
      <c r="K60" s="16">
        <v>250</v>
      </c>
      <c r="L60" s="16">
        <v>250</v>
      </c>
      <c r="M60" s="16">
        <v>250</v>
      </c>
      <c r="N60" s="16">
        <f>SUM(G60:M60)</f>
        <v>1500</v>
      </c>
    </row>
    <row r="61" spans="1:14" ht="36" customHeight="1" thickBot="1">
      <c r="A61" s="31" t="s">
        <v>34</v>
      </c>
      <c r="B61" s="31" t="s">
        <v>133</v>
      </c>
      <c r="C61" s="2" t="s">
        <v>13</v>
      </c>
      <c r="D61" s="2" t="s">
        <v>13</v>
      </c>
      <c r="E61" s="2" t="s">
        <v>13</v>
      </c>
      <c r="F61" s="4" t="s">
        <v>14</v>
      </c>
      <c r="G61" s="2">
        <f>G62</f>
        <v>0</v>
      </c>
      <c r="H61" s="2">
        <f aca="true" t="shared" si="34" ref="H61:N62">H62</f>
        <v>250</v>
      </c>
      <c r="I61" s="2">
        <f t="shared" si="34"/>
        <v>250</v>
      </c>
      <c r="J61" s="2">
        <f t="shared" si="34"/>
        <v>250</v>
      </c>
      <c r="K61" s="2">
        <f t="shared" si="34"/>
        <v>250</v>
      </c>
      <c r="L61" s="2">
        <f t="shared" si="34"/>
        <v>250</v>
      </c>
      <c r="M61" s="2">
        <f t="shared" si="34"/>
        <v>250</v>
      </c>
      <c r="N61" s="2">
        <f t="shared" si="34"/>
        <v>1500</v>
      </c>
    </row>
    <row r="62" spans="1:14" ht="44.25" customHeight="1" thickBot="1">
      <c r="A62" s="32"/>
      <c r="B62" s="32"/>
      <c r="C62" s="2" t="s">
        <v>13</v>
      </c>
      <c r="D62" s="2" t="s">
        <v>13</v>
      </c>
      <c r="E62" s="2" t="s">
        <v>13</v>
      </c>
      <c r="F62" s="4" t="s">
        <v>17</v>
      </c>
      <c r="G62" s="2">
        <f>G63</f>
        <v>0</v>
      </c>
      <c r="H62" s="2">
        <f t="shared" si="34"/>
        <v>250</v>
      </c>
      <c r="I62" s="2">
        <f t="shared" si="34"/>
        <v>250</v>
      </c>
      <c r="J62" s="2">
        <f t="shared" si="34"/>
        <v>250</v>
      </c>
      <c r="K62" s="2">
        <f t="shared" si="34"/>
        <v>250</v>
      </c>
      <c r="L62" s="2">
        <f t="shared" si="34"/>
        <v>250</v>
      </c>
      <c r="M62" s="2">
        <f t="shared" si="34"/>
        <v>250</v>
      </c>
      <c r="N62" s="2">
        <f>SUM(G62:M62)</f>
        <v>1500</v>
      </c>
    </row>
    <row r="63" spans="1:14" ht="48" thickBot="1">
      <c r="A63" s="26" t="s">
        <v>40</v>
      </c>
      <c r="B63" s="29"/>
      <c r="C63" s="5" t="s">
        <v>23</v>
      </c>
      <c r="D63" s="5" t="s">
        <v>41</v>
      </c>
      <c r="E63" s="5" t="s">
        <v>42</v>
      </c>
      <c r="F63" s="4" t="s">
        <v>17</v>
      </c>
      <c r="G63" s="2">
        <v>0</v>
      </c>
      <c r="H63" s="2">
        <v>250</v>
      </c>
      <c r="I63" s="2">
        <v>250</v>
      </c>
      <c r="J63" s="2">
        <v>250</v>
      </c>
      <c r="K63" s="2">
        <v>250</v>
      </c>
      <c r="L63" s="2">
        <v>250</v>
      </c>
      <c r="M63" s="2">
        <v>250</v>
      </c>
      <c r="N63" s="2">
        <f>SUM(G63:M63)</f>
        <v>1500</v>
      </c>
    </row>
    <row r="64" spans="1:14" ht="16.5" thickBot="1">
      <c r="A64" s="31" t="s">
        <v>43</v>
      </c>
      <c r="B64" s="31" t="s">
        <v>133</v>
      </c>
      <c r="C64" s="2" t="s">
        <v>13</v>
      </c>
      <c r="D64" s="2" t="s">
        <v>13</v>
      </c>
      <c r="E64" s="2" t="s">
        <v>13</v>
      </c>
      <c r="F64" s="4" t="s">
        <v>14</v>
      </c>
      <c r="G64" s="2">
        <f>SUM(G65:G67)</f>
        <v>0</v>
      </c>
      <c r="H64" s="2">
        <f aca="true" t="shared" si="35" ref="H64:N64">SUM(H65:H67)</f>
        <v>161588.1</v>
      </c>
      <c r="I64" s="2">
        <f t="shared" si="35"/>
        <v>145639.80000000002</v>
      </c>
      <c r="J64" s="2">
        <f t="shared" si="35"/>
        <v>145639.80000000002</v>
      </c>
      <c r="K64" s="2">
        <f t="shared" si="35"/>
        <v>145639.80000000002</v>
      </c>
      <c r="L64" s="2">
        <f t="shared" si="35"/>
        <v>145639.80000000002</v>
      </c>
      <c r="M64" s="2">
        <f t="shared" si="35"/>
        <v>145639.80000000002</v>
      </c>
      <c r="N64" s="2">
        <f t="shared" si="35"/>
        <v>889787.1000000001</v>
      </c>
    </row>
    <row r="65" spans="1:14" ht="32.25" thickBot="1">
      <c r="A65" s="35"/>
      <c r="B65" s="35"/>
      <c r="C65" s="2" t="s">
        <v>13</v>
      </c>
      <c r="D65" s="2" t="s">
        <v>13</v>
      </c>
      <c r="E65" s="2" t="s">
        <v>13</v>
      </c>
      <c r="F65" s="4" t="s">
        <v>16</v>
      </c>
      <c r="G65" s="2">
        <f>G68</f>
        <v>0</v>
      </c>
      <c r="H65" s="2">
        <f aca="true" t="shared" si="36" ref="H65:M65">H68</f>
        <v>64405.5</v>
      </c>
      <c r="I65" s="2">
        <f t="shared" si="36"/>
        <v>61185.2</v>
      </c>
      <c r="J65" s="2">
        <f t="shared" si="36"/>
        <v>61185.2</v>
      </c>
      <c r="K65" s="2">
        <f t="shared" si="36"/>
        <v>61185.2</v>
      </c>
      <c r="L65" s="2">
        <f t="shared" si="36"/>
        <v>61185.2</v>
      </c>
      <c r="M65" s="2">
        <f t="shared" si="36"/>
        <v>61185.2</v>
      </c>
      <c r="N65" s="2">
        <f>SUM(G65:M65)</f>
        <v>370331.5</v>
      </c>
    </row>
    <row r="66" spans="1:14" ht="32.25" thickBot="1">
      <c r="A66" s="35"/>
      <c r="B66" s="35"/>
      <c r="C66" s="2" t="s">
        <v>13</v>
      </c>
      <c r="D66" s="2" t="s">
        <v>13</v>
      </c>
      <c r="E66" s="2" t="s">
        <v>13</v>
      </c>
      <c r="F66" s="4" t="s">
        <v>17</v>
      </c>
      <c r="G66" s="2">
        <f>G70</f>
        <v>0</v>
      </c>
      <c r="H66" s="2">
        <f aca="true" t="shared" si="37" ref="H66:M66">H70</f>
        <v>66570.4</v>
      </c>
      <c r="I66" s="2">
        <f t="shared" si="37"/>
        <v>53842.4</v>
      </c>
      <c r="J66" s="2">
        <f t="shared" si="37"/>
        <v>53842.4</v>
      </c>
      <c r="K66" s="2">
        <f t="shared" si="37"/>
        <v>53842.4</v>
      </c>
      <c r="L66" s="2">
        <f t="shared" si="37"/>
        <v>53842.4</v>
      </c>
      <c r="M66" s="2">
        <f t="shared" si="37"/>
        <v>53842.4</v>
      </c>
      <c r="N66" s="2">
        <f>SUM(G66:M66)</f>
        <v>335782.4</v>
      </c>
    </row>
    <row r="67" spans="1:14" ht="32.25" thickBot="1">
      <c r="A67" s="32"/>
      <c r="B67" s="32"/>
      <c r="C67" s="2" t="s">
        <v>13</v>
      </c>
      <c r="D67" s="2" t="s">
        <v>13</v>
      </c>
      <c r="E67" s="2" t="s">
        <v>13</v>
      </c>
      <c r="F67" s="4" t="s">
        <v>22</v>
      </c>
      <c r="G67" s="2">
        <f>G71</f>
        <v>0</v>
      </c>
      <c r="H67" s="2">
        <f aca="true" t="shared" si="38" ref="H67:M67">H71</f>
        <v>30612.2</v>
      </c>
      <c r="I67" s="2">
        <f t="shared" si="38"/>
        <v>30612.2</v>
      </c>
      <c r="J67" s="2">
        <f t="shared" si="38"/>
        <v>30612.2</v>
      </c>
      <c r="K67" s="2">
        <f t="shared" si="38"/>
        <v>30612.2</v>
      </c>
      <c r="L67" s="2">
        <f t="shared" si="38"/>
        <v>30612.2</v>
      </c>
      <c r="M67" s="2">
        <f t="shared" si="38"/>
        <v>30612.2</v>
      </c>
      <c r="N67" s="2">
        <f>SUM(G67:M67)</f>
        <v>183673.2</v>
      </c>
    </row>
    <row r="68" spans="1:14" ht="111" thickBot="1">
      <c r="A68" s="26" t="s">
        <v>44</v>
      </c>
      <c r="B68" s="27"/>
      <c r="C68" s="5" t="s">
        <v>45</v>
      </c>
      <c r="D68" s="5" t="s">
        <v>46</v>
      </c>
      <c r="E68" s="5">
        <v>600</v>
      </c>
      <c r="F68" s="4" t="s">
        <v>16</v>
      </c>
      <c r="G68" s="2">
        <v>0</v>
      </c>
      <c r="H68" s="2">
        <v>64405.5</v>
      </c>
      <c r="I68" s="2">
        <v>61185.2</v>
      </c>
      <c r="J68" s="2">
        <v>61185.2</v>
      </c>
      <c r="K68" s="2">
        <v>61185.2</v>
      </c>
      <c r="L68" s="2">
        <v>61185.2</v>
      </c>
      <c r="M68" s="2">
        <v>61185.2</v>
      </c>
      <c r="N68" s="2">
        <f>SUM(G68:M68)</f>
        <v>370331.5</v>
      </c>
    </row>
    <row r="69" spans="1:14" ht="34.5" customHeight="1" thickBot="1">
      <c r="A69" s="31" t="s">
        <v>47</v>
      </c>
      <c r="B69" s="31"/>
      <c r="C69" s="19" t="s">
        <v>19</v>
      </c>
      <c r="D69" s="19" t="s">
        <v>19</v>
      </c>
      <c r="E69" s="19" t="s">
        <v>19</v>
      </c>
      <c r="F69" s="17" t="s">
        <v>14</v>
      </c>
      <c r="G69" s="16">
        <f>G70+G71</f>
        <v>0</v>
      </c>
      <c r="H69" s="16">
        <f aca="true" t="shared" si="39" ref="H69:N69">H70+H71</f>
        <v>97182.59999999999</v>
      </c>
      <c r="I69" s="16">
        <f t="shared" si="39"/>
        <v>84454.6</v>
      </c>
      <c r="J69" s="16">
        <f t="shared" si="39"/>
        <v>84454.6</v>
      </c>
      <c r="K69" s="16">
        <f t="shared" si="39"/>
        <v>84454.6</v>
      </c>
      <c r="L69" s="16">
        <f t="shared" si="39"/>
        <v>84454.6</v>
      </c>
      <c r="M69" s="16">
        <f t="shared" si="39"/>
        <v>84454.6</v>
      </c>
      <c r="N69" s="16">
        <f t="shared" si="39"/>
        <v>519455.60000000003</v>
      </c>
    </row>
    <row r="70" spans="1:14" ht="32.25" thickBot="1">
      <c r="A70" s="35"/>
      <c r="B70" s="35"/>
      <c r="C70" s="5" t="s">
        <v>45</v>
      </c>
      <c r="D70" s="5" t="s">
        <v>50</v>
      </c>
      <c r="E70" s="5" t="s">
        <v>26</v>
      </c>
      <c r="F70" s="4" t="s">
        <v>17</v>
      </c>
      <c r="G70" s="2">
        <v>0</v>
      </c>
      <c r="H70" s="2">
        <v>66570.4</v>
      </c>
      <c r="I70" s="2">
        <v>53842.4</v>
      </c>
      <c r="J70" s="2">
        <v>53842.4</v>
      </c>
      <c r="K70" s="2">
        <v>53842.4</v>
      </c>
      <c r="L70" s="2">
        <v>53842.4</v>
      </c>
      <c r="M70" s="2">
        <v>53842.4</v>
      </c>
      <c r="N70" s="2">
        <f>SUM(G70:M70)</f>
        <v>335782.4</v>
      </c>
    </row>
    <row r="71" spans="1:14" ht="32.25" thickBot="1">
      <c r="A71" s="32"/>
      <c r="B71" s="32"/>
      <c r="C71" s="5" t="s">
        <v>45</v>
      </c>
      <c r="D71" s="5" t="s">
        <v>27</v>
      </c>
      <c r="E71" s="5" t="s">
        <v>28</v>
      </c>
      <c r="F71" s="4" t="s">
        <v>22</v>
      </c>
      <c r="G71" s="2">
        <v>0</v>
      </c>
      <c r="H71" s="2">
        <v>30612.2</v>
      </c>
      <c r="I71" s="2">
        <v>30612.2</v>
      </c>
      <c r="J71" s="2">
        <v>30612.2</v>
      </c>
      <c r="K71" s="2">
        <v>30612.2</v>
      </c>
      <c r="L71" s="2">
        <v>30612.2</v>
      </c>
      <c r="M71" s="2">
        <v>30612.2</v>
      </c>
      <c r="N71" s="2">
        <f>SUM(G71:M71)</f>
        <v>183673.2</v>
      </c>
    </row>
    <row r="72" spans="1:14" ht="16.5" thickBot="1">
      <c r="A72" s="31" t="s">
        <v>48</v>
      </c>
      <c r="B72" s="31" t="s">
        <v>133</v>
      </c>
      <c r="C72" s="16" t="s">
        <v>13</v>
      </c>
      <c r="D72" s="16" t="s">
        <v>13</v>
      </c>
      <c r="E72" s="16" t="s">
        <v>13</v>
      </c>
      <c r="F72" s="17" t="s">
        <v>14</v>
      </c>
      <c r="G72" s="16">
        <f>SUM(G73:G75)</f>
        <v>0</v>
      </c>
      <c r="H72" s="16">
        <f aca="true" t="shared" si="40" ref="H72:N72">SUM(H73:H75)</f>
        <v>192762.6</v>
      </c>
      <c r="I72" s="16">
        <f t="shared" si="40"/>
        <v>173324.1</v>
      </c>
      <c r="J72" s="16">
        <f t="shared" si="40"/>
        <v>174006.09999999998</v>
      </c>
      <c r="K72" s="16">
        <f t="shared" si="40"/>
        <v>171331.4</v>
      </c>
      <c r="L72" s="16">
        <f t="shared" si="40"/>
        <v>171331.4</v>
      </c>
      <c r="M72" s="16">
        <f t="shared" si="40"/>
        <v>171331.4</v>
      </c>
      <c r="N72" s="16">
        <f t="shared" si="40"/>
        <v>1054087</v>
      </c>
    </row>
    <row r="73" spans="1:14" ht="32.25" thickBot="1">
      <c r="A73" s="35"/>
      <c r="B73" s="35"/>
      <c r="C73" s="2" t="s">
        <v>13</v>
      </c>
      <c r="D73" s="2" t="s">
        <v>13</v>
      </c>
      <c r="E73" s="2" t="s">
        <v>13</v>
      </c>
      <c r="F73" s="4" t="s">
        <v>16</v>
      </c>
      <c r="G73" s="2">
        <f>G76+G79+G82+G85+G88</f>
        <v>0</v>
      </c>
      <c r="H73" s="2">
        <f aca="true" t="shared" si="41" ref="H73:M73">H76+H79+H82+H85+H88</f>
        <v>153131.4</v>
      </c>
      <c r="I73" s="2">
        <f t="shared" si="41"/>
        <v>148188.5</v>
      </c>
      <c r="J73" s="2">
        <f t="shared" si="41"/>
        <v>148692.3</v>
      </c>
      <c r="K73" s="2">
        <f t="shared" si="41"/>
        <v>146365.3</v>
      </c>
      <c r="L73" s="2">
        <f t="shared" si="41"/>
        <v>146365.3</v>
      </c>
      <c r="M73" s="2">
        <f t="shared" si="41"/>
        <v>146365.3</v>
      </c>
      <c r="N73" s="2">
        <f>SUM(G73:M73)</f>
        <v>889108.1000000001</v>
      </c>
    </row>
    <row r="74" spans="1:14" ht="32.25" thickBot="1">
      <c r="A74" s="35"/>
      <c r="B74" s="35"/>
      <c r="C74" s="2" t="s">
        <v>13</v>
      </c>
      <c r="D74" s="2" t="s">
        <v>13</v>
      </c>
      <c r="E74" s="2" t="s">
        <v>13</v>
      </c>
      <c r="F74" s="4" t="s">
        <v>17</v>
      </c>
      <c r="G74" s="2">
        <f>G77+G80+G83+G86+G89</f>
        <v>0</v>
      </c>
      <c r="H74" s="2">
        <f aca="true" t="shared" si="42" ref="H74:M74">H77+H80+H83+H86+H89</f>
        <v>36030.8</v>
      </c>
      <c r="I74" s="2">
        <f t="shared" si="42"/>
        <v>21535.2</v>
      </c>
      <c r="J74" s="2">
        <f t="shared" si="42"/>
        <v>21713.4</v>
      </c>
      <c r="K74" s="2">
        <f t="shared" si="42"/>
        <v>21365.7</v>
      </c>
      <c r="L74" s="2">
        <f t="shared" si="42"/>
        <v>21365.7</v>
      </c>
      <c r="M74" s="2">
        <f t="shared" si="42"/>
        <v>21365.7</v>
      </c>
      <c r="N74" s="2">
        <f>SUM(G74:M74)</f>
        <v>143376.5</v>
      </c>
    </row>
    <row r="75" spans="1:14" ht="32.25" thickBot="1">
      <c r="A75" s="32"/>
      <c r="B75" s="32"/>
      <c r="C75" s="2" t="s">
        <v>13</v>
      </c>
      <c r="D75" s="2" t="s">
        <v>13</v>
      </c>
      <c r="E75" s="2" t="s">
        <v>13</v>
      </c>
      <c r="F75" s="4" t="s">
        <v>22</v>
      </c>
      <c r="G75" s="2">
        <f>G90</f>
        <v>0</v>
      </c>
      <c r="H75" s="2">
        <f aca="true" t="shared" si="43" ref="H75:M75">H90</f>
        <v>3600.3999999999996</v>
      </c>
      <c r="I75" s="2">
        <f t="shared" si="43"/>
        <v>3600.3999999999996</v>
      </c>
      <c r="J75" s="2">
        <f t="shared" si="43"/>
        <v>3600.3999999999996</v>
      </c>
      <c r="K75" s="2">
        <f t="shared" si="43"/>
        <v>3600.3999999999996</v>
      </c>
      <c r="L75" s="2">
        <f t="shared" si="43"/>
        <v>3600.3999999999996</v>
      </c>
      <c r="M75" s="2">
        <f t="shared" si="43"/>
        <v>3600.3999999999996</v>
      </c>
      <c r="N75" s="2">
        <f>SUM(G75:M75)</f>
        <v>21602.4</v>
      </c>
    </row>
    <row r="76" spans="1:14" ht="111" thickBot="1">
      <c r="A76" s="27" t="s">
        <v>49</v>
      </c>
      <c r="B76" s="27"/>
      <c r="C76" s="19" t="s">
        <v>51</v>
      </c>
      <c r="D76" s="19" t="s">
        <v>52</v>
      </c>
      <c r="E76" s="19" t="s">
        <v>26</v>
      </c>
      <c r="F76" s="17" t="s">
        <v>16</v>
      </c>
      <c r="G76" s="16">
        <v>0</v>
      </c>
      <c r="H76" s="16">
        <v>149147.5</v>
      </c>
      <c r="I76" s="16">
        <v>142508.8</v>
      </c>
      <c r="J76" s="16">
        <v>142508.8</v>
      </c>
      <c r="K76" s="16">
        <v>142508.8</v>
      </c>
      <c r="L76" s="16">
        <v>142508.8</v>
      </c>
      <c r="M76" s="16">
        <v>142508.8</v>
      </c>
      <c r="N76" s="16">
        <f>SUM(G76:M76)</f>
        <v>861691.5</v>
      </c>
    </row>
    <row r="77" spans="1:14" ht="66.75" customHeight="1" thickBot="1">
      <c r="A77" s="26" t="s">
        <v>53</v>
      </c>
      <c r="B77" s="27"/>
      <c r="C77" s="5" t="s">
        <v>51</v>
      </c>
      <c r="D77" s="5" t="s">
        <v>54</v>
      </c>
      <c r="E77" s="5">
        <v>600</v>
      </c>
      <c r="F77" s="4" t="s">
        <v>17</v>
      </c>
      <c r="G77" s="2">
        <v>0</v>
      </c>
      <c r="H77" s="2">
        <v>32718.9</v>
      </c>
      <c r="I77" s="2">
        <v>17966</v>
      </c>
      <c r="J77" s="2">
        <v>18069.5</v>
      </c>
      <c r="K77" s="2">
        <v>18069.5</v>
      </c>
      <c r="L77" s="2">
        <v>18069.5</v>
      </c>
      <c r="M77" s="2">
        <v>18069.5</v>
      </c>
      <c r="N77" s="2">
        <f>SUM(G77:M77)</f>
        <v>122962.9</v>
      </c>
    </row>
    <row r="78" spans="1:14" ht="54" customHeight="1" thickBot="1">
      <c r="A78" s="54" t="s">
        <v>55</v>
      </c>
      <c r="B78" s="31"/>
      <c r="C78" s="5" t="s">
        <v>19</v>
      </c>
      <c r="D78" s="5" t="s">
        <v>19</v>
      </c>
      <c r="E78" s="5" t="s">
        <v>19</v>
      </c>
      <c r="F78" s="4" t="s">
        <v>14</v>
      </c>
      <c r="G78" s="2">
        <f>G79+G80</f>
        <v>0</v>
      </c>
      <c r="H78" s="2">
        <f aca="true" t="shared" si="44" ref="H78:N78">H79+H80</f>
        <v>0</v>
      </c>
      <c r="I78" s="2">
        <f t="shared" si="44"/>
        <v>2100</v>
      </c>
      <c r="J78" s="2">
        <f t="shared" si="44"/>
        <v>2100</v>
      </c>
      <c r="K78" s="2">
        <f t="shared" si="44"/>
        <v>0</v>
      </c>
      <c r="L78" s="2">
        <f t="shared" si="44"/>
        <v>0</v>
      </c>
      <c r="M78" s="2">
        <f t="shared" si="44"/>
        <v>0</v>
      </c>
      <c r="N78" s="2">
        <f t="shared" si="44"/>
        <v>4200</v>
      </c>
    </row>
    <row r="79" spans="1:14" ht="65.25" customHeight="1" thickBot="1">
      <c r="A79" s="55"/>
      <c r="B79" s="35"/>
      <c r="C79" s="5" t="s">
        <v>51</v>
      </c>
      <c r="D79" s="5" t="s">
        <v>56</v>
      </c>
      <c r="E79" s="5" t="s">
        <v>26</v>
      </c>
      <c r="F79" s="4" t="s">
        <v>16</v>
      </c>
      <c r="G79" s="2">
        <v>0</v>
      </c>
      <c r="H79" s="2">
        <v>0</v>
      </c>
      <c r="I79" s="2">
        <v>1827</v>
      </c>
      <c r="J79" s="2">
        <v>1827</v>
      </c>
      <c r="K79" s="2">
        <v>0</v>
      </c>
      <c r="L79" s="2">
        <v>0</v>
      </c>
      <c r="M79" s="2">
        <v>0</v>
      </c>
      <c r="N79" s="2">
        <f>SUM(G79:M79)</f>
        <v>3654</v>
      </c>
    </row>
    <row r="80" spans="1:14" ht="53.25" customHeight="1" thickBot="1">
      <c r="A80" s="56"/>
      <c r="B80" s="32"/>
      <c r="C80" s="5" t="s">
        <v>51</v>
      </c>
      <c r="D80" s="5" t="s">
        <v>54</v>
      </c>
      <c r="E80" s="5" t="s">
        <v>26</v>
      </c>
      <c r="F80" s="4" t="s">
        <v>17</v>
      </c>
      <c r="G80" s="2">
        <v>0</v>
      </c>
      <c r="H80" s="2">
        <v>0</v>
      </c>
      <c r="I80" s="2">
        <v>273</v>
      </c>
      <c r="J80" s="2">
        <v>273</v>
      </c>
      <c r="K80" s="2">
        <v>0</v>
      </c>
      <c r="L80" s="2">
        <v>0</v>
      </c>
      <c r="M80" s="2">
        <v>0</v>
      </c>
      <c r="N80" s="2">
        <f>SUM(G80:M80)</f>
        <v>546</v>
      </c>
    </row>
    <row r="81" spans="1:14" ht="16.5" thickBot="1">
      <c r="A81" s="31" t="s">
        <v>57</v>
      </c>
      <c r="B81" s="31"/>
      <c r="C81" s="5" t="s">
        <v>19</v>
      </c>
      <c r="D81" s="5" t="s">
        <v>19</v>
      </c>
      <c r="E81" s="5" t="s">
        <v>19</v>
      </c>
      <c r="F81" s="4" t="s">
        <v>14</v>
      </c>
      <c r="G81" s="2">
        <f>G82+G83</f>
        <v>0</v>
      </c>
      <c r="H81" s="2">
        <f aca="true" t="shared" si="45" ref="H81:N81">H82+H83</f>
        <v>164</v>
      </c>
      <c r="I81" s="2">
        <f t="shared" si="45"/>
        <v>0</v>
      </c>
      <c r="J81" s="2">
        <f t="shared" si="45"/>
        <v>0</v>
      </c>
      <c r="K81" s="2">
        <f t="shared" si="45"/>
        <v>0</v>
      </c>
      <c r="L81" s="2">
        <f t="shared" si="45"/>
        <v>0</v>
      </c>
      <c r="M81" s="2">
        <f t="shared" si="45"/>
        <v>0</v>
      </c>
      <c r="N81" s="2">
        <f t="shared" si="45"/>
        <v>164</v>
      </c>
    </row>
    <row r="82" spans="1:14" ht="32.25" thickBot="1">
      <c r="A82" s="35"/>
      <c r="B82" s="35"/>
      <c r="C82" s="5" t="s">
        <v>51</v>
      </c>
      <c r="D82" s="5" t="s">
        <v>58</v>
      </c>
      <c r="E82" s="5" t="s">
        <v>26</v>
      </c>
      <c r="F82" s="4" t="s">
        <v>16</v>
      </c>
      <c r="G82" s="2">
        <v>0</v>
      </c>
      <c r="H82" s="2">
        <v>143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f>SUM(G82:M82)</f>
        <v>143</v>
      </c>
    </row>
    <row r="83" spans="1:14" ht="32.25" thickBot="1">
      <c r="A83" s="32"/>
      <c r="B83" s="32"/>
      <c r="C83" s="5" t="s">
        <v>51</v>
      </c>
      <c r="D83" s="5" t="s">
        <v>58</v>
      </c>
      <c r="E83" s="5" t="s">
        <v>26</v>
      </c>
      <c r="F83" s="4" t="s">
        <v>17</v>
      </c>
      <c r="G83" s="2">
        <v>0</v>
      </c>
      <c r="H83" s="2">
        <v>21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f>SUM(G83:M83)</f>
        <v>21</v>
      </c>
    </row>
    <row r="84" spans="1:14" ht="46.5" customHeight="1" thickBot="1">
      <c r="A84" s="27" t="s">
        <v>137</v>
      </c>
      <c r="B84" s="27"/>
      <c r="C84" s="19" t="s">
        <v>19</v>
      </c>
      <c r="D84" s="19" t="s">
        <v>19</v>
      </c>
      <c r="E84" s="19" t="s">
        <v>19</v>
      </c>
      <c r="F84" s="17" t="s">
        <v>14</v>
      </c>
      <c r="G84" s="16">
        <f>G85+G86</f>
        <v>0</v>
      </c>
      <c r="H84" s="16">
        <f aca="true" t="shared" si="46" ref="H84:N84">H85+H86</f>
        <v>0</v>
      </c>
      <c r="I84" s="16">
        <f t="shared" si="46"/>
        <v>0</v>
      </c>
      <c r="J84" s="16">
        <f t="shared" si="46"/>
        <v>574.7</v>
      </c>
      <c r="K84" s="16">
        <f t="shared" si="46"/>
        <v>0</v>
      </c>
      <c r="L84" s="16">
        <f t="shared" si="46"/>
        <v>0</v>
      </c>
      <c r="M84" s="16">
        <f t="shared" si="46"/>
        <v>0</v>
      </c>
      <c r="N84" s="16">
        <f t="shared" si="46"/>
        <v>574.7</v>
      </c>
    </row>
    <row r="85" spans="1:14" ht="46.5" customHeight="1" thickBot="1">
      <c r="A85" s="31" t="s">
        <v>138</v>
      </c>
      <c r="B85" s="30"/>
      <c r="C85" s="19" t="s">
        <v>51</v>
      </c>
      <c r="D85" s="19" t="s">
        <v>60</v>
      </c>
      <c r="E85" s="19" t="s">
        <v>26</v>
      </c>
      <c r="F85" s="17" t="s">
        <v>16</v>
      </c>
      <c r="G85" s="16">
        <v>0</v>
      </c>
      <c r="H85" s="16">
        <v>0</v>
      </c>
      <c r="I85" s="16">
        <v>0</v>
      </c>
      <c r="J85" s="16">
        <v>500</v>
      </c>
      <c r="K85" s="16">
        <v>0</v>
      </c>
      <c r="L85" s="16">
        <v>0</v>
      </c>
      <c r="M85" s="16">
        <v>0</v>
      </c>
      <c r="N85" s="16">
        <f>SUM(G85:M85)</f>
        <v>500</v>
      </c>
    </row>
    <row r="86" spans="1:14" ht="52.5" customHeight="1" thickBot="1">
      <c r="A86" s="32"/>
      <c r="B86" s="26"/>
      <c r="C86" s="5" t="s">
        <v>51</v>
      </c>
      <c r="D86" s="5" t="s">
        <v>59</v>
      </c>
      <c r="E86" s="5" t="s">
        <v>26</v>
      </c>
      <c r="F86" s="4" t="s">
        <v>17</v>
      </c>
      <c r="G86" s="2">
        <v>0</v>
      </c>
      <c r="H86" s="2">
        <v>0</v>
      </c>
      <c r="I86" s="2">
        <v>0</v>
      </c>
      <c r="J86" s="2">
        <v>74.7</v>
      </c>
      <c r="K86" s="2">
        <v>0</v>
      </c>
      <c r="L86" s="2">
        <v>0</v>
      </c>
      <c r="M86" s="2">
        <v>0</v>
      </c>
      <c r="N86" s="2">
        <f>SUM(G86:M86)</f>
        <v>74.7</v>
      </c>
    </row>
    <row r="87" spans="1:14" ht="25.5" customHeight="1" thickBot="1">
      <c r="A87" s="31" t="s">
        <v>61</v>
      </c>
      <c r="B87" s="31"/>
      <c r="C87" s="5" t="s">
        <v>19</v>
      </c>
      <c r="D87" s="5" t="s">
        <v>19</v>
      </c>
      <c r="E87" s="5" t="s">
        <v>19</v>
      </c>
      <c r="F87" s="4" t="s">
        <v>14</v>
      </c>
      <c r="G87" s="2">
        <f>SUM(G88:G90)</f>
        <v>0</v>
      </c>
      <c r="H87" s="2">
        <f aca="true" t="shared" si="47" ref="H87:N87">SUM(H88:H90)</f>
        <v>10732.2</v>
      </c>
      <c r="I87" s="2">
        <f t="shared" si="47"/>
        <v>10749.3</v>
      </c>
      <c r="J87" s="2">
        <f t="shared" si="47"/>
        <v>10753.1</v>
      </c>
      <c r="K87" s="2">
        <f t="shared" si="47"/>
        <v>10753.1</v>
      </c>
      <c r="L87" s="2">
        <f t="shared" si="47"/>
        <v>10753.1</v>
      </c>
      <c r="M87" s="2">
        <f t="shared" si="47"/>
        <v>10753.1</v>
      </c>
      <c r="N87" s="2">
        <f t="shared" si="47"/>
        <v>64493.9</v>
      </c>
    </row>
    <row r="88" spans="1:14" ht="32.25" thickBot="1">
      <c r="A88" s="35"/>
      <c r="B88" s="35"/>
      <c r="C88" s="5" t="s">
        <v>19</v>
      </c>
      <c r="D88" s="5" t="s">
        <v>19</v>
      </c>
      <c r="E88" s="5" t="s">
        <v>19</v>
      </c>
      <c r="F88" s="4" t="s">
        <v>16</v>
      </c>
      <c r="G88" s="2">
        <f>G92</f>
        <v>0</v>
      </c>
      <c r="H88" s="2">
        <f aca="true" t="shared" si="48" ref="H88:M88">H92</f>
        <v>3840.9</v>
      </c>
      <c r="I88" s="2">
        <f t="shared" si="48"/>
        <v>3852.7</v>
      </c>
      <c r="J88" s="2">
        <f t="shared" si="48"/>
        <v>3856.5</v>
      </c>
      <c r="K88" s="2">
        <f t="shared" si="48"/>
        <v>3856.5</v>
      </c>
      <c r="L88" s="2">
        <f t="shared" si="48"/>
        <v>3856.5</v>
      </c>
      <c r="M88" s="2">
        <f t="shared" si="48"/>
        <v>3856.5</v>
      </c>
      <c r="N88" s="2">
        <f>SUM(G88:M88)</f>
        <v>23119.6</v>
      </c>
    </row>
    <row r="89" spans="1:14" ht="32.25" thickBot="1">
      <c r="A89" s="35"/>
      <c r="B89" s="35"/>
      <c r="C89" s="5" t="s">
        <v>19</v>
      </c>
      <c r="D89" s="5" t="s">
        <v>19</v>
      </c>
      <c r="E89" s="5" t="s">
        <v>19</v>
      </c>
      <c r="F89" s="4" t="s">
        <v>17</v>
      </c>
      <c r="G89" s="2">
        <f>G93+G96+G98</f>
        <v>0</v>
      </c>
      <c r="H89" s="2">
        <f aca="true" t="shared" si="49" ref="H89:M89">H93+H96+H98</f>
        <v>3290.9000000000005</v>
      </c>
      <c r="I89" s="2">
        <f t="shared" si="49"/>
        <v>3296.2000000000003</v>
      </c>
      <c r="J89" s="2">
        <f t="shared" si="49"/>
        <v>3296.2000000000003</v>
      </c>
      <c r="K89" s="2">
        <f t="shared" si="49"/>
        <v>3296.2000000000003</v>
      </c>
      <c r="L89" s="2">
        <f t="shared" si="49"/>
        <v>3296.2000000000003</v>
      </c>
      <c r="M89" s="2">
        <f t="shared" si="49"/>
        <v>3296.2000000000003</v>
      </c>
      <c r="N89" s="2">
        <f>SUM(G89:M89)</f>
        <v>19771.9</v>
      </c>
    </row>
    <row r="90" spans="1:14" ht="32.25" thickBot="1">
      <c r="A90" s="32"/>
      <c r="B90" s="32"/>
      <c r="C90" s="5" t="s">
        <v>19</v>
      </c>
      <c r="D90" s="5" t="s">
        <v>19</v>
      </c>
      <c r="E90" s="5" t="s">
        <v>19</v>
      </c>
      <c r="F90" s="4" t="s">
        <v>22</v>
      </c>
      <c r="G90" s="2">
        <f>G94+G97</f>
        <v>0</v>
      </c>
      <c r="H90" s="2">
        <f aca="true" t="shared" si="50" ref="H90:M90">H94+H97</f>
        <v>3600.3999999999996</v>
      </c>
      <c r="I90" s="2">
        <f t="shared" si="50"/>
        <v>3600.3999999999996</v>
      </c>
      <c r="J90" s="2">
        <f t="shared" si="50"/>
        <v>3600.3999999999996</v>
      </c>
      <c r="K90" s="2">
        <f t="shared" si="50"/>
        <v>3600.3999999999996</v>
      </c>
      <c r="L90" s="2">
        <f t="shared" si="50"/>
        <v>3600.3999999999996</v>
      </c>
      <c r="M90" s="2">
        <f t="shared" si="50"/>
        <v>3600.3999999999996</v>
      </c>
      <c r="N90" s="2">
        <f>SUM(G90:M90)</f>
        <v>21602.4</v>
      </c>
    </row>
    <row r="91" spans="1:14" ht="26.25" customHeight="1" thickBot="1">
      <c r="A91" s="31" t="s">
        <v>62</v>
      </c>
      <c r="B91" s="31"/>
      <c r="C91" s="19" t="s">
        <v>19</v>
      </c>
      <c r="D91" s="19" t="s">
        <v>19</v>
      </c>
      <c r="E91" s="19" t="s">
        <v>19</v>
      </c>
      <c r="F91" s="17" t="s">
        <v>14</v>
      </c>
      <c r="G91" s="16">
        <f>SUM(G92:G94)</f>
        <v>0</v>
      </c>
      <c r="H91" s="16">
        <f aca="true" t="shared" si="51" ref="H91:N91">SUM(H92:H94)</f>
        <v>6523.400000000001</v>
      </c>
      <c r="I91" s="16">
        <f t="shared" si="51"/>
        <v>6535.2</v>
      </c>
      <c r="J91" s="16">
        <f t="shared" si="51"/>
        <v>6539</v>
      </c>
      <c r="K91" s="16">
        <f t="shared" si="51"/>
        <v>6539</v>
      </c>
      <c r="L91" s="16">
        <f t="shared" si="51"/>
        <v>6539</v>
      </c>
      <c r="M91" s="16">
        <f t="shared" si="51"/>
        <v>6539</v>
      </c>
      <c r="N91" s="16">
        <f t="shared" si="51"/>
        <v>39214.6</v>
      </c>
    </row>
    <row r="92" spans="1:14" ht="32.25" thickBot="1">
      <c r="A92" s="35"/>
      <c r="B92" s="35"/>
      <c r="C92" s="5" t="s">
        <v>51</v>
      </c>
      <c r="D92" s="5" t="s">
        <v>63</v>
      </c>
      <c r="E92" s="5" t="s">
        <v>26</v>
      </c>
      <c r="F92" s="4" t="s">
        <v>16</v>
      </c>
      <c r="G92" s="2">
        <v>0</v>
      </c>
      <c r="H92" s="2">
        <v>3840.9</v>
      </c>
      <c r="I92" s="2">
        <v>3852.7</v>
      </c>
      <c r="J92" s="2">
        <v>3856.5</v>
      </c>
      <c r="K92" s="2">
        <v>3856.5</v>
      </c>
      <c r="L92" s="2">
        <v>3856.5</v>
      </c>
      <c r="M92" s="2">
        <v>3856.5</v>
      </c>
      <c r="N92" s="2">
        <f>SUM(G92:M92)</f>
        <v>23119.6</v>
      </c>
    </row>
    <row r="93" spans="1:14" ht="32.25" thickBot="1">
      <c r="A93" s="35"/>
      <c r="B93" s="35"/>
      <c r="C93" s="19" t="s">
        <v>51</v>
      </c>
      <c r="D93" s="19" t="s">
        <v>64</v>
      </c>
      <c r="E93" s="19" t="s">
        <v>26</v>
      </c>
      <c r="F93" s="17" t="s">
        <v>17</v>
      </c>
      <c r="G93" s="16">
        <v>0</v>
      </c>
      <c r="H93" s="16">
        <v>1247.2</v>
      </c>
      <c r="I93" s="16">
        <v>1247.2</v>
      </c>
      <c r="J93" s="16">
        <v>1247.2</v>
      </c>
      <c r="K93" s="16">
        <v>1247.2</v>
      </c>
      <c r="L93" s="16">
        <v>1247.2</v>
      </c>
      <c r="M93" s="16">
        <v>1247.2</v>
      </c>
      <c r="N93" s="16">
        <f>SUM(G93:M93)</f>
        <v>7483.2</v>
      </c>
    </row>
    <row r="94" spans="1:14" ht="32.25" thickBot="1">
      <c r="A94" s="32"/>
      <c r="B94" s="32"/>
      <c r="C94" s="5" t="s">
        <v>51</v>
      </c>
      <c r="D94" s="5" t="s">
        <v>27</v>
      </c>
      <c r="E94" s="5" t="s">
        <v>28</v>
      </c>
      <c r="F94" s="4" t="s">
        <v>22</v>
      </c>
      <c r="G94" s="2">
        <v>0</v>
      </c>
      <c r="H94" s="2">
        <v>1435.3</v>
      </c>
      <c r="I94" s="2">
        <v>1435.3</v>
      </c>
      <c r="J94" s="2">
        <v>1435.3</v>
      </c>
      <c r="K94" s="2">
        <v>1435.3</v>
      </c>
      <c r="L94" s="2">
        <v>1435.3</v>
      </c>
      <c r="M94" s="2">
        <v>1435.3</v>
      </c>
      <c r="N94" s="2">
        <f>SUM(G94:M94)</f>
        <v>8611.8</v>
      </c>
    </row>
    <row r="95" spans="1:14" ht="28.5" customHeight="1" thickBot="1">
      <c r="A95" s="31" t="s">
        <v>65</v>
      </c>
      <c r="B95" s="31"/>
      <c r="C95" s="5" t="s">
        <v>19</v>
      </c>
      <c r="D95" s="5" t="s">
        <v>19</v>
      </c>
      <c r="E95" s="5" t="s">
        <v>19</v>
      </c>
      <c r="F95" s="4" t="s">
        <v>14</v>
      </c>
      <c r="G95" s="2">
        <f>G96+G97</f>
        <v>0</v>
      </c>
      <c r="H95" s="2">
        <f aca="true" t="shared" si="52" ref="H95:N95">H96+H97</f>
        <v>4203.5</v>
      </c>
      <c r="I95" s="2">
        <f t="shared" si="52"/>
        <v>4203.5</v>
      </c>
      <c r="J95" s="2">
        <f t="shared" si="52"/>
        <v>4203.5</v>
      </c>
      <c r="K95" s="2">
        <f t="shared" si="52"/>
        <v>4203.5</v>
      </c>
      <c r="L95" s="2">
        <f t="shared" si="52"/>
        <v>4203.5</v>
      </c>
      <c r="M95" s="2">
        <f t="shared" si="52"/>
        <v>4203.5</v>
      </c>
      <c r="N95" s="2">
        <f t="shared" si="52"/>
        <v>25221</v>
      </c>
    </row>
    <row r="96" spans="1:14" ht="32.25" thickBot="1">
      <c r="A96" s="35"/>
      <c r="B96" s="35"/>
      <c r="C96" s="5" t="s">
        <v>51</v>
      </c>
      <c r="D96" s="5" t="s">
        <v>64</v>
      </c>
      <c r="E96" s="5" t="s">
        <v>26</v>
      </c>
      <c r="F96" s="4" t="s">
        <v>17</v>
      </c>
      <c r="G96" s="2">
        <v>0</v>
      </c>
      <c r="H96" s="2">
        <v>2038.4</v>
      </c>
      <c r="I96" s="2">
        <v>2038.4</v>
      </c>
      <c r="J96" s="2">
        <v>2038.4</v>
      </c>
      <c r="K96" s="2">
        <v>2038.4</v>
      </c>
      <c r="L96" s="2">
        <v>2038.4</v>
      </c>
      <c r="M96" s="2">
        <v>2038.4</v>
      </c>
      <c r="N96" s="2">
        <f>SUM(G96:M96)</f>
        <v>12230.4</v>
      </c>
    </row>
    <row r="97" spans="1:14" ht="32.25" thickBot="1">
      <c r="A97" s="32"/>
      <c r="B97" s="32"/>
      <c r="C97" s="5" t="s">
        <v>51</v>
      </c>
      <c r="D97" s="5" t="s">
        <v>27</v>
      </c>
      <c r="E97" s="5" t="s">
        <v>28</v>
      </c>
      <c r="F97" s="4" t="s">
        <v>22</v>
      </c>
      <c r="G97" s="2">
        <v>0</v>
      </c>
      <c r="H97" s="2">
        <v>2165.1</v>
      </c>
      <c r="I97" s="2">
        <v>2165.1</v>
      </c>
      <c r="J97" s="2">
        <v>2165.1</v>
      </c>
      <c r="K97" s="2">
        <v>2165.1</v>
      </c>
      <c r="L97" s="2">
        <v>2165.1</v>
      </c>
      <c r="M97" s="2">
        <v>2165.1</v>
      </c>
      <c r="N97" s="2">
        <f>SUM(G97:M97)</f>
        <v>12990.6</v>
      </c>
    </row>
    <row r="98" spans="1:14" ht="51" customHeight="1" thickBot="1">
      <c r="A98" s="27" t="s">
        <v>66</v>
      </c>
      <c r="B98" s="27"/>
      <c r="C98" s="5" t="s">
        <v>51</v>
      </c>
      <c r="D98" s="5" t="s">
        <v>64</v>
      </c>
      <c r="E98" s="5" t="s">
        <v>26</v>
      </c>
      <c r="F98" s="4" t="s">
        <v>17</v>
      </c>
      <c r="G98" s="2">
        <v>0</v>
      </c>
      <c r="H98" s="2">
        <v>5.3</v>
      </c>
      <c r="I98" s="2">
        <v>10.6</v>
      </c>
      <c r="J98" s="2">
        <v>10.6</v>
      </c>
      <c r="K98" s="2">
        <v>10.6</v>
      </c>
      <c r="L98" s="2">
        <v>10.6</v>
      </c>
      <c r="M98" s="2">
        <v>10.6</v>
      </c>
      <c r="N98" s="2">
        <f>SUM(G98:M98)</f>
        <v>58.300000000000004</v>
      </c>
    </row>
    <row r="99" spans="1:14" ht="21.75" customHeight="1" thickBot="1">
      <c r="A99" s="31" t="s">
        <v>67</v>
      </c>
      <c r="B99" s="31" t="s">
        <v>133</v>
      </c>
      <c r="C99" s="16" t="s">
        <v>13</v>
      </c>
      <c r="D99" s="16" t="s">
        <v>13</v>
      </c>
      <c r="E99" s="16" t="s">
        <v>13</v>
      </c>
      <c r="F99" s="17" t="s">
        <v>14</v>
      </c>
      <c r="G99" s="16">
        <f>SUM(G100:G102)</f>
        <v>0</v>
      </c>
      <c r="H99" s="16">
        <f aca="true" t="shared" si="53" ref="H99:N99">SUM(H100:H102)</f>
        <v>11229.400000000001</v>
      </c>
      <c r="I99" s="16">
        <f t="shared" si="53"/>
        <v>11261.1</v>
      </c>
      <c r="J99" s="16">
        <f t="shared" si="53"/>
        <v>11277.6</v>
      </c>
      <c r="K99" s="16">
        <f t="shared" si="53"/>
        <v>11277.6</v>
      </c>
      <c r="L99" s="16">
        <f t="shared" si="53"/>
        <v>11277.6</v>
      </c>
      <c r="M99" s="16">
        <f t="shared" si="53"/>
        <v>11277.6</v>
      </c>
      <c r="N99" s="16">
        <f t="shared" si="53"/>
        <v>67600.9</v>
      </c>
    </row>
    <row r="100" spans="1:14" ht="32.25" thickBot="1">
      <c r="A100" s="35"/>
      <c r="B100" s="35"/>
      <c r="C100" s="2" t="s">
        <v>13</v>
      </c>
      <c r="D100" s="2" t="s">
        <v>13</v>
      </c>
      <c r="E100" s="2" t="s">
        <v>13</v>
      </c>
      <c r="F100" s="4" t="s">
        <v>16</v>
      </c>
      <c r="G100" s="2">
        <f>G104</f>
        <v>0</v>
      </c>
      <c r="H100" s="2">
        <f aca="true" t="shared" si="54" ref="H100:M100">H104</f>
        <v>1925</v>
      </c>
      <c r="I100" s="2">
        <f t="shared" si="54"/>
        <v>1925</v>
      </c>
      <c r="J100" s="2">
        <f t="shared" si="54"/>
        <v>1925</v>
      </c>
      <c r="K100" s="2">
        <f t="shared" si="54"/>
        <v>1925</v>
      </c>
      <c r="L100" s="2">
        <f t="shared" si="54"/>
        <v>1925</v>
      </c>
      <c r="M100" s="2">
        <f t="shared" si="54"/>
        <v>1925</v>
      </c>
      <c r="N100" s="2">
        <f>SUM(G100:M100)</f>
        <v>11550</v>
      </c>
    </row>
    <row r="101" spans="1:14" ht="32.25" thickBot="1">
      <c r="A101" s="35"/>
      <c r="B101" s="35"/>
      <c r="C101" s="2" t="s">
        <v>13</v>
      </c>
      <c r="D101" s="2" t="s">
        <v>13</v>
      </c>
      <c r="E101" s="2" t="s">
        <v>13</v>
      </c>
      <c r="F101" s="4" t="s">
        <v>17</v>
      </c>
      <c r="G101" s="2">
        <f>G105+G106</f>
        <v>0</v>
      </c>
      <c r="H101" s="2">
        <f aca="true" t="shared" si="55" ref="H101:M101">H105+H106</f>
        <v>9304.400000000001</v>
      </c>
      <c r="I101" s="2">
        <f t="shared" si="55"/>
        <v>9336.1</v>
      </c>
      <c r="J101" s="2">
        <f t="shared" si="55"/>
        <v>9352.6</v>
      </c>
      <c r="K101" s="2">
        <f t="shared" si="55"/>
        <v>9352.6</v>
      </c>
      <c r="L101" s="2">
        <f t="shared" si="55"/>
        <v>9352.6</v>
      </c>
      <c r="M101" s="2">
        <f t="shared" si="55"/>
        <v>9352.6</v>
      </c>
      <c r="N101" s="2">
        <f>SUM(G101:M101)</f>
        <v>56050.899999999994</v>
      </c>
    </row>
    <row r="102" spans="1:14" ht="32.25" thickBot="1">
      <c r="A102" s="32"/>
      <c r="B102" s="32"/>
      <c r="C102" s="2" t="s">
        <v>13</v>
      </c>
      <c r="D102" s="2" t="s">
        <v>13</v>
      </c>
      <c r="E102" s="2" t="s">
        <v>13</v>
      </c>
      <c r="F102" s="4" t="s">
        <v>22</v>
      </c>
      <c r="G102" s="2">
        <f>G107</f>
        <v>0</v>
      </c>
      <c r="H102" s="2">
        <f aca="true" t="shared" si="56" ref="H102:M102">H107</f>
        <v>0</v>
      </c>
      <c r="I102" s="2">
        <f t="shared" si="56"/>
        <v>0</v>
      </c>
      <c r="J102" s="2">
        <f t="shared" si="56"/>
        <v>0</v>
      </c>
      <c r="K102" s="2">
        <f t="shared" si="56"/>
        <v>0</v>
      </c>
      <c r="L102" s="2">
        <f t="shared" si="56"/>
        <v>0</v>
      </c>
      <c r="M102" s="2">
        <f t="shared" si="56"/>
        <v>0</v>
      </c>
      <c r="N102" s="2">
        <f>SUM(G102:M102)</f>
        <v>0</v>
      </c>
    </row>
    <row r="103" spans="1:14" ht="16.5" thickBot="1">
      <c r="A103" s="31" t="s">
        <v>68</v>
      </c>
      <c r="B103" s="31"/>
      <c r="C103" s="16" t="s">
        <v>13</v>
      </c>
      <c r="D103" s="16" t="s">
        <v>13</v>
      </c>
      <c r="E103" s="16" t="s">
        <v>13</v>
      </c>
      <c r="F103" s="17" t="s">
        <v>14</v>
      </c>
      <c r="G103" s="16">
        <f>SUM(G104:G107)</f>
        <v>0</v>
      </c>
      <c r="H103" s="16">
        <f aca="true" t="shared" si="57" ref="H103:N103">SUM(H104:H107)</f>
        <v>11229.400000000001</v>
      </c>
      <c r="I103" s="16">
        <f t="shared" si="57"/>
        <v>11261.1</v>
      </c>
      <c r="J103" s="16">
        <f t="shared" si="57"/>
        <v>11277.6</v>
      </c>
      <c r="K103" s="16">
        <f t="shared" si="57"/>
        <v>11277.6</v>
      </c>
      <c r="L103" s="16">
        <f t="shared" si="57"/>
        <v>11277.6</v>
      </c>
      <c r="M103" s="16">
        <f t="shared" si="57"/>
        <v>11277.6</v>
      </c>
      <c r="N103" s="16">
        <f t="shared" si="57"/>
        <v>67600.90000000001</v>
      </c>
    </row>
    <row r="104" spans="1:14" ht="32.25" thickBot="1">
      <c r="A104" s="35"/>
      <c r="B104" s="35"/>
      <c r="C104" s="5" t="s">
        <v>31</v>
      </c>
      <c r="D104" s="5" t="s">
        <v>69</v>
      </c>
      <c r="E104" s="5" t="s">
        <v>26</v>
      </c>
      <c r="F104" s="4" t="s">
        <v>16</v>
      </c>
      <c r="G104" s="2">
        <v>0</v>
      </c>
      <c r="H104" s="2">
        <v>1925</v>
      </c>
      <c r="I104" s="2">
        <v>1925</v>
      </c>
      <c r="J104" s="2">
        <v>1925</v>
      </c>
      <c r="K104" s="2">
        <v>1925</v>
      </c>
      <c r="L104" s="2">
        <v>1925</v>
      </c>
      <c r="M104" s="2">
        <v>1925</v>
      </c>
      <c r="N104" s="2">
        <f>SUM(G104:M104)</f>
        <v>11550</v>
      </c>
    </row>
    <row r="105" spans="1:14" ht="32.25" thickBot="1">
      <c r="A105" s="35"/>
      <c r="B105" s="35"/>
      <c r="C105" s="5" t="s">
        <v>31</v>
      </c>
      <c r="D105" s="5" t="s">
        <v>70</v>
      </c>
      <c r="E105" s="5" t="s">
        <v>26</v>
      </c>
      <c r="F105" s="43" t="s">
        <v>17</v>
      </c>
      <c r="G105" s="2">
        <v>0</v>
      </c>
      <c r="H105" s="2">
        <v>8958.2</v>
      </c>
      <c r="I105" s="2">
        <v>9152.9</v>
      </c>
      <c r="J105" s="2">
        <v>9152.9</v>
      </c>
      <c r="K105" s="2">
        <v>9152.9</v>
      </c>
      <c r="L105" s="2">
        <v>9152.9</v>
      </c>
      <c r="M105" s="2">
        <v>9152.9</v>
      </c>
      <c r="N105" s="2">
        <f>SUM(G105:M105)</f>
        <v>54722.700000000004</v>
      </c>
    </row>
    <row r="106" spans="1:14" ht="32.25" thickBot="1">
      <c r="A106" s="35"/>
      <c r="B106" s="35"/>
      <c r="C106" s="5" t="s">
        <v>31</v>
      </c>
      <c r="D106" s="5" t="s">
        <v>72</v>
      </c>
      <c r="E106" s="5" t="s">
        <v>26</v>
      </c>
      <c r="F106" s="44"/>
      <c r="G106" s="2">
        <v>0</v>
      </c>
      <c r="H106" s="2">
        <v>346.2</v>
      </c>
      <c r="I106" s="2">
        <v>183.2</v>
      </c>
      <c r="J106" s="2">
        <v>199.7</v>
      </c>
      <c r="K106" s="2">
        <v>199.7</v>
      </c>
      <c r="L106" s="2">
        <v>199.7</v>
      </c>
      <c r="M106" s="2">
        <v>199.7</v>
      </c>
      <c r="N106" s="2">
        <f>SUM(G106:M106)</f>
        <v>1328.2</v>
      </c>
    </row>
    <row r="107" spans="1:14" ht="32.25" thickBot="1">
      <c r="A107" s="32"/>
      <c r="B107" s="32"/>
      <c r="C107" s="5" t="s">
        <v>31</v>
      </c>
      <c r="D107" s="5" t="s">
        <v>27</v>
      </c>
      <c r="E107" s="5" t="s">
        <v>28</v>
      </c>
      <c r="F107" s="4" t="s">
        <v>22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f>SUM(G107:M107)</f>
        <v>0</v>
      </c>
    </row>
    <row r="108" spans="1:14" ht="86.25" customHeight="1" thickBot="1">
      <c r="A108" s="27" t="s">
        <v>71</v>
      </c>
      <c r="B108" s="27" t="s">
        <v>133</v>
      </c>
      <c r="C108" s="5" t="s">
        <v>19</v>
      </c>
      <c r="D108" s="5" t="s">
        <v>19</v>
      </c>
      <c r="E108" s="5" t="s">
        <v>19</v>
      </c>
      <c r="F108" s="4" t="s">
        <v>16</v>
      </c>
      <c r="G108" s="2">
        <f>SUM(G109:G114)</f>
        <v>0</v>
      </c>
      <c r="H108" s="2">
        <f aca="true" t="shared" si="58" ref="H108:N108">SUM(H109:H114)</f>
        <v>8339.5</v>
      </c>
      <c r="I108" s="2">
        <f t="shared" si="58"/>
        <v>8355.3</v>
      </c>
      <c r="J108" s="2">
        <f t="shared" si="58"/>
        <v>8355.3</v>
      </c>
      <c r="K108" s="2">
        <f t="shared" si="58"/>
        <v>8355.3</v>
      </c>
      <c r="L108" s="2">
        <f t="shared" si="58"/>
        <v>8355.3</v>
      </c>
      <c r="M108" s="2">
        <f t="shared" si="58"/>
        <v>8355.3</v>
      </c>
      <c r="N108" s="2">
        <f t="shared" si="58"/>
        <v>50116</v>
      </c>
    </row>
    <row r="109" spans="1:14" ht="32.25" customHeight="1" thickBot="1">
      <c r="A109" s="31" t="s">
        <v>73</v>
      </c>
      <c r="B109" s="31"/>
      <c r="C109" s="19" t="s">
        <v>45</v>
      </c>
      <c r="D109" s="19" t="s">
        <v>74</v>
      </c>
      <c r="E109" s="19" t="s">
        <v>42</v>
      </c>
      <c r="F109" s="38" t="s">
        <v>16</v>
      </c>
      <c r="G109" s="16">
        <v>0</v>
      </c>
      <c r="H109" s="16">
        <v>12.3</v>
      </c>
      <c r="I109" s="16">
        <v>12.4</v>
      </c>
      <c r="J109" s="16">
        <v>12.4</v>
      </c>
      <c r="K109" s="16">
        <v>12.4</v>
      </c>
      <c r="L109" s="16">
        <v>12.4</v>
      </c>
      <c r="M109" s="16">
        <v>12.4</v>
      </c>
      <c r="N109" s="16">
        <f aca="true" t="shared" si="59" ref="N109:N114">SUM(G109:M109)</f>
        <v>74.3</v>
      </c>
    </row>
    <row r="110" spans="1:14" ht="32.25" thickBot="1">
      <c r="A110" s="35"/>
      <c r="B110" s="35"/>
      <c r="C110" s="5" t="s">
        <v>45</v>
      </c>
      <c r="D110" s="5" t="s">
        <v>74</v>
      </c>
      <c r="E110" s="5" t="s">
        <v>75</v>
      </c>
      <c r="F110" s="39"/>
      <c r="G110" s="2">
        <v>0</v>
      </c>
      <c r="H110" s="2">
        <v>1237</v>
      </c>
      <c r="I110" s="2">
        <v>1248</v>
      </c>
      <c r="J110" s="2">
        <v>1248</v>
      </c>
      <c r="K110" s="2">
        <v>1248</v>
      </c>
      <c r="L110" s="2">
        <v>1248</v>
      </c>
      <c r="M110" s="2">
        <v>1248</v>
      </c>
      <c r="N110" s="2">
        <f t="shared" si="59"/>
        <v>7477</v>
      </c>
    </row>
    <row r="111" spans="1:14" ht="32.25" thickBot="1">
      <c r="A111" s="35"/>
      <c r="B111" s="35"/>
      <c r="C111" s="5" t="s">
        <v>51</v>
      </c>
      <c r="D111" s="5" t="s">
        <v>74</v>
      </c>
      <c r="E111" s="5" t="s">
        <v>42</v>
      </c>
      <c r="F111" s="39"/>
      <c r="G111" s="2">
        <v>0</v>
      </c>
      <c r="H111" s="2">
        <v>36.9</v>
      </c>
      <c r="I111" s="2">
        <v>36.9</v>
      </c>
      <c r="J111" s="2">
        <v>36.9</v>
      </c>
      <c r="K111" s="2">
        <v>36.9</v>
      </c>
      <c r="L111" s="2">
        <v>36.9</v>
      </c>
      <c r="M111" s="2">
        <v>36.9</v>
      </c>
      <c r="N111" s="2">
        <f t="shared" si="59"/>
        <v>221.4</v>
      </c>
    </row>
    <row r="112" spans="1:14" ht="32.25" thickBot="1">
      <c r="A112" s="35"/>
      <c r="B112" s="35"/>
      <c r="C112" s="5" t="s">
        <v>51</v>
      </c>
      <c r="D112" s="5" t="s">
        <v>74</v>
      </c>
      <c r="E112" s="5" t="s">
        <v>75</v>
      </c>
      <c r="F112" s="40"/>
      <c r="G112" s="2">
        <v>0</v>
      </c>
      <c r="H112" s="2">
        <v>3690</v>
      </c>
      <c r="I112" s="2">
        <v>3695</v>
      </c>
      <c r="J112" s="2">
        <v>3695</v>
      </c>
      <c r="K112" s="2">
        <v>3695</v>
      </c>
      <c r="L112" s="2">
        <v>3695</v>
      </c>
      <c r="M112" s="2">
        <v>3695</v>
      </c>
      <c r="N112" s="2">
        <f t="shared" si="59"/>
        <v>22165</v>
      </c>
    </row>
    <row r="113" spans="1:14" ht="32.25" thickBot="1">
      <c r="A113" s="35"/>
      <c r="B113" s="35"/>
      <c r="C113" s="19" t="s">
        <v>76</v>
      </c>
      <c r="D113" s="19" t="s">
        <v>74</v>
      </c>
      <c r="E113" s="19" t="s">
        <v>42</v>
      </c>
      <c r="F113" s="38"/>
      <c r="G113" s="16">
        <v>0</v>
      </c>
      <c r="H113" s="16">
        <v>33.3</v>
      </c>
      <c r="I113" s="16">
        <v>33</v>
      </c>
      <c r="J113" s="16">
        <v>33</v>
      </c>
      <c r="K113" s="16">
        <v>33</v>
      </c>
      <c r="L113" s="16">
        <v>33</v>
      </c>
      <c r="M113" s="16">
        <v>33</v>
      </c>
      <c r="N113" s="16">
        <f t="shared" si="59"/>
        <v>198.3</v>
      </c>
    </row>
    <row r="114" spans="1:14" ht="32.25" thickBot="1">
      <c r="A114" s="32"/>
      <c r="B114" s="32"/>
      <c r="C114" s="5" t="s">
        <v>76</v>
      </c>
      <c r="D114" s="5" t="s">
        <v>74</v>
      </c>
      <c r="E114" s="5" t="s">
        <v>29</v>
      </c>
      <c r="F114" s="40"/>
      <c r="G114" s="2">
        <v>0</v>
      </c>
      <c r="H114" s="2">
        <v>3330</v>
      </c>
      <c r="I114" s="2">
        <v>3330</v>
      </c>
      <c r="J114" s="2">
        <v>3330</v>
      </c>
      <c r="K114" s="2">
        <v>3330</v>
      </c>
      <c r="L114" s="2">
        <v>3330</v>
      </c>
      <c r="M114" s="2">
        <v>3330</v>
      </c>
      <c r="N114" s="2">
        <f t="shared" si="59"/>
        <v>19980</v>
      </c>
    </row>
    <row r="115" spans="1:14" ht="25.5" customHeight="1" thickBot="1">
      <c r="A115" s="31" t="s">
        <v>77</v>
      </c>
      <c r="B115" s="31" t="s">
        <v>133</v>
      </c>
      <c r="C115" s="5" t="s">
        <v>19</v>
      </c>
      <c r="D115" s="5" t="s">
        <v>19</v>
      </c>
      <c r="E115" s="5" t="s">
        <v>19</v>
      </c>
      <c r="F115" s="10" t="s">
        <v>14</v>
      </c>
      <c r="G115" s="2">
        <f>G116+G117</f>
        <v>0</v>
      </c>
      <c r="H115" s="2">
        <f aca="true" t="shared" si="60" ref="H115:N115">H116+H117</f>
        <v>10435.699999999999</v>
      </c>
      <c r="I115" s="2">
        <f t="shared" si="60"/>
        <v>12140.599999999999</v>
      </c>
      <c r="J115" s="2">
        <f t="shared" si="60"/>
        <v>10456.3</v>
      </c>
      <c r="K115" s="2">
        <f t="shared" si="60"/>
        <v>10456.3</v>
      </c>
      <c r="L115" s="2">
        <f t="shared" si="60"/>
        <v>10456.3</v>
      </c>
      <c r="M115" s="2">
        <f t="shared" si="60"/>
        <v>10456.3</v>
      </c>
      <c r="N115" s="2">
        <f t="shared" si="60"/>
        <v>64401.5</v>
      </c>
    </row>
    <row r="116" spans="1:14" ht="38.25" customHeight="1" thickBot="1">
      <c r="A116" s="35"/>
      <c r="B116" s="35"/>
      <c r="C116" s="5" t="s">
        <v>19</v>
      </c>
      <c r="D116" s="5" t="s">
        <v>19</v>
      </c>
      <c r="E116" s="5" t="s">
        <v>19</v>
      </c>
      <c r="F116" s="10" t="s">
        <v>16</v>
      </c>
      <c r="G116" s="2">
        <f>G119+G120+G122+G123+G125</f>
        <v>0</v>
      </c>
      <c r="H116" s="2">
        <f aca="true" t="shared" si="61" ref="H116:M116">H119+H120+H122+H123+H125</f>
        <v>10435.699999999999</v>
      </c>
      <c r="I116" s="2">
        <f t="shared" si="61"/>
        <v>11921.599999999999</v>
      </c>
      <c r="J116" s="2">
        <f t="shared" si="61"/>
        <v>10456.3</v>
      </c>
      <c r="K116" s="2">
        <f t="shared" si="61"/>
        <v>10456.3</v>
      </c>
      <c r="L116" s="2">
        <f t="shared" si="61"/>
        <v>10456.3</v>
      </c>
      <c r="M116" s="2">
        <f t="shared" si="61"/>
        <v>10456.3</v>
      </c>
      <c r="N116" s="2">
        <f>SUM(G116:M116)</f>
        <v>64182.5</v>
      </c>
    </row>
    <row r="117" spans="1:14" ht="37.5" customHeight="1" thickBot="1">
      <c r="A117" s="32"/>
      <c r="B117" s="32"/>
      <c r="C117" s="5" t="s">
        <v>19</v>
      </c>
      <c r="D117" s="5" t="s">
        <v>19</v>
      </c>
      <c r="E117" s="5" t="s">
        <v>19</v>
      </c>
      <c r="F117" s="10" t="s">
        <v>17</v>
      </c>
      <c r="G117" s="2">
        <f>G126</f>
        <v>0</v>
      </c>
      <c r="H117" s="2">
        <f aca="true" t="shared" si="62" ref="H117:M117">H126</f>
        <v>0</v>
      </c>
      <c r="I117" s="2">
        <f t="shared" si="62"/>
        <v>219</v>
      </c>
      <c r="J117" s="2">
        <f t="shared" si="62"/>
        <v>0</v>
      </c>
      <c r="K117" s="2">
        <f t="shared" si="62"/>
        <v>0</v>
      </c>
      <c r="L117" s="2">
        <f t="shared" si="62"/>
        <v>0</v>
      </c>
      <c r="M117" s="2">
        <f t="shared" si="62"/>
        <v>0</v>
      </c>
      <c r="N117" s="2">
        <f>SUM(G117:M117)</f>
        <v>219</v>
      </c>
    </row>
    <row r="118" spans="1:14" ht="16.5" thickBot="1">
      <c r="A118" s="31" t="s">
        <v>78</v>
      </c>
      <c r="B118" s="31"/>
      <c r="C118" s="5" t="s">
        <v>19</v>
      </c>
      <c r="D118" s="5" t="s">
        <v>19</v>
      </c>
      <c r="E118" s="5" t="s">
        <v>19</v>
      </c>
      <c r="F118" s="11" t="s">
        <v>14</v>
      </c>
      <c r="G118" s="2">
        <f>G119+G120</f>
        <v>0</v>
      </c>
      <c r="H118" s="2">
        <f aca="true" t="shared" si="63" ref="H118:M118">H119+H120</f>
        <v>190.8</v>
      </c>
      <c r="I118" s="2">
        <f t="shared" si="63"/>
        <v>191.2</v>
      </c>
      <c r="J118" s="2">
        <f t="shared" si="63"/>
        <v>191.2</v>
      </c>
      <c r="K118" s="2">
        <f t="shared" si="63"/>
        <v>191.2</v>
      </c>
      <c r="L118" s="2">
        <f t="shared" si="63"/>
        <v>191.2</v>
      </c>
      <c r="M118" s="2">
        <f t="shared" si="63"/>
        <v>191.2</v>
      </c>
      <c r="N118" s="2">
        <f aca="true" t="shared" si="64" ref="N118:N126">SUM(G118:M118)</f>
        <v>1146.8000000000002</v>
      </c>
    </row>
    <row r="119" spans="1:14" ht="32.25" thickBot="1">
      <c r="A119" s="35"/>
      <c r="B119" s="35"/>
      <c r="C119" s="5" t="s">
        <v>76</v>
      </c>
      <c r="D119" s="5" t="s">
        <v>79</v>
      </c>
      <c r="E119" s="5" t="s">
        <v>42</v>
      </c>
      <c r="F119" s="53" t="s">
        <v>16</v>
      </c>
      <c r="G119" s="2">
        <v>0</v>
      </c>
      <c r="H119" s="2">
        <v>2</v>
      </c>
      <c r="I119" s="2">
        <v>2</v>
      </c>
      <c r="J119" s="2">
        <v>2</v>
      </c>
      <c r="K119" s="2">
        <v>2</v>
      </c>
      <c r="L119" s="2">
        <v>2</v>
      </c>
      <c r="M119" s="2">
        <v>2</v>
      </c>
      <c r="N119" s="2">
        <f t="shared" si="64"/>
        <v>12</v>
      </c>
    </row>
    <row r="120" spans="1:14" ht="32.25" thickBot="1">
      <c r="A120" s="32"/>
      <c r="B120" s="32"/>
      <c r="C120" s="5" t="s">
        <v>76</v>
      </c>
      <c r="D120" s="5" t="s">
        <v>80</v>
      </c>
      <c r="E120" s="5" t="s">
        <v>29</v>
      </c>
      <c r="F120" s="49"/>
      <c r="G120" s="2">
        <v>0</v>
      </c>
      <c r="H120" s="2">
        <v>188.8</v>
      </c>
      <c r="I120" s="2">
        <v>189.2</v>
      </c>
      <c r="J120" s="2">
        <v>189.2</v>
      </c>
      <c r="K120" s="2">
        <v>189.2</v>
      </c>
      <c r="L120" s="2">
        <v>189.2</v>
      </c>
      <c r="M120" s="2">
        <v>189.2</v>
      </c>
      <c r="N120" s="2">
        <f t="shared" si="64"/>
        <v>1134.8000000000002</v>
      </c>
    </row>
    <row r="121" spans="1:14" ht="42" customHeight="1" thickBot="1">
      <c r="A121" s="31" t="s">
        <v>81</v>
      </c>
      <c r="B121" s="31"/>
      <c r="C121" s="19" t="s">
        <v>19</v>
      </c>
      <c r="D121" s="19" t="s">
        <v>19</v>
      </c>
      <c r="E121" s="19" t="s">
        <v>19</v>
      </c>
      <c r="F121" s="20" t="s">
        <v>14</v>
      </c>
      <c r="G121" s="16">
        <f>G122+G123</f>
        <v>0</v>
      </c>
      <c r="H121" s="16">
        <f aca="true" t="shared" si="65" ref="H121:M121">H122+H123</f>
        <v>10244.9</v>
      </c>
      <c r="I121" s="16">
        <f t="shared" si="65"/>
        <v>10265.1</v>
      </c>
      <c r="J121" s="16">
        <f t="shared" si="65"/>
        <v>10265.1</v>
      </c>
      <c r="K121" s="16">
        <f t="shared" si="65"/>
        <v>10265.1</v>
      </c>
      <c r="L121" s="16">
        <f t="shared" si="65"/>
        <v>10265.1</v>
      </c>
      <c r="M121" s="16">
        <f t="shared" si="65"/>
        <v>10265.1</v>
      </c>
      <c r="N121" s="16">
        <f t="shared" si="64"/>
        <v>61570.399999999994</v>
      </c>
    </row>
    <row r="122" spans="1:14" ht="40.5" customHeight="1" thickBot="1">
      <c r="A122" s="35"/>
      <c r="B122" s="35"/>
      <c r="C122" s="5" t="s">
        <v>82</v>
      </c>
      <c r="D122" s="5" t="s">
        <v>83</v>
      </c>
      <c r="E122" s="5" t="s">
        <v>42</v>
      </c>
      <c r="F122" s="48" t="s">
        <v>16</v>
      </c>
      <c r="G122" s="2">
        <v>0</v>
      </c>
      <c r="H122" s="2">
        <v>103.5</v>
      </c>
      <c r="I122" s="2">
        <v>103.7</v>
      </c>
      <c r="J122" s="2">
        <v>103.7</v>
      </c>
      <c r="K122" s="2">
        <v>103.7</v>
      </c>
      <c r="L122" s="2">
        <v>103.7</v>
      </c>
      <c r="M122" s="2">
        <v>103.7</v>
      </c>
      <c r="N122" s="2">
        <f t="shared" si="64"/>
        <v>622</v>
      </c>
    </row>
    <row r="123" spans="1:14" ht="51.75" customHeight="1" thickBot="1">
      <c r="A123" s="32"/>
      <c r="B123" s="32"/>
      <c r="C123" s="5" t="s">
        <v>82</v>
      </c>
      <c r="D123" s="5" t="s">
        <v>83</v>
      </c>
      <c r="E123" s="5" t="s">
        <v>29</v>
      </c>
      <c r="F123" s="49"/>
      <c r="G123" s="2">
        <v>0</v>
      </c>
      <c r="H123" s="2">
        <v>10141.4</v>
      </c>
      <c r="I123" s="2">
        <v>10161.4</v>
      </c>
      <c r="J123" s="2">
        <v>10161.4</v>
      </c>
      <c r="K123" s="2">
        <v>10161.4</v>
      </c>
      <c r="L123" s="2">
        <v>10161.4</v>
      </c>
      <c r="M123" s="2">
        <v>10161.4</v>
      </c>
      <c r="N123" s="2">
        <f t="shared" si="64"/>
        <v>60948.4</v>
      </c>
    </row>
    <row r="124" spans="1:14" ht="24" customHeight="1" thickBot="1">
      <c r="A124" s="31" t="s">
        <v>84</v>
      </c>
      <c r="B124" s="31"/>
      <c r="C124" s="5" t="s">
        <v>19</v>
      </c>
      <c r="D124" s="5" t="s">
        <v>19</v>
      </c>
      <c r="E124" s="5" t="s">
        <v>19</v>
      </c>
      <c r="F124" s="10" t="s">
        <v>14</v>
      </c>
      <c r="G124" s="2">
        <f>G125+G126</f>
        <v>0</v>
      </c>
      <c r="H124" s="2">
        <f aca="true" t="shared" si="66" ref="H124:M124">H125+H126</f>
        <v>0</v>
      </c>
      <c r="I124" s="2">
        <f t="shared" si="66"/>
        <v>1684.3</v>
      </c>
      <c r="J124" s="2">
        <f t="shared" si="66"/>
        <v>0</v>
      </c>
      <c r="K124" s="2">
        <f t="shared" si="66"/>
        <v>0</v>
      </c>
      <c r="L124" s="2">
        <f t="shared" si="66"/>
        <v>0</v>
      </c>
      <c r="M124" s="2">
        <f t="shared" si="66"/>
        <v>0</v>
      </c>
      <c r="N124" s="2">
        <f t="shared" si="64"/>
        <v>1684.3</v>
      </c>
    </row>
    <row r="125" spans="1:14" ht="32.25" thickBot="1">
      <c r="A125" s="35"/>
      <c r="B125" s="35"/>
      <c r="C125" s="5" t="s">
        <v>51</v>
      </c>
      <c r="D125" s="5" t="s">
        <v>85</v>
      </c>
      <c r="E125" s="5" t="s">
        <v>26</v>
      </c>
      <c r="F125" s="10" t="s">
        <v>16</v>
      </c>
      <c r="G125" s="2">
        <v>0</v>
      </c>
      <c r="H125" s="2">
        <v>0</v>
      </c>
      <c r="I125" s="2">
        <v>1465.3</v>
      </c>
      <c r="J125" s="2">
        <v>0</v>
      </c>
      <c r="K125" s="2">
        <v>0</v>
      </c>
      <c r="L125" s="2">
        <v>0</v>
      </c>
      <c r="M125" s="2">
        <v>0</v>
      </c>
      <c r="N125" s="2">
        <f t="shared" si="64"/>
        <v>1465.3</v>
      </c>
    </row>
    <row r="126" spans="1:14" ht="39" customHeight="1" thickBot="1">
      <c r="A126" s="32"/>
      <c r="B126" s="32"/>
      <c r="C126" s="5" t="s">
        <v>51</v>
      </c>
      <c r="D126" s="5" t="s">
        <v>85</v>
      </c>
      <c r="E126" s="5" t="s">
        <v>26</v>
      </c>
      <c r="F126" s="10" t="s">
        <v>17</v>
      </c>
      <c r="G126" s="2">
        <v>0</v>
      </c>
      <c r="H126" s="2">
        <v>0</v>
      </c>
      <c r="I126" s="2">
        <v>219</v>
      </c>
      <c r="J126" s="2">
        <v>0</v>
      </c>
      <c r="K126" s="2">
        <v>0</v>
      </c>
      <c r="L126" s="2">
        <v>0</v>
      </c>
      <c r="M126" s="2">
        <v>0</v>
      </c>
      <c r="N126" s="2">
        <f t="shared" si="64"/>
        <v>219</v>
      </c>
    </row>
    <row r="127" spans="1:14" ht="16.5" thickBot="1">
      <c r="A127" s="31" t="s">
        <v>86</v>
      </c>
      <c r="B127" s="31"/>
      <c r="C127" s="5" t="s">
        <v>19</v>
      </c>
      <c r="D127" s="5" t="s">
        <v>19</v>
      </c>
      <c r="E127" s="5" t="s">
        <v>19</v>
      </c>
      <c r="F127" s="10" t="s">
        <v>14</v>
      </c>
      <c r="G127" s="2">
        <f>G128+G129+G130</f>
        <v>148946.41400000002</v>
      </c>
      <c r="H127" s="2">
        <f aca="true" t="shared" si="67" ref="H127:N127">H128+H129+H130</f>
        <v>341494.4</v>
      </c>
      <c r="I127" s="2">
        <f t="shared" si="67"/>
        <v>1128.3</v>
      </c>
      <c r="J127" s="2">
        <f t="shared" si="67"/>
        <v>0</v>
      </c>
      <c r="K127" s="2">
        <f t="shared" si="67"/>
        <v>0</v>
      </c>
      <c r="L127" s="2">
        <f t="shared" si="67"/>
        <v>0</v>
      </c>
      <c r="M127" s="2">
        <f t="shared" si="67"/>
        <v>0</v>
      </c>
      <c r="N127" s="2">
        <f t="shared" si="67"/>
        <v>491569.11400000006</v>
      </c>
    </row>
    <row r="128" spans="1:14" ht="32.25" thickBot="1">
      <c r="A128" s="35"/>
      <c r="B128" s="35"/>
      <c r="C128" s="50" t="s">
        <v>19</v>
      </c>
      <c r="D128" s="50" t="s">
        <v>19</v>
      </c>
      <c r="E128" s="50" t="s">
        <v>19</v>
      </c>
      <c r="F128" s="10" t="s">
        <v>15</v>
      </c>
      <c r="G128" s="2">
        <f>G132+G136</f>
        <v>41627.2</v>
      </c>
      <c r="H128" s="2">
        <f aca="true" t="shared" si="68" ref="H128:M128">H132+H136</f>
        <v>300991.2</v>
      </c>
      <c r="I128" s="2">
        <f t="shared" si="68"/>
        <v>1094.7</v>
      </c>
      <c r="J128" s="2">
        <f t="shared" si="68"/>
        <v>0</v>
      </c>
      <c r="K128" s="2">
        <f t="shared" si="68"/>
        <v>0</v>
      </c>
      <c r="L128" s="2">
        <f t="shared" si="68"/>
        <v>0</v>
      </c>
      <c r="M128" s="2">
        <f t="shared" si="68"/>
        <v>0</v>
      </c>
      <c r="N128" s="2">
        <f>SUM(G128:M128)</f>
        <v>343713.10000000003</v>
      </c>
    </row>
    <row r="129" spans="1:14" ht="32.25" thickBot="1">
      <c r="A129" s="35"/>
      <c r="B129" s="35"/>
      <c r="C129" s="51"/>
      <c r="D129" s="51"/>
      <c r="E129" s="51"/>
      <c r="F129" s="10" t="s">
        <v>16</v>
      </c>
      <c r="G129" s="2">
        <f>G133+G137</f>
        <v>98839.5</v>
      </c>
      <c r="H129" s="2">
        <f aca="true" t="shared" si="69" ref="H129:M129">H133+H137</f>
        <v>37088.200000000004</v>
      </c>
      <c r="I129" s="2">
        <f t="shared" si="69"/>
        <v>22.3</v>
      </c>
      <c r="J129" s="2">
        <f t="shared" si="69"/>
        <v>0</v>
      </c>
      <c r="K129" s="2">
        <f t="shared" si="69"/>
        <v>0</v>
      </c>
      <c r="L129" s="2">
        <f t="shared" si="69"/>
        <v>0</v>
      </c>
      <c r="M129" s="2">
        <f t="shared" si="69"/>
        <v>0</v>
      </c>
      <c r="N129" s="2">
        <f>SUM(G129:M129)</f>
        <v>135950</v>
      </c>
    </row>
    <row r="130" spans="1:14" ht="32.25" thickBot="1">
      <c r="A130" s="32"/>
      <c r="B130" s="32"/>
      <c r="C130" s="52"/>
      <c r="D130" s="52"/>
      <c r="E130" s="52"/>
      <c r="F130" s="10" t="s">
        <v>17</v>
      </c>
      <c r="G130" s="2">
        <f>G134+G138</f>
        <v>8479.714</v>
      </c>
      <c r="H130" s="2">
        <f aca="true" t="shared" si="70" ref="H130:M130">H134+H138</f>
        <v>3415</v>
      </c>
      <c r="I130" s="2">
        <f t="shared" si="70"/>
        <v>11.3</v>
      </c>
      <c r="J130" s="2">
        <f t="shared" si="70"/>
        <v>0</v>
      </c>
      <c r="K130" s="2">
        <f t="shared" si="70"/>
        <v>0</v>
      </c>
      <c r="L130" s="2">
        <f t="shared" si="70"/>
        <v>0</v>
      </c>
      <c r="M130" s="2">
        <f t="shared" si="70"/>
        <v>0</v>
      </c>
      <c r="N130" s="2">
        <f>SUM(G130:M130)</f>
        <v>11906.014</v>
      </c>
    </row>
    <row r="131" spans="1:14" ht="16.5" customHeight="1" thickBot="1">
      <c r="A131" s="31" t="s">
        <v>87</v>
      </c>
      <c r="B131" s="31" t="str">
        <f>B20</f>
        <v>Соисполнитель: МУ "УЖКХ Камешковского района"</v>
      </c>
      <c r="C131" s="19" t="s">
        <v>19</v>
      </c>
      <c r="D131" s="19" t="s">
        <v>19</v>
      </c>
      <c r="E131" s="19" t="s">
        <v>19</v>
      </c>
      <c r="F131" s="20" t="s">
        <v>14</v>
      </c>
      <c r="G131" s="16">
        <f>G132+G133+G134</f>
        <v>148946.41400000002</v>
      </c>
      <c r="H131" s="16">
        <f aca="true" t="shared" si="71" ref="H131:N131">H132+H133+H134</f>
        <v>340366.10000000003</v>
      </c>
      <c r="I131" s="16">
        <f t="shared" si="71"/>
        <v>0</v>
      </c>
      <c r="J131" s="16">
        <f t="shared" si="71"/>
        <v>0</v>
      </c>
      <c r="K131" s="16">
        <f t="shared" si="71"/>
        <v>0</v>
      </c>
      <c r="L131" s="16">
        <f t="shared" si="71"/>
        <v>0</v>
      </c>
      <c r="M131" s="16">
        <f t="shared" si="71"/>
        <v>0</v>
      </c>
      <c r="N131" s="16">
        <f t="shared" si="71"/>
        <v>489312.51399999997</v>
      </c>
    </row>
    <row r="132" spans="1:14" ht="32.25" thickBot="1">
      <c r="A132" s="35"/>
      <c r="B132" s="35"/>
      <c r="C132" s="36" t="s">
        <v>51</v>
      </c>
      <c r="D132" s="36" t="s">
        <v>88</v>
      </c>
      <c r="E132" s="36" t="s">
        <v>89</v>
      </c>
      <c r="F132" s="10" t="s">
        <v>15</v>
      </c>
      <c r="G132" s="2">
        <v>41627.2</v>
      </c>
      <c r="H132" s="2">
        <v>299896.5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f>SUM(G132:M132)</f>
        <v>341523.7</v>
      </c>
    </row>
    <row r="133" spans="1:14" ht="32.25" thickBot="1">
      <c r="A133" s="35"/>
      <c r="B133" s="35"/>
      <c r="C133" s="41"/>
      <c r="D133" s="41"/>
      <c r="E133" s="41"/>
      <c r="F133" s="10" t="s">
        <v>16</v>
      </c>
      <c r="G133" s="2">
        <v>98839.5</v>
      </c>
      <c r="H133" s="2">
        <v>37065.9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f>SUM(G133:M133)</f>
        <v>135905.4</v>
      </c>
    </row>
    <row r="134" spans="1:14" ht="32.25" thickBot="1">
      <c r="A134" s="32"/>
      <c r="B134" s="32"/>
      <c r="C134" s="37"/>
      <c r="D134" s="37"/>
      <c r="E134" s="37"/>
      <c r="F134" s="20" t="s">
        <v>17</v>
      </c>
      <c r="G134" s="16">
        <f>472.5+8007.214</f>
        <v>8479.714</v>
      </c>
      <c r="H134" s="16">
        <v>3403.7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f>SUM(G134:M134)</f>
        <v>11883.414</v>
      </c>
    </row>
    <row r="135" spans="1:14" ht="30.75" customHeight="1" thickBot="1">
      <c r="A135" s="31" t="s">
        <v>139</v>
      </c>
      <c r="B135" s="31" t="s">
        <v>133</v>
      </c>
      <c r="C135" s="19" t="s">
        <v>19</v>
      </c>
      <c r="D135" s="19" t="s">
        <v>19</v>
      </c>
      <c r="E135" s="19" t="s">
        <v>19</v>
      </c>
      <c r="F135" s="20" t="s">
        <v>14</v>
      </c>
      <c r="G135" s="16">
        <f>SUM(G136:G138)</f>
        <v>0</v>
      </c>
      <c r="H135" s="16">
        <f aca="true" t="shared" si="72" ref="H135:N135">SUM(H136:H138)</f>
        <v>1128.3</v>
      </c>
      <c r="I135" s="16">
        <f t="shared" si="72"/>
        <v>1128.3</v>
      </c>
      <c r="J135" s="16">
        <f t="shared" si="72"/>
        <v>0</v>
      </c>
      <c r="K135" s="16">
        <f t="shared" si="72"/>
        <v>0</v>
      </c>
      <c r="L135" s="16">
        <f t="shared" si="72"/>
        <v>0</v>
      </c>
      <c r="M135" s="16">
        <f t="shared" si="72"/>
        <v>0</v>
      </c>
      <c r="N135" s="16">
        <f t="shared" si="72"/>
        <v>2256.6</v>
      </c>
    </row>
    <row r="136" spans="1:14" ht="54.75" customHeight="1" thickBot="1">
      <c r="A136" s="35"/>
      <c r="B136" s="35"/>
      <c r="C136" s="36" t="s">
        <v>51</v>
      </c>
      <c r="D136" s="36" t="s">
        <v>90</v>
      </c>
      <c r="E136" s="36" t="s">
        <v>26</v>
      </c>
      <c r="F136" s="10" t="s">
        <v>15</v>
      </c>
      <c r="G136" s="2">
        <v>0</v>
      </c>
      <c r="H136" s="2">
        <v>1094.7</v>
      </c>
      <c r="I136" s="2">
        <v>1094.7</v>
      </c>
      <c r="J136" s="2">
        <v>0</v>
      </c>
      <c r="K136" s="2">
        <v>0</v>
      </c>
      <c r="L136" s="2">
        <v>0</v>
      </c>
      <c r="M136" s="2">
        <v>0</v>
      </c>
      <c r="N136" s="2">
        <f>SUM(G136:M136)</f>
        <v>2189.4</v>
      </c>
    </row>
    <row r="137" spans="1:14" ht="42.75" customHeight="1" thickBot="1">
      <c r="A137" s="32"/>
      <c r="B137" s="32"/>
      <c r="C137" s="37"/>
      <c r="D137" s="37"/>
      <c r="E137" s="37"/>
      <c r="F137" s="10" t="s">
        <v>16</v>
      </c>
      <c r="G137" s="2">
        <v>0</v>
      </c>
      <c r="H137" s="2">
        <v>22.3</v>
      </c>
      <c r="I137" s="2">
        <v>22.3</v>
      </c>
      <c r="J137" s="2">
        <v>0</v>
      </c>
      <c r="K137" s="2">
        <v>0</v>
      </c>
      <c r="L137" s="2">
        <v>0</v>
      </c>
      <c r="M137" s="2">
        <v>0</v>
      </c>
      <c r="N137" s="2">
        <f>SUM(G137:M137)</f>
        <v>44.6</v>
      </c>
    </row>
    <row r="138" spans="1:14" ht="51.75" customHeight="1" thickBot="1">
      <c r="A138" s="27" t="s">
        <v>140</v>
      </c>
      <c r="B138" s="27"/>
      <c r="C138" s="21"/>
      <c r="D138" s="21"/>
      <c r="E138" s="21"/>
      <c r="F138" s="20" t="s">
        <v>17</v>
      </c>
      <c r="G138" s="16">
        <v>0</v>
      </c>
      <c r="H138" s="16">
        <v>11.3</v>
      </c>
      <c r="I138" s="16">
        <v>11.3</v>
      </c>
      <c r="J138" s="16">
        <v>0</v>
      </c>
      <c r="K138" s="16">
        <v>0</v>
      </c>
      <c r="L138" s="16">
        <v>0</v>
      </c>
      <c r="M138" s="16">
        <v>0</v>
      </c>
      <c r="N138" s="16">
        <f>SUM(G138:M138)</f>
        <v>22.6</v>
      </c>
    </row>
    <row r="139" spans="1:14" ht="16.5" customHeight="1" thickBot="1">
      <c r="A139" s="31" t="s">
        <v>91</v>
      </c>
      <c r="B139" s="31" t="s">
        <v>133</v>
      </c>
      <c r="C139" s="19" t="s">
        <v>19</v>
      </c>
      <c r="D139" s="19" t="s">
        <v>19</v>
      </c>
      <c r="E139" s="19" t="s">
        <v>19</v>
      </c>
      <c r="F139" s="20" t="s">
        <v>14</v>
      </c>
      <c r="G139" s="16">
        <f>SUM(G140:G142)</f>
        <v>0</v>
      </c>
      <c r="H139" s="16">
        <f aca="true" t="shared" si="73" ref="H139:N139">SUM(H140:H142)</f>
        <v>1149.4</v>
      </c>
      <c r="I139" s="16">
        <f t="shared" si="73"/>
        <v>1149.4</v>
      </c>
      <c r="J139" s="16">
        <f t="shared" si="73"/>
        <v>0</v>
      </c>
      <c r="K139" s="16">
        <f t="shared" si="73"/>
        <v>0</v>
      </c>
      <c r="L139" s="16">
        <f t="shared" si="73"/>
        <v>0</v>
      </c>
      <c r="M139" s="16">
        <f t="shared" si="73"/>
        <v>0</v>
      </c>
      <c r="N139" s="16">
        <f t="shared" si="73"/>
        <v>2298.8</v>
      </c>
    </row>
    <row r="140" spans="1:14" ht="32.25" thickBot="1">
      <c r="A140" s="35"/>
      <c r="B140" s="35"/>
      <c r="C140" s="36" t="s">
        <v>19</v>
      </c>
      <c r="D140" s="36" t="s">
        <v>19</v>
      </c>
      <c r="E140" s="36" t="s">
        <v>19</v>
      </c>
      <c r="F140" s="10" t="s">
        <v>15</v>
      </c>
      <c r="G140" s="2">
        <f>G144</f>
        <v>0</v>
      </c>
      <c r="H140" s="2">
        <f aca="true" t="shared" si="74" ref="H140:M140">H144</f>
        <v>890</v>
      </c>
      <c r="I140" s="2">
        <f t="shared" si="74"/>
        <v>890</v>
      </c>
      <c r="J140" s="2">
        <f t="shared" si="74"/>
        <v>0</v>
      </c>
      <c r="K140" s="2">
        <f t="shared" si="74"/>
        <v>0</v>
      </c>
      <c r="L140" s="2">
        <f t="shared" si="74"/>
        <v>0</v>
      </c>
      <c r="M140" s="2">
        <f t="shared" si="74"/>
        <v>0</v>
      </c>
      <c r="N140" s="2">
        <f>SUM(G140:M140)</f>
        <v>1780</v>
      </c>
    </row>
    <row r="141" spans="1:14" ht="32.25" thickBot="1">
      <c r="A141" s="35"/>
      <c r="B141" s="35"/>
      <c r="C141" s="41"/>
      <c r="D141" s="41"/>
      <c r="E141" s="41"/>
      <c r="F141" s="20" t="s">
        <v>16</v>
      </c>
      <c r="G141" s="16">
        <f>G145</f>
        <v>0</v>
      </c>
      <c r="H141" s="16">
        <f aca="true" t="shared" si="75" ref="H141:M141">H145</f>
        <v>110</v>
      </c>
      <c r="I141" s="16">
        <f t="shared" si="75"/>
        <v>110</v>
      </c>
      <c r="J141" s="16">
        <f t="shared" si="75"/>
        <v>0</v>
      </c>
      <c r="K141" s="16">
        <f t="shared" si="75"/>
        <v>0</v>
      </c>
      <c r="L141" s="16">
        <f t="shared" si="75"/>
        <v>0</v>
      </c>
      <c r="M141" s="16">
        <f t="shared" si="75"/>
        <v>0</v>
      </c>
      <c r="N141" s="16">
        <f>SUM(G141:M141)</f>
        <v>220</v>
      </c>
    </row>
    <row r="142" spans="1:14" ht="32.25" thickBot="1">
      <c r="A142" s="32"/>
      <c r="B142" s="32"/>
      <c r="C142" s="37"/>
      <c r="D142" s="37"/>
      <c r="E142" s="37"/>
      <c r="F142" s="10" t="s">
        <v>17</v>
      </c>
      <c r="G142" s="2">
        <f>G146</f>
        <v>0</v>
      </c>
      <c r="H142" s="2">
        <f aca="true" t="shared" si="76" ref="H142:M142">H146</f>
        <v>149.4</v>
      </c>
      <c r="I142" s="2">
        <f t="shared" si="76"/>
        <v>149.4</v>
      </c>
      <c r="J142" s="2">
        <f t="shared" si="76"/>
        <v>0</v>
      </c>
      <c r="K142" s="2">
        <f t="shared" si="76"/>
        <v>0</v>
      </c>
      <c r="L142" s="2">
        <f t="shared" si="76"/>
        <v>0</v>
      </c>
      <c r="M142" s="2">
        <f t="shared" si="76"/>
        <v>0</v>
      </c>
      <c r="N142" s="2">
        <f>SUM(G142:M142)</f>
        <v>298.8</v>
      </c>
    </row>
    <row r="143" spans="1:14" ht="31.5" customHeight="1" thickBot="1">
      <c r="A143" s="31" t="s">
        <v>92</v>
      </c>
      <c r="B143" s="31"/>
      <c r="C143" s="19" t="s">
        <v>19</v>
      </c>
      <c r="D143" s="19" t="s">
        <v>19</v>
      </c>
      <c r="E143" s="19" t="s">
        <v>19</v>
      </c>
      <c r="F143" s="20" t="s">
        <v>14</v>
      </c>
      <c r="G143" s="16">
        <f>SUM(G144:G146)</f>
        <v>0</v>
      </c>
      <c r="H143" s="16">
        <f aca="true" t="shared" si="77" ref="H143:N143">SUM(H144:H146)</f>
        <v>1149.4</v>
      </c>
      <c r="I143" s="16">
        <f t="shared" si="77"/>
        <v>1149.4</v>
      </c>
      <c r="J143" s="16">
        <f t="shared" si="77"/>
        <v>0</v>
      </c>
      <c r="K143" s="16">
        <f t="shared" si="77"/>
        <v>0</v>
      </c>
      <c r="L143" s="16">
        <f t="shared" si="77"/>
        <v>0</v>
      </c>
      <c r="M143" s="16">
        <f t="shared" si="77"/>
        <v>0</v>
      </c>
      <c r="N143" s="16">
        <f t="shared" si="77"/>
        <v>2298.8</v>
      </c>
    </row>
    <row r="144" spans="1:14" ht="32.25" thickBot="1">
      <c r="A144" s="35"/>
      <c r="B144" s="35"/>
      <c r="C144" s="36" t="s">
        <v>19</v>
      </c>
      <c r="D144" s="36" t="s">
        <v>19</v>
      </c>
      <c r="E144" s="36" t="s">
        <v>19</v>
      </c>
      <c r="F144" s="10" t="s">
        <v>15</v>
      </c>
      <c r="G144" s="2">
        <f>G148+G152+G156</f>
        <v>0</v>
      </c>
      <c r="H144" s="2">
        <f aca="true" t="shared" si="78" ref="H144:M144">H148+H152+H156</f>
        <v>890</v>
      </c>
      <c r="I144" s="2">
        <f t="shared" si="78"/>
        <v>890</v>
      </c>
      <c r="J144" s="2">
        <f t="shared" si="78"/>
        <v>0</v>
      </c>
      <c r="K144" s="2">
        <f t="shared" si="78"/>
        <v>0</v>
      </c>
      <c r="L144" s="2">
        <f t="shared" si="78"/>
        <v>0</v>
      </c>
      <c r="M144" s="2">
        <f t="shared" si="78"/>
        <v>0</v>
      </c>
      <c r="N144" s="2">
        <f>SUM(G144:M144)</f>
        <v>1780</v>
      </c>
    </row>
    <row r="145" spans="1:14" ht="32.25" thickBot="1">
      <c r="A145" s="35"/>
      <c r="B145" s="35"/>
      <c r="C145" s="41"/>
      <c r="D145" s="41"/>
      <c r="E145" s="41"/>
      <c r="F145" s="20" t="s">
        <v>16</v>
      </c>
      <c r="G145" s="16">
        <f>G149+G153+G157</f>
        <v>0</v>
      </c>
      <c r="H145" s="16">
        <f aca="true" t="shared" si="79" ref="H145:M145">H149+H153+H157</f>
        <v>110</v>
      </c>
      <c r="I145" s="16">
        <f t="shared" si="79"/>
        <v>110</v>
      </c>
      <c r="J145" s="16">
        <f t="shared" si="79"/>
        <v>0</v>
      </c>
      <c r="K145" s="16">
        <f t="shared" si="79"/>
        <v>0</v>
      </c>
      <c r="L145" s="16">
        <f t="shared" si="79"/>
        <v>0</v>
      </c>
      <c r="M145" s="16">
        <f t="shared" si="79"/>
        <v>0</v>
      </c>
      <c r="N145" s="16">
        <f>SUM(G145:M145)</f>
        <v>220</v>
      </c>
    </row>
    <row r="146" spans="1:14" ht="32.25" thickBot="1">
      <c r="A146" s="32"/>
      <c r="B146" s="32"/>
      <c r="C146" s="37"/>
      <c r="D146" s="37"/>
      <c r="E146" s="37"/>
      <c r="F146" s="10" t="s">
        <v>17</v>
      </c>
      <c r="G146" s="2">
        <f>G150+G154+G158</f>
        <v>0</v>
      </c>
      <c r="H146" s="2">
        <f aca="true" t="shared" si="80" ref="H146:M146">H150+H154+H158</f>
        <v>149.4</v>
      </c>
      <c r="I146" s="2">
        <f t="shared" si="80"/>
        <v>149.4</v>
      </c>
      <c r="J146" s="2">
        <f t="shared" si="80"/>
        <v>0</v>
      </c>
      <c r="K146" s="2">
        <f t="shared" si="80"/>
        <v>0</v>
      </c>
      <c r="L146" s="2">
        <f t="shared" si="80"/>
        <v>0</v>
      </c>
      <c r="M146" s="2">
        <f t="shared" si="80"/>
        <v>0</v>
      </c>
      <c r="N146" s="2">
        <f>SUM(G146:M146)</f>
        <v>298.8</v>
      </c>
    </row>
    <row r="147" spans="1:14" ht="16.5" thickBot="1">
      <c r="A147" s="31" t="s">
        <v>93</v>
      </c>
      <c r="B147" s="31"/>
      <c r="C147" s="5" t="s">
        <v>19</v>
      </c>
      <c r="D147" s="5" t="s">
        <v>19</v>
      </c>
      <c r="E147" s="5" t="s">
        <v>19</v>
      </c>
      <c r="F147" s="10" t="s">
        <v>14</v>
      </c>
      <c r="G147" s="2">
        <f>SUM(G148:G150)</f>
        <v>0</v>
      </c>
      <c r="H147" s="2">
        <f aca="true" t="shared" si="81" ref="H147:N147">SUM(H148:H150)</f>
        <v>949.4</v>
      </c>
      <c r="I147" s="2">
        <f t="shared" si="81"/>
        <v>949.4</v>
      </c>
      <c r="J147" s="2">
        <f t="shared" si="81"/>
        <v>0</v>
      </c>
      <c r="K147" s="2">
        <f t="shared" si="81"/>
        <v>0</v>
      </c>
      <c r="L147" s="2">
        <f t="shared" si="81"/>
        <v>0</v>
      </c>
      <c r="M147" s="2">
        <f t="shared" si="81"/>
        <v>0</v>
      </c>
      <c r="N147" s="2">
        <f t="shared" si="81"/>
        <v>1898.8</v>
      </c>
    </row>
    <row r="148" spans="1:14" ht="32.25" thickBot="1">
      <c r="A148" s="35"/>
      <c r="B148" s="35"/>
      <c r="C148" s="36" t="s">
        <v>51</v>
      </c>
      <c r="D148" s="36" t="s">
        <v>94</v>
      </c>
      <c r="E148" s="36" t="s">
        <v>26</v>
      </c>
      <c r="F148" s="10" t="s">
        <v>15</v>
      </c>
      <c r="G148" s="2">
        <v>0</v>
      </c>
      <c r="H148" s="2">
        <v>716</v>
      </c>
      <c r="I148" s="2">
        <v>716</v>
      </c>
      <c r="J148" s="2">
        <v>0</v>
      </c>
      <c r="K148" s="2">
        <v>0</v>
      </c>
      <c r="L148" s="2">
        <v>0</v>
      </c>
      <c r="M148" s="2">
        <v>0</v>
      </c>
      <c r="N148" s="2">
        <f>SUM(G148:M148)</f>
        <v>1432</v>
      </c>
    </row>
    <row r="149" spans="1:14" ht="32.25" thickBot="1">
      <c r="A149" s="35"/>
      <c r="B149" s="35"/>
      <c r="C149" s="41"/>
      <c r="D149" s="41"/>
      <c r="E149" s="41"/>
      <c r="F149" s="10" t="s">
        <v>16</v>
      </c>
      <c r="G149" s="2">
        <v>0</v>
      </c>
      <c r="H149" s="2">
        <v>110</v>
      </c>
      <c r="I149" s="2">
        <v>110</v>
      </c>
      <c r="J149" s="2">
        <v>0</v>
      </c>
      <c r="K149" s="2">
        <v>0</v>
      </c>
      <c r="L149" s="2">
        <v>0</v>
      </c>
      <c r="M149" s="2">
        <v>0</v>
      </c>
      <c r="N149" s="2">
        <f>SUM(G149:M149)</f>
        <v>220</v>
      </c>
    </row>
    <row r="150" spans="1:14" ht="32.25" thickBot="1">
      <c r="A150" s="32"/>
      <c r="B150" s="32"/>
      <c r="C150" s="37"/>
      <c r="D150" s="37"/>
      <c r="E150" s="37"/>
      <c r="F150" s="10" t="s">
        <v>17</v>
      </c>
      <c r="G150" s="2">
        <v>0</v>
      </c>
      <c r="H150" s="2">
        <v>123.4</v>
      </c>
      <c r="I150" s="2">
        <v>123.4</v>
      </c>
      <c r="J150" s="2">
        <v>0</v>
      </c>
      <c r="K150" s="2">
        <v>0</v>
      </c>
      <c r="L150" s="2">
        <v>0</v>
      </c>
      <c r="M150" s="2">
        <v>0</v>
      </c>
      <c r="N150" s="2">
        <f>SUM(G150:M150)</f>
        <v>246.8</v>
      </c>
    </row>
    <row r="151" spans="1:14" ht="16.5" thickBot="1">
      <c r="A151" s="31" t="s">
        <v>95</v>
      </c>
      <c r="B151" s="31"/>
      <c r="C151" s="5" t="s">
        <v>19</v>
      </c>
      <c r="D151" s="5" t="s">
        <v>19</v>
      </c>
      <c r="E151" s="5" t="s">
        <v>19</v>
      </c>
      <c r="F151" s="10" t="s">
        <v>14</v>
      </c>
      <c r="G151" s="2">
        <f>SUM(G152:G154)</f>
        <v>0</v>
      </c>
      <c r="H151" s="2">
        <f aca="true" t="shared" si="82" ref="H151:N151">SUM(H152:H154)</f>
        <v>190</v>
      </c>
      <c r="I151" s="2">
        <f t="shared" si="82"/>
        <v>190</v>
      </c>
      <c r="J151" s="2">
        <f t="shared" si="82"/>
        <v>0</v>
      </c>
      <c r="K151" s="2">
        <f t="shared" si="82"/>
        <v>0</v>
      </c>
      <c r="L151" s="2">
        <f t="shared" si="82"/>
        <v>0</v>
      </c>
      <c r="M151" s="2">
        <f t="shared" si="82"/>
        <v>0</v>
      </c>
      <c r="N151" s="2">
        <f t="shared" si="82"/>
        <v>380</v>
      </c>
    </row>
    <row r="152" spans="1:14" ht="32.25" thickBot="1">
      <c r="A152" s="35"/>
      <c r="B152" s="35"/>
      <c r="C152" s="36" t="s">
        <v>51</v>
      </c>
      <c r="D152" s="36" t="s">
        <v>94</v>
      </c>
      <c r="E152" s="36" t="s">
        <v>26</v>
      </c>
      <c r="F152" s="10" t="s">
        <v>15</v>
      </c>
      <c r="G152" s="2">
        <v>0</v>
      </c>
      <c r="H152" s="2">
        <v>165.3</v>
      </c>
      <c r="I152" s="2">
        <v>165.3</v>
      </c>
      <c r="J152" s="2">
        <v>0</v>
      </c>
      <c r="K152" s="2">
        <v>0</v>
      </c>
      <c r="L152" s="2">
        <v>0</v>
      </c>
      <c r="M152" s="2">
        <v>0</v>
      </c>
      <c r="N152" s="2">
        <f>SUM(G152:M152)</f>
        <v>330.6</v>
      </c>
    </row>
    <row r="153" spans="1:14" ht="32.25" thickBot="1">
      <c r="A153" s="35"/>
      <c r="B153" s="35"/>
      <c r="C153" s="41"/>
      <c r="D153" s="41"/>
      <c r="E153" s="41"/>
      <c r="F153" s="10" t="s">
        <v>16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f>SUM(G153:M153)</f>
        <v>0</v>
      </c>
    </row>
    <row r="154" spans="1:14" ht="32.25" thickBot="1">
      <c r="A154" s="32"/>
      <c r="B154" s="32"/>
      <c r="C154" s="37"/>
      <c r="D154" s="37"/>
      <c r="E154" s="37"/>
      <c r="F154" s="10" t="s">
        <v>17</v>
      </c>
      <c r="G154" s="2">
        <v>0</v>
      </c>
      <c r="H154" s="2">
        <v>24.7</v>
      </c>
      <c r="I154" s="2">
        <v>24.7</v>
      </c>
      <c r="J154" s="2">
        <v>0</v>
      </c>
      <c r="K154" s="2">
        <v>0</v>
      </c>
      <c r="L154" s="2">
        <v>0</v>
      </c>
      <c r="M154" s="2">
        <v>0</v>
      </c>
      <c r="N154" s="2">
        <f>SUM(G154:M154)</f>
        <v>49.4</v>
      </c>
    </row>
    <row r="155" spans="1:14" ht="16.5" customHeight="1" thickBot="1">
      <c r="A155" s="31" t="s">
        <v>96</v>
      </c>
      <c r="B155" s="31"/>
      <c r="C155" s="19" t="s">
        <v>19</v>
      </c>
      <c r="D155" s="19" t="s">
        <v>19</v>
      </c>
      <c r="E155" s="19" t="s">
        <v>19</v>
      </c>
      <c r="F155" s="20" t="s">
        <v>14</v>
      </c>
      <c r="G155" s="16">
        <f>SUM(G156:G158)</f>
        <v>0</v>
      </c>
      <c r="H155" s="16">
        <f aca="true" t="shared" si="83" ref="H155:N155">SUM(H156:H158)</f>
        <v>10</v>
      </c>
      <c r="I155" s="16">
        <f t="shared" si="83"/>
        <v>10</v>
      </c>
      <c r="J155" s="16">
        <f t="shared" si="83"/>
        <v>0</v>
      </c>
      <c r="K155" s="16">
        <f t="shared" si="83"/>
        <v>0</v>
      </c>
      <c r="L155" s="16">
        <f t="shared" si="83"/>
        <v>0</v>
      </c>
      <c r="M155" s="16">
        <f t="shared" si="83"/>
        <v>0</v>
      </c>
      <c r="N155" s="16">
        <f t="shared" si="83"/>
        <v>20</v>
      </c>
    </row>
    <row r="156" spans="1:14" ht="32.25" thickBot="1">
      <c r="A156" s="35"/>
      <c r="B156" s="35"/>
      <c r="C156" s="36" t="s">
        <v>51</v>
      </c>
      <c r="D156" s="36" t="s">
        <v>94</v>
      </c>
      <c r="E156" s="36" t="s">
        <v>26</v>
      </c>
      <c r="F156" s="10" t="s">
        <v>15</v>
      </c>
      <c r="G156" s="2">
        <v>0</v>
      </c>
      <c r="H156" s="2">
        <v>8.7</v>
      </c>
      <c r="I156" s="2">
        <v>8.7</v>
      </c>
      <c r="J156" s="2">
        <v>0</v>
      </c>
      <c r="K156" s="2">
        <v>0</v>
      </c>
      <c r="L156" s="2">
        <v>0</v>
      </c>
      <c r="M156" s="2">
        <v>0</v>
      </c>
      <c r="N156" s="2">
        <f>SUM(G156:M156)</f>
        <v>17.4</v>
      </c>
    </row>
    <row r="157" spans="1:14" ht="32.25" thickBot="1">
      <c r="A157" s="32"/>
      <c r="B157" s="32"/>
      <c r="C157" s="37"/>
      <c r="D157" s="37"/>
      <c r="E157" s="37"/>
      <c r="F157" s="20" t="s">
        <v>16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f>SUM(G157:M157)</f>
        <v>0</v>
      </c>
    </row>
    <row r="158" spans="1:14" ht="32.25" thickBot="1">
      <c r="A158" s="27"/>
      <c r="B158" s="27"/>
      <c r="C158" s="21"/>
      <c r="D158" s="21"/>
      <c r="E158" s="21"/>
      <c r="F158" s="20" t="s">
        <v>17</v>
      </c>
      <c r="G158" s="16">
        <v>0</v>
      </c>
      <c r="H158" s="16">
        <v>1.3</v>
      </c>
      <c r="I158" s="16">
        <v>1.3</v>
      </c>
      <c r="J158" s="16">
        <v>0</v>
      </c>
      <c r="K158" s="16">
        <v>0</v>
      </c>
      <c r="L158" s="16">
        <v>0</v>
      </c>
      <c r="M158" s="16">
        <v>0</v>
      </c>
      <c r="N158" s="16">
        <f>SUM(G158:M158)</f>
        <v>2.6</v>
      </c>
    </row>
    <row r="159" spans="1:14" ht="16.5" thickBot="1">
      <c r="A159" s="31" t="s">
        <v>97</v>
      </c>
      <c r="B159" s="31" t="s">
        <v>133</v>
      </c>
      <c r="C159" s="5" t="s">
        <v>19</v>
      </c>
      <c r="D159" s="5" t="s">
        <v>19</v>
      </c>
      <c r="E159" s="5" t="s">
        <v>19</v>
      </c>
      <c r="F159" s="10" t="s">
        <v>14</v>
      </c>
      <c r="G159" s="2">
        <f>SUM(G160:G162)</f>
        <v>0</v>
      </c>
      <c r="H159" s="2">
        <f aca="true" t="shared" si="84" ref="H159:N159">SUM(H160:H162)</f>
        <v>2282</v>
      </c>
      <c r="I159" s="2">
        <f t="shared" si="84"/>
        <v>0</v>
      </c>
      <c r="J159" s="2">
        <f t="shared" si="84"/>
        <v>0</v>
      </c>
      <c r="K159" s="2">
        <f t="shared" si="84"/>
        <v>0</v>
      </c>
      <c r="L159" s="2">
        <f t="shared" si="84"/>
        <v>0</v>
      </c>
      <c r="M159" s="2">
        <f t="shared" si="84"/>
        <v>0</v>
      </c>
      <c r="N159" s="2">
        <f t="shared" si="84"/>
        <v>2282</v>
      </c>
    </row>
    <row r="160" spans="1:14" ht="32.25" thickBot="1">
      <c r="A160" s="35"/>
      <c r="B160" s="35"/>
      <c r="C160" s="36" t="s">
        <v>19</v>
      </c>
      <c r="D160" s="36" t="s">
        <v>19</v>
      </c>
      <c r="E160" s="36" t="s">
        <v>19</v>
      </c>
      <c r="F160" s="10" t="s">
        <v>15</v>
      </c>
      <c r="G160" s="2">
        <f>G164</f>
        <v>0</v>
      </c>
      <c r="H160" s="2">
        <f aca="true" t="shared" si="85" ref="H160:M160">H164</f>
        <v>2214</v>
      </c>
      <c r="I160" s="2">
        <f t="shared" si="85"/>
        <v>0</v>
      </c>
      <c r="J160" s="2">
        <f t="shared" si="85"/>
        <v>0</v>
      </c>
      <c r="K160" s="2">
        <f t="shared" si="85"/>
        <v>0</v>
      </c>
      <c r="L160" s="2">
        <f t="shared" si="85"/>
        <v>0</v>
      </c>
      <c r="M160" s="2">
        <f t="shared" si="85"/>
        <v>0</v>
      </c>
      <c r="N160" s="2">
        <f>SUM(G160:M160)</f>
        <v>2214</v>
      </c>
    </row>
    <row r="161" spans="1:14" ht="32.25" thickBot="1">
      <c r="A161" s="35"/>
      <c r="B161" s="35"/>
      <c r="C161" s="41"/>
      <c r="D161" s="41"/>
      <c r="E161" s="41"/>
      <c r="F161" s="10" t="s">
        <v>16</v>
      </c>
      <c r="G161" s="2">
        <f aca="true" t="shared" si="86" ref="G161:M162">G165</f>
        <v>0</v>
      </c>
      <c r="H161" s="2">
        <f t="shared" si="86"/>
        <v>45.2</v>
      </c>
      <c r="I161" s="2">
        <f t="shared" si="86"/>
        <v>0</v>
      </c>
      <c r="J161" s="2">
        <f t="shared" si="86"/>
        <v>0</v>
      </c>
      <c r="K161" s="2">
        <f t="shared" si="86"/>
        <v>0</v>
      </c>
      <c r="L161" s="2">
        <f t="shared" si="86"/>
        <v>0</v>
      </c>
      <c r="M161" s="2">
        <f t="shared" si="86"/>
        <v>0</v>
      </c>
      <c r="N161" s="2">
        <f>SUM(G161:M161)</f>
        <v>45.2</v>
      </c>
    </row>
    <row r="162" spans="1:14" ht="32.25" thickBot="1">
      <c r="A162" s="32"/>
      <c r="B162" s="32"/>
      <c r="C162" s="37"/>
      <c r="D162" s="37"/>
      <c r="E162" s="37"/>
      <c r="F162" s="10" t="s">
        <v>17</v>
      </c>
      <c r="G162" s="2">
        <f t="shared" si="86"/>
        <v>0</v>
      </c>
      <c r="H162" s="2">
        <f t="shared" si="86"/>
        <v>22.8</v>
      </c>
      <c r="I162" s="2">
        <f t="shared" si="86"/>
        <v>0</v>
      </c>
      <c r="J162" s="2">
        <f t="shared" si="86"/>
        <v>0</v>
      </c>
      <c r="K162" s="2">
        <f t="shared" si="86"/>
        <v>0</v>
      </c>
      <c r="L162" s="2">
        <f t="shared" si="86"/>
        <v>0</v>
      </c>
      <c r="M162" s="2">
        <f t="shared" si="86"/>
        <v>0</v>
      </c>
      <c r="N162" s="2">
        <f>SUM(G162:M162)</f>
        <v>22.8</v>
      </c>
    </row>
    <row r="163" spans="1:14" ht="37.5" customHeight="1" thickBot="1">
      <c r="A163" s="31" t="s">
        <v>98</v>
      </c>
      <c r="B163" s="31"/>
      <c r="C163" s="19" t="s">
        <v>19</v>
      </c>
      <c r="D163" s="19" t="s">
        <v>19</v>
      </c>
      <c r="E163" s="19" t="s">
        <v>19</v>
      </c>
      <c r="F163" s="20" t="s">
        <v>14</v>
      </c>
      <c r="G163" s="16">
        <f aca="true" t="shared" si="87" ref="G163:N163">G164+G165+G166</f>
        <v>0</v>
      </c>
      <c r="H163" s="16">
        <f t="shared" si="87"/>
        <v>2282</v>
      </c>
      <c r="I163" s="16">
        <f t="shared" si="87"/>
        <v>0</v>
      </c>
      <c r="J163" s="16">
        <f t="shared" si="87"/>
        <v>0</v>
      </c>
      <c r="K163" s="16">
        <f t="shared" si="87"/>
        <v>0</v>
      </c>
      <c r="L163" s="16">
        <f t="shared" si="87"/>
        <v>0</v>
      </c>
      <c r="M163" s="16">
        <f t="shared" si="87"/>
        <v>0</v>
      </c>
      <c r="N163" s="16">
        <f t="shared" si="87"/>
        <v>2282</v>
      </c>
    </row>
    <row r="164" spans="1:14" ht="39.75" customHeight="1" thickBot="1">
      <c r="A164" s="35"/>
      <c r="B164" s="35"/>
      <c r="C164" s="36" t="s">
        <v>51</v>
      </c>
      <c r="D164" s="36" t="s">
        <v>99</v>
      </c>
      <c r="E164" s="36" t="s">
        <v>100</v>
      </c>
      <c r="F164" s="10" t="s">
        <v>15</v>
      </c>
      <c r="G164" s="2">
        <v>0</v>
      </c>
      <c r="H164" s="2">
        <v>2214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">
        <f>SUM(G164:M164)</f>
        <v>2214</v>
      </c>
    </row>
    <row r="165" spans="1:14" ht="32.25" thickBot="1">
      <c r="A165" s="35"/>
      <c r="B165" s="35"/>
      <c r="C165" s="41"/>
      <c r="D165" s="41"/>
      <c r="E165" s="41"/>
      <c r="F165" s="20" t="s">
        <v>16</v>
      </c>
      <c r="G165" s="16">
        <v>0</v>
      </c>
      <c r="H165" s="16">
        <v>45.2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f>SUM(G165:M165)</f>
        <v>45.2</v>
      </c>
    </row>
    <row r="166" spans="1:14" ht="34.5" customHeight="1" thickBot="1">
      <c r="A166" s="32"/>
      <c r="B166" s="32"/>
      <c r="C166" s="37"/>
      <c r="D166" s="37"/>
      <c r="E166" s="37"/>
      <c r="F166" s="10" t="s">
        <v>17</v>
      </c>
      <c r="G166" s="2">
        <v>0</v>
      </c>
      <c r="H166" s="2">
        <v>22.8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f>SUM(G166:M166)</f>
        <v>22.8</v>
      </c>
    </row>
    <row r="167" spans="1:14" ht="22.5" customHeight="1" thickBot="1">
      <c r="A167" s="31" t="s">
        <v>101</v>
      </c>
      <c r="B167" s="31" t="s">
        <v>107</v>
      </c>
      <c r="C167" s="23"/>
      <c r="D167" s="23"/>
      <c r="E167" s="23"/>
      <c r="F167" s="20" t="s">
        <v>14</v>
      </c>
      <c r="G167" s="16">
        <f>G171+G175</f>
        <v>0</v>
      </c>
      <c r="H167" s="16">
        <f aca="true" t="shared" si="88" ref="H167:M167">H171+H175</f>
        <v>21507.7</v>
      </c>
      <c r="I167" s="16">
        <f t="shared" si="88"/>
        <v>23492</v>
      </c>
      <c r="J167" s="16">
        <f t="shared" si="88"/>
        <v>26418.2</v>
      </c>
      <c r="K167" s="16">
        <f t="shared" si="88"/>
        <v>26418.2</v>
      </c>
      <c r="L167" s="16">
        <f t="shared" si="88"/>
        <v>26418.2</v>
      </c>
      <c r="M167" s="16">
        <f t="shared" si="88"/>
        <v>26418.2</v>
      </c>
      <c r="N167" s="16">
        <f>N171+N175</f>
        <v>150672.5</v>
      </c>
    </row>
    <row r="168" spans="1:14" ht="32.25" thickBot="1">
      <c r="A168" s="35"/>
      <c r="B168" s="35"/>
      <c r="C168" s="12"/>
      <c r="D168" s="12"/>
      <c r="E168" s="12"/>
      <c r="F168" s="10" t="s">
        <v>15</v>
      </c>
      <c r="G168" s="2">
        <f>G172+G176</f>
        <v>0</v>
      </c>
      <c r="H168" s="2">
        <f aca="true" t="shared" si="89" ref="H168:M168">H172+H176</f>
        <v>0</v>
      </c>
      <c r="I168" s="2">
        <f t="shared" si="89"/>
        <v>0</v>
      </c>
      <c r="J168" s="2">
        <f t="shared" si="89"/>
        <v>0</v>
      </c>
      <c r="K168" s="2">
        <f t="shared" si="89"/>
        <v>0</v>
      </c>
      <c r="L168" s="2">
        <f t="shared" si="89"/>
        <v>0</v>
      </c>
      <c r="M168" s="2">
        <f t="shared" si="89"/>
        <v>0</v>
      </c>
      <c r="N168" s="2">
        <f>SUM(G168:M168)</f>
        <v>0</v>
      </c>
    </row>
    <row r="169" spans="1:14" ht="32.25" thickBot="1">
      <c r="A169" s="35"/>
      <c r="B169" s="35"/>
      <c r="C169" s="12"/>
      <c r="D169" s="12"/>
      <c r="E169" s="12"/>
      <c r="F169" s="10" t="s">
        <v>16</v>
      </c>
      <c r="G169" s="2">
        <f>G173+G177</f>
        <v>0</v>
      </c>
      <c r="H169" s="2">
        <f aca="true" t="shared" si="90" ref="G169:M170">H173+H177</f>
        <v>21507.7</v>
      </c>
      <c r="I169" s="2">
        <f t="shared" si="90"/>
        <v>23492</v>
      </c>
      <c r="J169" s="2">
        <f t="shared" si="90"/>
        <v>26418.2</v>
      </c>
      <c r="K169" s="2">
        <f t="shared" si="90"/>
        <v>26418.2</v>
      </c>
      <c r="L169" s="2">
        <f t="shared" si="90"/>
        <v>26418.2</v>
      </c>
      <c r="M169" s="2">
        <f t="shared" si="90"/>
        <v>26418.2</v>
      </c>
      <c r="N169" s="2">
        <f>SUM(G169:M169)</f>
        <v>150672.5</v>
      </c>
    </row>
    <row r="170" spans="1:14" ht="32.25" thickBot="1">
      <c r="A170" s="35"/>
      <c r="B170" s="32"/>
      <c r="C170" s="12"/>
      <c r="D170" s="12"/>
      <c r="E170" s="12"/>
      <c r="F170" s="10" t="s">
        <v>17</v>
      </c>
      <c r="G170" s="2">
        <f t="shared" si="90"/>
        <v>0</v>
      </c>
      <c r="H170" s="2">
        <f t="shared" si="90"/>
        <v>0</v>
      </c>
      <c r="I170" s="2">
        <f t="shared" si="90"/>
        <v>0</v>
      </c>
      <c r="J170" s="2">
        <f t="shared" si="90"/>
        <v>0</v>
      </c>
      <c r="K170" s="2">
        <f t="shared" si="90"/>
        <v>0</v>
      </c>
      <c r="L170" s="2">
        <f t="shared" si="90"/>
        <v>0</v>
      </c>
      <c r="M170" s="2">
        <f t="shared" si="90"/>
        <v>0</v>
      </c>
      <c r="N170" s="2">
        <f>SUM(G170:M170)</f>
        <v>0</v>
      </c>
    </row>
    <row r="171" spans="1:14" ht="18.75" customHeight="1" thickBot="1">
      <c r="A171" s="35"/>
      <c r="B171" s="31" t="s">
        <v>133</v>
      </c>
      <c r="C171" s="2" t="s">
        <v>13</v>
      </c>
      <c r="D171" s="2" t="s">
        <v>13</v>
      </c>
      <c r="E171" s="2" t="s">
        <v>13</v>
      </c>
      <c r="F171" s="4" t="s">
        <v>14</v>
      </c>
      <c r="G171" s="2">
        <f>G173+G174</f>
        <v>0</v>
      </c>
      <c r="H171" s="2">
        <f aca="true" t="shared" si="91" ref="H171:N171">H173+H174</f>
        <v>17606</v>
      </c>
      <c r="I171" s="2">
        <f t="shared" si="91"/>
        <v>17639.5</v>
      </c>
      <c r="J171" s="2">
        <f t="shared" si="91"/>
        <v>17639.5</v>
      </c>
      <c r="K171" s="2">
        <f t="shared" si="91"/>
        <v>17639.5</v>
      </c>
      <c r="L171" s="2">
        <f t="shared" si="91"/>
        <v>17639.5</v>
      </c>
      <c r="M171" s="2">
        <f t="shared" si="91"/>
        <v>17639.5</v>
      </c>
      <c r="N171" s="2">
        <f t="shared" si="91"/>
        <v>105803.5</v>
      </c>
    </row>
    <row r="172" spans="1:14" ht="32.25" thickBot="1">
      <c r="A172" s="35"/>
      <c r="B172" s="35"/>
      <c r="C172" s="2"/>
      <c r="D172" s="2"/>
      <c r="E172" s="2"/>
      <c r="F172" s="4" t="s">
        <v>15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2">
        <f>SUM(G172:M172)</f>
        <v>0</v>
      </c>
    </row>
    <row r="173" spans="1:14" ht="32.25" thickBot="1">
      <c r="A173" s="35"/>
      <c r="B173" s="35"/>
      <c r="C173" s="4"/>
      <c r="D173" s="4"/>
      <c r="E173" s="4"/>
      <c r="F173" s="4" t="s">
        <v>16</v>
      </c>
      <c r="G173" s="2">
        <f aca="true" t="shared" si="92" ref="G173:M173">G183+G184</f>
        <v>0</v>
      </c>
      <c r="H173" s="2">
        <f t="shared" si="92"/>
        <v>17606</v>
      </c>
      <c r="I173" s="2">
        <f t="shared" si="92"/>
        <v>17639.5</v>
      </c>
      <c r="J173" s="2">
        <f t="shared" si="92"/>
        <v>17639.5</v>
      </c>
      <c r="K173" s="2">
        <f t="shared" si="92"/>
        <v>17639.5</v>
      </c>
      <c r="L173" s="2">
        <f t="shared" si="92"/>
        <v>17639.5</v>
      </c>
      <c r="M173" s="2">
        <f t="shared" si="92"/>
        <v>17639.5</v>
      </c>
      <c r="N173" s="2">
        <f>SUM(G173:M173)</f>
        <v>105803.5</v>
      </c>
    </row>
    <row r="174" spans="1:14" ht="32.25" thickBot="1">
      <c r="A174" s="35"/>
      <c r="B174" s="32"/>
      <c r="C174" s="4"/>
      <c r="D174" s="4"/>
      <c r="E174" s="4"/>
      <c r="F174" s="4" t="s">
        <v>17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">
        <f>SUM(G174:M174)</f>
        <v>0</v>
      </c>
    </row>
    <row r="175" spans="1:14" ht="26.25" customHeight="1" thickBot="1">
      <c r="A175" s="35"/>
      <c r="B175" s="31" t="s">
        <v>106</v>
      </c>
      <c r="C175" s="2" t="s">
        <v>19</v>
      </c>
      <c r="D175" s="2" t="s">
        <v>19</v>
      </c>
      <c r="E175" s="2" t="s">
        <v>19</v>
      </c>
      <c r="F175" s="4" t="s">
        <v>14</v>
      </c>
      <c r="G175" s="2">
        <f>SUM(G176:G178)</f>
        <v>0</v>
      </c>
      <c r="H175" s="2">
        <f aca="true" t="shared" si="93" ref="H175:N175">SUM(H176:H178)</f>
        <v>3901.7</v>
      </c>
      <c r="I175" s="2">
        <f t="shared" si="93"/>
        <v>5852.5</v>
      </c>
      <c r="J175" s="2">
        <f t="shared" si="93"/>
        <v>8778.7</v>
      </c>
      <c r="K175" s="2">
        <f t="shared" si="93"/>
        <v>8778.7</v>
      </c>
      <c r="L175" s="2">
        <f t="shared" si="93"/>
        <v>8778.7</v>
      </c>
      <c r="M175" s="2">
        <f t="shared" si="93"/>
        <v>8778.7</v>
      </c>
      <c r="N175" s="2">
        <f t="shared" si="93"/>
        <v>44869</v>
      </c>
    </row>
    <row r="176" spans="1:14" ht="32.25" thickBot="1">
      <c r="A176" s="35"/>
      <c r="B176" s="35"/>
      <c r="C176" s="4"/>
      <c r="D176" s="4"/>
      <c r="E176" s="4"/>
      <c r="F176" s="4" t="s">
        <v>15</v>
      </c>
      <c r="G176" s="2">
        <f>G186</f>
        <v>0</v>
      </c>
      <c r="H176" s="2">
        <f aca="true" t="shared" si="94" ref="H176:N176">H186</f>
        <v>0</v>
      </c>
      <c r="I176" s="2">
        <f t="shared" si="94"/>
        <v>0</v>
      </c>
      <c r="J176" s="2">
        <f t="shared" si="94"/>
        <v>0</v>
      </c>
      <c r="K176" s="2">
        <f t="shared" si="94"/>
        <v>0</v>
      </c>
      <c r="L176" s="2">
        <f t="shared" si="94"/>
        <v>0</v>
      </c>
      <c r="M176" s="2">
        <f t="shared" si="94"/>
        <v>0</v>
      </c>
      <c r="N176" s="2">
        <f t="shared" si="94"/>
        <v>0</v>
      </c>
    </row>
    <row r="177" spans="1:14" ht="33.75" customHeight="1" thickBot="1">
      <c r="A177" s="32"/>
      <c r="B177" s="32"/>
      <c r="C177" s="4"/>
      <c r="D177" s="4"/>
      <c r="E177" s="4"/>
      <c r="F177" s="4" t="s">
        <v>16</v>
      </c>
      <c r="G177" s="2">
        <f>G187</f>
        <v>0</v>
      </c>
      <c r="H177" s="2">
        <f aca="true" t="shared" si="95" ref="H177:N177">H187</f>
        <v>3901.7</v>
      </c>
      <c r="I177" s="2">
        <f t="shared" si="95"/>
        <v>5852.5</v>
      </c>
      <c r="J177" s="2">
        <f t="shared" si="95"/>
        <v>8778.7</v>
      </c>
      <c r="K177" s="2">
        <f t="shared" si="95"/>
        <v>8778.7</v>
      </c>
      <c r="L177" s="2">
        <f t="shared" si="95"/>
        <v>8778.7</v>
      </c>
      <c r="M177" s="2">
        <f t="shared" si="95"/>
        <v>8778.7</v>
      </c>
      <c r="N177" s="2">
        <f t="shared" si="95"/>
        <v>44869</v>
      </c>
    </row>
    <row r="178" spans="1:14" ht="32.25" thickBot="1">
      <c r="A178" s="27"/>
      <c r="B178" s="27"/>
      <c r="C178" s="17"/>
      <c r="D178" s="17"/>
      <c r="E178" s="17"/>
      <c r="F178" s="17" t="s">
        <v>17</v>
      </c>
      <c r="G178" s="16">
        <f>G188</f>
        <v>0</v>
      </c>
      <c r="H178" s="16">
        <f aca="true" t="shared" si="96" ref="H178:N178">H188</f>
        <v>0</v>
      </c>
      <c r="I178" s="16">
        <f t="shared" si="96"/>
        <v>0</v>
      </c>
      <c r="J178" s="16">
        <f t="shared" si="96"/>
        <v>0</v>
      </c>
      <c r="K178" s="16">
        <f t="shared" si="96"/>
        <v>0</v>
      </c>
      <c r="L178" s="16">
        <f t="shared" si="96"/>
        <v>0</v>
      </c>
      <c r="M178" s="16">
        <f t="shared" si="96"/>
        <v>0</v>
      </c>
      <c r="N178" s="16">
        <f t="shared" si="96"/>
        <v>0</v>
      </c>
    </row>
    <row r="179" spans="1:14" ht="27.75" customHeight="1" thickBot="1">
      <c r="A179" s="31" t="s">
        <v>102</v>
      </c>
      <c r="B179" s="31"/>
      <c r="C179" s="16" t="s">
        <v>13</v>
      </c>
      <c r="D179" s="16" t="s">
        <v>13</v>
      </c>
      <c r="E179" s="16" t="s">
        <v>13</v>
      </c>
      <c r="F179" s="17" t="s">
        <v>14</v>
      </c>
      <c r="G179" s="16">
        <f>SUM(G180:G182)</f>
        <v>0</v>
      </c>
      <c r="H179" s="16">
        <f aca="true" t="shared" si="97" ref="H179:N179">SUM(H180:H182)</f>
        <v>21507.699999999997</v>
      </c>
      <c r="I179" s="16">
        <f t="shared" si="97"/>
        <v>23492</v>
      </c>
      <c r="J179" s="16">
        <f t="shared" si="97"/>
        <v>26418.199999999997</v>
      </c>
      <c r="K179" s="16">
        <f t="shared" si="97"/>
        <v>26418.199999999997</v>
      </c>
      <c r="L179" s="16">
        <f t="shared" si="97"/>
        <v>26418.199999999997</v>
      </c>
      <c r="M179" s="16">
        <f t="shared" si="97"/>
        <v>26418.199999999997</v>
      </c>
      <c r="N179" s="16">
        <f t="shared" si="97"/>
        <v>150672.5</v>
      </c>
    </row>
    <row r="180" spans="1:14" ht="34.5" customHeight="1" thickBot="1">
      <c r="A180" s="35"/>
      <c r="B180" s="35"/>
      <c r="C180" s="2"/>
      <c r="D180" s="2"/>
      <c r="E180" s="2"/>
      <c r="F180" s="4" t="s">
        <v>15</v>
      </c>
      <c r="G180" s="2">
        <f>G186</f>
        <v>0</v>
      </c>
      <c r="H180" s="2">
        <f aca="true" t="shared" si="98" ref="H180:M180">H186</f>
        <v>0</v>
      </c>
      <c r="I180" s="2">
        <f t="shared" si="98"/>
        <v>0</v>
      </c>
      <c r="J180" s="2">
        <f t="shared" si="98"/>
        <v>0</v>
      </c>
      <c r="K180" s="2">
        <f t="shared" si="98"/>
        <v>0</v>
      </c>
      <c r="L180" s="2">
        <f t="shared" si="98"/>
        <v>0</v>
      </c>
      <c r="M180" s="2">
        <f t="shared" si="98"/>
        <v>0</v>
      </c>
      <c r="N180" s="2">
        <f>SUM(G180:M180)</f>
        <v>0</v>
      </c>
    </row>
    <row r="181" spans="1:14" ht="32.25" thickBot="1">
      <c r="A181" s="35"/>
      <c r="B181" s="35"/>
      <c r="C181" s="2"/>
      <c r="D181" s="2"/>
      <c r="E181" s="2"/>
      <c r="F181" s="4" t="s">
        <v>16</v>
      </c>
      <c r="G181" s="2">
        <f aca="true" t="shared" si="99" ref="G181:M181">G187+G184+G183</f>
        <v>0</v>
      </c>
      <c r="H181" s="2">
        <f t="shared" si="99"/>
        <v>21507.699999999997</v>
      </c>
      <c r="I181" s="2">
        <f t="shared" si="99"/>
        <v>23492</v>
      </c>
      <c r="J181" s="2">
        <f t="shared" si="99"/>
        <v>26418.199999999997</v>
      </c>
      <c r="K181" s="2">
        <f t="shared" si="99"/>
        <v>26418.199999999997</v>
      </c>
      <c r="L181" s="2">
        <f t="shared" si="99"/>
        <v>26418.199999999997</v>
      </c>
      <c r="M181" s="2">
        <f t="shared" si="99"/>
        <v>26418.199999999997</v>
      </c>
      <c r="N181" s="2">
        <f>SUM(G181:M181)</f>
        <v>150672.5</v>
      </c>
    </row>
    <row r="182" spans="1:14" ht="36.75" customHeight="1" thickBot="1">
      <c r="A182" s="32"/>
      <c r="B182" s="32"/>
      <c r="C182" s="2"/>
      <c r="D182" s="2"/>
      <c r="E182" s="2"/>
      <c r="F182" s="4" t="s">
        <v>17</v>
      </c>
      <c r="G182" s="2">
        <f>G188</f>
        <v>0</v>
      </c>
      <c r="H182" s="2">
        <f aca="true" t="shared" si="100" ref="H182:M182">H188</f>
        <v>0</v>
      </c>
      <c r="I182" s="2">
        <f t="shared" si="100"/>
        <v>0</v>
      </c>
      <c r="J182" s="2">
        <f t="shared" si="100"/>
        <v>0</v>
      </c>
      <c r="K182" s="2">
        <f t="shared" si="100"/>
        <v>0</v>
      </c>
      <c r="L182" s="2">
        <f t="shared" si="100"/>
        <v>0</v>
      </c>
      <c r="M182" s="2">
        <f t="shared" si="100"/>
        <v>0</v>
      </c>
      <c r="N182" s="2">
        <f>SUM(G182:M182)</f>
        <v>0</v>
      </c>
    </row>
    <row r="183" spans="1:14" ht="67.5" customHeight="1" thickBot="1">
      <c r="A183" s="31" t="s">
        <v>104</v>
      </c>
      <c r="B183" s="31" t="s">
        <v>133</v>
      </c>
      <c r="C183" s="19" t="s">
        <v>82</v>
      </c>
      <c r="D183" s="19" t="s">
        <v>108</v>
      </c>
      <c r="E183" s="19" t="s">
        <v>29</v>
      </c>
      <c r="F183" s="43" t="s">
        <v>16</v>
      </c>
      <c r="G183" s="16">
        <v>0</v>
      </c>
      <c r="H183" s="16">
        <f>7674+9848.1</f>
        <v>17522.1</v>
      </c>
      <c r="I183" s="16">
        <f>7674+9881.6</f>
        <v>17555.6</v>
      </c>
      <c r="J183" s="16">
        <f>7674+9881.6</f>
        <v>17555.6</v>
      </c>
      <c r="K183" s="16">
        <f>7674+9881.6</f>
        <v>17555.6</v>
      </c>
      <c r="L183" s="16">
        <f>7674+9881.6</f>
        <v>17555.6</v>
      </c>
      <c r="M183" s="16">
        <f>7674+9881.6</f>
        <v>17555.6</v>
      </c>
      <c r="N183" s="16">
        <f>SUM(G183:M183)</f>
        <v>105300.1</v>
      </c>
    </row>
    <row r="184" spans="1:14" ht="62.25" customHeight="1" thickBot="1">
      <c r="A184" s="32"/>
      <c r="B184" s="32"/>
      <c r="C184" s="5" t="s">
        <v>82</v>
      </c>
      <c r="D184" s="5" t="s">
        <v>108</v>
      </c>
      <c r="E184" s="5" t="s">
        <v>42</v>
      </c>
      <c r="F184" s="44"/>
      <c r="G184" s="2">
        <v>0</v>
      </c>
      <c r="H184" s="2">
        <v>83.9</v>
      </c>
      <c r="I184" s="2">
        <v>83.9</v>
      </c>
      <c r="J184" s="2">
        <v>83.9</v>
      </c>
      <c r="K184" s="2">
        <v>83.9</v>
      </c>
      <c r="L184" s="2">
        <v>83.9</v>
      </c>
      <c r="M184" s="2">
        <v>83.9</v>
      </c>
      <c r="N184" s="2">
        <f>SUM(G184:M184)</f>
        <v>503.4</v>
      </c>
    </row>
    <row r="185" spans="1:14" ht="18" customHeight="1" thickBot="1">
      <c r="A185" s="31" t="s">
        <v>105</v>
      </c>
      <c r="B185" s="31" t="s">
        <v>106</v>
      </c>
      <c r="C185" s="5" t="s">
        <v>19</v>
      </c>
      <c r="D185" s="5" t="s">
        <v>19</v>
      </c>
      <c r="E185" s="5" t="s">
        <v>19</v>
      </c>
      <c r="F185" s="4" t="s">
        <v>14</v>
      </c>
      <c r="G185" s="2">
        <f>SUM(G186:G188)</f>
        <v>0</v>
      </c>
      <c r="H185" s="2">
        <f aca="true" t="shared" si="101" ref="H185:N185">SUM(H186:H188)</f>
        <v>3901.7</v>
      </c>
      <c r="I185" s="2">
        <f t="shared" si="101"/>
        <v>5852.5</v>
      </c>
      <c r="J185" s="2">
        <f t="shared" si="101"/>
        <v>8778.7</v>
      </c>
      <c r="K185" s="2">
        <f t="shared" si="101"/>
        <v>8778.7</v>
      </c>
      <c r="L185" s="2">
        <f t="shared" si="101"/>
        <v>8778.7</v>
      </c>
      <c r="M185" s="2">
        <f t="shared" si="101"/>
        <v>8778.7</v>
      </c>
      <c r="N185" s="2">
        <f t="shared" si="101"/>
        <v>44869</v>
      </c>
    </row>
    <row r="186" spans="1:14" ht="32.25" thickBot="1">
      <c r="A186" s="35"/>
      <c r="B186" s="35"/>
      <c r="C186" s="5"/>
      <c r="D186" s="5"/>
      <c r="E186" s="5"/>
      <c r="F186" s="4" t="s">
        <v>15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">
        <f>SUM(G186:M186)</f>
        <v>0</v>
      </c>
    </row>
    <row r="187" spans="1:14" ht="32.25" thickBot="1">
      <c r="A187" s="35"/>
      <c r="B187" s="35"/>
      <c r="C187" s="5" t="s">
        <v>82</v>
      </c>
      <c r="D187" s="5" t="s">
        <v>109</v>
      </c>
      <c r="E187" s="5" t="s">
        <v>89</v>
      </c>
      <c r="F187" s="4" t="s">
        <v>16</v>
      </c>
      <c r="G187" s="2">
        <v>0</v>
      </c>
      <c r="H187" s="2">
        <v>3901.7</v>
      </c>
      <c r="I187" s="2">
        <v>5852.5</v>
      </c>
      <c r="J187" s="2">
        <v>8778.7</v>
      </c>
      <c r="K187" s="2">
        <v>8778.7</v>
      </c>
      <c r="L187" s="2">
        <v>8778.7</v>
      </c>
      <c r="M187" s="2">
        <v>8778.7</v>
      </c>
      <c r="N187" s="2">
        <f>SUM(G187:M187)</f>
        <v>44869</v>
      </c>
    </row>
    <row r="188" spans="1:14" ht="32.25" thickBot="1">
      <c r="A188" s="32"/>
      <c r="B188" s="32"/>
      <c r="C188" s="5"/>
      <c r="D188" s="5"/>
      <c r="E188" s="5"/>
      <c r="F188" s="4" t="s">
        <v>17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>
        <f>SUM(G188:M188)</f>
        <v>0</v>
      </c>
    </row>
    <row r="189" spans="1:14" ht="26.25" customHeight="1" thickBot="1">
      <c r="A189" s="31" t="s">
        <v>111</v>
      </c>
      <c r="B189" s="31" t="s">
        <v>122</v>
      </c>
      <c r="C189" s="2" t="s">
        <v>13</v>
      </c>
      <c r="D189" s="2" t="s">
        <v>13</v>
      </c>
      <c r="E189" s="2" t="s">
        <v>13</v>
      </c>
      <c r="F189" s="4" t="s">
        <v>14</v>
      </c>
      <c r="G189" s="2">
        <f>G190+G191</f>
        <v>0</v>
      </c>
      <c r="H189" s="2">
        <f aca="true" t="shared" si="102" ref="H189:N189">H190+H191</f>
        <v>540.2</v>
      </c>
      <c r="I189" s="2">
        <f t="shared" si="102"/>
        <v>540.2</v>
      </c>
      <c r="J189" s="2">
        <f t="shared" si="102"/>
        <v>540.2</v>
      </c>
      <c r="K189" s="2">
        <f t="shared" si="102"/>
        <v>540.2</v>
      </c>
      <c r="L189" s="2">
        <f t="shared" si="102"/>
        <v>540.2</v>
      </c>
      <c r="M189" s="2">
        <f t="shared" si="102"/>
        <v>540.2</v>
      </c>
      <c r="N189" s="2">
        <f t="shared" si="102"/>
        <v>3241.2</v>
      </c>
    </row>
    <row r="190" spans="1:14" ht="32.25" thickBot="1">
      <c r="A190" s="35"/>
      <c r="B190" s="35"/>
      <c r="C190" s="4"/>
      <c r="D190" s="4"/>
      <c r="E190" s="4"/>
      <c r="F190" s="4" t="s">
        <v>16</v>
      </c>
      <c r="G190" s="2">
        <f>G193+G197</f>
        <v>0</v>
      </c>
      <c r="H190" s="2">
        <f aca="true" t="shared" si="103" ref="H190:M190">H193+H197</f>
        <v>540.2</v>
      </c>
      <c r="I190" s="2">
        <f t="shared" si="103"/>
        <v>540.2</v>
      </c>
      <c r="J190" s="2">
        <f t="shared" si="103"/>
        <v>540.2</v>
      </c>
      <c r="K190" s="2">
        <f t="shared" si="103"/>
        <v>540.2</v>
      </c>
      <c r="L190" s="2">
        <f t="shared" si="103"/>
        <v>540.2</v>
      </c>
      <c r="M190" s="2">
        <f t="shared" si="103"/>
        <v>540.2</v>
      </c>
      <c r="N190" s="2">
        <f>SUM(G190:M190)</f>
        <v>3241.2</v>
      </c>
    </row>
    <row r="191" spans="1:14" ht="38.25" customHeight="1" thickBot="1">
      <c r="A191" s="32"/>
      <c r="B191" s="32"/>
      <c r="C191" s="4"/>
      <c r="D191" s="4"/>
      <c r="E191" s="4"/>
      <c r="F191" s="4" t="s">
        <v>17</v>
      </c>
      <c r="G191" s="2">
        <f>G194+G198</f>
        <v>0</v>
      </c>
      <c r="H191" s="2">
        <f aca="true" t="shared" si="104" ref="H191:M191">H194+H198</f>
        <v>0</v>
      </c>
      <c r="I191" s="2">
        <f t="shared" si="104"/>
        <v>0</v>
      </c>
      <c r="J191" s="2">
        <f t="shared" si="104"/>
        <v>0</v>
      </c>
      <c r="K191" s="2">
        <f t="shared" si="104"/>
        <v>0</v>
      </c>
      <c r="L191" s="2">
        <f t="shared" si="104"/>
        <v>0</v>
      </c>
      <c r="M191" s="2">
        <f t="shared" si="104"/>
        <v>0</v>
      </c>
      <c r="N191" s="2">
        <f>SUM(G191:M191)</f>
        <v>0</v>
      </c>
    </row>
    <row r="192" spans="1:14" ht="16.5" thickBot="1">
      <c r="A192" s="31" t="s">
        <v>110</v>
      </c>
      <c r="B192" s="31" t="s">
        <v>133</v>
      </c>
      <c r="C192" s="16" t="s">
        <v>13</v>
      </c>
      <c r="D192" s="16" t="s">
        <v>13</v>
      </c>
      <c r="E192" s="16" t="s">
        <v>13</v>
      </c>
      <c r="F192" s="17" t="s">
        <v>14</v>
      </c>
      <c r="G192" s="16">
        <f>G193+G194</f>
        <v>0</v>
      </c>
      <c r="H192" s="16">
        <f aca="true" t="shared" si="105" ref="H192:N192">H193+H194</f>
        <v>540.2</v>
      </c>
      <c r="I192" s="16">
        <f t="shared" si="105"/>
        <v>540.2</v>
      </c>
      <c r="J192" s="16">
        <f t="shared" si="105"/>
        <v>540.2</v>
      </c>
      <c r="K192" s="16">
        <f t="shared" si="105"/>
        <v>540.2</v>
      </c>
      <c r="L192" s="16">
        <f t="shared" si="105"/>
        <v>540.2</v>
      </c>
      <c r="M192" s="16">
        <f t="shared" si="105"/>
        <v>540.2</v>
      </c>
      <c r="N192" s="16">
        <f t="shared" si="105"/>
        <v>3241.2</v>
      </c>
    </row>
    <row r="193" spans="1:14" ht="35.25" customHeight="1" thickBot="1">
      <c r="A193" s="35"/>
      <c r="B193" s="35"/>
      <c r="C193" s="4"/>
      <c r="D193" s="4"/>
      <c r="E193" s="4"/>
      <c r="F193" s="4" t="s">
        <v>16</v>
      </c>
      <c r="G193" s="2">
        <f>G195</f>
        <v>0</v>
      </c>
      <c r="H193" s="2">
        <f aca="true" t="shared" si="106" ref="H193:M193">H195</f>
        <v>540.2</v>
      </c>
      <c r="I193" s="2">
        <f t="shared" si="106"/>
        <v>540.2</v>
      </c>
      <c r="J193" s="2">
        <f t="shared" si="106"/>
        <v>540.2</v>
      </c>
      <c r="K193" s="2">
        <f t="shared" si="106"/>
        <v>540.2</v>
      </c>
      <c r="L193" s="2">
        <f t="shared" si="106"/>
        <v>540.2</v>
      </c>
      <c r="M193" s="2">
        <f t="shared" si="106"/>
        <v>540.2</v>
      </c>
      <c r="N193" s="2">
        <f>SUM(G193:M193)</f>
        <v>3241.2</v>
      </c>
    </row>
    <row r="194" spans="1:14" ht="32.25" thickBot="1">
      <c r="A194" s="32"/>
      <c r="B194" s="32"/>
      <c r="C194" s="4"/>
      <c r="D194" s="4"/>
      <c r="E194" s="4"/>
      <c r="F194" s="4" t="s">
        <v>17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>
        <f>SUM(G194:M194)</f>
        <v>0</v>
      </c>
    </row>
    <row r="195" spans="1:14" ht="149.25" customHeight="1" thickBot="1">
      <c r="A195" s="27" t="s">
        <v>112</v>
      </c>
      <c r="B195" s="27"/>
      <c r="C195" s="19" t="s">
        <v>51</v>
      </c>
      <c r="D195" s="19" t="s">
        <v>113</v>
      </c>
      <c r="E195" s="19" t="s">
        <v>26</v>
      </c>
      <c r="F195" s="17" t="s">
        <v>16</v>
      </c>
      <c r="G195" s="16">
        <v>0</v>
      </c>
      <c r="H195" s="16">
        <v>540.2</v>
      </c>
      <c r="I195" s="16">
        <v>540.2</v>
      </c>
      <c r="J195" s="16">
        <v>540.2</v>
      </c>
      <c r="K195" s="16">
        <v>540.2</v>
      </c>
      <c r="L195" s="16">
        <v>540.2</v>
      </c>
      <c r="M195" s="16">
        <v>540.2</v>
      </c>
      <c r="N195" s="16">
        <f>SUM(G195:M195)</f>
        <v>3241.2</v>
      </c>
    </row>
    <row r="196" spans="1:14" ht="52.5" customHeight="1" thickBot="1">
      <c r="A196" s="31" t="s">
        <v>114</v>
      </c>
      <c r="B196" s="31" t="s">
        <v>133</v>
      </c>
      <c r="C196" s="2" t="s">
        <v>19</v>
      </c>
      <c r="D196" s="2" t="s">
        <v>19</v>
      </c>
      <c r="E196" s="2" t="s">
        <v>19</v>
      </c>
      <c r="F196" s="4" t="s">
        <v>14</v>
      </c>
      <c r="G196" s="2">
        <f aca="true" t="shared" si="107" ref="G196:N196">SUM(G197:G198)</f>
        <v>0</v>
      </c>
      <c r="H196" s="2">
        <f t="shared" si="107"/>
        <v>0</v>
      </c>
      <c r="I196" s="2">
        <f t="shared" si="107"/>
        <v>0</v>
      </c>
      <c r="J196" s="2">
        <f t="shared" si="107"/>
        <v>0</v>
      </c>
      <c r="K196" s="2">
        <f t="shared" si="107"/>
        <v>0</v>
      </c>
      <c r="L196" s="2">
        <f t="shared" si="107"/>
        <v>0</v>
      </c>
      <c r="M196" s="2">
        <f t="shared" si="107"/>
        <v>0</v>
      </c>
      <c r="N196" s="2">
        <f t="shared" si="107"/>
        <v>0</v>
      </c>
    </row>
    <row r="197" spans="1:14" ht="48.75" customHeight="1" thickBot="1">
      <c r="A197" s="35"/>
      <c r="B197" s="35"/>
      <c r="C197" s="2"/>
      <c r="D197" s="2"/>
      <c r="E197" s="2"/>
      <c r="F197" s="4" t="s">
        <v>16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">
        <f>SUM(G197:M197)</f>
        <v>0</v>
      </c>
    </row>
    <row r="198" spans="1:14" ht="54.75" customHeight="1" thickBot="1">
      <c r="A198" s="32"/>
      <c r="B198" s="32"/>
      <c r="C198" s="2"/>
      <c r="D198" s="2"/>
      <c r="E198" s="2"/>
      <c r="F198" s="4" t="s">
        <v>17</v>
      </c>
      <c r="G198" s="2">
        <f>G199</f>
        <v>0</v>
      </c>
      <c r="H198" s="2">
        <f aca="true" t="shared" si="108" ref="H198:M198">H199</f>
        <v>0</v>
      </c>
      <c r="I198" s="2">
        <f t="shared" si="108"/>
        <v>0</v>
      </c>
      <c r="J198" s="2">
        <f t="shared" si="108"/>
        <v>0</v>
      </c>
      <c r="K198" s="2">
        <f t="shared" si="108"/>
        <v>0</v>
      </c>
      <c r="L198" s="2">
        <f t="shared" si="108"/>
        <v>0</v>
      </c>
      <c r="M198" s="2">
        <f t="shared" si="108"/>
        <v>0</v>
      </c>
      <c r="N198" s="2">
        <f>SUM(G198:M198)</f>
        <v>0</v>
      </c>
    </row>
    <row r="199" spans="1:14" ht="123" customHeight="1" thickBot="1">
      <c r="A199" s="27" t="s">
        <v>115</v>
      </c>
      <c r="B199" s="27"/>
      <c r="C199" s="7" t="s">
        <v>118</v>
      </c>
      <c r="D199" s="7" t="s">
        <v>119</v>
      </c>
      <c r="E199" s="7" t="s">
        <v>120</v>
      </c>
      <c r="F199" s="4" t="s">
        <v>17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f>SUM(G199:M199)</f>
        <v>0</v>
      </c>
    </row>
    <row r="200" spans="1:14" ht="16.5" thickBot="1">
      <c r="A200" s="31" t="s">
        <v>121</v>
      </c>
      <c r="B200" s="31" t="s">
        <v>18</v>
      </c>
      <c r="C200" s="2" t="s">
        <v>13</v>
      </c>
      <c r="D200" s="2" t="s">
        <v>13</v>
      </c>
      <c r="E200" s="2" t="s">
        <v>13</v>
      </c>
      <c r="F200" s="4" t="s">
        <v>14</v>
      </c>
      <c r="G200" s="2">
        <f>G201+G202</f>
        <v>0</v>
      </c>
      <c r="H200" s="2">
        <f aca="true" t="shared" si="109" ref="H200:N200">H201+H202</f>
        <v>20789.6</v>
      </c>
      <c r="I200" s="2">
        <f t="shared" si="109"/>
        <v>20786.1</v>
      </c>
      <c r="J200" s="2">
        <f t="shared" si="109"/>
        <v>20786.1</v>
      </c>
      <c r="K200" s="2">
        <f t="shared" si="109"/>
        <v>20786.1</v>
      </c>
      <c r="L200" s="2">
        <f t="shared" si="109"/>
        <v>20786.1</v>
      </c>
      <c r="M200" s="2">
        <f t="shared" si="109"/>
        <v>20786.1</v>
      </c>
      <c r="N200" s="2">
        <f t="shared" si="109"/>
        <v>124720.1</v>
      </c>
    </row>
    <row r="201" spans="1:14" ht="32.25" thickBot="1">
      <c r="A201" s="35"/>
      <c r="B201" s="35"/>
      <c r="C201" s="4"/>
      <c r="D201" s="4"/>
      <c r="E201" s="4"/>
      <c r="F201" s="4" t="s">
        <v>16</v>
      </c>
      <c r="G201" s="2">
        <f>G204</f>
        <v>0</v>
      </c>
      <c r="H201" s="2">
        <f aca="true" t="shared" si="110" ref="H201:M201">H204</f>
        <v>1332.5</v>
      </c>
      <c r="I201" s="2">
        <f t="shared" si="110"/>
        <v>1329</v>
      </c>
      <c r="J201" s="2">
        <f t="shared" si="110"/>
        <v>1329</v>
      </c>
      <c r="K201" s="2">
        <f t="shared" si="110"/>
        <v>1329</v>
      </c>
      <c r="L201" s="2">
        <f t="shared" si="110"/>
        <v>1329</v>
      </c>
      <c r="M201" s="2">
        <f t="shared" si="110"/>
        <v>1329</v>
      </c>
      <c r="N201" s="2">
        <f>SUM(G201:M201)</f>
        <v>7977.5</v>
      </c>
    </row>
    <row r="202" spans="1:14" ht="32.25" thickBot="1">
      <c r="A202" s="35"/>
      <c r="B202" s="32"/>
      <c r="C202" s="4"/>
      <c r="D202" s="4"/>
      <c r="E202" s="4"/>
      <c r="F202" s="4" t="s">
        <v>17</v>
      </c>
      <c r="G202" s="2">
        <f>G205</f>
        <v>0</v>
      </c>
      <c r="H202" s="2">
        <f aca="true" t="shared" si="111" ref="H202:M202">H205</f>
        <v>19457.1</v>
      </c>
      <c r="I202" s="2">
        <f t="shared" si="111"/>
        <v>19457.1</v>
      </c>
      <c r="J202" s="2">
        <f t="shared" si="111"/>
        <v>19457.1</v>
      </c>
      <c r="K202" s="2">
        <f t="shared" si="111"/>
        <v>19457.1</v>
      </c>
      <c r="L202" s="2">
        <f t="shared" si="111"/>
        <v>19457.1</v>
      </c>
      <c r="M202" s="2">
        <f t="shared" si="111"/>
        <v>19457.1</v>
      </c>
      <c r="N202" s="2">
        <f>SUM(G202:M202)</f>
        <v>116742.6</v>
      </c>
    </row>
    <row r="203" spans="1:14" ht="22.5" customHeight="1" thickBot="1">
      <c r="A203" s="31" t="s">
        <v>123</v>
      </c>
      <c r="B203" s="31" t="s">
        <v>133</v>
      </c>
      <c r="C203" s="2" t="s">
        <v>13</v>
      </c>
      <c r="D203" s="2" t="s">
        <v>13</v>
      </c>
      <c r="E203" s="2" t="s">
        <v>13</v>
      </c>
      <c r="F203" s="4" t="s">
        <v>14</v>
      </c>
      <c r="G203" s="2">
        <f>G204+G205</f>
        <v>0</v>
      </c>
      <c r="H203" s="2">
        <f aca="true" t="shared" si="112" ref="H203:N203">H204+H205</f>
        <v>20789.6</v>
      </c>
      <c r="I203" s="2">
        <f t="shared" si="112"/>
        <v>20786.1</v>
      </c>
      <c r="J203" s="2">
        <f t="shared" si="112"/>
        <v>20786.1</v>
      </c>
      <c r="K203" s="2">
        <f t="shared" si="112"/>
        <v>20786.1</v>
      </c>
      <c r="L203" s="2">
        <f t="shared" si="112"/>
        <v>20786.1</v>
      </c>
      <c r="M203" s="2">
        <f t="shared" si="112"/>
        <v>20786.1</v>
      </c>
      <c r="N203" s="2">
        <f t="shared" si="112"/>
        <v>124720.1</v>
      </c>
    </row>
    <row r="204" spans="1:14" ht="42" customHeight="1" thickBot="1">
      <c r="A204" s="35"/>
      <c r="B204" s="35"/>
      <c r="C204" s="2" t="s">
        <v>13</v>
      </c>
      <c r="D204" s="2" t="s">
        <v>13</v>
      </c>
      <c r="E204" s="2" t="s">
        <v>13</v>
      </c>
      <c r="F204" s="4" t="s">
        <v>16</v>
      </c>
      <c r="G204" s="2">
        <f>G207+G208</f>
        <v>0</v>
      </c>
      <c r="H204" s="2">
        <f aca="true" t="shared" si="113" ref="H204:M204">H207+H208</f>
        <v>1332.5</v>
      </c>
      <c r="I204" s="2">
        <f t="shared" si="113"/>
        <v>1329</v>
      </c>
      <c r="J204" s="2">
        <f t="shared" si="113"/>
        <v>1329</v>
      </c>
      <c r="K204" s="2">
        <f t="shared" si="113"/>
        <v>1329</v>
      </c>
      <c r="L204" s="2">
        <f t="shared" si="113"/>
        <v>1329</v>
      </c>
      <c r="M204" s="2">
        <f t="shared" si="113"/>
        <v>1329</v>
      </c>
      <c r="N204" s="2">
        <f>SUM(G204:M204)</f>
        <v>7977.5</v>
      </c>
    </row>
    <row r="205" spans="1:14" ht="32.25" thickBot="1">
      <c r="A205" s="32"/>
      <c r="B205" s="32"/>
      <c r="C205" s="2" t="s">
        <v>13</v>
      </c>
      <c r="D205" s="2" t="s">
        <v>13</v>
      </c>
      <c r="E205" s="2" t="s">
        <v>13</v>
      </c>
      <c r="F205" s="4" t="s">
        <v>17</v>
      </c>
      <c r="G205" s="2">
        <f>G209+G210+G211+G212+G213</f>
        <v>0</v>
      </c>
      <c r="H205" s="2">
        <f aca="true" t="shared" si="114" ref="H205:M205">H209+H210+H211+H212+H213</f>
        <v>19457.1</v>
      </c>
      <c r="I205" s="2">
        <f t="shared" si="114"/>
        <v>19457.1</v>
      </c>
      <c r="J205" s="2">
        <f t="shared" si="114"/>
        <v>19457.1</v>
      </c>
      <c r="K205" s="2">
        <f t="shared" si="114"/>
        <v>19457.1</v>
      </c>
      <c r="L205" s="2">
        <f t="shared" si="114"/>
        <v>19457.1</v>
      </c>
      <c r="M205" s="2">
        <f t="shared" si="114"/>
        <v>19457.1</v>
      </c>
      <c r="N205" s="2">
        <f>SUM(G205:M205)</f>
        <v>116742.6</v>
      </c>
    </row>
    <row r="206" spans="1:14" ht="16.5" customHeight="1" thickBot="1">
      <c r="A206" s="31" t="s">
        <v>124</v>
      </c>
      <c r="B206" s="57"/>
      <c r="C206" s="16" t="s">
        <v>19</v>
      </c>
      <c r="D206" s="16" t="s">
        <v>19</v>
      </c>
      <c r="E206" s="16" t="s">
        <v>19</v>
      </c>
      <c r="F206" s="17" t="s">
        <v>14</v>
      </c>
      <c r="G206" s="16">
        <f>G207+G208+G209</f>
        <v>0</v>
      </c>
      <c r="H206" s="16">
        <f aca="true" t="shared" si="115" ref="H206:M206">H207+H208+H209</f>
        <v>2874.5</v>
      </c>
      <c r="I206" s="16">
        <f t="shared" si="115"/>
        <v>2871</v>
      </c>
      <c r="J206" s="16">
        <f t="shared" si="115"/>
        <v>2871</v>
      </c>
      <c r="K206" s="16">
        <f t="shared" si="115"/>
        <v>2871</v>
      </c>
      <c r="L206" s="16">
        <f t="shared" si="115"/>
        <v>2871</v>
      </c>
      <c r="M206" s="16">
        <f t="shared" si="115"/>
        <v>2871</v>
      </c>
      <c r="N206" s="16">
        <f>N207+N209</f>
        <v>16353.6</v>
      </c>
    </row>
    <row r="207" spans="1:14" ht="32.25" thickBot="1">
      <c r="A207" s="35"/>
      <c r="B207" s="72"/>
      <c r="C207" s="5" t="s">
        <v>125</v>
      </c>
      <c r="D207" s="5" t="s">
        <v>126</v>
      </c>
      <c r="E207" s="5" t="s">
        <v>75</v>
      </c>
      <c r="F207" s="43" t="s">
        <v>16</v>
      </c>
      <c r="G207" s="2">
        <v>0</v>
      </c>
      <c r="H207" s="2">
        <v>1183.6</v>
      </c>
      <c r="I207" s="2">
        <f>909.7+273.9</f>
        <v>1183.6</v>
      </c>
      <c r="J207" s="2">
        <f>909.7+273.9</f>
        <v>1183.6</v>
      </c>
      <c r="K207" s="2">
        <f>909.7+273.9</f>
        <v>1183.6</v>
      </c>
      <c r="L207" s="2">
        <f>909.7+273.9</f>
        <v>1183.6</v>
      </c>
      <c r="M207" s="2">
        <f>909.7+273.9</f>
        <v>1183.6</v>
      </c>
      <c r="N207" s="2">
        <f aca="true" t="shared" si="116" ref="N207:N213">SUM(G207:M207)</f>
        <v>7101.6</v>
      </c>
    </row>
    <row r="208" spans="1:14" ht="32.25" thickBot="1">
      <c r="A208" s="35"/>
      <c r="B208" s="72"/>
      <c r="C208" s="5" t="s">
        <v>125</v>
      </c>
      <c r="D208" s="5" t="s">
        <v>126</v>
      </c>
      <c r="E208" s="5" t="s">
        <v>42</v>
      </c>
      <c r="F208" s="44"/>
      <c r="G208" s="2">
        <v>0</v>
      </c>
      <c r="H208" s="2">
        <v>148.9</v>
      </c>
      <c r="I208" s="2">
        <v>145.4</v>
      </c>
      <c r="J208" s="2">
        <v>145.4</v>
      </c>
      <c r="K208" s="2">
        <v>145.4</v>
      </c>
      <c r="L208" s="2">
        <v>145.4</v>
      </c>
      <c r="M208" s="2">
        <v>145.4</v>
      </c>
      <c r="N208" s="2">
        <f t="shared" si="116"/>
        <v>875.9</v>
      </c>
    </row>
    <row r="209" spans="1:14" ht="32.25" thickBot="1">
      <c r="A209" s="32"/>
      <c r="B209" s="58"/>
      <c r="C209" s="19" t="s">
        <v>116</v>
      </c>
      <c r="D209" s="19" t="s">
        <v>117</v>
      </c>
      <c r="E209" s="19" t="s">
        <v>75</v>
      </c>
      <c r="F209" s="17" t="s">
        <v>17</v>
      </c>
      <c r="G209" s="16">
        <v>0</v>
      </c>
      <c r="H209" s="16">
        <v>1542</v>
      </c>
      <c r="I209" s="16">
        <v>1542</v>
      </c>
      <c r="J209" s="16">
        <v>1542</v>
      </c>
      <c r="K209" s="16">
        <v>1542</v>
      </c>
      <c r="L209" s="16">
        <v>1542</v>
      </c>
      <c r="M209" s="16">
        <v>1542</v>
      </c>
      <c r="N209" s="16">
        <f t="shared" si="116"/>
        <v>9252</v>
      </c>
    </row>
    <row r="210" spans="1:14" ht="79.5" customHeight="1" thickBot="1">
      <c r="A210" s="31" t="s">
        <v>127</v>
      </c>
      <c r="B210" s="31"/>
      <c r="C210" s="19" t="s">
        <v>116</v>
      </c>
      <c r="D210" s="19" t="s">
        <v>128</v>
      </c>
      <c r="E210" s="19">
        <v>100</v>
      </c>
      <c r="F210" s="22" t="s">
        <v>134</v>
      </c>
      <c r="G210" s="16">
        <v>0</v>
      </c>
      <c r="H210" s="16">
        <f>3961.1+1192+2.7</f>
        <v>5155.8</v>
      </c>
      <c r="I210" s="16">
        <f>3961.1+2.7+1192</f>
        <v>5155.799999999999</v>
      </c>
      <c r="J210" s="16">
        <f>3961.1+2.7+1192</f>
        <v>5155.799999999999</v>
      </c>
      <c r="K210" s="16">
        <f>3961.1+2.7+1192</f>
        <v>5155.799999999999</v>
      </c>
      <c r="L210" s="16">
        <f>3961.1+2.7+1192</f>
        <v>5155.799999999999</v>
      </c>
      <c r="M210" s="16">
        <f>3961.1+2.7+1192</f>
        <v>5155.799999999999</v>
      </c>
      <c r="N210" s="16">
        <f t="shared" si="116"/>
        <v>30934.799999999996</v>
      </c>
    </row>
    <row r="211" spans="1:14" ht="32.25" thickBot="1">
      <c r="A211" s="32"/>
      <c r="B211" s="32"/>
      <c r="C211" s="19" t="s">
        <v>116</v>
      </c>
      <c r="D211" s="19" t="s">
        <v>128</v>
      </c>
      <c r="E211" s="19" t="s">
        <v>42</v>
      </c>
      <c r="F211" s="9" t="s">
        <v>135</v>
      </c>
      <c r="G211" s="16">
        <v>0</v>
      </c>
      <c r="H211" s="16">
        <v>244</v>
      </c>
      <c r="I211" s="16">
        <v>244</v>
      </c>
      <c r="J211" s="16">
        <v>244</v>
      </c>
      <c r="K211" s="16">
        <v>244</v>
      </c>
      <c r="L211" s="16">
        <v>244</v>
      </c>
      <c r="M211" s="16">
        <v>244</v>
      </c>
      <c r="N211" s="16">
        <f t="shared" si="116"/>
        <v>1464</v>
      </c>
    </row>
    <row r="212" spans="1:14" ht="42.75" customHeight="1" thickBot="1">
      <c r="A212" s="31" t="s">
        <v>129</v>
      </c>
      <c r="B212" s="31"/>
      <c r="C212" s="5" t="s">
        <v>116</v>
      </c>
      <c r="D212" s="5" t="s">
        <v>130</v>
      </c>
      <c r="E212" s="5" t="s">
        <v>75</v>
      </c>
      <c r="F212" s="43" t="s">
        <v>17</v>
      </c>
      <c r="G212" s="2">
        <v>0</v>
      </c>
      <c r="H212" s="2">
        <f aca="true" t="shared" si="117" ref="H212:M212">8776+2641+3</f>
        <v>11420</v>
      </c>
      <c r="I212" s="2">
        <f t="shared" si="117"/>
        <v>11420</v>
      </c>
      <c r="J212" s="2">
        <f t="shared" si="117"/>
        <v>11420</v>
      </c>
      <c r="K212" s="2">
        <f t="shared" si="117"/>
        <v>11420</v>
      </c>
      <c r="L212" s="2">
        <f t="shared" si="117"/>
        <v>11420</v>
      </c>
      <c r="M212" s="2">
        <f t="shared" si="117"/>
        <v>11420</v>
      </c>
      <c r="N212" s="2">
        <f t="shared" si="116"/>
        <v>68520</v>
      </c>
    </row>
    <row r="213" spans="1:14" ht="41.25" customHeight="1" thickBot="1">
      <c r="A213" s="32"/>
      <c r="B213" s="32"/>
      <c r="C213" s="5" t="s">
        <v>116</v>
      </c>
      <c r="D213" s="5" t="s">
        <v>131</v>
      </c>
      <c r="E213" s="5" t="s">
        <v>42</v>
      </c>
      <c r="F213" s="44"/>
      <c r="G213" s="2">
        <v>0</v>
      </c>
      <c r="H213" s="2">
        <v>1095.3</v>
      </c>
      <c r="I213" s="2">
        <v>1095.3</v>
      </c>
      <c r="J213" s="2">
        <v>1095.3</v>
      </c>
      <c r="K213" s="2">
        <v>1095.3</v>
      </c>
      <c r="L213" s="2">
        <v>1095.3</v>
      </c>
      <c r="M213" s="2">
        <v>1095.3</v>
      </c>
      <c r="N213" s="2">
        <f t="shared" si="116"/>
        <v>6571.8</v>
      </c>
    </row>
  </sheetData>
  <sheetProtection/>
  <mergeCells count="142">
    <mergeCell ref="A212:A213"/>
    <mergeCell ref="B212:B213"/>
    <mergeCell ref="F212:F213"/>
    <mergeCell ref="B20:B24"/>
    <mergeCell ref="A185:A188"/>
    <mergeCell ref="B192:B194"/>
    <mergeCell ref="A196:A198"/>
    <mergeCell ref="F207:F208"/>
    <mergeCell ref="A210:A211"/>
    <mergeCell ref="A206:A209"/>
    <mergeCell ref="A189:A191"/>
    <mergeCell ref="A192:A194"/>
    <mergeCell ref="B185:B188"/>
    <mergeCell ref="B206:B209"/>
    <mergeCell ref="B196:B198"/>
    <mergeCell ref="B203:B205"/>
    <mergeCell ref="A200:A202"/>
    <mergeCell ref="B200:B202"/>
    <mergeCell ref="A203:A205"/>
    <mergeCell ref="B95:B97"/>
    <mergeCell ref="B167:B170"/>
    <mergeCell ref="A179:A182"/>
    <mergeCell ref="A115:A117"/>
    <mergeCell ref="B171:B174"/>
    <mergeCell ref="B25:B29"/>
    <mergeCell ref="B35:B39"/>
    <mergeCell ref="A45:A49"/>
    <mergeCell ref="A72:A75"/>
    <mergeCell ref="B72:B75"/>
    <mergeCell ref="A81:A83"/>
    <mergeCell ref="B81:B83"/>
    <mergeCell ref="A50:A53"/>
    <mergeCell ref="B50:B53"/>
    <mergeCell ref="A61:A62"/>
    <mergeCell ref="F7:F8"/>
    <mergeCell ref="G7:N7"/>
    <mergeCell ref="C9:E9"/>
    <mergeCell ref="B10:B14"/>
    <mergeCell ref="A7:A8"/>
    <mergeCell ref="C7:E8"/>
    <mergeCell ref="A55:A58"/>
    <mergeCell ref="B55:B58"/>
    <mergeCell ref="B87:B90"/>
    <mergeCell ref="A78:A80"/>
    <mergeCell ref="B78:B80"/>
    <mergeCell ref="A87:A90"/>
    <mergeCell ref="B61:B62"/>
    <mergeCell ref="A64:A67"/>
    <mergeCell ref="A69:A71"/>
    <mergeCell ref="B69:B71"/>
    <mergeCell ref="A95:A97"/>
    <mergeCell ref="A99:A102"/>
    <mergeCell ref="B99:B102"/>
    <mergeCell ref="B115:B117"/>
    <mergeCell ref="A118:A120"/>
    <mergeCell ref="F119:F120"/>
    <mergeCell ref="B118:B120"/>
    <mergeCell ref="A103:A107"/>
    <mergeCell ref="B103:B107"/>
    <mergeCell ref="F105:F106"/>
    <mergeCell ref="F122:F123"/>
    <mergeCell ref="A124:A126"/>
    <mergeCell ref="B124:B126"/>
    <mergeCell ref="A127:A130"/>
    <mergeCell ref="B127:B130"/>
    <mergeCell ref="C128:C130"/>
    <mergeCell ref="D128:D130"/>
    <mergeCell ref="E128:E130"/>
    <mergeCell ref="A139:A142"/>
    <mergeCell ref="B139:B142"/>
    <mergeCell ref="B175:B177"/>
    <mergeCell ref="A167:A177"/>
    <mergeCell ref="A121:A123"/>
    <mergeCell ref="B121:B123"/>
    <mergeCell ref="C148:C150"/>
    <mergeCell ref="D148:D150"/>
    <mergeCell ref="E148:E150"/>
    <mergeCell ref="A151:A154"/>
    <mergeCell ref="B151:B154"/>
    <mergeCell ref="C152:C154"/>
    <mergeCell ref="D152:D154"/>
    <mergeCell ref="E152:E154"/>
    <mergeCell ref="D132:D134"/>
    <mergeCell ref="E132:E134"/>
    <mergeCell ref="E164:E166"/>
    <mergeCell ref="A159:A162"/>
    <mergeCell ref="B159:B162"/>
    <mergeCell ref="C160:C162"/>
    <mergeCell ref="D160:D162"/>
    <mergeCell ref="E160:E162"/>
    <mergeCell ref="A147:A150"/>
    <mergeCell ref="B147:B150"/>
    <mergeCell ref="F183:F184"/>
    <mergeCell ref="A183:A184"/>
    <mergeCell ref="B183:B184"/>
    <mergeCell ref="B189:B191"/>
    <mergeCell ref="B45:B49"/>
    <mergeCell ref="B64:B67"/>
    <mergeCell ref="B179:B182"/>
    <mergeCell ref="B163:B166"/>
    <mergeCell ref="C164:C166"/>
    <mergeCell ref="D164:D166"/>
    <mergeCell ref="C144:C146"/>
    <mergeCell ref="D144:D146"/>
    <mergeCell ref="E144:E146"/>
    <mergeCell ref="L1:N2"/>
    <mergeCell ref="A10:A18"/>
    <mergeCell ref="B15:B18"/>
    <mergeCell ref="A19:A29"/>
    <mergeCell ref="B7:B8"/>
    <mergeCell ref="A30:A39"/>
    <mergeCell ref="B30:B34"/>
    <mergeCell ref="D136:D137"/>
    <mergeCell ref="E136:E137"/>
    <mergeCell ref="B40:B44"/>
    <mergeCell ref="A40:A44"/>
    <mergeCell ref="C140:C142"/>
    <mergeCell ref="D140:D142"/>
    <mergeCell ref="E140:E142"/>
    <mergeCell ref="A131:A134"/>
    <mergeCell ref="B131:B134"/>
    <mergeCell ref="C132:C134"/>
    <mergeCell ref="B155:B157"/>
    <mergeCell ref="C156:C157"/>
    <mergeCell ref="D156:D157"/>
    <mergeCell ref="E156:E157"/>
    <mergeCell ref="A163:A166"/>
    <mergeCell ref="F109:F112"/>
    <mergeCell ref="F113:F114"/>
    <mergeCell ref="A109:A114"/>
    <mergeCell ref="B109:B114"/>
    <mergeCell ref="C136:C137"/>
    <mergeCell ref="B210:B211"/>
    <mergeCell ref="A4:N6"/>
    <mergeCell ref="A85:A86"/>
    <mergeCell ref="A91:A94"/>
    <mergeCell ref="B91:B94"/>
    <mergeCell ref="A135:A137"/>
    <mergeCell ref="B135:B137"/>
    <mergeCell ref="A143:A146"/>
    <mergeCell ref="B143:B146"/>
    <mergeCell ref="A155:A157"/>
  </mergeCells>
  <printOptions/>
  <pageMargins left="0.7874015748031497" right="0.1968503937007874" top="1.1811023622047245" bottom="0.5118110236220472" header="0" footer="0"/>
  <pageSetup fitToHeight="10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ЦБ управления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Управление образования</dc:creator>
  <cp:keywords/>
  <dc:description/>
  <cp:lastModifiedBy>Nesterenko</cp:lastModifiedBy>
  <cp:lastPrinted>2021-01-13T08:32:23Z</cp:lastPrinted>
  <dcterms:created xsi:type="dcterms:W3CDTF">2014-06-03T11:14:04Z</dcterms:created>
  <dcterms:modified xsi:type="dcterms:W3CDTF">2021-01-13T13:41:32Z</dcterms:modified>
  <cp:category/>
  <cp:version/>
  <cp:contentType/>
  <cp:contentStatus/>
</cp:coreProperties>
</file>