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КФСР" sheetId="1" r:id="rId1"/>
  </sheets>
  <definedNames/>
  <calcPr fullCalcOnLoad="1" fullPrecision="0"/>
</workbook>
</file>

<file path=xl/sharedStrings.xml><?xml version="1.0" encoding="utf-8"?>
<sst xmlns="http://schemas.openxmlformats.org/spreadsheetml/2006/main" count="68" uniqueCount="68">
  <si>
    <t>ВСЕГО РАСХОДОВ</t>
  </si>
  <si>
    <t>ВСЕГО ДОХОДОВ</t>
  </si>
  <si>
    <t xml:space="preserve">       Налоговые доходы, из них</t>
  </si>
  <si>
    <t xml:space="preserve">       Налог на доходы физических лиц</t>
  </si>
  <si>
    <t xml:space="preserve">       Акцизы на нефтепродукты</t>
  </si>
  <si>
    <t xml:space="preserve">       Неналоговые доходы</t>
  </si>
  <si>
    <t>Налоговые и неналоговые доходы, в том числе:</t>
  </si>
  <si>
    <t>Безвозмездные поступления, в том числе:</t>
  </si>
  <si>
    <t xml:space="preserve">       Дотации</t>
  </si>
  <si>
    <t xml:space="preserve">      Субвенции</t>
  </si>
  <si>
    <t xml:space="preserve">      Субсидии</t>
  </si>
  <si>
    <t xml:space="preserve">      Иные межбюджетные трансферты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</si>
  <si>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</si>
  <si>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 xml:space="preserve">       Социальная политика</t>
  </si>
  <si>
    <t>ДЕФИЦИТ (-), ПРОФИЦИТ (+)</t>
  </si>
  <si>
    <t xml:space="preserve">      Налоги на совокупный доход</t>
  </si>
  <si>
    <t xml:space="preserve">      Государственная пошлина</t>
  </si>
  <si>
    <t>ПЛАН на 2019 год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</si>
  <si>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</si>
  <si>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</si>
  <si>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</si>
  <si>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</si>
  <si>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</si>
  <si>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</si>
  <si>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</si>
  <si>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</si>
  <si>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r>
      <t xml:space="preserve">      Общегосударственные вопросы, </t>
    </r>
    <r>
      <rPr>
        <sz val="14"/>
        <rFont val="Times New Roman"/>
        <family val="1"/>
      </rPr>
      <t>в том числе:</t>
    </r>
  </si>
  <si>
    <r>
      <t xml:space="preserve">      Национальная безопасность и правоохранительная деятельность,</t>
    </r>
    <r>
      <rPr>
        <sz val="14"/>
        <rFont val="Times New Roman"/>
        <family val="1"/>
      </rPr>
      <t xml:space="preserve"> в том числе: </t>
    </r>
  </si>
  <si>
    <r>
      <t xml:space="preserve">      Национальная экономика, </t>
    </r>
    <r>
      <rPr>
        <sz val="14"/>
        <rFont val="Times New Roman"/>
        <family val="1"/>
      </rPr>
      <t>в том числе:</t>
    </r>
  </si>
  <si>
    <t>Общеэкономические вопросы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</si>
  <si>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</si>
  <si>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</si>
  <si>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</si>
  <si>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</si>
  <si>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Благоустройство</t>
  </si>
  <si>
    <t>Другие вопросы в области жилищно-коммунального хозяйства</t>
  </si>
  <si>
    <r>
      <t xml:space="preserve">      Жилищно-коммунальное хозяйство,</t>
    </r>
    <r>
      <rPr>
        <sz val="14"/>
        <rFont val="Times New Roman"/>
        <family val="1"/>
      </rPr>
      <t xml:space="preserve"> в том числе:</t>
    </r>
    <r>
      <rPr>
        <i/>
        <sz val="14"/>
        <rFont val="Times New Roman"/>
        <family val="1"/>
      </rPr>
      <t xml:space="preserve"> </t>
    </r>
  </si>
  <si>
    <r>
      <t xml:space="preserve">      Охрана окружающей среды, </t>
    </r>
    <r>
      <rPr>
        <sz val="14"/>
        <rFont val="Times New Roman"/>
        <family val="1"/>
      </rPr>
      <t>в том числе:</t>
    </r>
  </si>
  <si>
    <r>
      <t xml:space="preserve">      Образование</t>
    </r>
    <r>
      <rPr>
        <sz val="14"/>
        <rFont val="Times New Roman"/>
        <family val="1"/>
      </rPr>
      <t xml:space="preserve">, в том числе: </t>
    </r>
  </si>
  <si>
    <r>
      <t xml:space="preserve">      Культура, кинематография,</t>
    </r>
    <r>
      <rPr>
        <sz val="14"/>
        <rFont val="Times New Roman"/>
        <family val="1"/>
      </rPr>
      <t xml:space="preserve"> в том числе:</t>
    </r>
  </si>
  <si>
    <r>
      <t xml:space="preserve">       Здравоохранение</t>
    </r>
    <r>
      <rPr>
        <sz val="14"/>
        <rFont val="Times New Roman"/>
        <family val="1"/>
      </rPr>
      <t>, в том числе:</t>
    </r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</si>
  <si>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</si>
  <si>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</si>
  <si>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</si>
  <si>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</si>
  <si>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</si>
  <si>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</si>
  <si>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</si>
  <si>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</si>
  <si>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Санитарно-эпидемиологическое благополучие</t>
  </si>
  <si>
    <t>Социальное обслуживание населения</t>
  </si>
  <si>
    <t>Пенсионное обеспечение</t>
  </si>
  <si>
    <t>Другие вопросы в области социальной политики</t>
  </si>
  <si>
    <r>
      <t xml:space="preserve">       Физическая культура и спорт, </t>
    </r>
    <r>
      <rPr>
        <sz val="14"/>
        <rFont val="Times New Roman"/>
        <family val="1"/>
      </rPr>
      <t>в том числе:</t>
    </r>
  </si>
  <si>
    <r>
      <t xml:space="preserve">       Межбюджетные трансферты общего характера бюджетам субъектов Российской Федерации и муниципальных образований, </t>
    </r>
    <r>
      <rPr>
        <sz val="14"/>
        <rFont val="Times New Roman"/>
        <family val="1"/>
      </rPr>
      <t>в том числе:</t>
    </r>
  </si>
  <si>
    <t>Физическая культура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</si>
  <si>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</si>
  <si>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</si>
  <si>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</si>
  <si>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Другие вопросы в области здравоохранения</t>
  </si>
  <si>
    <t>ОСНОВНЫЕ ПОКАЗАТЕЛИ РАЙОННОГО БЮДЖЕТА В 2019 ГОДУ, тыс.руб.</t>
  </si>
  <si>
    <t>в % к аналогичному периоду 2018 года</t>
  </si>
  <si>
    <t>в % от плана на 2019 год</t>
  </si>
  <si>
    <t xml:space="preserve">Прочие безвозмездные поступления </t>
  </si>
  <si>
    <t>Доходы от возврата бюджетными учреждениями остатков субсидий прошлых лет</t>
  </si>
  <si>
    <t>ФАКТ на 01.01.2020г.</t>
  </si>
  <si>
    <t>Доходы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</si>
  <si>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ФАКТ на 01.01.2019г.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</si>
</sst>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0#;&quot;-0&quot;#;00"/>
    <numFmt numFmtId="173" formatCode="#,##0.0"/>
    <numFmt numFmtId="174" formatCode="#,##0.00_р_."/>
    <numFmt numFmtId="175" formatCode="#,##0.0_р_."/>
    <numFmt numFmtId="176" formatCode="00"/>
    <numFmt numFmtId="177" formatCode="#,##0.0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;[Red]\-#,##0.00;0.00"/>
    <numFmt numFmtId="183" formatCode="0.0%"/>
    <numFmt numFmtId="184" formatCode="#,##0.000"/>
    <numFmt numFmtId="185" formatCode="#,##0.0000"/>
  </numFmts>
  <fonts count="51">
    <font>
      <sz val="10"/>
      <name val="Arial Cyr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i/>
      <sz val="14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b/>
      <sz val="13"/>
      <name val="Arial Cyr"/>
      <family val="2"/>
    </font>
    <font>
      <b/>
      <sz val="11"/>
      <name val="Times New Roman"/>
      <family val="1"/>
    </font>
    <font>
      <b/>
      <sz val="12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b/>
      <i/>
      <sz val="14"/>
      <name val="Times New Roman"/>
      <family val="1"/>
    </font>
    <font>
      <b/>
      <sz val="11"/>
      <name val="Arial Cyr"/>
      <family val="2"/>
    </font>
    <font>
      <sz val="12"/>
      <name val="Times New Roman"/>
      <family val="1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 wrapText="1" indent="2"/>
    </xf>
    <xf numFmtId="0" fontId="6" fillId="0" borderId="0" xfId="0" applyFont="1" applyFill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>
      <alignment/>
    </xf>
    <xf numFmtId="173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173" fontId="14" fillId="33" borderId="10" xfId="0" applyNumberFormat="1" applyFont="1" applyFill="1" applyBorder="1" applyAlignment="1" applyProtection="1">
      <alignment horizontal="center" vertical="center" wrapText="1"/>
      <protection hidden="1"/>
    </xf>
    <xf numFmtId="173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Alignment="1">
      <alignment/>
    </xf>
    <xf numFmtId="183" fontId="3" fillId="33" borderId="10" xfId="56" applyNumberFormat="1" applyFont="1" applyFill="1" applyBorder="1" applyAlignment="1" applyProtection="1">
      <alignment horizontal="center" vertical="center" wrapText="1"/>
      <protection hidden="1"/>
    </xf>
    <xf numFmtId="183" fontId="14" fillId="33" borderId="10" xfId="56" applyNumberFormat="1" applyFont="1" applyFill="1" applyBorder="1" applyAlignment="1" applyProtection="1">
      <alignment horizontal="center" vertical="center" wrapText="1"/>
      <protection hidden="1"/>
    </xf>
    <xf numFmtId="183" fontId="5" fillId="33" borderId="10" xfId="56" applyNumberFormat="1" applyFont="1" applyFill="1" applyBorder="1" applyAlignment="1" applyProtection="1">
      <alignment horizontal="center" vertical="center" wrapText="1"/>
      <protection hidden="1"/>
    </xf>
    <xf numFmtId="183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183" fontId="11" fillId="0" borderId="0" xfId="56" applyNumberFormat="1" applyFont="1" applyAlignment="1">
      <alignment/>
    </xf>
    <xf numFmtId="2" fontId="16" fillId="0" borderId="10" xfId="0" applyNumberFormat="1" applyFont="1" applyBorder="1" applyAlignment="1" applyProtection="1">
      <alignment horizontal="left" vertical="top" wrapText="1"/>
      <protection/>
    </xf>
    <xf numFmtId="173" fontId="16" fillId="33" borderId="10" xfId="0" applyNumberFormat="1" applyFont="1" applyFill="1" applyBorder="1" applyAlignment="1" applyProtection="1">
      <alignment horizontal="center" vertical="center" wrapText="1"/>
      <protection hidden="1"/>
    </xf>
    <xf numFmtId="183" fontId="16" fillId="33" borderId="10" xfId="56" applyNumberFormat="1" applyFont="1" applyFill="1" applyBorder="1" applyAlignment="1" applyProtection="1">
      <alignment horizontal="center" vertical="center" wrapText="1"/>
      <protection hidden="1"/>
    </xf>
    <xf numFmtId="173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173" fontId="16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>
      <alignment/>
    </xf>
    <xf numFmtId="173" fontId="16" fillId="35" borderId="10" xfId="0" applyNumberFormat="1" applyFont="1" applyFill="1" applyBorder="1" applyAlignment="1" applyProtection="1">
      <alignment horizontal="center" vertical="center" wrapText="1"/>
      <protection hidden="1"/>
    </xf>
    <xf numFmtId="2" fontId="5" fillId="36" borderId="10" xfId="0" applyNumberFormat="1" applyFont="1" applyFill="1" applyBorder="1" applyAlignment="1" applyProtection="1">
      <alignment horizontal="left" vertical="top" wrapText="1"/>
      <protection/>
    </xf>
    <xf numFmtId="173" fontId="5" fillId="36" borderId="10" xfId="0" applyNumberFormat="1" applyFont="1" applyFill="1" applyBorder="1" applyAlignment="1" applyProtection="1">
      <alignment horizontal="center" vertical="center" wrapText="1"/>
      <protection hidden="1"/>
    </xf>
    <xf numFmtId="183" fontId="5" fillId="36" borderId="10" xfId="56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>
      <alignment/>
    </xf>
    <xf numFmtId="0" fontId="10" fillId="0" borderId="10" xfId="0" applyNumberFormat="1" applyFont="1" applyFill="1" applyBorder="1" applyAlignment="1" applyProtection="1">
      <alignment horizontal="center" vertical="center" wrapText="1"/>
      <protection hidden="1"/>
    </xf>
    <xf numFmtId="173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173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173" fontId="1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37" borderId="10" xfId="0" applyFont="1" applyFill="1" applyBorder="1" applyAlignment="1">
      <alignment horizontal="center" vertical="top" wrapText="1"/>
    </xf>
    <xf numFmtId="173" fontId="3" fillId="37" borderId="10" xfId="0" applyNumberFormat="1" applyFont="1" applyFill="1" applyBorder="1" applyAlignment="1" applyProtection="1">
      <alignment horizontal="center" vertical="center" wrapText="1"/>
      <protection hidden="1"/>
    </xf>
    <xf numFmtId="183" fontId="3" fillId="37" borderId="10" xfId="56" applyNumberFormat="1" applyFont="1" applyFill="1" applyBorder="1" applyAlignment="1" applyProtection="1">
      <alignment horizontal="center" vertical="center" wrapText="1"/>
      <protection hidden="1"/>
    </xf>
    <xf numFmtId="173" fontId="5" fillId="37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7"/>
  <sheetViews>
    <sheetView tabSelected="1" zoomScale="80" zoomScaleNormal="80" zoomScaleSheetLayoutView="75" zoomScalePageLayoutView="0" workbookViewId="0" topLeftCell="A43">
      <selection activeCell="C54" sqref="C54"/>
    </sheetView>
  </sheetViews>
  <sheetFormatPr defaultColWidth="9.00390625" defaultRowHeight="12.75"/>
  <cols>
    <col min="1" max="1" width="62.75390625" style="1" customWidth="1"/>
    <col min="2" max="2" width="14.75390625" style="2" customWidth="1"/>
    <col min="3" max="3" width="16.875" style="2" customWidth="1"/>
    <col min="4" max="4" width="14.75390625" style="2" customWidth="1"/>
    <col min="5" max="5" width="14.125" style="2" customWidth="1"/>
    <col min="6" max="6" width="16.875" style="21" customWidth="1"/>
  </cols>
  <sheetData>
    <row r="1" spans="1:6" ht="28.5" customHeight="1">
      <c r="A1" s="47" t="s">
        <v>60</v>
      </c>
      <c r="B1" s="47"/>
      <c r="C1" s="47"/>
      <c r="D1" s="47"/>
      <c r="E1" s="47"/>
      <c r="F1" s="37"/>
    </row>
    <row r="2" spans="1:6" ht="18.75" customHeight="1">
      <c r="A2" s="8"/>
      <c r="B2" s="8"/>
      <c r="C2" s="8"/>
      <c r="D2" s="8"/>
      <c r="E2" s="8"/>
      <c r="F2" s="8"/>
    </row>
    <row r="3" spans="1:6" s="17" customFormat="1" ht="57" customHeight="1">
      <c r="A3" s="15"/>
      <c r="B3" s="16" t="s">
        <v>17</v>
      </c>
      <c r="C3" s="16" t="s">
        <v>65</v>
      </c>
      <c r="D3" s="16" t="s">
        <v>62</v>
      </c>
      <c r="E3" s="16" t="s">
        <v>61</v>
      </c>
      <c r="F3" s="38" t="s">
        <v>67</v>
      </c>
    </row>
    <row r="4" spans="1:6" s="7" customFormat="1" ht="21" customHeight="1">
      <c r="A4" s="42" t="s">
        <v>1</v>
      </c>
      <c r="B4" s="43">
        <f>B5+B12+B18+B19</f>
        <v>806840.6</v>
      </c>
      <c r="C4" s="43">
        <f>C5+C12+C18+C19+C20</f>
        <v>668315</v>
      </c>
      <c r="D4" s="44">
        <f>C4/B4</f>
        <v>0.828</v>
      </c>
      <c r="E4" s="44">
        <f aca="true" t="shared" si="0" ref="E4:E16">C4/F4</f>
        <v>1.124</v>
      </c>
      <c r="F4" s="43">
        <f>F5+F12+F18+F19</f>
        <v>594611.2</v>
      </c>
    </row>
    <row r="5" spans="1:6" s="7" customFormat="1" ht="22.5" customHeight="1">
      <c r="A5" s="12" t="s">
        <v>6</v>
      </c>
      <c r="B5" s="40">
        <f>B6+B11</f>
        <v>177092.2</v>
      </c>
      <c r="C5" s="40">
        <f>C6+C11</f>
        <v>177635.1</v>
      </c>
      <c r="D5" s="22">
        <f aca="true" t="shared" si="1" ref="D5:D64">C5/B5</f>
        <v>1.003</v>
      </c>
      <c r="E5" s="22">
        <f t="shared" si="0"/>
        <v>1.026</v>
      </c>
      <c r="F5" s="40">
        <f>F6+F11</f>
        <v>173137.4</v>
      </c>
    </row>
    <row r="6" spans="1:6" s="10" customFormat="1" ht="19.5">
      <c r="A6" s="13" t="s">
        <v>2</v>
      </c>
      <c r="B6" s="19">
        <f>SUM(B7:B10)</f>
        <v>166043.4</v>
      </c>
      <c r="C6" s="19">
        <f>SUM(C7:C10)</f>
        <v>166513.7</v>
      </c>
      <c r="D6" s="23">
        <f t="shared" si="1"/>
        <v>1.003</v>
      </c>
      <c r="E6" s="23">
        <f t="shared" si="0"/>
        <v>1.019</v>
      </c>
      <c r="F6" s="41">
        <f>SUM(F7:F10)</f>
        <v>163381.2</v>
      </c>
    </row>
    <row r="7" spans="1:6" s="11" customFormat="1" ht="18.75">
      <c r="A7" s="14" t="s">
        <v>3</v>
      </c>
      <c r="B7" s="20">
        <v>114320.1</v>
      </c>
      <c r="C7" s="20">
        <v>114591.6</v>
      </c>
      <c r="D7" s="24">
        <f t="shared" si="1"/>
        <v>1.002</v>
      </c>
      <c r="E7" s="24">
        <f t="shared" si="0"/>
        <v>1.029</v>
      </c>
      <c r="F7" s="30">
        <v>111326.2</v>
      </c>
    </row>
    <row r="8" spans="1:6" s="11" customFormat="1" ht="18.75">
      <c r="A8" s="14" t="s">
        <v>4</v>
      </c>
      <c r="B8" s="20">
        <v>17704.7</v>
      </c>
      <c r="C8" s="20">
        <v>17704.8</v>
      </c>
      <c r="D8" s="24">
        <f t="shared" si="1"/>
        <v>1</v>
      </c>
      <c r="E8" s="24">
        <f t="shared" si="0"/>
        <v>1.133</v>
      </c>
      <c r="F8" s="30">
        <v>15632.2</v>
      </c>
    </row>
    <row r="9" spans="1:6" s="11" customFormat="1" ht="18.75">
      <c r="A9" s="14" t="s">
        <v>15</v>
      </c>
      <c r="B9" s="20">
        <v>32932.9</v>
      </c>
      <c r="C9" s="20">
        <v>33131.6</v>
      </c>
      <c r="D9" s="24">
        <f t="shared" si="1"/>
        <v>1.006</v>
      </c>
      <c r="E9" s="24">
        <f t="shared" si="0"/>
        <v>0.934</v>
      </c>
      <c r="F9" s="30">
        <v>35456.2</v>
      </c>
    </row>
    <row r="10" spans="1:6" s="11" customFormat="1" ht="18.75">
      <c r="A10" s="14" t="s">
        <v>16</v>
      </c>
      <c r="B10" s="20">
        <v>1085.7</v>
      </c>
      <c r="C10" s="20">
        <v>1085.7</v>
      </c>
      <c r="D10" s="24">
        <f t="shared" si="1"/>
        <v>1</v>
      </c>
      <c r="E10" s="24">
        <f t="shared" si="0"/>
        <v>1.123</v>
      </c>
      <c r="F10" s="30">
        <v>966.6</v>
      </c>
    </row>
    <row r="11" spans="1:6" s="10" customFormat="1" ht="19.5">
      <c r="A11" s="13" t="s">
        <v>5</v>
      </c>
      <c r="B11" s="19">
        <v>11048.8</v>
      </c>
      <c r="C11" s="19">
        <v>11121.4</v>
      </c>
      <c r="D11" s="23">
        <f t="shared" si="1"/>
        <v>1.007</v>
      </c>
      <c r="E11" s="23">
        <f t="shared" si="0"/>
        <v>1.14</v>
      </c>
      <c r="F11" s="41">
        <v>9756.2</v>
      </c>
    </row>
    <row r="12" spans="1:6" s="9" customFormat="1" ht="26.25" customHeight="1">
      <c r="A12" s="12" t="s">
        <v>7</v>
      </c>
      <c r="B12" s="18">
        <f>SUM(B13:B17)</f>
        <v>629748.4</v>
      </c>
      <c r="C12" s="18">
        <f>SUM(C13:C17)</f>
        <v>492999.5</v>
      </c>
      <c r="D12" s="22">
        <f t="shared" si="1"/>
        <v>0.783</v>
      </c>
      <c r="E12" s="22">
        <f t="shared" si="0"/>
        <v>1.163</v>
      </c>
      <c r="F12" s="18">
        <f>SUM(F13:F17)</f>
        <v>423917.5</v>
      </c>
    </row>
    <row r="13" spans="1:6" s="11" customFormat="1" ht="18.75">
      <c r="A13" s="14" t="s">
        <v>8</v>
      </c>
      <c r="B13" s="20">
        <v>106094.3</v>
      </c>
      <c r="C13" s="20">
        <v>106094.3</v>
      </c>
      <c r="D13" s="25">
        <f t="shared" si="1"/>
        <v>1</v>
      </c>
      <c r="E13" s="24">
        <f t="shared" si="0"/>
        <v>0.941</v>
      </c>
      <c r="F13" s="30">
        <v>112752.8</v>
      </c>
    </row>
    <row r="14" spans="1:6" s="11" customFormat="1" ht="18.75">
      <c r="A14" s="14" t="s">
        <v>9</v>
      </c>
      <c r="B14" s="20">
        <v>226949.5</v>
      </c>
      <c r="C14" s="20">
        <v>226773.5</v>
      </c>
      <c r="D14" s="25">
        <f t="shared" si="1"/>
        <v>0.999</v>
      </c>
      <c r="E14" s="24">
        <f t="shared" si="0"/>
        <v>1.111</v>
      </c>
      <c r="F14" s="30">
        <v>204041.2</v>
      </c>
    </row>
    <row r="15" spans="1:6" s="11" customFormat="1" ht="18.75">
      <c r="A15" s="14" t="s">
        <v>10</v>
      </c>
      <c r="B15" s="20">
        <v>293598.2</v>
      </c>
      <c r="C15" s="20">
        <v>157025.3</v>
      </c>
      <c r="D15" s="25">
        <f t="shared" si="1"/>
        <v>0.535</v>
      </c>
      <c r="E15" s="24">
        <f t="shared" si="0"/>
        <v>1.481</v>
      </c>
      <c r="F15" s="30">
        <v>106050.2</v>
      </c>
    </row>
    <row r="16" spans="1:6" s="11" customFormat="1" ht="18.75">
      <c r="A16" s="14" t="s">
        <v>11</v>
      </c>
      <c r="B16" s="20">
        <v>3015.1</v>
      </c>
      <c r="C16" s="20">
        <v>3015.1</v>
      </c>
      <c r="D16" s="25">
        <f t="shared" si="1"/>
        <v>1</v>
      </c>
      <c r="E16" s="24">
        <f t="shared" si="0"/>
        <v>3.191</v>
      </c>
      <c r="F16" s="30">
        <v>944.8</v>
      </c>
    </row>
    <row r="17" spans="1:6" s="11" customFormat="1" ht="18.75">
      <c r="A17" s="14" t="s">
        <v>63</v>
      </c>
      <c r="B17" s="20">
        <v>91.3</v>
      </c>
      <c r="C17" s="20">
        <v>91.3</v>
      </c>
      <c r="D17" s="25">
        <f t="shared" si="1"/>
        <v>1</v>
      </c>
      <c r="E17" s="24">
        <v>0</v>
      </c>
      <c r="F17" s="30">
        <v>128.5</v>
      </c>
    </row>
    <row r="18" spans="1:6" s="11" customFormat="1" ht="56.25">
      <c r="A18" s="12" t="s">
        <v>12</v>
      </c>
      <c r="B18" s="20">
        <v>0</v>
      </c>
      <c r="C18" s="18">
        <v>-2449.4</v>
      </c>
      <c r="D18" s="25">
        <v>0</v>
      </c>
      <c r="E18" s="24">
        <v>0</v>
      </c>
      <c r="F18" s="39">
        <v>-2443.7</v>
      </c>
    </row>
    <row r="19" spans="1:6" s="11" customFormat="1" ht="37.5">
      <c r="A19" s="46" t="s">
        <v>64</v>
      </c>
      <c r="B19" s="20">
        <v>0</v>
      </c>
      <c r="C19" s="18">
        <v>7</v>
      </c>
      <c r="D19" s="25">
        <v>0</v>
      </c>
      <c r="E19" s="24">
        <v>0</v>
      </c>
      <c r="F19" s="39">
        <v>0</v>
      </c>
    </row>
    <row r="20" spans="1:6" s="11" customFormat="1" ht="75">
      <c r="A20" s="46" t="s">
        <v>66</v>
      </c>
      <c r="B20" s="20">
        <v>0</v>
      </c>
      <c r="C20" s="18">
        <v>122.8</v>
      </c>
      <c r="D20" s="25">
        <v>0</v>
      </c>
      <c r="E20" s="24">
        <v>0</v>
      </c>
      <c r="F20" s="39">
        <v>0</v>
      </c>
    </row>
    <row r="21" spans="1:8" s="9" customFormat="1" ht="18.75">
      <c r="A21" s="42" t="s">
        <v>0</v>
      </c>
      <c r="B21" s="43">
        <f>SUM(B22+B30+B32+B37+B41+B43+B49+B55+B59+B61+B52)</f>
        <v>805608.8</v>
      </c>
      <c r="C21" s="43">
        <f>SUM(C22+C30+C32+C37+C41+C43+C49+C55+C59+C61+C52)</f>
        <v>664385.1</v>
      </c>
      <c r="D21" s="44">
        <f t="shared" si="1"/>
        <v>0.825</v>
      </c>
      <c r="E21" s="44">
        <f aca="true" t="shared" si="2" ref="E21:E65">C21/F21</f>
        <v>1.12</v>
      </c>
      <c r="F21" s="43">
        <f>SUM(F22+F30+F32+F37+F41+F43+F49+F55+F59+F61+F52)</f>
        <v>593290.1</v>
      </c>
      <c r="H21" s="26"/>
    </row>
    <row r="22" spans="1:6" s="11" customFormat="1" ht="18.75">
      <c r="A22" s="34" t="s">
        <v>26</v>
      </c>
      <c r="B22" s="35">
        <f>SUM(B23+B24+B25+B26+B27+B28+B29)</f>
        <v>66591.1</v>
      </c>
      <c r="C22" s="35">
        <f>SUM(C23+C24+C25+C26+C27+C28+C29)</f>
        <v>66587</v>
      </c>
      <c r="D22" s="36">
        <f t="shared" si="1"/>
        <v>1</v>
      </c>
      <c r="E22" s="36">
        <f t="shared" si="2"/>
        <v>1.319</v>
      </c>
      <c r="F22" s="35">
        <f>SUM(F23+F24+F25+F26+F27+F28+F29)</f>
        <v>50500.9</v>
      </c>
    </row>
    <row r="23" spans="1:6" s="11" customFormat="1" ht="31.5">
      <c r="A23" s="27" t="s">
        <v>18</v>
      </c>
      <c r="B23" s="28">
        <v>1755.1</v>
      </c>
      <c r="C23" s="28">
        <v>1755.1</v>
      </c>
      <c r="D23" s="29">
        <f t="shared" si="1"/>
        <v>1</v>
      </c>
      <c r="E23" s="29">
        <f t="shared" si="2"/>
        <v>1.38</v>
      </c>
      <c r="F23" s="28">
        <v>1271.9</v>
      </c>
    </row>
    <row r="24" spans="1:6" s="11" customFormat="1" ht="47.25">
      <c r="A24" s="27" t="s">
        <v>19</v>
      </c>
      <c r="B24" s="28">
        <v>1563.8</v>
      </c>
      <c r="C24" s="28">
        <v>1563.8</v>
      </c>
      <c r="D24" s="29">
        <f t="shared" si="1"/>
        <v>1</v>
      </c>
      <c r="E24" s="29">
        <f t="shared" si="2"/>
        <v>0.905</v>
      </c>
      <c r="F24" s="28">
        <v>1728.9</v>
      </c>
    </row>
    <row r="25" spans="1:6" s="11" customFormat="1" ht="47.25">
      <c r="A25" s="27" t="s">
        <v>20</v>
      </c>
      <c r="B25" s="28">
        <v>24665.8</v>
      </c>
      <c r="C25" s="28">
        <v>24665.8</v>
      </c>
      <c r="D25" s="29">
        <f t="shared" si="1"/>
        <v>1</v>
      </c>
      <c r="E25" s="29">
        <f t="shared" si="2"/>
        <v>1.117</v>
      </c>
      <c r="F25" s="28">
        <v>22080.7</v>
      </c>
    </row>
    <row r="26" spans="1:6" s="11" customFormat="1" ht="15.75">
      <c r="A26" s="27" t="s">
        <v>21</v>
      </c>
      <c r="B26" s="28">
        <v>5.4</v>
      </c>
      <c r="C26" s="28">
        <v>1.3</v>
      </c>
      <c r="D26" s="29">
        <f t="shared" si="1"/>
        <v>0.241</v>
      </c>
      <c r="E26" s="29">
        <f t="shared" si="2"/>
        <v>0.092</v>
      </c>
      <c r="F26" s="28">
        <v>14.1</v>
      </c>
    </row>
    <row r="27" spans="1:6" s="11" customFormat="1" ht="47.25">
      <c r="A27" s="27" t="s">
        <v>22</v>
      </c>
      <c r="B27" s="28">
        <v>5277.1</v>
      </c>
      <c r="C27" s="28">
        <v>5277.1</v>
      </c>
      <c r="D27" s="29">
        <f t="shared" si="1"/>
        <v>1</v>
      </c>
      <c r="E27" s="29">
        <f t="shared" si="2"/>
        <v>1.128</v>
      </c>
      <c r="F27" s="28">
        <v>4679.9</v>
      </c>
    </row>
    <row r="28" spans="1:6" s="11" customFormat="1" ht="15.75">
      <c r="A28" s="27" t="s">
        <v>23</v>
      </c>
      <c r="B28" s="28">
        <v>0</v>
      </c>
      <c r="C28" s="28">
        <v>0</v>
      </c>
      <c r="D28" s="29" t="e">
        <f t="shared" si="1"/>
        <v>#DIV/0!</v>
      </c>
      <c r="E28" s="29" t="e">
        <f t="shared" si="2"/>
        <v>#DIV/0!</v>
      </c>
      <c r="F28" s="28">
        <v>0</v>
      </c>
    </row>
    <row r="29" spans="1:6" s="11" customFormat="1" ht="15.75">
      <c r="A29" s="27" t="s">
        <v>24</v>
      </c>
      <c r="B29" s="28">
        <v>33323.9</v>
      </c>
      <c r="C29" s="28">
        <v>33323.9</v>
      </c>
      <c r="D29" s="29">
        <f t="shared" si="1"/>
        <v>1</v>
      </c>
      <c r="E29" s="29">
        <f t="shared" si="2"/>
        <v>1.608</v>
      </c>
      <c r="F29" s="28">
        <v>20725.4</v>
      </c>
    </row>
    <row r="30" spans="1:6" s="11" customFormat="1" ht="37.5">
      <c r="A30" s="34" t="s">
        <v>27</v>
      </c>
      <c r="B30" s="35">
        <f>SUM(B31)</f>
        <v>279.3</v>
      </c>
      <c r="C30" s="35">
        <f>SUM(C31)</f>
        <v>279.3</v>
      </c>
      <c r="D30" s="36">
        <f t="shared" si="1"/>
        <v>1</v>
      </c>
      <c r="E30" s="36">
        <f t="shared" si="2"/>
        <v>0.458</v>
      </c>
      <c r="F30" s="35">
        <f>SUM(F31)</f>
        <v>609.2</v>
      </c>
    </row>
    <row r="31" spans="1:6" s="11" customFormat="1" ht="31.5">
      <c r="A31" s="27" t="s">
        <v>25</v>
      </c>
      <c r="B31" s="28">
        <v>279.3</v>
      </c>
      <c r="C31" s="28">
        <v>279.3</v>
      </c>
      <c r="D31" s="29">
        <f t="shared" si="1"/>
        <v>1</v>
      </c>
      <c r="E31" s="29">
        <f t="shared" si="2"/>
        <v>0.458</v>
      </c>
      <c r="F31" s="33">
        <v>609.2</v>
      </c>
    </row>
    <row r="32" spans="1:6" s="11" customFormat="1" ht="18.75">
      <c r="A32" s="34" t="s">
        <v>28</v>
      </c>
      <c r="B32" s="35">
        <f>SUM(B33+B35+B36+B34)</f>
        <v>49045.5</v>
      </c>
      <c r="C32" s="35">
        <f>SUM(C33+C35+C36+C34)</f>
        <v>49043.2</v>
      </c>
      <c r="D32" s="36">
        <f t="shared" si="1"/>
        <v>1</v>
      </c>
      <c r="E32" s="36">
        <f t="shared" si="2"/>
        <v>1.9</v>
      </c>
      <c r="F32" s="35">
        <f>SUM(F33+F35+F36+F34)</f>
        <v>25811.5</v>
      </c>
    </row>
    <row r="33" spans="1:6" s="11" customFormat="1" ht="15.75">
      <c r="A33" s="27" t="s">
        <v>29</v>
      </c>
      <c r="B33" s="28">
        <v>125</v>
      </c>
      <c r="C33" s="28">
        <v>125</v>
      </c>
      <c r="D33" s="29">
        <f t="shared" si="1"/>
        <v>1</v>
      </c>
      <c r="E33" s="29">
        <f t="shared" si="2"/>
        <v>1.25</v>
      </c>
      <c r="F33" s="28">
        <v>100</v>
      </c>
    </row>
    <row r="34" spans="1:6" s="11" customFormat="1" ht="15.75">
      <c r="A34" s="27" t="s">
        <v>30</v>
      </c>
      <c r="B34" s="28">
        <v>225</v>
      </c>
      <c r="C34" s="28">
        <v>225</v>
      </c>
      <c r="D34" s="29">
        <f t="shared" si="1"/>
        <v>1</v>
      </c>
      <c r="E34" s="29">
        <f t="shared" si="2"/>
        <v>1.5</v>
      </c>
      <c r="F34" s="28">
        <v>150</v>
      </c>
    </row>
    <row r="35" spans="1:6" s="11" customFormat="1" ht="15.75">
      <c r="A35" s="27" t="s">
        <v>31</v>
      </c>
      <c r="B35" s="28">
        <v>42344.2</v>
      </c>
      <c r="C35" s="28">
        <v>42344.2</v>
      </c>
      <c r="D35" s="29">
        <f t="shared" si="1"/>
        <v>1</v>
      </c>
      <c r="E35" s="29">
        <f t="shared" si="2"/>
        <v>1.694</v>
      </c>
      <c r="F35" s="28">
        <v>24998.6</v>
      </c>
    </row>
    <row r="36" spans="1:6" s="11" customFormat="1" ht="15.75">
      <c r="A36" s="27" t="s">
        <v>32</v>
      </c>
      <c r="B36" s="28">
        <v>6351.3</v>
      </c>
      <c r="C36" s="28">
        <v>6349</v>
      </c>
      <c r="D36" s="29">
        <f t="shared" si="1"/>
        <v>1</v>
      </c>
      <c r="E36" s="29">
        <f t="shared" si="2"/>
        <v>11.279</v>
      </c>
      <c r="F36" s="28">
        <v>562.9</v>
      </c>
    </row>
    <row r="37" spans="1:6" s="11" customFormat="1" ht="37.5">
      <c r="A37" s="34" t="s">
        <v>36</v>
      </c>
      <c r="B37" s="35">
        <f>SUM(B38+B39+B40)</f>
        <v>44119.4</v>
      </c>
      <c r="C37" s="35">
        <f>SUM(C38+C39+C40)</f>
        <v>41038.7</v>
      </c>
      <c r="D37" s="36">
        <f t="shared" si="1"/>
        <v>0.93</v>
      </c>
      <c r="E37" s="36">
        <f t="shared" si="2"/>
        <v>9.727</v>
      </c>
      <c r="F37" s="35">
        <f>SUM(F38+F39+F40)</f>
        <v>4218.9</v>
      </c>
    </row>
    <row r="38" spans="1:6" s="11" customFormat="1" ht="15.75">
      <c r="A38" s="27" t="s">
        <v>33</v>
      </c>
      <c r="B38" s="28">
        <v>40762.4</v>
      </c>
      <c r="C38" s="28">
        <v>37681.8</v>
      </c>
      <c r="D38" s="29">
        <f t="shared" si="1"/>
        <v>0.924</v>
      </c>
      <c r="E38" s="29">
        <f t="shared" si="2"/>
        <v>12.789</v>
      </c>
      <c r="F38" s="31">
        <v>2946.5</v>
      </c>
    </row>
    <row r="39" spans="1:6" s="11" customFormat="1" ht="15.75">
      <c r="A39" s="27" t="s">
        <v>34</v>
      </c>
      <c r="B39" s="28">
        <v>3357</v>
      </c>
      <c r="C39" s="28">
        <v>3356.9</v>
      </c>
      <c r="D39" s="29">
        <f t="shared" si="1"/>
        <v>1</v>
      </c>
      <c r="E39" s="29">
        <f t="shared" si="2"/>
        <v>2.638</v>
      </c>
      <c r="F39" s="31">
        <v>1272.4</v>
      </c>
    </row>
    <row r="40" spans="1:6" s="11" customFormat="1" ht="31.5">
      <c r="A40" s="27" t="s">
        <v>35</v>
      </c>
      <c r="B40" s="28">
        <v>0</v>
      </c>
      <c r="C40" s="28">
        <v>0</v>
      </c>
      <c r="D40" s="29" t="e">
        <f t="shared" si="1"/>
        <v>#DIV/0!</v>
      </c>
      <c r="E40" s="29" t="e">
        <f t="shared" si="2"/>
        <v>#DIV/0!</v>
      </c>
      <c r="F40" s="31">
        <v>0</v>
      </c>
    </row>
    <row r="41" spans="1:6" s="11" customFormat="1" ht="18.75">
      <c r="A41" s="34" t="s">
        <v>37</v>
      </c>
      <c r="B41" s="35">
        <f>SUM(B42)</f>
        <v>11187.1</v>
      </c>
      <c r="C41" s="35">
        <f>SUM(C42)</f>
        <v>11187.1</v>
      </c>
      <c r="D41" s="36">
        <f t="shared" si="1"/>
        <v>1</v>
      </c>
      <c r="E41" s="36">
        <f t="shared" si="2"/>
        <v>50.054</v>
      </c>
      <c r="F41" s="35">
        <f>SUM(F42)</f>
        <v>223.5</v>
      </c>
    </row>
    <row r="42" spans="1:6" s="11" customFormat="1" ht="31.5">
      <c r="A42" s="27" t="s">
        <v>41</v>
      </c>
      <c r="B42" s="28">
        <v>11187.1</v>
      </c>
      <c r="C42" s="28">
        <v>11187.1</v>
      </c>
      <c r="D42" s="29">
        <f t="shared" si="1"/>
        <v>1</v>
      </c>
      <c r="E42" s="29">
        <f t="shared" si="2"/>
        <v>50.054</v>
      </c>
      <c r="F42" s="20">
        <v>223.5</v>
      </c>
    </row>
    <row r="43" spans="1:6" s="11" customFormat="1" ht="18.75">
      <c r="A43" s="34" t="s">
        <v>38</v>
      </c>
      <c r="B43" s="35">
        <f>SUM(B44+B46+B47+B48+B45)</f>
        <v>364757</v>
      </c>
      <c r="C43" s="35">
        <f>SUM(C44+C46+C47+C48+C45)</f>
        <v>362418.6</v>
      </c>
      <c r="D43" s="36">
        <f t="shared" si="1"/>
        <v>0.994</v>
      </c>
      <c r="E43" s="36">
        <f t="shared" si="2"/>
        <v>0.862</v>
      </c>
      <c r="F43" s="35">
        <f>SUM(F44+F46+F47+F48+F45)</f>
        <v>420316.8</v>
      </c>
    </row>
    <row r="44" spans="1:6" s="11" customFormat="1" ht="15.75">
      <c r="A44" s="27" t="s">
        <v>42</v>
      </c>
      <c r="B44" s="28">
        <v>98785.4</v>
      </c>
      <c r="C44" s="28">
        <v>98649.3</v>
      </c>
      <c r="D44" s="29">
        <f t="shared" si="1"/>
        <v>0.999</v>
      </c>
      <c r="E44" s="29">
        <f t="shared" si="2"/>
        <v>1.293</v>
      </c>
      <c r="F44" s="28">
        <v>76321.1</v>
      </c>
    </row>
    <row r="45" spans="1:6" s="11" customFormat="1" ht="15.75">
      <c r="A45" s="27" t="s">
        <v>43</v>
      </c>
      <c r="B45" s="28">
        <v>165719.2</v>
      </c>
      <c r="C45" s="28">
        <v>163516.9</v>
      </c>
      <c r="D45" s="29">
        <f t="shared" si="1"/>
        <v>0.987</v>
      </c>
      <c r="E45" s="29">
        <f t="shared" si="2"/>
        <v>0.657</v>
      </c>
      <c r="F45" s="28">
        <v>248832.3</v>
      </c>
    </row>
    <row r="46" spans="1:6" s="11" customFormat="1" ht="15.75">
      <c r="A46" s="27" t="s">
        <v>44</v>
      </c>
      <c r="B46" s="28">
        <v>15214</v>
      </c>
      <c r="C46" s="28">
        <v>15214</v>
      </c>
      <c r="D46" s="29">
        <f t="shared" si="1"/>
        <v>1</v>
      </c>
      <c r="E46" s="29">
        <f t="shared" si="2"/>
        <v>1.152</v>
      </c>
      <c r="F46" s="28">
        <v>13209.2</v>
      </c>
    </row>
    <row r="47" spans="1:6" s="11" customFormat="1" ht="15.75">
      <c r="A47" s="27" t="s">
        <v>45</v>
      </c>
      <c r="B47" s="28">
        <v>243.1</v>
      </c>
      <c r="C47" s="28">
        <v>243.1</v>
      </c>
      <c r="D47" s="29">
        <f t="shared" si="1"/>
        <v>1</v>
      </c>
      <c r="E47" s="29">
        <f t="shared" si="2"/>
        <v>1</v>
      </c>
      <c r="F47" s="28">
        <v>243.1</v>
      </c>
    </row>
    <row r="48" spans="1:6" s="11" customFormat="1" ht="15.75">
      <c r="A48" s="27" t="s">
        <v>46</v>
      </c>
      <c r="B48" s="28">
        <v>84795.3</v>
      </c>
      <c r="C48" s="28">
        <v>84795.3</v>
      </c>
      <c r="D48" s="29">
        <f t="shared" si="1"/>
        <v>1</v>
      </c>
      <c r="E48" s="29">
        <f t="shared" si="2"/>
        <v>1.038</v>
      </c>
      <c r="F48" s="28">
        <v>81711.1</v>
      </c>
    </row>
    <row r="49" spans="1:6" s="11" customFormat="1" ht="18.75">
      <c r="A49" s="34" t="s">
        <v>39</v>
      </c>
      <c r="B49" s="35">
        <f>SUM(B50+B51)</f>
        <v>39347.4</v>
      </c>
      <c r="C49" s="35">
        <f>SUM(C50+C51)</f>
        <v>39347.4</v>
      </c>
      <c r="D49" s="36">
        <f t="shared" si="1"/>
        <v>1</v>
      </c>
      <c r="E49" s="36">
        <f t="shared" si="2"/>
        <v>1.105</v>
      </c>
      <c r="F49" s="35">
        <f>SUM(F50+F51)</f>
        <v>35611.6</v>
      </c>
    </row>
    <row r="50" spans="1:6" s="11" customFormat="1" ht="15.75">
      <c r="A50" s="27" t="s">
        <v>47</v>
      </c>
      <c r="B50" s="28">
        <v>29924</v>
      </c>
      <c r="C50" s="28">
        <v>29924</v>
      </c>
      <c r="D50" s="29">
        <f t="shared" si="1"/>
        <v>1</v>
      </c>
      <c r="E50" s="29">
        <f t="shared" si="2"/>
        <v>1.173</v>
      </c>
      <c r="F50" s="28">
        <v>25507.9</v>
      </c>
    </row>
    <row r="51" spans="1:6" s="11" customFormat="1" ht="15.75">
      <c r="A51" s="27" t="s">
        <v>48</v>
      </c>
      <c r="B51" s="28">
        <v>9423.4</v>
      </c>
      <c r="C51" s="28">
        <v>9423.4</v>
      </c>
      <c r="D51" s="29">
        <f t="shared" si="1"/>
        <v>1</v>
      </c>
      <c r="E51" s="29">
        <f t="shared" si="2"/>
        <v>0.933</v>
      </c>
      <c r="F51" s="28">
        <v>10103.7</v>
      </c>
    </row>
    <row r="52" spans="1:6" s="11" customFormat="1" ht="18.75">
      <c r="A52" s="34" t="s">
        <v>40</v>
      </c>
      <c r="B52" s="35">
        <f>SUM(B54+B53)</f>
        <v>191.9</v>
      </c>
      <c r="C52" s="35">
        <f>SUM(C54+C53)</f>
        <v>20</v>
      </c>
      <c r="D52" s="36">
        <f t="shared" si="1"/>
        <v>0.104</v>
      </c>
      <c r="E52" s="36">
        <f t="shared" si="2"/>
        <v>0.089</v>
      </c>
      <c r="F52" s="35">
        <f>SUM(F54+F53)</f>
        <v>224.5</v>
      </c>
    </row>
    <row r="53" spans="1:6" s="11" customFormat="1" ht="15.75">
      <c r="A53" s="27" t="s">
        <v>49</v>
      </c>
      <c r="B53" s="28">
        <v>171.9</v>
      </c>
      <c r="C53" s="28">
        <v>0</v>
      </c>
      <c r="D53" s="29">
        <f t="shared" si="1"/>
        <v>0</v>
      </c>
      <c r="E53" s="29">
        <f t="shared" si="2"/>
        <v>0</v>
      </c>
      <c r="F53" s="28">
        <v>112.5</v>
      </c>
    </row>
    <row r="54" spans="1:6" s="11" customFormat="1" ht="15.75">
      <c r="A54" s="27" t="s">
        <v>59</v>
      </c>
      <c r="B54" s="28">
        <v>20</v>
      </c>
      <c r="C54" s="28">
        <v>20</v>
      </c>
      <c r="D54" s="29">
        <f t="shared" si="1"/>
        <v>1</v>
      </c>
      <c r="E54" s="29">
        <f t="shared" si="2"/>
        <v>0.179</v>
      </c>
      <c r="F54" s="28">
        <v>112</v>
      </c>
    </row>
    <row r="55" spans="1:6" s="11" customFormat="1" ht="18.75">
      <c r="A55" s="34" t="s">
        <v>13</v>
      </c>
      <c r="B55" s="35">
        <f>SUM(B56:B58)</f>
        <v>22032.7</v>
      </c>
      <c r="C55" s="35">
        <f>SUM(C56:C58)</f>
        <v>22032.7</v>
      </c>
      <c r="D55" s="36">
        <f t="shared" si="1"/>
        <v>1</v>
      </c>
      <c r="E55" s="36">
        <f t="shared" si="2"/>
        <v>1.281</v>
      </c>
      <c r="F55" s="35">
        <f>SUM(F56:F58)</f>
        <v>17197.4</v>
      </c>
    </row>
    <row r="56" spans="1:6" s="11" customFormat="1" ht="15.75">
      <c r="A56" s="27" t="s">
        <v>51</v>
      </c>
      <c r="B56" s="28">
        <v>152.5</v>
      </c>
      <c r="C56" s="28">
        <v>152.5</v>
      </c>
      <c r="D56" s="29">
        <f t="shared" si="1"/>
        <v>1</v>
      </c>
      <c r="E56" s="29" t="e">
        <f t="shared" si="2"/>
        <v>#DIV/0!</v>
      </c>
      <c r="F56" s="28">
        <v>0</v>
      </c>
    </row>
    <row r="57" spans="1:6" s="11" customFormat="1" ht="15.75">
      <c r="A57" s="27" t="s">
        <v>50</v>
      </c>
      <c r="B57" s="28">
        <v>20819.4</v>
      </c>
      <c r="C57" s="28">
        <v>20819.4</v>
      </c>
      <c r="D57" s="29">
        <f t="shared" si="1"/>
        <v>1</v>
      </c>
      <c r="E57" s="29">
        <f t="shared" si="2"/>
        <v>1.28</v>
      </c>
      <c r="F57" s="28">
        <v>16266.6</v>
      </c>
    </row>
    <row r="58" spans="1:6" s="11" customFormat="1" ht="15.75">
      <c r="A58" s="27" t="s">
        <v>52</v>
      </c>
      <c r="B58" s="28">
        <v>1060.8</v>
      </c>
      <c r="C58" s="28">
        <v>1060.8</v>
      </c>
      <c r="D58" s="29">
        <f t="shared" si="1"/>
        <v>1</v>
      </c>
      <c r="E58" s="29">
        <f t="shared" si="2"/>
        <v>1.14</v>
      </c>
      <c r="F58" s="28">
        <v>930.8</v>
      </c>
    </row>
    <row r="59" spans="1:6" s="11" customFormat="1" ht="18.75">
      <c r="A59" s="34" t="s">
        <v>53</v>
      </c>
      <c r="B59" s="35">
        <f>SUM(B60)</f>
        <v>173160.5</v>
      </c>
      <c r="C59" s="35">
        <f>SUM(C60)</f>
        <v>37534.2</v>
      </c>
      <c r="D59" s="36">
        <f t="shared" si="1"/>
        <v>0.217</v>
      </c>
      <c r="E59" s="36">
        <f t="shared" si="2"/>
        <v>6.305</v>
      </c>
      <c r="F59" s="35">
        <f>SUM(F60)</f>
        <v>5952.7</v>
      </c>
    </row>
    <row r="60" spans="1:6" s="32" customFormat="1" ht="15.75">
      <c r="A60" s="27" t="s">
        <v>55</v>
      </c>
      <c r="B60" s="28">
        <v>173160.5</v>
      </c>
      <c r="C60" s="28">
        <v>37534.2</v>
      </c>
      <c r="D60" s="29">
        <f t="shared" si="1"/>
        <v>0.217</v>
      </c>
      <c r="E60" s="29">
        <f t="shared" si="2"/>
        <v>6.305</v>
      </c>
      <c r="F60" s="28">
        <v>5952.7</v>
      </c>
    </row>
    <row r="61" spans="1:6" s="11" customFormat="1" ht="75">
      <c r="A61" s="34" t="s">
        <v>54</v>
      </c>
      <c r="B61" s="35">
        <f>SUM(B62:B64)</f>
        <v>34896.9</v>
      </c>
      <c r="C61" s="35">
        <f>SUM(C62:C64)</f>
        <v>34896.9</v>
      </c>
      <c r="D61" s="36">
        <f t="shared" si="1"/>
        <v>1</v>
      </c>
      <c r="E61" s="36">
        <f t="shared" si="2"/>
        <v>1.07</v>
      </c>
      <c r="F61" s="35">
        <f>SUM(F62:F64)</f>
        <v>32623.1</v>
      </c>
    </row>
    <row r="62" spans="1:6" s="11" customFormat="1" ht="47.25">
      <c r="A62" s="27" t="s">
        <v>56</v>
      </c>
      <c r="B62" s="28">
        <v>9999.8</v>
      </c>
      <c r="C62" s="28">
        <v>9999.8</v>
      </c>
      <c r="D62" s="29">
        <f t="shared" si="1"/>
        <v>1</v>
      </c>
      <c r="E62" s="29">
        <f t="shared" si="2"/>
        <v>1.44</v>
      </c>
      <c r="F62" s="28">
        <v>6946.4</v>
      </c>
    </row>
    <row r="63" spans="1:6" s="11" customFormat="1" ht="15.75">
      <c r="A63" s="27" t="s">
        <v>57</v>
      </c>
      <c r="B63" s="28">
        <v>21712.6</v>
      </c>
      <c r="C63" s="28">
        <v>21712.6</v>
      </c>
      <c r="D63" s="29">
        <f t="shared" si="1"/>
        <v>1</v>
      </c>
      <c r="E63" s="29">
        <f t="shared" si="2"/>
        <v>0.846</v>
      </c>
      <c r="F63" s="28">
        <v>25676.7</v>
      </c>
    </row>
    <row r="64" spans="1:6" s="11" customFormat="1" ht="15.75">
      <c r="A64" s="27" t="s">
        <v>58</v>
      </c>
      <c r="B64" s="28">
        <v>3184.5</v>
      </c>
      <c r="C64" s="28">
        <v>3184.5</v>
      </c>
      <c r="D64" s="29">
        <f t="shared" si="1"/>
        <v>1</v>
      </c>
      <c r="E64" s="29" t="e">
        <f t="shared" si="2"/>
        <v>#DIV/0!</v>
      </c>
      <c r="F64" s="28">
        <v>0</v>
      </c>
    </row>
    <row r="65" spans="1:6" s="11" customFormat="1" ht="18.75">
      <c r="A65" s="42" t="s">
        <v>14</v>
      </c>
      <c r="B65" s="45">
        <f>B4-B21</f>
        <v>1231.8</v>
      </c>
      <c r="C65" s="45">
        <f>C4-C21</f>
        <v>3929.9</v>
      </c>
      <c r="D65" s="44">
        <v>0</v>
      </c>
      <c r="E65" s="44">
        <f t="shared" si="2"/>
        <v>2.975</v>
      </c>
      <c r="F65" s="45">
        <f>F4-F21</f>
        <v>1321.1</v>
      </c>
    </row>
    <row r="66" ht="18.75">
      <c r="F66" s="2"/>
    </row>
    <row r="67" ht="18.75">
      <c r="F67" s="2"/>
    </row>
    <row r="68" ht="18.75">
      <c r="F68" s="2"/>
    </row>
    <row r="69" ht="18.75">
      <c r="F69" s="2"/>
    </row>
    <row r="70" ht="18.75">
      <c r="F70" s="2"/>
    </row>
    <row r="71" ht="18.75">
      <c r="F71" s="2"/>
    </row>
    <row r="72" ht="18.75">
      <c r="F72" s="2"/>
    </row>
    <row r="73" ht="18.75">
      <c r="F73" s="2"/>
    </row>
    <row r="74" ht="18.75">
      <c r="F74" s="2"/>
    </row>
    <row r="75" ht="18.75">
      <c r="F75" s="2"/>
    </row>
    <row r="76" ht="18.75">
      <c r="F76" s="2"/>
    </row>
    <row r="77" ht="18.75">
      <c r="F77" s="2"/>
    </row>
    <row r="78" ht="18.75">
      <c r="F78" s="2"/>
    </row>
    <row r="79" ht="18.75">
      <c r="F79" s="2"/>
    </row>
    <row r="80" ht="18.75">
      <c r="F80" s="2"/>
    </row>
    <row r="136" spans="1:6" s="3" customFormat="1" ht="18.75">
      <c r="A136" s="1"/>
      <c r="B136" s="2"/>
      <c r="C136" s="2"/>
      <c r="D136" s="2"/>
      <c r="E136" s="2"/>
      <c r="F136" s="21"/>
    </row>
    <row r="157" spans="1:6" s="3" customFormat="1" ht="18.75">
      <c r="A157" s="1"/>
      <c r="B157" s="2"/>
      <c r="C157" s="2"/>
      <c r="D157" s="2"/>
      <c r="E157" s="2"/>
      <c r="F157" s="21"/>
    </row>
    <row r="158" spans="1:6" s="2" customFormat="1" ht="18.75">
      <c r="A158" s="1"/>
      <c r="F158" s="21"/>
    </row>
    <row r="159" spans="1:6" s="5" customFormat="1" ht="18.75">
      <c r="A159" s="1"/>
      <c r="B159" s="2"/>
      <c r="C159" s="2"/>
      <c r="D159" s="2"/>
      <c r="E159" s="2"/>
      <c r="F159" s="21"/>
    </row>
    <row r="160" spans="1:6" s="5" customFormat="1" ht="18.75">
      <c r="A160" s="1"/>
      <c r="B160" s="2"/>
      <c r="C160" s="2"/>
      <c r="D160" s="2"/>
      <c r="E160" s="2"/>
      <c r="F160" s="21"/>
    </row>
    <row r="161" spans="1:6" s="5" customFormat="1" ht="18.75">
      <c r="A161" s="1"/>
      <c r="B161" s="2"/>
      <c r="C161" s="2"/>
      <c r="D161" s="2"/>
      <c r="E161" s="2"/>
      <c r="F161" s="21"/>
    </row>
    <row r="162" spans="1:6" s="5" customFormat="1" ht="18.75">
      <c r="A162" s="1"/>
      <c r="B162" s="2"/>
      <c r="C162" s="2"/>
      <c r="D162" s="2"/>
      <c r="E162" s="2"/>
      <c r="F162" s="21"/>
    </row>
    <row r="163" spans="1:6" s="5" customFormat="1" ht="18.75">
      <c r="A163" s="1"/>
      <c r="B163" s="2"/>
      <c r="C163" s="2"/>
      <c r="D163" s="2"/>
      <c r="E163" s="2"/>
      <c r="F163" s="21"/>
    </row>
    <row r="164" spans="1:6" s="5" customFormat="1" ht="18.75">
      <c r="A164" s="1"/>
      <c r="B164" s="2"/>
      <c r="C164" s="2"/>
      <c r="D164" s="2"/>
      <c r="E164" s="2"/>
      <c r="F164" s="21"/>
    </row>
    <row r="165" spans="1:6" s="5" customFormat="1" ht="18.75">
      <c r="A165" s="1"/>
      <c r="B165" s="2"/>
      <c r="C165" s="2"/>
      <c r="D165" s="2"/>
      <c r="E165" s="2"/>
      <c r="F165" s="21"/>
    </row>
    <row r="166" spans="1:6" s="5" customFormat="1" ht="18.75">
      <c r="A166" s="1"/>
      <c r="B166" s="2"/>
      <c r="C166" s="2"/>
      <c r="D166" s="2"/>
      <c r="E166" s="2"/>
      <c r="F166" s="21"/>
    </row>
    <row r="167" spans="1:6" s="5" customFormat="1" ht="18.75">
      <c r="A167" s="1"/>
      <c r="B167" s="2"/>
      <c r="C167" s="2"/>
      <c r="D167" s="2"/>
      <c r="E167" s="2"/>
      <c r="F167" s="21"/>
    </row>
    <row r="168" spans="1:6" s="5" customFormat="1" ht="18.75">
      <c r="A168" s="1"/>
      <c r="B168" s="2"/>
      <c r="C168" s="2"/>
      <c r="D168" s="2"/>
      <c r="E168" s="2"/>
      <c r="F168" s="21"/>
    </row>
    <row r="169" spans="1:6" s="5" customFormat="1" ht="18.75">
      <c r="A169" s="1"/>
      <c r="B169" s="2"/>
      <c r="C169" s="2"/>
      <c r="D169" s="2"/>
      <c r="E169" s="2"/>
      <c r="F169" s="21"/>
    </row>
    <row r="170" spans="1:6" s="5" customFormat="1" ht="18.75">
      <c r="A170" s="1"/>
      <c r="B170" s="2"/>
      <c r="C170" s="2"/>
      <c r="D170" s="2"/>
      <c r="E170" s="2"/>
      <c r="F170" s="21"/>
    </row>
    <row r="171" spans="1:6" s="5" customFormat="1" ht="18.75">
      <c r="A171" s="1"/>
      <c r="B171" s="2"/>
      <c r="C171" s="2"/>
      <c r="D171" s="2"/>
      <c r="E171" s="2"/>
      <c r="F171" s="21"/>
    </row>
    <row r="172" spans="1:6" s="5" customFormat="1" ht="18.75">
      <c r="A172" s="1"/>
      <c r="B172" s="2"/>
      <c r="C172" s="2"/>
      <c r="D172" s="2"/>
      <c r="E172" s="2"/>
      <c r="F172" s="21"/>
    </row>
    <row r="173" spans="1:6" s="5" customFormat="1" ht="18.75">
      <c r="A173" s="1"/>
      <c r="B173" s="2"/>
      <c r="C173" s="2"/>
      <c r="D173" s="2"/>
      <c r="E173" s="2"/>
      <c r="F173" s="21"/>
    </row>
    <row r="174" spans="1:6" s="5" customFormat="1" ht="18.75">
      <c r="A174" s="1"/>
      <c r="B174" s="2"/>
      <c r="C174" s="2"/>
      <c r="D174" s="2"/>
      <c r="E174" s="2"/>
      <c r="F174" s="21"/>
    </row>
    <row r="175" spans="1:6" s="5" customFormat="1" ht="18.75">
      <c r="A175" s="1"/>
      <c r="B175" s="2"/>
      <c r="C175" s="2"/>
      <c r="D175" s="2"/>
      <c r="E175" s="2"/>
      <c r="F175" s="21"/>
    </row>
    <row r="176" spans="1:6" s="5" customFormat="1" ht="18.75">
      <c r="A176" s="1"/>
      <c r="B176" s="2"/>
      <c r="C176" s="2"/>
      <c r="D176" s="2"/>
      <c r="E176" s="2"/>
      <c r="F176" s="21"/>
    </row>
    <row r="177" spans="1:6" s="5" customFormat="1" ht="18.75">
      <c r="A177" s="1"/>
      <c r="B177" s="2"/>
      <c r="C177" s="2"/>
      <c r="D177" s="2"/>
      <c r="E177" s="2"/>
      <c r="F177" s="21"/>
    </row>
    <row r="178" spans="1:6" s="5" customFormat="1" ht="18.75">
      <c r="A178" s="1"/>
      <c r="B178" s="2"/>
      <c r="C178" s="2"/>
      <c r="D178" s="2"/>
      <c r="E178" s="2"/>
      <c r="F178" s="21"/>
    </row>
    <row r="179" spans="1:6" s="5" customFormat="1" ht="18.75">
      <c r="A179" s="1"/>
      <c r="B179" s="2"/>
      <c r="C179" s="2"/>
      <c r="D179" s="2"/>
      <c r="E179" s="2"/>
      <c r="F179" s="21"/>
    </row>
    <row r="180" spans="1:6" s="2" customFormat="1" ht="18.75">
      <c r="A180" s="1"/>
      <c r="F180" s="21"/>
    </row>
    <row r="181" spans="1:6" s="5" customFormat="1" ht="18.75">
      <c r="A181" s="1"/>
      <c r="B181" s="2"/>
      <c r="C181" s="2"/>
      <c r="D181" s="2"/>
      <c r="E181" s="2"/>
      <c r="F181" s="21"/>
    </row>
    <row r="182" spans="1:6" s="5" customFormat="1" ht="18.75">
      <c r="A182" s="1"/>
      <c r="B182" s="2"/>
      <c r="C182" s="2"/>
      <c r="D182" s="2"/>
      <c r="E182" s="2"/>
      <c r="F182" s="21"/>
    </row>
    <row r="183" spans="1:6" s="5" customFormat="1" ht="18.75">
      <c r="A183" s="1"/>
      <c r="B183" s="2"/>
      <c r="C183" s="2"/>
      <c r="D183" s="2"/>
      <c r="E183" s="2"/>
      <c r="F183" s="21"/>
    </row>
    <row r="184" spans="1:6" s="5" customFormat="1" ht="18.75">
      <c r="A184" s="1"/>
      <c r="B184" s="2"/>
      <c r="C184" s="2"/>
      <c r="D184" s="2"/>
      <c r="E184" s="2"/>
      <c r="F184" s="21"/>
    </row>
    <row r="185" spans="1:6" s="5" customFormat="1" ht="18.75">
      <c r="A185" s="1"/>
      <c r="B185" s="2"/>
      <c r="C185" s="2"/>
      <c r="D185" s="2"/>
      <c r="E185" s="2"/>
      <c r="F185" s="21"/>
    </row>
    <row r="186" spans="1:6" s="5" customFormat="1" ht="18.75">
      <c r="A186" s="1"/>
      <c r="B186" s="2"/>
      <c r="C186" s="2"/>
      <c r="D186" s="2"/>
      <c r="E186" s="2"/>
      <c r="F186" s="21"/>
    </row>
    <row r="187" spans="1:6" s="5" customFormat="1" ht="18.75">
      <c r="A187" s="1"/>
      <c r="B187" s="2"/>
      <c r="C187" s="2"/>
      <c r="D187" s="2"/>
      <c r="E187" s="2"/>
      <c r="F187" s="21"/>
    </row>
    <row r="188" spans="1:6" s="3" customFormat="1" ht="18.75">
      <c r="A188" s="1"/>
      <c r="B188" s="2"/>
      <c r="C188" s="2"/>
      <c r="D188" s="2"/>
      <c r="E188" s="2"/>
      <c r="F188" s="21"/>
    </row>
    <row r="189" spans="1:6" s="3" customFormat="1" ht="18.75">
      <c r="A189" s="1"/>
      <c r="B189" s="2"/>
      <c r="C189" s="2"/>
      <c r="D189" s="2"/>
      <c r="E189" s="2"/>
      <c r="F189" s="21"/>
    </row>
    <row r="190" spans="1:6" s="3" customFormat="1" ht="18.75">
      <c r="A190" s="1"/>
      <c r="B190" s="2"/>
      <c r="C190" s="2"/>
      <c r="D190" s="2"/>
      <c r="E190" s="2"/>
      <c r="F190" s="21"/>
    </row>
    <row r="271" spans="1:6" s="4" customFormat="1" ht="18.75">
      <c r="A271" s="1"/>
      <c r="B271" s="2"/>
      <c r="C271" s="2"/>
      <c r="D271" s="2"/>
      <c r="E271" s="2"/>
      <c r="F271" s="21"/>
    </row>
    <row r="272" spans="1:6" s="4" customFormat="1" ht="18.75">
      <c r="A272" s="1"/>
      <c r="B272" s="2"/>
      <c r="C272" s="2"/>
      <c r="D272" s="2"/>
      <c r="E272" s="2"/>
      <c r="F272" s="21"/>
    </row>
    <row r="273" spans="1:6" s="2" customFormat="1" ht="18.75">
      <c r="A273" s="1"/>
      <c r="F273" s="21"/>
    </row>
    <row r="274" spans="1:6" s="2" customFormat="1" ht="18.75">
      <c r="A274" s="1"/>
      <c r="F274" s="21"/>
    </row>
    <row r="275" spans="1:6" s="2" customFormat="1" ht="18.75">
      <c r="A275" s="1"/>
      <c r="F275" s="21"/>
    </row>
    <row r="276" spans="1:6" s="2" customFormat="1" ht="18.75">
      <c r="A276" s="1"/>
      <c r="F276" s="21"/>
    </row>
    <row r="277" spans="1:6" s="2" customFormat="1" ht="18.75">
      <c r="A277" s="1"/>
      <c r="F277" s="21"/>
    </row>
    <row r="278" spans="1:6" s="2" customFormat="1" ht="18.75">
      <c r="A278" s="1"/>
      <c r="F278" s="21"/>
    </row>
    <row r="279" spans="1:6" s="2" customFormat="1" ht="18.75">
      <c r="A279" s="1"/>
      <c r="F279" s="21"/>
    </row>
    <row r="280" spans="1:6" s="2" customFormat="1" ht="18.75">
      <c r="A280" s="1"/>
      <c r="F280" s="21"/>
    </row>
    <row r="281" spans="1:6" s="2" customFormat="1" ht="18.75">
      <c r="A281" s="1"/>
      <c r="F281" s="21"/>
    </row>
    <row r="282" spans="1:6" s="2" customFormat="1" ht="18.75">
      <c r="A282" s="1"/>
      <c r="F282" s="21"/>
    </row>
    <row r="283" spans="1:6" s="2" customFormat="1" ht="18.75">
      <c r="A283" s="1"/>
      <c r="F283" s="21"/>
    </row>
    <row r="284" spans="1:6" s="2" customFormat="1" ht="18.75">
      <c r="A284" s="1"/>
      <c r="F284" s="21"/>
    </row>
    <row r="285" spans="1:6" s="2" customFormat="1" ht="18.75">
      <c r="A285" s="1"/>
      <c r="F285" s="21"/>
    </row>
    <row r="286" spans="1:6" s="2" customFormat="1" ht="18.75">
      <c r="A286" s="1"/>
      <c r="F286" s="21"/>
    </row>
    <row r="287" spans="1:6" s="6" customFormat="1" ht="20.25">
      <c r="A287" s="1"/>
      <c r="B287" s="2"/>
      <c r="C287" s="2"/>
      <c r="D287" s="2"/>
      <c r="E287" s="2"/>
      <c r="F287" s="21"/>
    </row>
  </sheetData>
  <sheetProtection/>
  <mergeCells count="1">
    <mergeCell ref="A1:E1"/>
  </mergeCells>
  <printOptions/>
  <pageMargins left="0.4724409448818898" right="0.2755905511811024" top="0.2362204724409449" bottom="0.15748031496062992" header="0.15748031496062992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мир</cp:lastModifiedBy>
  <cp:lastPrinted>2020-01-20T06:05:29Z</cp:lastPrinted>
  <dcterms:created xsi:type="dcterms:W3CDTF">2008-09-02T06:53:30Z</dcterms:created>
  <dcterms:modified xsi:type="dcterms:W3CDTF">2020-01-20T07:48:39Z</dcterms:modified>
  <cp:category/>
  <cp:version/>
  <cp:contentType/>
  <cp:contentStatus/>
</cp:coreProperties>
</file>