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070" tabRatio="215" activeTab="0"/>
  </bookViews>
  <sheets>
    <sheet name="Расходы" sheetId="1" r:id="rId1"/>
  </sheets>
  <definedNames>
    <definedName name="_xlnm._FilterDatabase" localSheetId="0" hidden="1">'Расходы'!$A$3:$Q$51</definedName>
    <definedName name="Z_3691C7F1_F4EE_4DB7_A488_12BD758E03F9_.wvu.FilterData" localSheetId="0" hidden="1">'Расходы'!$A$3:$Q$51</definedName>
    <definedName name="Z_3691C7F1_F4EE_4DB7_A488_12BD758E03F9_.wvu.PrintArea" localSheetId="0" hidden="1">'Расходы'!$A$1:$Q$51</definedName>
    <definedName name="Z_3AD115A9_4432_4C6A_8436_F5321F321E7B_.wvu.FilterData" localSheetId="0" hidden="1">'Расходы'!$A$3:$Q$51</definedName>
    <definedName name="Z_3AD115A9_4432_4C6A_8436_F5321F321E7B_.wvu.PrintArea" localSheetId="0" hidden="1">'Расходы'!$A$1:$Q$51</definedName>
    <definedName name="Z_4F0AE515_B73D_45C6_9866_76AF15AAFB89_.wvu.FilterData" localSheetId="0" hidden="1">'Расходы'!$A$3:$Q$51</definedName>
    <definedName name="Z_6969C643_2D75_4821_927D_3513E6FF56F2_.wvu.FilterData" localSheetId="0" hidden="1">'Расходы'!$A$3:$Q$51</definedName>
    <definedName name="Z_6969C643_2D75_4821_927D_3513E6FF56F2_.wvu.PrintArea" localSheetId="0" hidden="1">'Расходы'!$A$1:$Q$51</definedName>
    <definedName name="Z_85BA3BC0_8357_4758_B806_B0462EEB8F47_.wvu.FilterData" localSheetId="0" hidden="1">'Расходы'!$A$3:$Q$51</definedName>
    <definedName name="Z_85BA3BC0_8357_4758_B806_B0462EEB8F47_.wvu.PrintArea" localSheetId="0" hidden="1">'Расходы'!$A$1:$Q$51</definedName>
    <definedName name="Z_ACCEA53A_E96B_4C98_82FB_7AD1B5E34B62_.wvu.FilterData" localSheetId="0" hidden="1">'Расходы'!$A$3:$Q$51</definedName>
    <definedName name="Z_ACCEA53A_E96B_4C98_82FB_7AD1B5E34B62_.wvu.PrintArea" localSheetId="0" hidden="1">'Расходы'!$A$1:$Q$51</definedName>
    <definedName name="Z_B3EA3693_8318_46BA_AA49_A6DF202B5006_.wvu.FilterData" localSheetId="0" hidden="1">'Расходы'!$A$3:$Q$51</definedName>
    <definedName name="Z_B4FA13A3_3103_4C79_8140_5A2C5DC369FA_.wvu.FilterData" localSheetId="0" hidden="1">'Расходы'!$A$3:$Q$51</definedName>
    <definedName name="Z_C27C306C_081D_40BF_8727_7B9C4966CBCB_.wvu.FilterData" localSheetId="0" hidden="1">'Расходы'!$A$3:$Q$51</definedName>
    <definedName name="Z_DEB401D1_428A_4365_AB61_4F67F5DF8F52_.wvu.FilterData" localSheetId="0" hidden="1">'Расходы'!$A$3:$Q$51</definedName>
    <definedName name="Z_E39393A9_7A0F_4819_B899_CEC8875F0846_.wvu.FilterData" localSheetId="0" hidden="1">'Расходы'!$A$3:$Q$51</definedName>
    <definedName name="Z_E39393A9_7A0F_4819_B899_CEC8875F0846_.wvu.PrintArea" localSheetId="0" hidden="1">'Расходы'!$A$1:$Q$51</definedName>
    <definedName name="Z_EC46927E_FE5E_4AFF_9116_F72BBADCDB04_.wvu.FilterData" localSheetId="0" hidden="1">'Расходы'!$A$3:$Q$51</definedName>
    <definedName name="Z_FCF5D6D2_B820_46CA_89ED_0C722F6F8CF1_.wvu.FilterData" localSheetId="0" hidden="1">'Расходы'!$A$3:$Q$51</definedName>
    <definedName name="Z_FCF5D6D2_B820_46CA_89ED_0C722F6F8CF1_.wvu.PrintArea" localSheetId="0" hidden="1">'Расходы'!$A$1:$Q$51</definedName>
    <definedName name="_xlnm.Print_Area" localSheetId="0">'Расходы'!$A$1:$Q$51</definedName>
  </definedNames>
  <calcPr fullCalcOnLoad="1" fullPrecision="0"/>
</workbook>
</file>

<file path=xl/sharedStrings.xml><?xml version="1.0" encoding="utf-8"?>
<sst xmlns="http://schemas.openxmlformats.org/spreadsheetml/2006/main" count="69" uniqueCount="69">
  <si>
    <t>(тыс. рублей)</t>
  </si>
  <si>
    <t>Наименование</t>
  </si>
  <si>
    <t>Раз-дел</t>
  </si>
  <si>
    <t>Под-раз-дел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</si>
  <si>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</si>
  <si>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</si>
  <si>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</si>
  <si>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</si>
  <si>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</si>
  <si>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</si>
  <si>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</si>
  <si>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</si>
  <si>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</si>
  <si>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</si>
  <si>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</si>
  <si>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</si>
  <si>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</si>
  <si>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</si>
  <si>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</si>
  <si>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</si>
  <si>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</si>
  <si>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</si>
  <si>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</si>
  <si>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</si>
  <si>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</si>
  <si>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</si>
  <si>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</si>
  <si>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</si>
  <si>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</si>
  <si>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</si>
  <si>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</si>
  <si>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</si>
  <si>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</si>
  <si>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</si>
  <si>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</si>
  <si>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</si>
  <si>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</si>
  <si>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</si>
  <si>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</si>
  <si>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</si>
  <si>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</si>
  <si>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</si>
  <si>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 расходов</t>
  </si>
  <si>
    <t xml:space="preserve">% отклонений (+ рост; - снижение) </t>
  </si>
  <si>
    <t>Отклонение фактического исполнения от окончательной редакции решения о бюджете</t>
  </si>
  <si>
    <t xml:space="preserve">Отклонение фактического исполнения от первоначальной редакции решения о бюджете (+ рост; - снижение) </t>
  </si>
  <si>
    <t>Пояснения причин отклонения на 10% и более от первоначального решения</t>
  </si>
  <si>
    <t>Благоустройство</t>
  </si>
  <si>
    <t>Фактическое исполнение за 2018 год</t>
  </si>
  <si>
    <t>Увеличены расходы   на обеспечение жильем отдельных категорий граждан  за счет субсидии  на предоставление социальных выплат молодым семьям- участникам основного мероприятия "Обеспечение жильем молодых семей" , также расходы на выплату компенсации родительской платы.</t>
  </si>
  <si>
    <t>Охрана семьи и детства</t>
  </si>
  <si>
    <t>Обеспечение проведения выборов и референдумов</t>
  </si>
  <si>
    <t>Сведения о расходах районного бюджета по разделам, подразделам классификации расходов бюджетов за 2019 год</t>
  </si>
  <si>
    <t>Утверждено в первоначальной редакции решения  "О районном бюджете на 2019 год и плановый период 2020 и 2021 годов"
 (от 11.12.2018 № 116)</t>
  </si>
  <si>
    <t>Резервные фонды</t>
  </si>
  <si>
    <t>Другие вопросы в области жилищно-коммунального хозяйства</t>
  </si>
  <si>
    <t>Прочие межбюджетные трансферты общего характера</t>
  </si>
  <si>
    <t>Утверждено в редакции решения о бюджете на 2019 год от 03.04.2019 № 138</t>
  </si>
  <si>
    <t>Пенсионное обеспечение</t>
  </si>
  <si>
    <t>Утверждено в редакции решения о бюджете на 2019 год от 26.04.2019 № 145</t>
  </si>
  <si>
    <t>Утверждено в редакции решения о бюджете на 2019 год от 05.07.2019 № 153</t>
  </si>
  <si>
    <t>Утверждено в редакции решения о бюджете на 2019 год от 30.09.2019 № 169</t>
  </si>
  <si>
    <t>Утверждено в редакции решения о бюджете на 2019 год от 31.10.2019 № 178</t>
  </si>
  <si>
    <t>Утверждено в редакции решения о бюджете на 2019 год от 11.12.2019 № 192</t>
  </si>
  <si>
    <t>Утверждено в окончательной редакции решения о бюджете на 2019 год от 27.12.2019 № 194</t>
  </si>
  <si>
    <t>Фактическое исполнение за 2019 год</t>
  </si>
  <si>
    <t>Приобретение контейнеров</t>
  </si>
  <si>
    <t>нет фактической потребности</t>
  </si>
  <si>
    <t>Субсидии поступили по фактической потребности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</si>
</sst>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\.00\.00"/>
    <numFmt numFmtId="173" formatCode="0000"/>
    <numFmt numFmtId="174" formatCode="00"/>
    <numFmt numFmtId="175" formatCode="#,##0.0;[Red]\-#,##0.0"/>
    <numFmt numFmtId="176" formatCode="0.0%"/>
    <numFmt numFmtId="177" formatCode="#,##0.0_ ;[Red]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2" applyNumberFormat="1" applyFont="1" applyFill="1" applyBorder="1" applyAlignment="1" applyProtection="1">
      <alignment horizontal="center"/>
      <protection hidden="1"/>
    </xf>
    <xf numFmtId="175" fontId="4" fillId="0" borderId="11" xfId="52" applyNumberFormat="1" applyFont="1" applyFill="1" applyBorder="1" applyAlignment="1" applyProtection="1">
      <alignment horizontal="right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>
      <alignment/>
      <protection/>
    </xf>
    <xf numFmtId="0" fontId="1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174" fontId="3" fillId="0" borderId="10" xfId="52" applyNumberFormat="1" applyFont="1" applyFill="1" applyBorder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5" fontId="3" fillId="0" borderId="11" xfId="52" applyNumberFormat="1" applyFont="1" applyFill="1" applyBorder="1" applyAlignment="1" applyProtection="1">
      <alignment horizontal="right"/>
      <protection hidden="1"/>
    </xf>
    <xf numFmtId="175" fontId="3" fillId="0" borderId="11" xfId="52" applyNumberFormat="1" applyFont="1" applyFill="1" applyBorder="1" applyAlignment="1" applyProtection="1">
      <alignment horizontal="right"/>
      <protection hidden="1"/>
    </xf>
    <xf numFmtId="175" fontId="4" fillId="0" borderId="11" xfId="52" applyNumberFormat="1" applyFont="1" applyFill="1" applyBorder="1" applyAlignment="1" applyProtection="1">
      <alignment/>
      <protection hidden="1"/>
    </xf>
    <xf numFmtId="175" fontId="5" fillId="0" borderId="11" xfId="52" applyNumberFormat="1" applyFont="1" applyFill="1" applyBorder="1">
      <alignment/>
      <protection/>
    </xf>
    <xf numFmtId="9" fontId="5" fillId="0" borderId="11" xfId="57" applyNumberFormat="1" applyFont="1" applyFill="1" applyBorder="1" applyAlignment="1">
      <alignment/>
    </xf>
    <xf numFmtId="0" fontId="3" fillId="0" borderId="0" xfId="52" applyNumberFormat="1" applyFont="1" applyFill="1" applyAlignment="1" applyProtection="1">
      <alignment horizontal="right" vertical="top"/>
      <protection hidden="1"/>
    </xf>
    <xf numFmtId="0" fontId="3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2" applyFont="1" applyFill="1" applyBorder="1" applyAlignment="1">
      <alignment vertical="top"/>
      <protection/>
    </xf>
    <xf numFmtId="0" fontId="5" fillId="0" borderId="11" xfId="52" applyFont="1" applyFill="1" applyBorder="1" applyAlignment="1">
      <alignment vertical="top" wrapText="1"/>
      <protection/>
    </xf>
    <xf numFmtId="0" fontId="1" fillId="0" borderId="0" xfId="52" applyFill="1" applyAlignment="1">
      <alignment vertical="top"/>
      <protection/>
    </xf>
    <xf numFmtId="0" fontId="43" fillId="0" borderId="11" xfId="0" applyFont="1" applyFill="1" applyBorder="1" applyAlignment="1">
      <alignment vertical="top" wrapText="1"/>
    </xf>
    <xf numFmtId="0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1" xfId="52" applyFont="1" applyFill="1" applyBorder="1" applyAlignment="1">
      <alignment vertical="top"/>
      <protection/>
    </xf>
    <xf numFmtId="0" fontId="3" fillId="33" borderId="13" xfId="52" applyNumberFormat="1" applyFont="1" applyFill="1" applyBorder="1" applyAlignment="1" applyProtection="1">
      <alignment horizontal="center" vertical="top" wrapText="1"/>
      <protection hidden="1"/>
    </xf>
    <xf numFmtId="175" fontId="3" fillId="33" borderId="11" xfId="52" applyNumberFormat="1" applyFont="1" applyFill="1" applyBorder="1" applyAlignment="1" applyProtection="1">
      <alignment horizontal="right"/>
      <protection hidden="1"/>
    </xf>
    <xf numFmtId="175" fontId="3" fillId="33" borderId="11" xfId="52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/>
    </xf>
    <xf numFmtId="175" fontId="7" fillId="0" borderId="11" xfId="52" applyNumberFormat="1" applyFont="1" applyFill="1" applyBorder="1">
      <alignment/>
      <protection/>
    </xf>
    <xf numFmtId="9" fontId="7" fillId="0" borderId="11" xfId="57" applyNumberFormat="1" applyFont="1" applyFill="1" applyBorder="1" applyAlignment="1">
      <alignment/>
    </xf>
    <xf numFmtId="174" fontId="4" fillId="0" borderId="14" xfId="52" applyNumberFormat="1" applyFont="1" applyFill="1" applyBorder="1" applyAlignment="1" applyProtection="1">
      <alignment horizontal="center"/>
      <protection hidden="1"/>
    </xf>
    <xf numFmtId="174" fontId="3" fillId="0" borderId="14" xfId="52" applyNumberFormat="1" applyFont="1" applyFill="1" applyBorder="1" applyAlignment="1" applyProtection="1">
      <alignment horizontal="center"/>
      <protection hidden="1"/>
    </xf>
    <xf numFmtId="174" fontId="6" fillId="0" borderId="14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Fill="1" applyBorder="1" applyAlignment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="78" zoomScaleNormal="90" zoomScaleSheetLayoutView="78" zoomScalePageLayoutView="0" workbookViewId="0" topLeftCell="A1">
      <pane xSplit="1" ySplit="5" topLeftCell="K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7" sqref="Q47"/>
    </sheetView>
  </sheetViews>
  <sheetFormatPr defaultColWidth="9.140625" defaultRowHeight="15"/>
  <cols>
    <col min="1" max="1" width="42.421875" style="7" customWidth="1"/>
    <col min="2" max="3" width="6.140625" style="7" customWidth="1"/>
    <col min="4" max="4" width="20.00390625" style="7" customWidth="1"/>
    <col min="5" max="5" width="21.00390625" style="7" customWidth="1"/>
    <col min="6" max="6" width="19.7109375" style="7" customWidth="1"/>
    <col min="7" max="9" width="21.140625" style="7" customWidth="1"/>
    <col min="10" max="11" width="20.7109375" style="7" customWidth="1"/>
    <col min="12" max="12" width="17.140625" style="7" customWidth="1"/>
    <col min="13" max="13" width="19.57421875" style="7" customWidth="1"/>
    <col min="14" max="14" width="17.7109375" style="7" customWidth="1"/>
    <col min="15" max="15" width="20.57421875" style="7" customWidth="1"/>
    <col min="16" max="16" width="13.57421875" style="7" customWidth="1"/>
    <col min="17" max="17" width="50.421875" style="26" customWidth="1"/>
    <col min="18" max="16384" width="9.140625" style="7" customWidth="1"/>
  </cols>
  <sheetData>
    <row r="1" spans="1:13" ht="12.75" customHeight="1">
      <c r="A1" s="1"/>
      <c r="B1" s="1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7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7" ht="17.25" customHeight="1">
      <c r="A3" s="1"/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"/>
      <c r="O3" s="2"/>
      <c r="P3" s="2"/>
      <c r="Q3" s="21" t="s">
        <v>0</v>
      </c>
    </row>
    <row r="4" spans="1:17" ht="217.5" customHeight="1">
      <c r="A4" s="9" t="s">
        <v>1</v>
      </c>
      <c r="B4" s="9" t="s">
        <v>2</v>
      </c>
      <c r="C4" s="9" t="s">
        <v>3</v>
      </c>
      <c r="D4" s="29" t="s">
        <v>48</v>
      </c>
      <c r="E4" s="28" t="s">
        <v>53</v>
      </c>
      <c r="F4" s="31" t="s">
        <v>57</v>
      </c>
      <c r="G4" s="31" t="s">
        <v>59</v>
      </c>
      <c r="H4" s="31" t="s">
        <v>60</v>
      </c>
      <c r="I4" s="31" t="s">
        <v>61</v>
      </c>
      <c r="J4" s="31" t="s">
        <v>62</v>
      </c>
      <c r="K4" s="31" t="s">
        <v>63</v>
      </c>
      <c r="L4" s="31" t="s">
        <v>64</v>
      </c>
      <c r="M4" s="29" t="s">
        <v>65</v>
      </c>
      <c r="N4" s="6" t="s">
        <v>44</v>
      </c>
      <c r="O4" s="6" t="s">
        <v>45</v>
      </c>
      <c r="P4" s="6" t="s">
        <v>43</v>
      </c>
      <c r="Q4" s="22" t="s">
        <v>46</v>
      </c>
    </row>
    <row r="5" spans="1:17" ht="18.75">
      <c r="A5" s="3">
        <v>1</v>
      </c>
      <c r="B5" s="3">
        <v>2</v>
      </c>
      <c r="C5" s="3">
        <v>3</v>
      </c>
      <c r="D5" s="10">
        <v>4</v>
      </c>
      <c r="E5" s="3">
        <v>5</v>
      </c>
      <c r="F5" s="3">
        <v>6</v>
      </c>
      <c r="G5" s="3">
        <v>7</v>
      </c>
      <c r="H5" s="3">
        <v>7</v>
      </c>
      <c r="I5" s="3">
        <v>7</v>
      </c>
      <c r="J5" s="3">
        <v>8</v>
      </c>
      <c r="K5" s="3">
        <v>8</v>
      </c>
      <c r="L5" s="3">
        <v>9</v>
      </c>
      <c r="M5" s="3">
        <v>10</v>
      </c>
      <c r="N5" s="10">
        <v>11</v>
      </c>
      <c r="O5" s="10">
        <v>12</v>
      </c>
      <c r="P5" s="10">
        <v>13</v>
      </c>
      <c r="Q5" s="23">
        <v>14</v>
      </c>
    </row>
    <row r="6" spans="1:17" ht="41.25" customHeight="1">
      <c r="A6" s="11" t="s">
        <v>4</v>
      </c>
      <c r="B6" s="4">
        <v>1</v>
      </c>
      <c r="C6" s="38">
        <v>0</v>
      </c>
      <c r="D6" s="5">
        <f>D7+D8+D9+D10+D11+D14</f>
        <v>50500.9</v>
      </c>
      <c r="E6" s="5">
        <f>E7+E8+E9+E10+E11+E14+E13</f>
        <v>62697.5</v>
      </c>
      <c r="F6" s="5">
        <f>F7+F8+F9+F10+F11+F14+F13</f>
        <v>63359.5</v>
      </c>
      <c r="G6" s="5">
        <f aca="true" t="shared" si="0" ref="G6:M6">G7+G8+G9+G10+G11+G14+G13</f>
        <v>59140.3</v>
      </c>
      <c r="H6" s="5">
        <f t="shared" si="0"/>
        <v>66951.8</v>
      </c>
      <c r="I6" s="5">
        <f t="shared" si="0"/>
        <v>69255.5</v>
      </c>
      <c r="J6" s="5">
        <f t="shared" si="0"/>
        <v>73460.1</v>
      </c>
      <c r="K6" s="5">
        <f t="shared" si="0"/>
        <v>67725.3</v>
      </c>
      <c r="L6" s="5">
        <f t="shared" si="0"/>
        <v>66591.1</v>
      </c>
      <c r="M6" s="5">
        <f t="shared" si="0"/>
        <v>66587</v>
      </c>
      <c r="N6" s="36">
        <f>M6-L6</f>
        <v>-4.1</v>
      </c>
      <c r="O6" s="36">
        <f>M6-E6</f>
        <v>3889.5</v>
      </c>
      <c r="P6" s="20"/>
      <c r="Q6" s="24"/>
    </row>
    <row r="7" spans="1:17" ht="81.75" customHeight="1">
      <c r="A7" s="12" t="s">
        <v>5</v>
      </c>
      <c r="B7" s="13">
        <v>1</v>
      </c>
      <c r="C7" s="39">
        <v>2</v>
      </c>
      <c r="D7" s="16">
        <v>1271.9</v>
      </c>
      <c r="E7" s="16">
        <v>1194</v>
      </c>
      <c r="F7" s="16">
        <v>1194</v>
      </c>
      <c r="G7" s="16">
        <v>1194</v>
      </c>
      <c r="H7" s="16">
        <v>1194</v>
      </c>
      <c r="I7" s="16">
        <v>1218.5</v>
      </c>
      <c r="J7" s="17">
        <v>1718.5</v>
      </c>
      <c r="K7" s="17">
        <v>1741</v>
      </c>
      <c r="L7" s="17">
        <v>1755.1</v>
      </c>
      <c r="M7" s="16">
        <v>1755.1</v>
      </c>
      <c r="N7" s="19">
        <f aca="true" t="shared" si="1" ref="N7:N51">M7-L7</f>
        <v>0</v>
      </c>
      <c r="O7" s="19">
        <f aca="true" t="shared" si="2" ref="O7:O51">M7-E7</f>
        <v>561.1</v>
      </c>
      <c r="P7" s="20">
        <f aca="true" t="shared" si="3" ref="P7:P51">M7/E7-100%</f>
        <v>0.47</v>
      </c>
      <c r="Q7" s="25"/>
    </row>
    <row r="8" spans="1:17" ht="120" customHeight="1">
      <c r="A8" s="12" t="s">
        <v>6</v>
      </c>
      <c r="B8" s="13">
        <v>1</v>
      </c>
      <c r="C8" s="39">
        <v>3</v>
      </c>
      <c r="D8" s="16">
        <v>1728.9</v>
      </c>
      <c r="E8" s="16">
        <v>1693.2</v>
      </c>
      <c r="F8" s="16">
        <v>1675.3</v>
      </c>
      <c r="G8" s="16">
        <v>1675.3</v>
      </c>
      <c r="H8" s="16">
        <v>1675.3</v>
      </c>
      <c r="I8" s="16">
        <v>1675.3</v>
      </c>
      <c r="J8" s="17">
        <v>1675.3</v>
      </c>
      <c r="K8" s="17">
        <v>1668.5</v>
      </c>
      <c r="L8" s="17">
        <v>1563.8</v>
      </c>
      <c r="M8" s="16">
        <v>1563.8</v>
      </c>
      <c r="N8" s="19">
        <f t="shared" si="1"/>
        <v>0</v>
      </c>
      <c r="O8" s="19">
        <f t="shared" si="2"/>
        <v>-129.4</v>
      </c>
      <c r="P8" s="20">
        <f t="shared" si="3"/>
        <v>-0.08</v>
      </c>
      <c r="Q8" s="25"/>
    </row>
    <row r="9" spans="1:17" ht="117.75" customHeight="1">
      <c r="A9" s="12" t="s">
        <v>7</v>
      </c>
      <c r="B9" s="13">
        <v>1</v>
      </c>
      <c r="C9" s="39">
        <v>4</v>
      </c>
      <c r="D9" s="16">
        <v>22080.7</v>
      </c>
      <c r="E9" s="16">
        <v>21956.6</v>
      </c>
      <c r="F9" s="16">
        <v>22222.7</v>
      </c>
      <c r="G9" s="16">
        <v>18003.5</v>
      </c>
      <c r="H9" s="16">
        <v>22168.7</v>
      </c>
      <c r="I9" s="16">
        <v>22565.6</v>
      </c>
      <c r="J9" s="17">
        <v>25758.6</v>
      </c>
      <c r="K9" s="17">
        <v>25091.6</v>
      </c>
      <c r="L9" s="17">
        <v>24665.8</v>
      </c>
      <c r="M9" s="16">
        <v>24665.8</v>
      </c>
      <c r="N9" s="19">
        <f t="shared" si="1"/>
        <v>0</v>
      </c>
      <c r="O9" s="19">
        <f t="shared" si="2"/>
        <v>2709.2</v>
      </c>
      <c r="P9" s="20">
        <f t="shared" si="3"/>
        <v>0.12</v>
      </c>
      <c r="Q9" s="25"/>
    </row>
    <row r="10" spans="1:17" ht="18.75">
      <c r="A10" s="12" t="s">
        <v>8</v>
      </c>
      <c r="B10" s="13">
        <v>1</v>
      </c>
      <c r="C10" s="39">
        <v>5</v>
      </c>
      <c r="D10" s="16">
        <v>14.1</v>
      </c>
      <c r="E10" s="16">
        <v>5.4</v>
      </c>
      <c r="F10" s="16">
        <v>5.4</v>
      </c>
      <c r="G10" s="16">
        <v>5.4</v>
      </c>
      <c r="H10" s="16">
        <v>5.4</v>
      </c>
      <c r="I10" s="16">
        <v>5.4</v>
      </c>
      <c r="J10" s="17">
        <v>5.4</v>
      </c>
      <c r="K10" s="17">
        <v>5.4</v>
      </c>
      <c r="L10" s="17">
        <v>5.4</v>
      </c>
      <c r="M10" s="16">
        <v>1.3</v>
      </c>
      <c r="N10" s="19">
        <f t="shared" si="1"/>
        <v>-4.1</v>
      </c>
      <c r="O10" s="19">
        <f t="shared" si="2"/>
        <v>-4.1</v>
      </c>
      <c r="P10" s="20">
        <f t="shared" si="3"/>
        <v>-0.76</v>
      </c>
      <c r="Q10" s="25"/>
    </row>
    <row r="11" spans="1:17" ht="96" customHeight="1">
      <c r="A11" s="12" t="s">
        <v>9</v>
      </c>
      <c r="B11" s="13">
        <v>1</v>
      </c>
      <c r="C11" s="39">
        <v>6</v>
      </c>
      <c r="D11" s="16">
        <v>4679.9</v>
      </c>
      <c r="E11" s="16">
        <v>4932.1</v>
      </c>
      <c r="F11" s="16">
        <v>4951.9</v>
      </c>
      <c r="G11" s="16">
        <v>4951.9</v>
      </c>
      <c r="H11" s="16">
        <v>5175.1</v>
      </c>
      <c r="I11" s="16">
        <v>5184.1</v>
      </c>
      <c r="J11" s="17">
        <v>5184.1</v>
      </c>
      <c r="K11" s="17">
        <v>5347.3</v>
      </c>
      <c r="L11" s="17">
        <v>5277.1</v>
      </c>
      <c r="M11" s="16">
        <v>5277.1</v>
      </c>
      <c r="N11" s="19">
        <f t="shared" si="1"/>
        <v>0</v>
      </c>
      <c r="O11" s="19">
        <f t="shared" si="2"/>
        <v>345</v>
      </c>
      <c r="P11" s="20">
        <f t="shared" si="3"/>
        <v>0.07</v>
      </c>
      <c r="Q11" s="24"/>
    </row>
    <row r="12" spans="1:17" ht="55.5" customHeight="1">
      <c r="A12" s="12" t="s">
        <v>51</v>
      </c>
      <c r="B12" s="13">
        <v>1</v>
      </c>
      <c r="C12" s="39">
        <v>7</v>
      </c>
      <c r="D12" s="16"/>
      <c r="E12" s="16"/>
      <c r="F12" s="16"/>
      <c r="G12" s="16"/>
      <c r="H12" s="16"/>
      <c r="I12" s="16"/>
      <c r="J12" s="17"/>
      <c r="K12" s="17"/>
      <c r="L12" s="17"/>
      <c r="M12" s="16"/>
      <c r="N12" s="19"/>
      <c r="O12" s="19"/>
      <c r="P12" s="20"/>
      <c r="Q12" s="24"/>
    </row>
    <row r="13" spans="1:17" ht="55.5" customHeight="1">
      <c r="A13" s="12" t="s">
        <v>54</v>
      </c>
      <c r="B13" s="13">
        <v>1</v>
      </c>
      <c r="C13" s="39">
        <v>11</v>
      </c>
      <c r="D13" s="16"/>
      <c r="E13" s="16">
        <v>300</v>
      </c>
      <c r="F13" s="16">
        <v>300</v>
      </c>
      <c r="G13" s="16">
        <v>300</v>
      </c>
      <c r="H13" s="16">
        <v>300</v>
      </c>
      <c r="I13" s="16">
        <v>253.7</v>
      </c>
      <c r="J13" s="17">
        <v>133.3</v>
      </c>
      <c r="K13" s="17">
        <v>0</v>
      </c>
      <c r="L13" s="17">
        <v>0</v>
      </c>
      <c r="M13" s="16"/>
      <c r="N13" s="19"/>
      <c r="O13" s="19"/>
      <c r="P13" s="20"/>
      <c r="Q13" s="24"/>
    </row>
    <row r="14" spans="1:17" ht="53.25" customHeight="1">
      <c r="A14" s="12" t="s">
        <v>10</v>
      </c>
      <c r="B14" s="13">
        <v>1</v>
      </c>
      <c r="C14" s="39">
        <v>13</v>
      </c>
      <c r="D14" s="16">
        <v>20725.4</v>
      </c>
      <c r="E14" s="16">
        <v>32616.2</v>
      </c>
      <c r="F14" s="16">
        <v>33010.2</v>
      </c>
      <c r="G14" s="16">
        <v>33010.2</v>
      </c>
      <c r="H14" s="16">
        <v>36433.3</v>
      </c>
      <c r="I14" s="16">
        <v>38352.9</v>
      </c>
      <c r="J14" s="17">
        <v>38984.9</v>
      </c>
      <c r="K14" s="17">
        <v>33871.5</v>
      </c>
      <c r="L14" s="17">
        <v>33323.9</v>
      </c>
      <c r="M14" s="16">
        <v>33323.9</v>
      </c>
      <c r="N14" s="19">
        <f t="shared" si="1"/>
        <v>0</v>
      </c>
      <c r="O14" s="19">
        <f t="shared" si="2"/>
        <v>707.7</v>
      </c>
      <c r="P14" s="20">
        <f t="shared" si="3"/>
        <v>0.02</v>
      </c>
      <c r="Q14" s="25"/>
    </row>
    <row r="15" spans="1:17" ht="66" customHeight="1">
      <c r="A15" s="11" t="s">
        <v>11</v>
      </c>
      <c r="B15" s="4">
        <v>3</v>
      </c>
      <c r="C15" s="38">
        <v>0</v>
      </c>
      <c r="D15" s="5">
        <f aca="true" t="shared" si="4" ref="D15:M15">D16</f>
        <v>609.2</v>
      </c>
      <c r="E15" s="5">
        <f t="shared" si="4"/>
        <v>280</v>
      </c>
      <c r="F15" s="5">
        <f t="shared" si="4"/>
        <v>280</v>
      </c>
      <c r="G15" s="5">
        <f t="shared" si="4"/>
        <v>280</v>
      </c>
      <c r="H15" s="5">
        <f t="shared" si="4"/>
        <v>280</v>
      </c>
      <c r="I15" s="5">
        <f t="shared" si="4"/>
        <v>280</v>
      </c>
      <c r="J15" s="5">
        <f t="shared" si="4"/>
        <v>280</v>
      </c>
      <c r="K15" s="5">
        <f t="shared" si="4"/>
        <v>280</v>
      </c>
      <c r="L15" s="5">
        <f t="shared" si="4"/>
        <v>279.3</v>
      </c>
      <c r="M15" s="5">
        <f t="shared" si="4"/>
        <v>279.3</v>
      </c>
      <c r="N15" s="19">
        <f t="shared" si="1"/>
        <v>0</v>
      </c>
      <c r="O15" s="19">
        <f t="shared" si="2"/>
        <v>-0.7</v>
      </c>
      <c r="P15" s="20"/>
      <c r="Q15" s="25"/>
    </row>
    <row r="16" spans="1:17" ht="87.75" customHeight="1">
      <c r="A16" s="12" t="s">
        <v>12</v>
      </c>
      <c r="B16" s="13">
        <v>3</v>
      </c>
      <c r="C16" s="39">
        <v>9</v>
      </c>
      <c r="D16" s="16">
        <v>609.2</v>
      </c>
      <c r="E16" s="16">
        <v>280</v>
      </c>
      <c r="F16" s="16">
        <v>280</v>
      </c>
      <c r="G16" s="16">
        <v>280</v>
      </c>
      <c r="H16" s="16">
        <v>280</v>
      </c>
      <c r="I16" s="16">
        <v>280</v>
      </c>
      <c r="J16" s="17">
        <v>280</v>
      </c>
      <c r="K16" s="17">
        <v>280</v>
      </c>
      <c r="L16" s="17">
        <v>279.3</v>
      </c>
      <c r="M16" s="16">
        <v>279.3</v>
      </c>
      <c r="N16" s="19">
        <f t="shared" si="1"/>
        <v>0</v>
      </c>
      <c r="O16" s="19">
        <f t="shared" si="2"/>
        <v>-0.7</v>
      </c>
      <c r="P16" s="20">
        <f t="shared" si="3"/>
        <v>0</v>
      </c>
      <c r="Q16" s="25"/>
    </row>
    <row r="17" spans="1:17" ht="38.25" customHeight="1">
      <c r="A17" s="11" t="s">
        <v>13</v>
      </c>
      <c r="B17" s="4">
        <v>4</v>
      </c>
      <c r="C17" s="38">
        <v>0</v>
      </c>
      <c r="D17" s="5">
        <f>D18+D19+D20+D21</f>
        <v>25811.5</v>
      </c>
      <c r="E17" s="5">
        <f aca="true" t="shared" si="5" ref="E17:M17">E18+E19+E20+E21</f>
        <v>48745.9</v>
      </c>
      <c r="F17" s="5">
        <f t="shared" si="5"/>
        <v>48719.6</v>
      </c>
      <c r="G17" s="5">
        <f t="shared" si="5"/>
        <v>48719.6</v>
      </c>
      <c r="H17" s="5">
        <f>H18+H19+H20+H21</f>
        <v>48744.6</v>
      </c>
      <c r="I17" s="5">
        <f>I18+I19+I20+I21</f>
        <v>48744.6</v>
      </c>
      <c r="J17" s="5">
        <f t="shared" si="5"/>
        <v>48718.9</v>
      </c>
      <c r="K17" s="5">
        <f>K18+K19+K20+K21</f>
        <v>48718.9</v>
      </c>
      <c r="L17" s="5">
        <f t="shared" si="5"/>
        <v>49045.5</v>
      </c>
      <c r="M17" s="5">
        <f t="shared" si="5"/>
        <v>49043.2</v>
      </c>
      <c r="N17" s="36">
        <f t="shared" si="1"/>
        <v>-2.3</v>
      </c>
      <c r="O17" s="36">
        <f t="shared" si="2"/>
        <v>297.3</v>
      </c>
      <c r="P17" s="37"/>
      <c r="Q17" s="24"/>
    </row>
    <row r="18" spans="1:17" ht="18" customHeight="1">
      <c r="A18" s="12" t="s">
        <v>14</v>
      </c>
      <c r="B18" s="13">
        <v>4</v>
      </c>
      <c r="C18" s="39">
        <v>1</v>
      </c>
      <c r="D18" s="16">
        <v>100</v>
      </c>
      <c r="E18" s="16">
        <v>100</v>
      </c>
      <c r="F18" s="16">
        <v>100</v>
      </c>
      <c r="G18" s="16">
        <v>100</v>
      </c>
      <c r="H18" s="16">
        <v>125</v>
      </c>
      <c r="I18" s="16">
        <v>125</v>
      </c>
      <c r="J18" s="17">
        <v>125</v>
      </c>
      <c r="K18" s="17">
        <v>125</v>
      </c>
      <c r="L18" s="17">
        <v>125</v>
      </c>
      <c r="M18" s="16">
        <v>125</v>
      </c>
      <c r="N18" s="19">
        <f t="shared" si="1"/>
        <v>0</v>
      </c>
      <c r="O18" s="19">
        <f t="shared" si="2"/>
        <v>25</v>
      </c>
      <c r="P18" s="20">
        <f t="shared" si="3"/>
        <v>0.25</v>
      </c>
      <c r="Q18" s="24"/>
    </row>
    <row r="19" spans="1:17" ht="18" customHeight="1">
      <c r="A19" s="12" t="s">
        <v>15</v>
      </c>
      <c r="B19" s="13">
        <v>4</v>
      </c>
      <c r="C19" s="39">
        <v>5</v>
      </c>
      <c r="D19" s="16">
        <v>150</v>
      </c>
      <c r="E19" s="16">
        <v>225</v>
      </c>
      <c r="F19" s="16">
        <v>225</v>
      </c>
      <c r="G19" s="16">
        <v>225</v>
      </c>
      <c r="H19" s="16">
        <v>225</v>
      </c>
      <c r="I19" s="16">
        <v>225</v>
      </c>
      <c r="J19" s="17">
        <v>225</v>
      </c>
      <c r="K19" s="17">
        <v>225</v>
      </c>
      <c r="L19" s="17">
        <v>225</v>
      </c>
      <c r="M19" s="16">
        <v>225</v>
      </c>
      <c r="N19" s="19">
        <f t="shared" si="1"/>
        <v>0</v>
      </c>
      <c r="O19" s="19">
        <f t="shared" si="2"/>
        <v>0</v>
      </c>
      <c r="P19" s="20">
        <f t="shared" si="3"/>
        <v>0</v>
      </c>
      <c r="Q19" s="24"/>
    </row>
    <row r="20" spans="1:17" ht="40.5" customHeight="1">
      <c r="A20" s="12" t="s">
        <v>16</v>
      </c>
      <c r="B20" s="13">
        <v>4</v>
      </c>
      <c r="C20" s="39">
        <v>9</v>
      </c>
      <c r="D20" s="16">
        <v>24998.6</v>
      </c>
      <c r="E20" s="16">
        <v>42005</v>
      </c>
      <c r="F20" s="16">
        <v>41978.7</v>
      </c>
      <c r="G20" s="16">
        <v>41978.7</v>
      </c>
      <c r="H20" s="16">
        <v>41978.7</v>
      </c>
      <c r="I20" s="16">
        <v>41978.7</v>
      </c>
      <c r="J20" s="17">
        <v>41978.7</v>
      </c>
      <c r="K20" s="17">
        <v>41978.7</v>
      </c>
      <c r="L20" s="17">
        <v>42344.2</v>
      </c>
      <c r="M20" s="16">
        <v>42344.2</v>
      </c>
      <c r="N20" s="19">
        <f t="shared" si="1"/>
        <v>0</v>
      </c>
      <c r="O20" s="19">
        <f t="shared" si="2"/>
        <v>339.2</v>
      </c>
      <c r="P20" s="20">
        <f t="shared" si="3"/>
        <v>0.01</v>
      </c>
      <c r="Q20" s="25"/>
    </row>
    <row r="21" spans="1:17" ht="54" customHeight="1">
      <c r="A21" s="12" t="s">
        <v>17</v>
      </c>
      <c r="B21" s="13">
        <v>4</v>
      </c>
      <c r="C21" s="39">
        <v>12</v>
      </c>
      <c r="D21" s="16">
        <v>562.9</v>
      </c>
      <c r="E21" s="16">
        <v>6415.9</v>
      </c>
      <c r="F21" s="16">
        <v>6415.9</v>
      </c>
      <c r="G21" s="16">
        <v>6415.9</v>
      </c>
      <c r="H21" s="16">
        <v>6415.9</v>
      </c>
      <c r="I21" s="16">
        <v>6415.9</v>
      </c>
      <c r="J21" s="17">
        <v>6390.2</v>
      </c>
      <c r="K21" s="17">
        <v>6390.2</v>
      </c>
      <c r="L21" s="17">
        <v>6351.3</v>
      </c>
      <c r="M21" s="16">
        <v>6349</v>
      </c>
      <c r="N21" s="19">
        <f t="shared" si="1"/>
        <v>-2.3</v>
      </c>
      <c r="O21" s="19">
        <f t="shared" si="2"/>
        <v>-66.9</v>
      </c>
      <c r="P21" s="20">
        <f t="shared" si="3"/>
        <v>-0.01</v>
      </c>
      <c r="Q21" s="25"/>
    </row>
    <row r="22" spans="1:17" ht="66" customHeight="1">
      <c r="A22" s="11" t="s">
        <v>18</v>
      </c>
      <c r="B22" s="4">
        <v>5</v>
      </c>
      <c r="C22" s="38">
        <v>0</v>
      </c>
      <c r="D22" s="5">
        <f>D23+D24</f>
        <v>4218.9</v>
      </c>
      <c r="E22" s="5">
        <f>E23+E24+E25</f>
        <v>39455.4</v>
      </c>
      <c r="F22" s="5">
        <f>F23+F24+F25</f>
        <v>43082.3</v>
      </c>
      <c r="G22" s="5">
        <f aca="true" t="shared" si="6" ref="G22:M22">G23+G24+G25</f>
        <v>46931.5</v>
      </c>
      <c r="H22" s="5">
        <f t="shared" si="6"/>
        <v>47149.7</v>
      </c>
      <c r="I22" s="5">
        <f t="shared" si="6"/>
        <v>47768.3</v>
      </c>
      <c r="J22" s="5">
        <f t="shared" si="6"/>
        <v>44056</v>
      </c>
      <c r="K22" s="5">
        <f t="shared" si="6"/>
        <v>44040.2</v>
      </c>
      <c r="L22" s="5">
        <f t="shared" si="6"/>
        <v>44119.4</v>
      </c>
      <c r="M22" s="5">
        <f t="shared" si="6"/>
        <v>41038.7</v>
      </c>
      <c r="N22" s="36">
        <f t="shared" si="1"/>
        <v>-3080.7</v>
      </c>
      <c r="O22" s="36">
        <f t="shared" si="2"/>
        <v>1583.3</v>
      </c>
      <c r="P22" s="37"/>
      <c r="Q22" s="24"/>
    </row>
    <row r="23" spans="1:17" ht="32.25" customHeight="1">
      <c r="A23" s="12" t="s">
        <v>19</v>
      </c>
      <c r="B23" s="13">
        <v>5</v>
      </c>
      <c r="C23" s="39">
        <v>1</v>
      </c>
      <c r="D23" s="16">
        <v>2946.5</v>
      </c>
      <c r="E23" s="16">
        <v>36955.4</v>
      </c>
      <c r="F23" s="16">
        <v>41812.5</v>
      </c>
      <c r="G23" s="16">
        <v>42275.6</v>
      </c>
      <c r="H23" s="16">
        <v>42555.3</v>
      </c>
      <c r="I23" s="16">
        <v>43173.9</v>
      </c>
      <c r="J23" s="17">
        <v>39514.2</v>
      </c>
      <c r="K23" s="17">
        <v>40711.9</v>
      </c>
      <c r="L23" s="17">
        <v>40762.4</v>
      </c>
      <c r="M23" s="16">
        <v>37681.8</v>
      </c>
      <c r="N23" s="19">
        <f t="shared" si="1"/>
        <v>-3080.6</v>
      </c>
      <c r="O23" s="19">
        <f t="shared" si="2"/>
        <v>726.4</v>
      </c>
      <c r="P23" s="20">
        <f t="shared" si="3"/>
        <v>0.02</v>
      </c>
      <c r="Q23" s="25"/>
    </row>
    <row r="24" spans="1:17" ht="32.25" customHeight="1">
      <c r="A24" s="12" t="s">
        <v>47</v>
      </c>
      <c r="B24" s="13">
        <v>5</v>
      </c>
      <c r="C24" s="39">
        <v>3</v>
      </c>
      <c r="D24" s="16">
        <v>1272.4</v>
      </c>
      <c r="E24" s="16">
        <v>0</v>
      </c>
      <c r="F24" s="16">
        <v>0</v>
      </c>
      <c r="G24" s="16">
        <v>3386.1</v>
      </c>
      <c r="H24" s="16">
        <v>3386.1</v>
      </c>
      <c r="I24" s="16">
        <v>3386.1</v>
      </c>
      <c r="J24" s="17">
        <v>3333.5</v>
      </c>
      <c r="K24" s="17">
        <v>3328.3</v>
      </c>
      <c r="L24" s="17">
        <v>3357</v>
      </c>
      <c r="M24" s="16">
        <v>3356.9</v>
      </c>
      <c r="N24" s="19">
        <f t="shared" si="1"/>
        <v>-0.1</v>
      </c>
      <c r="O24" s="19">
        <f t="shared" si="2"/>
        <v>3356.9</v>
      </c>
      <c r="P24" s="20"/>
      <c r="Q24" s="25"/>
    </row>
    <row r="25" spans="1:17" ht="39" customHeight="1">
      <c r="A25" s="12" t="s">
        <v>55</v>
      </c>
      <c r="B25" s="13">
        <v>5</v>
      </c>
      <c r="C25" s="39">
        <v>5</v>
      </c>
      <c r="D25" s="16"/>
      <c r="E25" s="16">
        <v>2500</v>
      </c>
      <c r="F25" s="16">
        <v>1269.8</v>
      </c>
      <c r="G25" s="16">
        <v>1269.8</v>
      </c>
      <c r="H25" s="16">
        <v>1208.3</v>
      </c>
      <c r="I25" s="16">
        <v>1208.3</v>
      </c>
      <c r="J25" s="17">
        <v>1208.3</v>
      </c>
      <c r="K25" s="17">
        <v>0</v>
      </c>
      <c r="L25" s="17">
        <v>0</v>
      </c>
      <c r="M25" s="16"/>
      <c r="N25" s="19"/>
      <c r="O25" s="19"/>
      <c r="P25" s="20"/>
      <c r="Q25" s="25"/>
    </row>
    <row r="26" spans="1:17" ht="38.25" customHeight="1">
      <c r="A26" s="11" t="s">
        <v>20</v>
      </c>
      <c r="B26" s="4">
        <v>6</v>
      </c>
      <c r="C26" s="38">
        <v>0</v>
      </c>
      <c r="D26" s="5">
        <f aca="true" t="shared" si="7" ref="D26:M26">D27</f>
        <v>223.4</v>
      </c>
      <c r="E26" s="5">
        <f t="shared" si="7"/>
        <v>132</v>
      </c>
      <c r="F26" s="5">
        <f t="shared" si="7"/>
        <v>132</v>
      </c>
      <c r="G26" s="5">
        <f t="shared" si="7"/>
        <v>15672.2</v>
      </c>
      <c r="H26" s="5">
        <f t="shared" si="7"/>
        <v>11311.2</v>
      </c>
      <c r="I26" s="5">
        <f t="shared" si="7"/>
        <v>11311.2</v>
      </c>
      <c r="J26" s="5">
        <f t="shared" si="7"/>
        <v>11255.3</v>
      </c>
      <c r="K26" s="5">
        <f t="shared" si="7"/>
        <v>11255.3</v>
      </c>
      <c r="L26" s="5">
        <f t="shared" si="7"/>
        <v>11187.1</v>
      </c>
      <c r="M26" s="5">
        <f t="shared" si="7"/>
        <v>11187.1</v>
      </c>
      <c r="N26" s="36">
        <f t="shared" si="1"/>
        <v>0</v>
      </c>
      <c r="O26" s="36">
        <f t="shared" si="2"/>
        <v>11055.1</v>
      </c>
      <c r="P26" s="37"/>
      <c r="Q26" s="24"/>
    </row>
    <row r="27" spans="1:17" ht="53.25" customHeight="1">
      <c r="A27" s="12" t="s">
        <v>21</v>
      </c>
      <c r="B27" s="13">
        <v>6</v>
      </c>
      <c r="C27" s="39">
        <v>3</v>
      </c>
      <c r="D27" s="33">
        <v>223.4</v>
      </c>
      <c r="E27" s="16">
        <v>132</v>
      </c>
      <c r="F27" s="16">
        <v>132</v>
      </c>
      <c r="G27" s="16">
        <v>15672.2</v>
      </c>
      <c r="H27" s="16">
        <v>11311.2</v>
      </c>
      <c r="I27" s="16">
        <v>11311.2</v>
      </c>
      <c r="J27" s="17">
        <v>11255.3</v>
      </c>
      <c r="K27" s="17">
        <v>11255.3</v>
      </c>
      <c r="L27" s="32">
        <v>11187.1</v>
      </c>
      <c r="M27" s="33">
        <v>11187.1</v>
      </c>
      <c r="N27" s="19">
        <f t="shared" si="1"/>
        <v>0</v>
      </c>
      <c r="O27" s="19">
        <f t="shared" si="2"/>
        <v>11055.1</v>
      </c>
      <c r="P27" s="20">
        <f t="shared" si="3"/>
        <v>83.75</v>
      </c>
      <c r="Q27" s="24" t="s">
        <v>66</v>
      </c>
    </row>
    <row r="28" spans="1:17" ht="18" customHeight="1">
      <c r="A28" s="11" t="s">
        <v>22</v>
      </c>
      <c r="B28" s="4">
        <v>7</v>
      </c>
      <c r="C28" s="38">
        <v>0</v>
      </c>
      <c r="D28" s="5">
        <f>D29+D30+D31+D32+D33</f>
        <v>420316.8</v>
      </c>
      <c r="E28" s="5">
        <f aca="true" t="shared" si="8" ref="E28:M28">E29+E30+E31+E32+E33</f>
        <v>370936.8</v>
      </c>
      <c r="F28" s="5">
        <f>F29+F30+F31+F32+F33</f>
        <v>365384.6</v>
      </c>
      <c r="G28" s="5">
        <f t="shared" si="8"/>
        <v>354009.6</v>
      </c>
      <c r="H28" s="5">
        <f>H29+H30+H31+H32+H33</f>
        <v>367712.5</v>
      </c>
      <c r="I28" s="5">
        <f>I29+I30+I31+I32+I33</f>
        <v>366452</v>
      </c>
      <c r="J28" s="5">
        <f t="shared" si="8"/>
        <v>369159.9</v>
      </c>
      <c r="K28" s="5">
        <f>K29+K30+K31+K32+K33</f>
        <v>367140.2</v>
      </c>
      <c r="L28" s="5">
        <f t="shared" si="8"/>
        <v>364757</v>
      </c>
      <c r="M28" s="5">
        <f t="shared" si="8"/>
        <v>362418.6</v>
      </c>
      <c r="N28" s="36">
        <f t="shared" si="1"/>
        <v>-2338.4</v>
      </c>
      <c r="O28" s="36">
        <f t="shared" si="2"/>
        <v>-8518.2</v>
      </c>
      <c r="P28" s="37"/>
      <c r="Q28" s="24"/>
    </row>
    <row r="29" spans="1:17" ht="18" customHeight="1">
      <c r="A29" s="12" t="s">
        <v>23</v>
      </c>
      <c r="B29" s="13">
        <v>7</v>
      </c>
      <c r="C29" s="39">
        <v>1</v>
      </c>
      <c r="D29" s="16">
        <v>76321.1</v>
      </c>
      <c r="E29" s="16">
        <v>91456.7</v>
      </c>
      <c r="F29" s="16">
        <v>91829.2</v>
      </c>
      <c r="G29" s="16">
        <v>91830.5</v>
      </c>
      <c r="H29" s="16">
        <v>94538</v>
      </c>
      <c r="I29" s="16">
        <v>94586</v>
      </c>
      <c r="J29" s="17">
        <v>99030.9</v>
      </c>
      <c r="K29" s="17">
        <v>99043.1</v>
      </c>
      <c r="L29" s="17">
        <v>98785.4</v>
      </c>
      <c r="M29" s="16">
        <v>98649.3</v>
      </c>
      <c r="N29" s="19">
        <f t="shared" si="1"/>
        <v>-136.1</v>
      </c>
      <c r="O29" s="19">
        <f t="shared" si="2"/>
        <v>7192.6</v>
      </c>
      <c r="P29" s="20">
        <f t="shared" si="3"/>
        <v>0.08</v>
      </c>
      <c r="Q29" s="25"/>
    </row>
    <row r="30" spans="1:17" ht="134.25" customHeight="1">
      <c r="A30" s="12" t="s">
        <v>24</v>
      </c>
      <c r="B30" s="13">
        <v>7</v>
      </c>
      <c r="C30" s="39">
        <v>2</v>
      </c>
      <c r="D30" s="16">
        <v>248832.3</v>
      </c>
      <c r="E30" s="16">
        <v>176536.7</v>
      </c>
      <c r="F30" s="16">
        <v>171534.8</v>
      </c>
      <c r="G30" s="16">
        <v>171465.7</v>
      </c>
      <c r="H30" s="16">
        <v>170863.2</v>
      </c>
      <c r="I30" s="16">
        <v>169554.7</v>
      </c>
      <c r="J30" s="17">
        <v>166645.8</v>
      </c>
      <c r="K30" s="17">
        <v>166626.5</v>
      </c>
      <c r="L30" s="17">
        <v>165719.2</v>
      </c>
      <c r="M30" s="16">
        <v>163516.9</v>
      </c>
      <c r="N30" s="19">
        <f t="shared" si="1"/>
        <v>-2202.3</v>
      </c>
      <c r="O30" s="19">
        <f t="shared" si="2"/>
        <v>-13019.8</v>
      </c>
      <c r="P30" s="20">
        <f t="shared" si="3"/>
        <v>-0.07</v>
      </c>
      <c r="Q30" s="25"/>
    </row>
    <row r="31" spans="1:17" ht="120.75" customHeight="1">
      <c r="A31" s="12" t="s">
        <v>25</v>
      </c>
      <c r="B31" s="13">
        <v>7</v>
      </c>
      <c r="C31" s="39">
        <v>3</v>
      </c>
      <c r="D31" s="16">
        <v>13209.2</v>
      </c>
      <c r="E31" s="16">
        <v>14310.1</v>
      </c>
      <c r="F31" s="16">
        <v>14310.1</v>
      </c>
      <c r="G31" s="16">
        <v>14453.2</v>
      </c>
      <c r="H31" s="16">
        <v>14503.2</v>
      </c>
      <c r="I31" s="16">
        <v>14503.2</v>
      </c>
      <c r="J31" s="17">
        <v>15153.9</v>
      </c>
      <c r="K31" s="17">
        <v>15153.8</v>
      </c>
      <c r="L31" s="17">
        <v>15214</v>
      </c>
      <c r="M31" s="16">
        <v>15214</v>
      </c>
      <c r="N31" s="19">
        <f t="shared" si="1"/>
        <v>0</v>
      </c>
      <c r="O31" s="19">
        <f t="shared" si="2"/>
        <v>903.9</v>
      </c>
      <c r="P31" s="20">
        <f t="shared" si="3"/>
        <v>0.06</v>
      </c>
      <c r="Q31" s="34"/>
    </row>
    <row r="32" spans="1:17" ht="18" customHeight="1">
      <c r="A32" s="12" t="s">
        <v>26</v>
      </c>
      <c r="B32" s="13">
        <v>7</v>
      </c>
      <c r="C32" s="39">
        <v>7</v>
      </c>
      <c r="D32" s="16">
        <v>243.1</v>
      </c>
      <c r="E32" s="16">
        <v>243.1</v>
      </c>
      <c r="F32" s="16">
        <v>243.1</v>
      </c>
      <c r="G32" s="16">
        <v>243.1</v>
      </c>
      <c r="H32" s="16">
        <v>243.1</v>
      </c>
      <c r="I32" s="16">
        <v>243.1</v>
      </c>
      <c r="J32" s="17">
        <v>243.1</v>
      </c>
      <c r="K32" s="17">
        <v>243.1</v>
      </c>
      <c r="L32" s="17">
        <v>243.1</v>
      </c>
      <c r="M32" s="16">
        <v>243.1</v>
      </c>
      <c r="N32" s="19">
        <f t="shared" si="1"/>
        <v>0</v>
      </c>
      <c r="O32" s="19">
        <f t="shared" si="2"/>
        <v>0</v>
      </c>
      <c r="P32" s="20">
        <f t="shared" si="3"/>
        <v>0</v>
      </c>
      <c r="Q32" s="24"/>
    </row>
    <row r="33" spans="1:17" ht="39" customHeight="1">
      <c r="A33" s="12" t="s">
        <v>27</v>
      </c>
      <c r="B33" s="13">
        <v>7</v>
      </c>
      <c r="C33" s="39">
        <v>9</v>
      </c>
      <c r="D33" s="16">
        <v>81711.1</v>
      </c>
      <c r="E33" s="16">
        <v>88390.2</v>
      </c>
      <c r="F33" s="16">
        <v>87467.4</v>
      </c>
      <c r="G33" s="16">
        <v>76017.1</v>
      </c>
      <c r="H33" s="16">
        <v>87565</v>
      </c>
      <c r="I33" s="16">
        <v>87565</v>
      </c>
      <c r="J33" s="17">
        <v>88086.2</v>
      </c>
      <c r="K33" s="17">
        <v>86073.7</v>
      </c>
      <c r="L33" s="17">
        <v>84795.3</v>
      </c>
      <c r="M33" s="16">
        <v>84795.3</v>
      </c>
      <c r="N33" s="19">
        <f t="shared" si="1"/>
        <v>0</v>
      </c>
      <c r="O33" s="19">
        <f t="shared" si="2"/>
        <v>-3594.9</v>
      </c>
      <c r="P33" s="20">
        <f t="shared" si="3"/>
        <v>-0.04</v>
      </c>
      <c r="Q33" s="25"/>
    </row>
    <row r="34" spans="1:17" ht="48.75" customHeight="1">
      <c r="A34" s="11" t="s">
        <v>28</v>
      </c>
      <c r="B34" s="4">
        <v>8</v>
      </c>
      <c r="C34" s="38">
        <v>0</v>
      </c>
      <c r="D34" s="5">
        <f>D35+D36</f>
        <v>35611.6</v>
      </c>
      <c r="E34" s="5">
        <f aca="true" t="shared" si="9" ref="E34:M34">E35+E36</f>
        <v>40035.4</v>
      </c>
      <c r="F34" s="5">
        <f t="shared" si="9"/>
        <v>36936.8</v>
      </c>
      <c r="G34" s="5">
        <f t="shared" si="9"/>
        <v>36936.7</v>
      </c>
      <c r="H34" s="5">
        <f>H35+H36</f>
        <v>37426.7</v>
      </c>
      <c r="I34" s="5">
        <f>I35+I36</f>
        <v>37634.6</v>
      </c>
      <c r="J34" s="5">
        <f t="shared" si="9"/>
        <v>38591.4</v>
      </c>
      <c r="K34" s="5">
        <f>K35+K36</f>
        <v>39551.7</v>
      </c>
      <c r="L34" s="5">
        <f t="shared" si="9"/>
        <v>39347.4</v>
      </c>
      <c r="M34" s="5">
        <f t="shared" si="9"/>
        <v>39347.4</v>
      </c>
      <c r="N34" s="36">
        <f t="shared" si="1"/>
        <v>0</v>
      </c>
      <c r="O34" s="36">
        <f t="shared" si="2"/>
        <v>-688</v>
      </c>
      <c r="P34" s="37"/>
      <c r="Q34" s="24"/>
    </row>
    <row r="35" spans="1:17" ht="64.5" customHeight="1">
      <c r="A35" s="12" t="s">
        <v>29</v>
      </c>
      <c r="B35" s="13">
        <v>8</v>
      </c>
      <c r="C35" s="39">
        <v>1</v>
      </c>
      <c r="D35" s="16">
        <v>25507.9</v>
      </c>
      <c r="E35" s="16">
        <v>30215.1</v>
      </c>
      <c r="F35" s="16">
        <v>27421.2</v>
      </c>
      <c r="G35" s="16">
        <v>27421.1</v>
      </c>
      <c r="H35" s="16">
        <v>27911.1</v>
      </c>
      <c r="I35" s="16">
        <v>28119</v>
      </c>
      <c r="J35" s="17">
        <v>29075.8</v>
      </c>
      <c r="K35" s="17">
        <v>30052.5</v>
      </c>
      <c r="L35" s="17">
        <v>29924</v>
      </c>
      <c r="M35" s="16">
        <v>29924</v>
      </c>
      <c r="N35" s="19">
        <f t="shared" si="1"/>
        <v>0</v>
      </c>
      <c r="O35" s="19">
        <f t="shared" si="2"/>
        <v>-291.1</v>
      </c>
      <c r="P35" s="20">
        <f t="shared" si="3"/>
        <v>-0.01</v>
      </c>
      <c r="Q35" s="34"/>
    </row>
    <row r="36" spans="1:17" ht="55.5" customHeight="1">
      <c r="A36" s="12" t="s">
        <v>30</v>
      </c>
      <c r="B36" s="13">
        <v>8</v>
      </c>
      <c r="C36" s="39">
        <v>4</v>
      </c>
      <c r="D36" s="16">
        <v>10103.7</v>
      </c>
      <c r="E36" s="16">
        <v>9820.3</v>
      </c>
      <c r="F36" s="16">
        <v>9515.6</v>
      </c>
      <c r="G36" s="16">
        <v>9515.6</v>
      </c>
      <c r="H36" s="16">
        <v>9515.6</v>
      </c>
      <c r="I36" s="16">
        <v>9515.6</v>
      </c>
      <c r="J36" s="17">
        <v>9515.6</v>
      </c>
      <c r="K36" s="17">
        <v>9499.2</v>
      </c>
      <c r="L36" s="17">
        <v>9423.4</v>
      </c>
      <c r="M36" s="16">
        <v>9423.4</v>
      </c>
      <c r="N36" s="19">
        <f t="shared" si="1"/>
        <v>0</v>
      </c>
      <c r="O36" s="19">
        <f t="shared" si="2"/>
        <v>-396.9</v>
      </c>
      <c r="P36" s="20">
        <f t="shared" si="3"/>
        <v>-0.04</v>
      </c>
      <c r="Q36" s="34"/>
    </row>
    <row r="37" spans="1:17" ht="27.75" customHeight="1">
      <c r="A37" s="11" t="s">
        <v>31</v>
      </c>
      <c r="B37" s="4">
        <v>9</v>
      </c>
      <c r="C37" s="38">
        <v>0</v>
      </c>
      <c r="D37" s="5">
        <f>D38+D39</f>
        <v>224.6</v>
      </c>
      <c r="E37" s="5">
        <f aca="true" t="shared" si="10" ref="E37:M37">E38+E39</f>
        <v>343.8</v>
      </c>
      <c r="F37" s="5">
        <f t="shared" si="10"/>
        <v>343.8</v>
      </c>
      <c r="G37" s="5">
        <f t="shared" si="10"/>
        <v>343.8</v>
      </c>
      <c r="H37" s="5">
        <f>H38+H39</f>
        <v>343.8</v>
      </c>
      <c r="I37" s="5">
        <f>I38+I39</f>
        <v>343.8</v>
      </c>
      <c r="J37" s="5">
        <f t="shared" si="10"/>
        <v>211.9</v>
      </c>
      <c r="K37" s="5">
        <f>K38+K39</f>
        <v>211.9</v>
      </c>
      <c r="L37" s="5">
        <f t="shared" si="10"/>
        <v>191.9</v>
      </c>
      <c r="M37" s="5">
        <f t="shared" si="10"/>
        <v>20</v>
      </c>
      <c r="N37" s="36">
        <f t="shared" si="1"/>
        <v>-171.9</v>
      </c>
      <c r="O37" s="36">
        <f t="shared" si="2"/>
        <v>-323.8</v>
      </c>
      <c r="P37" s="37">
        <f t="shared" si="3"/>
        <v>-0.94</v>
      </c>
      <c r="Q37" s="25"/>
    </row>
    <row r="38" spans="1:17" ht="45" customHeight="1">
      <c r="A38" s="12" t="s">
        <v>32</v>
      </c>
      <c r="B38" s="13">
        <v>9</v>
      </c>
      <c r="C38" s="39">
        <v>7</v>
      </c>
      <c r="D38" s="16">
        <v>112.6</v>
      </c>
      <c r="E38" s="16">
        <v>343.8</v>
      </c>
      <c r="F38" s="16">
        <v>343.8</v>
      </c>
      <c r="G38" s="16">
        <v>343.8</v>
      </c>
      <c r="H38" s="16">
        <v>343.8</v>
      </c>
      <c r="I38" s="16">
        <v>343.8</v>
      </c>
      <c r="J38" s="17">
        <v>171.9</v>
      </c>
      <c r="K38" s="17">
        <v>171.9</v>
      </c>
      <c r="L38" s="17">
        <v>171.9</v>
      </c>
      <c r="M38" s="16">
        <v>0</v>
      </c>
      <c r="N38" s="19">
        <f t="shared" si="1"/>
        <v>-171.9</v>
      </c>
      <c r="O38" s="19">
        <f t="shared" si="2"/>
        <v>-343.8</v>
      </c>
      <c r="P38" s="20">
        <f t="shared" si="3"/>
        <v>-1</v>
      </c>
      <c r="Q38" s="25" t="s">
        <v>67</v>
      </c>
    </row>
    <row r="39" spans="1:17" ht="36.75" customHeight="1">
      <c r="A39" s="12" t="s">
        <v>33</v>
      </c>
      <c r="B39" s="13">
        <v>9</v>
      </c>
      <c r="C39" s="39">
        <v>9</v>
      </c>
      <c r="D39" s="16">
        <v>112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7">
        <v>40</v>
      </c>
      <c r="K39" s="17">
        <v>40</v>
      </c>
      <c r="L39" s="17">
        <v>20</v>
      </c>
      <c r="M39" s="16">
        <v>20</v>
      </c>
      <c r="N39" s="19">
        <f t="shared" si="1"/>
        <v>0</v>
      </c>
      <c r="O39" s="19">
        <f t="shared" si="2"/>
        <v>20</v>
      </c>
      <c r="P39" s="20" t="e">
        <f t="shared" si="3"/>
        <v>#DIV/0!</v>
      </c>
      <c r="Q39" s="25"/>
    </row>
    <row r="40" spans="1:17" ht="18" customHeight="1">
      <c r="A40" s="11" t="s">
        <v>34</v>
      </c>
      <c r="B40" s="4">
        <v>10</v>
      </c>
      <c r="C40" s="38">
        <v>0</v>
      </c>
      <c r="D40" s="5">
        <f>D42+D44</f>
        <v>17197.4</v>
      </c>
      <c r="E40" s="5">
        <f>E42+E44</f>
        <v>17696.7</v>
      </c>
      <c r="F40" s="5">
        <f>F42+F44+F41</f>
        <v>17696.7</v>
      </c>
      <c r="G40" s="5">
        <f aca="true" t="shared" si="11" ref="G40:M40">G42+G44+G41</f>
        <v>17696.7</v>
      </c>
      <c r="H40" s="5">
        <f t="shared" si="11"/>
        <v>19956.8</v>
      </c>
      <c r="I40" s="5">
        <f t="shared" si="11"/>
        <v>20255.9</v>
      </c>
      <c r="J40" s="5">
        <f t="shared" si="11"/>
        <v>22139.2</v>
      </c>
      <c r="K40" s="5">
        <f t="shared" si="11"/>
        <v>22104.5</v>
      </c>
      <c r="L40" s="5">
        <f t="shared" si="11"/>
        <v>22032.7</v>
      </c>
      <c r="M40" s="5">
        <f t="shared" si="11"/>
        <v>22032.7</v>
      </c>
      <c r="N40" s="36">
        <f t="shared" si="1"/>
        <v>0</v>
      </c>
      <c r="O40" s="36">
        <f t="shared" si="2"/>
        <v>4336</v>
      </c>
      <c r="P40" s="37"/>
      <c r="Q40" s="24"/>
    </row>
    <row r="41" spans="1:17" ht="18" customHeight="1">
      <c r="A41" s="12" t="s">
        <v>58</v>
      </c>
      <c r="B41" s="13">
        <v>10</v>
      </c>
      <c r="C41" s="39">
        <v>1</v>
      </c>
      <c r="D41" s="17"/>
      <c r="E41" s="17"/>
      <c r="F41" s="17">
        <v>152.5</v>
      </c>
      <c r="G41" s="17">
        <v>152.5</v>
      </c>
      <c r="H41" s="17">
        <v>152.5</v>
      </c>
      <c r="I41" s="17">
        <v>152.5</v>
      </c>
      <c r="J41" s="17">
        <v>152.5</v>
      </c>
      <c r="K41" s="17">
        <v>152.5</v>
      </c>
      <c r="L41" s="17">
        <v>152.5</v>
      </c>
      <c r="M41" s="17">
        <v>152.5</v>
      </c>
      <c r="N41" s="36">
        <f t="shared" si="1"/>
        <v>0</v>
      </c>
      <c r="O41" s="36">
        <f t="shared" si="2"/>
        <v>152.5</v>
      </c>
      <c r="P41" s="20" t="e">
        <f t="shared" si="3"/>
        <v>#DIV/0!</v>
      </c>
      <c r="Q41" s="42"/>
    </row>
    <row r="42" spans="1:17" ht="101.25" customHeight="1">
      <c r="A42" s="12" t="s">
        <v>35</v>
      </c>
      <c r="B42" s="13">
        <v>10</v>
      </c>
      <c r="C42" s="39">
        <v>3</v>
      </c>
      <c r="D42" s="16">
        <v>16266.6</v>
      </c>
      <c r="E42" s="16">
        <v>16765.9</v>
      </c>
      <c r="F42" s="16">
        <v>16613.4</v>
      </c>
      <c r="G42" s="16">
        <v>16613.4</v>
      </c>
      <c r="H42" s="16">
        <v>18743.5</v>
      </c>
      <c r="I42" s="16">
        <v>19042.6</v>
      </c>
      <c r="J42" s="17">
        <v>20925.9</v>
      </c>
      <c r="K42" s="17">
        <v>20891.2</v>
      </c>
      <c r="L42" s="17">
        <v>20819.4</v>
      </c>
      <c r="M42" s="16">
        <v>20819.4</v>
      </c>
      <c r="N42" s="19">
        <f t="shared" si="1"/>
        <v>0</v>
      </c>
      <c r="O42" s="19">
        <f t="shared" si="2"/>
        <v>4053.5</v>
      </c>
      <c r="P42" s="20">
        <f t="shared" si="3"/>
        <v>0.24</v>
      </c>
      <c r="Q42" s="35" t="s">
        <v>49</v>
      </c>
    </row>
    <row r="43" spans="1:17" ht="39" customHeight="1">
      <c r="A43" s="12" t="s">
        <v>50</v>
      </c>
      <c r="B43" s="13">
        <v>10</v>
      </c>
      <c r="C43" s="39">
        <v>4</v>
      </c>
      <c r="D43" s="16"/>
      <c r="E43" s="16"/>
      <c r="F43" s="16"/>
      <c r="G43" s="16"/>
      <c r="H43" s="16"/>
      <c r="I43" s="16"/>
      <c r="J43" s="17"/>
      <c r="K43" s="17"/>
      <c r="L43" s="17"/>
      <c r="M43" s="16"/>
      <c r="N43" s="19"/>
      <c r="O43" s="19"/>
      <c r="P43" s="20"/>
      <c r="Q43" s="35"/>
    </row>
    <row r="44" spans="1:17" ht="18" customHeight="1">
      <c r="A44" s="12" t="s">
        <v>36</v>
      </c>
      <c r="B44" s="13">
        <v>10</v>
      </c>
      <c r="C44" s="39">
        <v>6</v>
      </c>
      <c r="D44" s="16">
        <v>930.8</v>
      </c>
      <c r="E44" s="16">
        <v>930.8</v>
      </c>
      <c r="F44" s="16">
        <v>930.8</v>
      </c>
      <c r="G44" s="16">
        <v>930.8</v>
      </c>
      <c r="H44" s="16">
        <v>1060.8</v>
      </c>
      <c r="I44" s="16">
        <v>1060.8</v>
      </c>
      <c r="J44" s="17">
        <v>1060.8</v>
      </c>
      <c r="K44" s="17">
        <v>1060.8</v>
      </c>
      <c r="L44" s="17">
        <v>1060.8</v>
      </c>
      <c r="M44" s="16">
        <v>1060.8</v>
      </c>
      <c r="N44" s="19">
        <f t="shared" si="1"/>
        <v>0</v>
      </c>
      <c r="O44" s="19">
        <f t="shared" si="2"/>
        <v>130</v>
      </c>
      <c r="P44" s="20">
        <f t="shared" si="3"/>
        <v>0.14</v>
      </c>
      <c r="Q44" s="24"/>
    </row>
    <row r="45" spans="1:17" ht="39.75" customHeight="1">
      <c r="A45" s="11" t="s">
        <v>37</v>
      </c>
      <c r="B45" s="4">
        <v>11</v>
      </c>
      <c r="C45" s="38">
        <v>0</v>
      </c>
      <c r="D45" s="5">
        <f aca="true" t="shared" si="12" ref="D45:M45">D46</f>
        <v>5952.7</v>
      </c>
      <c r="E45" s="5">
        <f t="shared" si="12"/>
        <v>172951</v>
      </c>
      <c r="F45" s="5">
        <f t="shared" si="12"/>
        <v>172951</v>
      </c>
      <c r="G45" s="5">
        <f t="shared" si="12"/>
        <v>172951</v>
      </c>
      <c r="H45" s="5">
        <f t="shared" si="12"/>
        <v>172906</v>
      </c>
      <c r="I45" s="5">
        <f t="shared" si="12"/>
        <v>173036.4</v>
      </c>
      <c r="J45" s="5">
        <f t="shared" si="12"/>
        <v>173036.4</v>
      </c>
      <c r="K45" s="5">
        <f t="shared" si="12"/>
        <v>173036.4</v>
      </c>
      <c r="L45" s="5">
        <f t="shared" si="12"/>
        <v>173160.5</v>
      </c>
      <c r="M45" s="5">
        <f t="shared" si="12"/>
        <v>37534.2</v>
      </c>
      <c r="N45" s="36">
        <f t="shared" si="1"/>
        <v>-135626.3</v>
      </c>
      <c r="O45" s="36">
        <f t="shared" si="2"/>
        <v>-135416.8</v>
      </c>
      <c r="P45" s="37"/>
      <c r="Q45" s="30"/>
    </row>
    <row r="46" spans="1:17" ht="54" customHeight="1">
      <c r="A46" s="12" t="s">
        <v>38</v>
      </c>
      <c r="B46" s="13">
        <v>11</v>
      </c>
      <c r="C46" s="39">
        <v>1</v>
      </c>
      <c r="D46" s="16">
        <v>5952.7</v>
      </c>
      <c r="E46" s="16">
        <v>172951</v>
      </c>
      <c r="F46" s="16">
        <v>172951</v>
      </c>
      <c r="G46" s="16">
        <v>172951</v>
      </c>
      <c r="H46" s="16">
        <v>172906</v>
      </c>
      <c r="I46" s="16">
        <v>173036.4</v>
      </c>
      <c r="J46" s="17">
        <v>173036.4</v>
      </c>
      <c r="K46" s="17">
        <v>173036.4</v>
      </c>
      <c r="L46" s="17">
        <v>173160.5</v>
      </c>
      <c r="M46" s="16">
        <v>37534.2</v>
      </c>
      <c r="N46" s="19">
        <f t="shared" si="1"/>
        <v>-135626.3</v>
      </c>
      <c r="O46" s="19">
        <f t="shared" si="2"/>
        <v>-135416.8</v>
      </c>
      <c r="P46" s="20">
        <f t="shared" si="3"/>
        <v>-0.78</v>
      </c>
      <c r="Q46" s="25" t="s">
        <v>68</v>
      </c>
    </row>
    <row r="47" spans="1:17" ht="96" customHeight="1">
      <c r="A47" s="11" t="s">
        <v>39</v>
      </c>
      <c r="B47" s="4">
        <v>14</v>
      </c>
      <c r="C47" s="38">
        <v>0</v>
      </c>
      <c r="D47" s="5">
        <f>D48+D49</f>
        <v>32623.1</v>
      </c>
      <c r="E47" s="5">
        <f>E48+E49+E50</f>
        <v>31876.2</v>
      </c>
      <c r="F47" s="5">
        <f>F48+F49+F50</f>
        <v>32476.2</v>
      </c>
      <c r="G47" s="5">
        <f aca="true" t="shared" si="13" ref="G47:M47">G48+G49+G50</f>
        <v>32476.2</v>
      </c>
      <c r="H47" s="5">
        <f t="shared" si="13"/>
        <v>32476.2</v>
      </c>
      <c r="I47" s="5">
        <f t="shared" si="13"/>
        <v>32726.2</v>
      </c>
      <c r="J47" s="5">
        <f t="shared" si="13"/>
        <v>33457</v>
      </c>
      <c r="K47" s="5">
        <f t="shared" si="13"/>
        <v>34897</v>
      </c>
      <c r="L47" s="5">
        <f t="shared" si="13"/>
        <v>34896.9</v>
      </c>
      <c r="M47" s="5">
        <f t="shared" si="13"/>
        <v>34896.9</v>
      </c>
      <c r="N47" s="36">
        <f t="shared" si="1"/>
        <v>0</v>
      </c>
      <c r="O47" s="36">
        <f t="shared" si="2"/>
        <v>3020.7</v>
      </c>
      <c r="P47" s="37"/>
      <c r="Q47" s="24"/>
    </row>
    <row r="48" spans="1:17" ht="75" customHeight="1">
      <c r="A48" s="12" t="s">
        <v>40</v>
      </c>
      <c r="B48" s="13">
        <v>14</v>
      </c>
      <c r="C48" s="39">
        <v>1</v>
      </c>
      <c r="D48" s="16">
        <v>6946.4</v>
      </c>
      <c r="E48" s="16">
        <v>9999.8</v>
      </c>
      <c r="F48" s="16">
        <v>9999.8</v>
      </c>
      <c r="G48" s="16">
        <v>9999.8</v>
      </c>
      <c r="H48" s="16">
        <v>9999.8</v>
      </c>
      <c r="I48" s="16">
        <v>9999.8</v>
      </c>
      <c r="J48" s="17">
        <v>9999.8</v>
      </c>
      <c r="K48" s="17">
        <v>9999.8</v>
      </c>
      <c r="L48" s="17">
        <v>9999.8</v>
      </c>
      <c r="M48" s="16">
        <v>9999.8</v>
      </c>
      <c r="N48" s="19">
        <f t="shared" si="1"/>
        <v>0</v>
      </c>
      <c r="O48" s="19">
        <f t="shared" si="2"/>
        <v>0</v>
      </c>
      <c r="P48" s="20">
        <f t="shared" si="3"/>
        <v>0</v>
      </c>
      <c r="Q48" s="24"/>
    </row>
    <row r="49" spans="1:17" ht="21" customHeight="1">
      <c r="A49" s="12" t="s">
        <v>41</v>
      </c>
      <c r="B49" s="13">
        <v>14</v>
      </c>
      <c r="C49" s="39">
        <v>2</v>
      </c>
      <c r="D49" s="16">
        <v>25676.7</v>
      </c>
      <c r="E49" s="16">
        <v>19775.1</v>
      </c>
      <c r="F49" s="16">
        <v>20375.1</v>
      </c>
      <c r="G49" s="16">
        <v>20375.1</v>
      </c>
      <c r="H49" s="16">
        <v>20375.1</v>
      </c>
      <c r="I49" s="16">
        <v>20625.1</v>
      </c>
      <c r="J49" s="17">
        <v>20831</v>
      </c>
      <c r="K49" s="17">
        <v>21712.6</v>
      </c>
      <c r="L49" s="17">
        <v>21712.6</v>
      </c>
      <c r="M49" s="16">
        <v>21712.6</v>
      </c>
      <c r="N49" s="19">
        <f t="shared" si="1"/>
        <v>0</v>
      </c>
      <c r="O49" s="19">
        <f t="shared" si="2"/>
        <v>1937.5</v>
      </c>
      <c r="P49" s="20">
        <f t="shared" si="3"/>
        <v>0.1</v>
      </c>
      <c r="Q49" s="27"/>
    </row>
    <row r="50" spans="1:17" ht="41.25" customHeight="1">
      <c r="A50" s="12" t="s">
        <v>56</v>
      </c>
      <c r="B50" s="13">
        <v>14</v>
      </c>
      <c r="C50" s="39">
        <v>3</v>
      </c>
      <c r="D50" s="16">
        <v>0</v>
      </c>
      <c r="E50" s="16">
        <v>2101.3</v>
      </c>
      <c r="F50" s="16">
        <v>2101.3</v>
      </c>
      <c r="G50" s="16">
        <v>2101.3</v>
      </c>
      <c r="H50" s="16">
        <v>2101.3</v>
      </c>
      <c r="I50" s="16">
        <v>2101.3</v>
      </c>
      <c r="J50" s="17">
        <v>2626.2</v>
      </c>
      <c r="K50" s="17">
        <v>3184.6</v>
      </c>
      <c r="L50" s="17">
        <v>3184.5</v>
      </c>
      <c r="M50" s="16">
        <v>3184.5</v>
      </c>
      <c r="N50" s="19">
        <f>M50-L50</f>
        <v>0</v>
      </c>
      <c r="O50" s="19">
        <f>M50-E50</f>
        <v>1083.2</v>
      </c>
      <c r="P50" s="20">
        <f>M50/E50-100%</f>
        <v>0.52</v>
      </c>
      <c r="Q50" s="27"/>
    </row>
    <row r="51" spans="1:17" ht="26.25" customHeight="1">
      <c r="A51" s="14" t="s">
        <v>42</v>
      </c>
      <c r="B51" s="15"/>
      <c r="C51" s="40"/>
      <c r="D51" s="18">
        <f>D6+D15+D17+D22+D26+D28+D34+D37+D40+D45+D47</f>
        <v>593290.1</v>
      </c>
      <c r="E51" s="18">
        <f>E6+E15+E17+E22+E26+E28+E34+E37+E40+E45+E47</f>
        <v>785150.7</v>
      </c>
      <c r="F51" s="18">
        <f>F6+F15+F17+F22+F26+F28+F34+F37+F40+F45+F47</f>
        <v>781362.5</v>
      </c>
      <c r="G51" s="18">
        <f>G6+G15+G17+G22+G26+G28+G34+G37+G40+G45+G47</f>
        <v>785157.6</v>
      </c>
      <c r="H51" s="18">
        <f>H6+H15+H17+H22+H26+H28+H34+H37+H40+H45+H47</f>
        <v>805259.3</v>
      </c>
      <c r="I51" s="18">
        <f>I6+I15+I17+I22+I26+I28+I34+I37+I40+I45+I47</f>
        <v>807808.5</v>
      </c>
      <c r="J51" s="18">
        <f>J6+J15+J17+J22+J26+J28+J34+J37+J40+J45+J47</f>
        <v>814366.1</v>
      </c>
      <c r="K51" s="18">
        <f>K6+K15+K17+K22+K26+K28+K34+K37+K40+K45+K47</f>
        <v>808961.4</v>
      </c>
      <c r="L51" s="18">
        <f>L6+L15+L17+L22+L26+L28+L34+L37+L40+L45+L47</f>
        <v>805608.8</v>
      </c>
      <c r="M51" s="18">
        <f>M6+M15+M17+M22+M26+M28+M34+M37+M40+M45+M47</f>
        <v>664385.1</v>
      </c>
      <c r="N51" s="36">
        <f t="shared" si="1"/>
        <v>-141223.7</v>
      </c>
      <c r="O51" s="36">
        <f t="shared" si="2"/>
        <v>-120765.6</v>
      </c>
      <c r="P51" s="37">
        <f t="shared" si="3"/>
        <v>-0.15</v>
      </c>
      <c r="Q51" s="24"/>
    </row>
  </sheetData>
  <sheetProtection/>
  <autoFilter ref="A3:Q51"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мир</cp:lastModifiedBy>
  <cp:lastPrinted>2020-04-27T13:28:04Z</cp:lastPrinted>
  <dcterms:created xsi:type="dcterms:W3CDTF">2018-06-19T05:14:29Z</dcterms:created>
  <dcterms:modified xsi:type="dcterms:W3CDTF">2020-04-27T13:28:33Z</dcterms:modified>
  <cp:category/>
  <cp:version/>
  <cp:contentType/>
  <cp:contentStatus/>
</cp:coreProperties>
</file>