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</sheets>
  <definedNames>
    <definedName name="_xlnm.Print_Area" localSheetId="0">'прил2'!$A$1:$L$122</definedName>
  </definedNames>
  <calcPr fullCalcOnLoad="1"/>
</workbook>
</file>

<file path=xl/sharedStrings.xml><?xml version="1.0" encoding="utf-8"?>
<sst xmlns="http://schemas.openxmlformats.org/spreadsheetml/2006/main" count="207" uniqueCount="191">
  <si>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</si>
  <si>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</si>
  <si>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</si>
  <si>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</si>
  <si>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</si>
  <si>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</si>
  <si>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</si>
  <si>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</si>
  <si>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</si>
  <si>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</si>
  <si>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</si>
  <si>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</si>
  <si>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</si>
  <si>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</si>
  <si>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</si>
  <si>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</si>
  <si>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</si>
  <si>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</si>
  <si>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</si>
  <si>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</si>
  <si>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</si>
  <si>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</si>
  <si>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</si>
  <si>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</si>
  <si>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</si>
  <si>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</si>
  <si>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</si>
  <si>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</si>
  <si>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</si>
  <si>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</si>
  <si>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</si>
  <si>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</si>
  <si>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</si>
  <si>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</si>
  <si>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</si>
  <si>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</si>
  <si>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</si>
  <si>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</si>
  <si>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</si>
  <si>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</si>
  <si>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</si>
  <si>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</si>
  <si>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</si>
  <si>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</si>
  <si>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</si>
  <si>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</si>
  <si>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</si>
  <si>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</si>
  <si>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</si>
  <si>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</si>
  <si>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</si>
  <si>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</si>
  <si>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</si>
  <si>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</si>
  <si>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</si>
  <si>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</si>
  <si>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</si>
  <si>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</si>
  <si>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</si>
  <si>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</si>
  <si>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</si>
  <si>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</si>
  <si>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</si>
  <si>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</si>
  <si>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</si>
  <si>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</si>
  <si>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</si>
  <si>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</si>
  <si>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</si>
  <si>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</si>
  <si>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</si>
  <si>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</si>
  <si>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</si>
  <si>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</si>
  <si>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</si>
  <si>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</si>
  <si>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</si>
  <si>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</si>
  <si>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</si>
  <si>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</si>
  <si>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</si>
  <si>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</si>
  <si>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</si>
  <si>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</si>
  <si>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</si>
  <si>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</si>
  <si>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</si>
  <si>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</si>
  <si>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</si>
  <si>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</si>
  <si>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</si>
  <si>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</si>
  <si>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</si>
  <si>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</si>
  <si>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</si>
  <si>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</si>
  <si>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</si>
  <si>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</si>
  <si>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</si>
  <si>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</si>
  <si>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</si>
  <si>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</si>
  <si>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</si>
  <si>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</si>
  <si>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</si>
  <si>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</si>
  <si>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</si>
  <si>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</si>
  <si>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</si>
  <si>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</si>
  <si>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</si>
  <si>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</si>
  <si>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</si>
  <si>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</si>
  <si>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</si>
  <si>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</si>
  <si>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</si>
  <si>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</si>
  <si>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</si>
  <si>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</si>
  <si>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</si>
  <si>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</si>
  <si>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</si>
  <si>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</si>
  <si>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</si>
  <si>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</si>
  <si>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</si>
  <si>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</si>
  <si>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</si>
  <si>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</si>
  <si>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</si>
  <si>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</si>
  <si>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</si>
  <si>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</si>
  <si>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</si>
  <si>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</si>
  <si>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</si>
  <si>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</si>
  <si>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</si>
  <si>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</si>
  <si>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</si>
  <si>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</si>
  <si>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</si>
  <si>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</si>
  <si>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</si>
  <si>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</si>
  <si>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</si>
  <si>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</si>
  <si>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</si>
  <si>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</si>
  <si>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</si>
  <si>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</si>
  <si>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</si>
  <si>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</si>
  <si>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бюджета МО "Октябрьское" в 2019 году.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</si>
  <si>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</si>
  <si>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</si>
  <si>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</si>
  <si>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</si>
  <si>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</si>
  <si>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</si>
  <si>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</si>
  <si>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</si>
  <si>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</si>
  <si>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Приложение № 4                                                                                  к  Решению   двадцать восьмой сессии Совета депутатов (четвертого созыва) МО "Октябрьское" № 175 от     25.12.2018г.</t>
  </si>
  <si>
    <t xml:space="preserve"> 2 02 40000 00 0000 150</t>
  </si>
  <si>
    <t>202 40014 13 0000 150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</si>
  <si>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</si>
  <si>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</si>
  <si>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Приложение № 2                                                                                  к  Решению   тридцатой сессии Совета депутатов (четвертого созыва) МО "Октябрьское" № 189 от    21.02.2019г.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</si>
  <si>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</si>
  <si>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219 60010 13 0000 151</t>
  </si>
  <si>
    <t>Приложение № 2                                                                                  к  Решению   тридцать первой сессии Совета депутатов (четвертого созыва) МО "Октябрьское" № 199 от    21.03.2019г.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</si>
  <si>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</si>
  <si>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</si>
  <si>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202 49999 13 0000 150</t>
  </si>
  <si>
    <t>Прочие межбюджетные трансферты, передаваемые бюджетам городских поселений</t>
  </si>
  <si>
    <t>202 25555 13 0000 150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</si>
  <si>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</si>
  <si>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                                                                                  к  Решению   тридцать третьей сессии Совета депутатов (четвертого созыва) МО "Октябрьское" №214  от   23.05.2019г.</t>
  </si>
  <si>
    <t>Приложение № 2                                                                                  к  Решению   тридцать четвертой сессии Совета депутатов (четвертого созыва) МО "Октябрьское" № 222 от 20.06.2019г.</t>
  </si>
  <si>
    <t>Приложение № 2                                                                                  к  Решению   внеочередной тридцать пятой сессии Совета депутатов (четвертого созыва) МО "Октябрьское" № 227  от 04.07.2019г.</t>
  </si>
  <si>
    <t>Приложение № 2                                                                                  к  Решению    тридцать седьмой сессии Совета депутатов (четвертого созыва) МО "Октябрьское" №233 от     26.09.2019г.</t>
  </si>
  <si>
    <t>Приложение № 2                                                                                  к  Решению  внеочередной  тридцать девятой сессии Совета депутатов (четвертого созыва) МО "Октябрьское" № 244     от     15.11.2019г.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</si>
  <si>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</si>
  <si>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</si>
  <si>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</si>
  <si>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114 02053 13 0000 440</t>
  </si>
  <si>
    <t xml:space="preserve"> 1 14 00000 00 0000 000</t>
  </si>
  <si>
    <t>Приложение № 2                                                                                  к  Решению  сорок второй сессии Совета депутатов (четвертого созыва) МО "Октябрьское" № 255   от    24.12.2019г.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</si>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</sst>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43" fontId="22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16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43" fontId="9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wrapText="1"/>
    </xf>
    <xf numFmtId="43" fontId="2" fillId="0" borderId="0" xfId="0" applyNumberFormat="1" applyFont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view="pageBreakPreview" zoomScale="87" zoomScaleSheetLayoutView="87" zoomScalePageLayoutView="0" workbookViewId="0" topLeftCell="A93">
      <selection activeCell="M2" sqref="M2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3.00390625" style="56" customWidth="1"/>
    <col min="5" max="5" width="64.421875" style="0" hidden="1" customWidth="1"/>
    <col min="6" max="11" width="0" style="0" hidden="1" customWidth="1"/>
    <col min="12" max="12" width="17.28125" style="0" hidden="1" customWidth="1"/>
  </cols>
  <sheetData>
    <row r="1" spans="2:4" ht="75.75" customHeight="1">
      <c r="B1" s="105" t="s">
        <v>189</v>
      </c>
      <c r="C1" s="105"/>
      <c r="D1" s="105"/>
    </row>
    <row r="2" spans="2:4" ht="93" customHeight="1">
      <c r="B2" s="105" t="s">
        <v>183</v>
      </c>
      <c r="C2" s="105"/>
      <c r="D2" s="105"/>
    </row>
    <row r="3" spans="2:4" ht="86.25" customHeight="1">
      <c r="B3" s="105" t="s">
        <v>182</v>
      </c>
      <c r="C3" s="105"/>
      <c r="D3" s="105"/>
    </row>
    <row r="4" spans="2:4" ht="83.25" customHeight="1">
      <c r="B4" s="105" t="s">
        <v>181</v>
      </c>
      <c r="C4" s="105"/>
      <c r="D4" s="105"/>
    </row>
    <row r="5" spans="2:4" ht="74.25" customHeight="1">
      <c r="B5" s="105" t="s">
        <v>180</v>
      </c>
      <c r="C5" s="105"/>
      <c r="D5" s="105"/>
    </row>
    <row r="6" spans="2:4" ht="70.5" customHeight="1">
      <c r="B6" s="105" t="s">
        <v>179</v>
      </c>
      <c r="C6" s="105"/>
      <c r="D6" s="105"/>
    </row>
    <row r="7" spans="2:4" ht="75" customHeight="1">
      <c r="B7" s="105" t="s">
        <v>172</v>
      </c>
      <c r="C7" s="105"/>
      <c r="D7" s="105"/>
    </row>
    <row r="8" spans="2:4" ht="65.25" customHeight="1">
      <c r="B8" s="105" t="s">
        <v>169</v>
      </c>
      <c r="C8" s="105"/>
      <c r="D8" s="105"/>
    </row>
    <row r="9" spans="2:4" ht="12.75" customHeight="1">
      <c r="B9"/>
      <c r="C9"/>
      <c r="D9" s="58"/>
    </row>
    <row r="10" spans="2:4" ht="62.25" customHeight="1">
      <c r="B10" s="105" t="s">
        <v>164</v>
      </c>
      <c r="C10" s="105"/>
      <c r="D10" s="105"/>
    </row>
    <row r="11" spans="2:4" ht="12.75">
      <c r="B11"/>
      <c r="C11"/>
      <c r="D11" s="58"/>
    </row>
    <row r="12" spans="1:4" ht="26.25" customHeight="1">
      <c r="A12" s="106" t="s">
        <v>154</v>
      </c>
      <c r="B12" s="106"/>
      <c r="C12" s="106"/>
      <c r="D12" s="106"/>
    </row>
    <row r="13" spans="1:4" ht="15.75" customHeight="1" thickBot="1">
      <c r="A13" s="1"/>
      <c r="B13" s="1"/>
      <c r="C13" s="1"/>
      <c r="D13" s="1"/>
    </row>
    <row r="14" spans="1:6" s="6" customFormat="1" ht="30" customHeight="1">
      <c r="A14" s="2" t="s">
        <v>1</v>
      </c>
      <c r="B14" s="3" t="s">
        <v>2</v>
      </c>
      <c r="C14" s="4" t="s">
        <v>3</v>
      </c>
      <c r="D14" s="5" t="s">
        <v>113</v>
      </c>
      <c r="E14"/>
      <c r="F14"/>
    </row>
    <row r="15" spans="1:4" s="10" customFormat="1" ht="11.25" thickBot="1">
      <c r="A15" s="7">
        <v>1</v>
      </c>
      <c r="B15" s="8">
        <v>2</v>
      </c>
      <c r="C15" s="8">
        <v>3</v>
      </c>
      <c r="D15" s="9">
        <v>3</v>
      </c>
    </row>
    <row r="16" spans="1:5" s="15" customFormat="1" ht="21" customHeight="1" thickBot="1">
      <c r="A16" s="11" t="s">
        <v>86</v>
      </c>
      <c r="B16" s="12" t="s">
        <v>4</v>
      </c>
      <c r="C16" s="13" t="e">
        <f>C17+#REF!+C33+#REF!+C52+#REF!+#REF!+#REF!</f>
        <v>#REF!</v>
      </c>
      <c r="D16" s="59">
        <f>D17+D33+D52+D72+D75+D31+D50+D30+D62</f>
        <v>57296263.66</v>
      </c>
      <c r="E16" s="14"/>
    </row>
    <row r="17" spans="1:5" ht="15.75">
      <c r="A17" s="16" t="s">
        <v>5</v>
      </c>
      <c r="B17" s="17" t="s">
        <v>6</v>
      </c>
      <c r="C17" s="18">
        <f>C18</f>
        <v>46219</v>
      </c>
      <c r="D17" s="60">
        <f>D18</f>
        <v>32172086</v>
      </c>
      <c r="E17" s="19"/>
    </row>
    <row r="18" spans="1:4" ht="15.75">
      <c r="A18" s="20" t="s">
        <v>7</v>
      </c>
      <c r="B18" s="21" t="s">
        <v>8</v>
      </c>
      <c r="C18" s="22">
        <f>C20+C21</f>
        <v>46219</v>
      </c>
      <c r="D18" s="61">
        <f>D20+D21+D19+D27+D28</f>
        <v>32172086</v>
      </c>
    </row>
    <row r="19" spans="1:4" ht="82.5" customHeight="1">
      <c r="A19" s="77" t="s">
        <v>120</v>
      </c>
      <c r="B19" s="86" t="s">
        <v>114</v>
      </c>
      <c r="C19" s="75" t="s">
        <v>115</v>
      </c>
      <c r="D19" s="61">
        <f>16002086+7460000+540000-560000+430000+1500000+3000000+3800000-260000-185100</f>
        <v>31726986</v>
      </c>
    </row>
    <row r="20" spans="1:4" ht="136.5" customHeight="1" hidden="1">
      <c r="A20" s="82" t="s">
        <v>121</v>
      </c>
      <c r="B20" s="21" t="s">
        <v>106</v>
      </c>
      <c r="C20" s="84">
        <v>45819</v>
      </c>
      <c r="D20" s="61"/>
    </row>
    <row r="21" spans="1:4" ht="81" customHeight="1" hidden="1">
      <c r="A21" s="83"/>
      <c r="B21" s="21"/>
      <c r="C21" s="84">
        <v>400</v>
      </c>
      <c r="D21" s="61"/>
    </row>
    <row r="22" spans="1:4" ht="47.25" hidden="1">
      <c r="A22" s="83" t="s">
        <v>9</v>
      </c>
      <c r="B22" s="21" t="s">
        <v>10</v>
      </c>
      <c r="C22" s="85"/>
      <c r="D22" s="61"/>
    </row>
    <row r="23" spans="1:4" ht="78.75" hidden="1">
      <c r="A23" s="83" t="s">
        <v>11</v>
      </c>
      <c r="B23" s="21" t="s">
        <v>12</v>
      </c>
      <c r="C23" s="85"/>
      <c r="D23" s="61"/>
    </row>
    <row r="24" spans="1:4" ht="78.75" hidden="1">
      <c r="A24" s="83" t="s">
        <v>13</v>
      </c>
      <c r="B24" s="21" t="s">
        <v>14</v>
      </c>
      <c r="C24" s="85"/>
      <c r="D24" s="61"/>
    </row>
    <row r="25" spans="1:4" ht="47.25" hidden="1">
      <c r="A25" s="83" t="s">
        <v>15</v>
      </c>
      <c r="B25" s="21" t="s">
        <v>16</v>
      </c>
      <c r="C25" s="85"/>
      <c r="D25" s="61"/>
    </row>
    <row r="26" spans="1:4" ht="47.25" hidden="1">
      <c r="A26" s="83" t="s">
        <v>17</v>
      </c>
      <c r="B26" s="21" t="s">
        <v>18</v>
      </c>
      <c r="C26" s="85"/>
      <c r="D26" s="61"/>
    </row>
    <row r="27" spans="1:4" ht="110.25">
      <c r="A27" s="82" t="s">
        <v>184</v>
      </c>
      <c r="B27" s="21" t="s">
        <v>106</v>
      </c>
      <c r="C27" s="85"/>
      <c r="D27" s="61">
        <v>260000</v>
      </c>
    </row>
    <row r="28" spans="1:4" ht="47.25">
      <c r="A28" s="83" t="s">
        <v>185</v>
      </c>
      <c r="B28" s="21" t="s">
        <v>186</v>
      </c>
      <c r="C28" s="85"/>
      <c r="D28" s="61">
        <v>185100</v>
      </c>
    </row>
    <row r="29" spans="1:4" ht="64.5" customHeight="1">
      <c r="A29" s="81" t="s">
        <v>116</v>
      </c>
      <c r="B29" s="25" t="s">
        <v>117</v>
      </c>
      <c r="C29" s="85"/>
      <c r="D29" s="92">
        <f>D30</f>
        <v>2968109</v>
      </c>
    </row>
    <row r="30" spans="1:4" ht="33">
      <c r="A30" s="80" t="s">
        <v>111</v>
      </c>
      <c r="B30" s="21" t="s">
        <v>112</v>
      </c>
      <c r="C30" s="23"/>
      <c r="D30" s="61">
        <v>2968109</v>
      </c>
    </row>
    <row r="31" spans="1:4" ht="15.75">
      <c r="A31" s="27" t="s">
        <v>105</v>
      </c>
      <c r="B31" s="25" t="s">
        <v>102</v>
      </c>
      <c r="C31" s="26"/>
      <c r="D31" s="62">
        <f>D32</f>
        <v>6176</v>
      </c>
    </row>
    <row r="32" spans="1:4" ht="15.75">
      <c r="A32" s="20" t="s">
        <v>104</v>
      </c>
      <c r="B32" s="21" t="s">
        <v>103</v>
      </c>
      <c r="C32" s="23"/>
      <c r="D32" s="61">
        <f>2912+3264</f>
        <v>6176</v>
      </c>
    </row>
    <row r="33" spans="1:4" ht="15.75">
      <c r="A33" s="24" t="s">
        <v>19</v>
      </c>
      <c r="B33" s="25" t="s">
        <v>20</v>
      </c>
      <c r="C33" s="26">
        <f>SUM(C35:C36)</f>
        <v>6928</v>
      </c>
      <c r="D33" s="62">
        <f>D34+D36</f>
        <v>12375548</v>
      </c>
    </row>
    <row r="34" spans="1:4" ht="15.75">
      <c r="A34" s="27" t="s">
        <v>21</v>
      </c>
      <c r="B34" s="25" t="s">
        <v>22</v>
      </c>
      <c r="C34" s="26"/>
      <c r="D34" s="62">
        <f>D35</f>
        <v>3249548</v>
      </c>
    </row>
    <row r="35" spans="1:4" ht="66.75" customHeight="1">
      <c r="A35" s="76" t="s">
        <v>119</v>
      </c>
      <c r="B35" s="21" t="s">
        <v>118</v>
      </c>
      <c r="C35" s="28">
        <v>3986</v>
      </c>
      <c r="D35" s="61">
        <f>1975876+1273672</f>
        <v>3249548</v>
      </c>
    </row>
    <row r="36" spans="1:4" ht="15" customHeight="1">
      <c r="A36" s="27" t="s">
        <v>23</v>
      </c>
      <c r="B36" s="25" t="s">
        <v>24</v>
      </c>
      <c r="C36" s="28">
        <v>2942</v>
      </c>
      <c r="D36" s="89">
        <f>D47+D49</f>
        <v>9126000</v>
      </c>
    </row>
    <row r="37" spans="1:4" ht="63" hidden="1">
      <c r="A37" s="20" t="s">
        <v>25</v>
      </c>
      <c r="B37" s="21" t="s">
        <v>26</v>
      </c>
      <c r="C37" s="22"/>
      <c r="D37" s="61"/>
    </row>
    <row r="38" spans="1:4" ht="47.25" hidden="1">
      <c r="A38" s="20" t="s">
        <v>27</v>
      </c>
      <c r="B38" s="21" t="s">
        <v>28</v>
      </c>
      <c r="C38" s="23"/>
      <c r="D38" s="61"/>
    </row>
    <row r="39" spans="1:4" ht="47.25" hidden="1">
      <c r="A39" s="20" t="s">
        <v>29</v>
      </c>
      <c r="B39" s="21" t="s">
        <v>30</v>
      </c>
      <c r="C39" s="23"/>
      <c r="D39" s="61"/>
    </row>
    <row r="40" spans="1:4" ht="31.5" hidden="1">
      <c r="A40" s="20" t="s">
        <v>31</v>
      </c>
      <c r="B40" s="21" t="s">
        <v>32</v>
      </c>
      <c r="C40" s="23"/>
      <c r="D40" s="61"/>
    </row>
    <row r="41" spans="1:4" ht="31.5" hidden="1">
      <c r="A41" s="20" t="s">
        <v>33</v>
      </c>
      <c r="B41" s="21" t="s">
        <v>34</v>
      </c>
      <c r="C41" s="23"/>
      <c r="D41" s="61"/>
    </row>
    <row r="42" spans="1:4" ht="31.5" hidden="1">
      <c r="A42" s="20" t="s">
        <v>35</v>
      </c>
      <c r="B42" s="21" t="s">
        <v>36</v>
      </c>
      <c r="C42" s="23"/>
      <c r="D42" s="61"/>
    </row>
    <row r="43" spans="1:4" ht="15.75" hidden="1">
      <c r="A43" s="20" t="s">
        <v>37</v>
      </c>
      <c r="B43" s="21" t="s">
        <v>38</v>
      </c>
      <c r="C43" s="23"/>
      <c r="D43" s="61"/>
    </row>
    <row r="44" spans="1:4" ht="47.25" hidden="1">
      <c r="A44" s="20" t="s">
        <v>39</v>
      </c>
      <c r="B44" s="21" t="s">
        <v>40</v>
      </c>
      <c r="C44" s="23"/>
      <c r="D44" s="61"/>
    </row>
    <row r="45" spans="1:4" ht="15.75" hidden="1">
      <c r="A45" s="20" t="s">
        <v>41</v>
      </c>
      <c r="B45" s="21" t="s">
        <v>42</v>
      </c>
      <c r="C45" s="23"/>
      <c r="D45" s="61"/>
    </row>
    <row r="46" spans="1:4" ht="48.75" customHeight="1" hidden="1">
      <c r="A46" s="20" t="s">
        <v>43</v>
      </c>
      <c r="B46" s="21" t="s">
        <v>44</v>
      </c>
      <c r="C46" s="23"/>
      <c r="D46" s="61"/>
    </row>
    <row r="47" spans="1:4" ht="61.5" customHeight="1">
      <c r="A47" s="31" t="s">
        <v>123</v>
      </c>
      <c r="B47" s="21" t="s">
        <v>122</v>
      </c>
      <c r="C47" s="23"/>
      <c r="D47" s="61">
        <f>9926000-1000000-2800000</f>
        <v>6126000</v>
      </c>
    </row>
    <row r="48" spans="1:4" ht="47.25" hidden="1">
      <c r="A48" s="20" t="s">
        <v>45</v>
      </c>
      <c r="B48" s="21" t="s">
        <v>46</v>
      </c>
      <c r="C48" s="23"/>
      <c r="D48" s="61"/>
    </row>
    <row r="49" spans="1:6" ht="43.5" customHeight="1">
      <c r="A49" s="31" t="s">
        <v>125</v>
      </c>
      <c r="B49" s="21" t="s">
        <v>124</v>
      </c>
      <c r="C49" s="23"/>
      <c r="D49" s="61">
        <f>2000000+1000000</f>
        <v>3000000</v>
      </c>
      <c r="F49" t="s">
        <v>47</v>
      </c>
    </row>
    <row r="50" spans="1:4" ht="25.5" customHeight="1" hidden="1">
      <c r="A50" s="27" t="s">
        <v>108</v>
      </c>
      <c r="B50" s="25" t="s">
        <v>107</v>
      </c>
      <c r="C50" s="23"/>
      <c r="D50" s="61"/>
    </row>
    <row r="51" spans="1:4" ht="66.75" customHeight="1" hidden="1">
      <c r="A51" s="20"/>
      <c r="B51" s="21"/>
      <c r="C51" s="23"/>
      <c r="D51" s="61"/>
    </row>
    <row r="52" spans="1:5" ht="45.75" customHeight="1">
      <c r="A52" s="24" t="s">
        <v>48</v>
      </c>
      <c r="B52" s="25" t="s">
        <v>49</v>
      </c>
      <c r="C52" s="26">
        <f>SUM(C57:C64)</f>
        <v>4245</v>
      </c>
      <c r="D52" s="62">
        <f>D53+D56</f>
        <v>8560014</v>
      </c>
      <c r="E52" s="29"/>
    </row>
    <row r="53" spans="1:5" ht="93.75" customHeight="1">
      <c r="A53" s="24" t="s">
        <v>126</v>
      </c>
      <c r="B53" s="25" t="s">
        <v>87</v>
      </c>
      <c r="C53" s="26"/>
      <c r="D53" s="62">
        <f>D54+D55</f>
        <v>4107900</v>
      </c>
      <c r="E53" s="29"/>
    </row>
    <row r="54" spans="1:5" ht="83.25" customHeight="1">
      <c r="A54" s="30" t="s">
        <v>128</v>
      </c>
      <c r="B54" s="21" t="s">
        <v>127</v>
      </c>
      <c r="C54" s="23"/>
      <c r="D54" s="61">
        <f>5000000-500000-500000</f>
        <v>4000000</v>
      </c>
      <c r="E54" s="29"/>
    </row>
    <row r="55" spans="1:5" ht="83.25" customHeight="1">
      <c r="A55" s="30" t="s">
        <v>155</v>
      </c>
      <c r="B55" s="21" t="s">
        <v>156</v>
      </c>
      <c r="C55" s="23"/>
      <c r="D55" s="61">
        <f>20000+87900</f>
        <v>107900</v>
      </c>
      <c r="E55" s="29"/>
    </row>
    <row r="56" spans="1:5" ht="102.75" customHeight="1">
      <c r="A56" s="36" t="s">
        <v>129</v>
      </c>
      <c r="B56" s="25" t="s">
        <v>88</v>
      </c>
      <c r="C56" s="26"/>
      <c r="D56" s="62">
        <f>D57</f>
        <v>4452114</v>
      </c>
      <c r="E56" s="29"/>
    </row>
    <row r="57" spans="1:4" s="33" customFormat="1" ht="102" customHeight="1">
      <c r="A57" s="31" t="s">
        <v>139</v>
      </c>
      <c r="B57" s="21" t="s">
        <v>130</v>
      </c>
      <c r="C57" s="32">
        <v>311</v>
      </c>
      <c r="D57" s="63">
        <v>4452114</v>
      </c>
    </row>
    <row r="58" spans="1:5" s="33" customFormat="1" ht="43.5" customHeight="1" hidden="1">
      <c r="A58" s="31" t="s">
        <v>50</v>
      </c>
      <c r="B58" s="21" t="s">
        <v>51</v>
      </c>
      <c r="C58" s="32">
        <v>629</v>
      </c>
      <c r="D58" s="63"/>
      <c r="E58" s="34"/>
    </row>
    <row r="59" spans="1:4" s="33" customFormat="1" ht="49.5" customHeight="1" hidden="1">
      <c r="A59" s="31" t="s">
        <v>52</v>
      </c>
      <c r="B59" s="21" t="s">
        <v>53</v>
      </c>
      <c r="C59" s="32">
        <v>286</v>
      </c>
      <c r="D59" s="63"/>
    </row>
    <row r="60" spans="1:4" s="33" customFormat="1" ht="44.25" customHeight="1" hidden="1">
      <c r="A60" s="31" t="s">
        <v>54</v>
      </c>
      <c r="B60" s="21" t="s">
        <v>55</v>
      </c>
      <c r="C60" s="32">
        <v>1788</v>
      </c>
      <c r="D60" s="63"/>
    </row>
    <row r="61" spans="1:4" s="33" customFormat="1" ht="69" customHeight="1" hidden="1">
      <c r="A61" s="31" t="s">
        <v>56</v>
      </c>
      <c r="B61" s="21" t="s">
        <v>57</v>
      </c>
      <c r="C61" s="32">
        <v>31</v>
      </c>
      <c r="D61" s="63"/>
    </row>
    <row r="62" spans="1:4" s="33" customFormat="1" ht="34.5" customHeight="1">
      <c r="A62" s="66" t="s">
        <v>89</v>
      </c>
      <c r="B62" s="35" t="s">
        <v>188</v>
      </c>
      <c r="C62" s="67"/>
      <c r="D62" s="64">
        <f>D64+D63+D74</f>
        <v>614330.66</v>
      </c>
    </row>
    <row r="63" spans="1:12" s="33" customFormat="1" ht="99.75" customHeight="1">
      <c r="A63" s="31" t="s">
        <v>174</v>
      </c>
      <c r="B63" s="35" t="s">
        <v>173</v>
      </c>
      <c r="C63" s="67"/>
      <c r="D63" s="64">
        <f>179166.66-152500</f>
        <v>26666.660000000003</v>
      </c>
      <c r="L63" s="102"/>
    </row>
    <row r="64" spans="1:12" s="37" customFormat="1" ht="58.5" customHeight="1">
      <c r="A64" s="78" t="s">
        <v>131</v>
      </c>
      <c r="B64" s="35" t="s">
        <v>132</v>
      </c>
      <c r="C64" s="32">
        <v>1200</v>
      </c>
      <c r="D64" s="64">
        <f>600000-180000</f>
        <v>420000</v>
      </c>
      <c r="E64" s="36"/>
      <c r="L64" s="103"/>
    </row>
    <row r="65" spans="1:12" ht="0.75" customHeight="1" hidden="1">
      <c r="A65" s="20" t="s">
        <v>58</v>
      </c>
      <c r="B65" s="38" t="s">
        <v>59</v>
      </c>
      <c r="C65" s="23"/>
      <c r="D65" s="61"/>
      <c r="L65" s="104"/>
    </row>
    <row r="66" spans="1:12" ht="12.75" customHeight="1" hidden="1">
      <c r="A66" s="20" t="s">
        <v>60</v>
      </c>
      <c r="B66" s="38" t="s">
        <v>61</v>
      </c>
      <c r="C66" s="23"/>
      <c r="D66" s="61"/>
      <c r="L66" s="104"/>
    </row>
    <row r="67" spans="1:12" ht="15.75" customHeight="1" hidden="1">
      <c r="A67" s="20" t="s">
        <v>62</v>
      </c>
      <c r="B67" s="38" t="s">
        <v>63</v>
      </c>
      <c r="C67" s="23"/>
      <c r="D67" s="61"/>
      <c r="L67" s="104"/>
    </row>
    <row r="68" spans="1:12" ht="21.75" customHeight="1" hidden="1">
      <c r="A68" s="20" t="s">
        <v>64</v>
      </c>
      <c r="B68" s="38" t="s">
        <v>65</v>
      </c>
      <c r="C68" s="23"/>
      <c r="D68" s="61"/>
      <c r="L68" s="104"/>
    </row>
    <row r="69" spans="1:12" ht="23.25" customHeight="1" hidden="1">
      <c r="A69" s="20" t="s">
        <v>66</v>
      </c>
      <c r="B69" s="38" t="s">
        <v>67</v>
      </c>
      <c r="C69" s="23"/>
      <c r="D69" s="61"/>
      <c r="L69" s="104"/>
    </row>
    <row r="70" spans="1:12" ht="15.75" customHeight="1" hidden="1">
      <c r="A70" s="20" t="s">
        <v>68</v>
      </c>
      <c r="B70" s="38" t="s">
        <v>69</v>
      </c>
      <c r="C70" s="23"/>
      <c r="D70" s="61"/>
      <c r="L70" s="104"/>
    </row>
    <row r="71" spans="1:12" ht="30" customHeight="1" hidden="1">
      <c r="A71" s="20" t="s">
        <v>70</v>
      </c>
      <c r="B71" s="38" t="s">
        <v>71</v>
      </c>
      <c r="C71" s="23"/>
      <c r="D71" s="61"/>
      <c r="L71" s="104"/>
    </row>
    <row r="72" spans="1:12" ht="19.5" customHeight="1" hidden="1">
      <c r="A72" s="24" t="s">
        <v>72</v>
      </c>
      <c r="B72" s="35" t="s">
        <v>73</v>
      </c>
      <c r="C72" s="23"/>
      <c r="D72" s="62">
        <f>D73</f>
        <v>0</v>
      </c>
      <c r="L72" s="104"/>
    </row>
    <row r="73" spans="1:12" ht="29.25" customHeight="1" hidden="1">
      <c r="A73" s="20" t="s">
        <v>90</v>
      </c>
      <c r="B73" s="39" t="s">
        <v>74</v>
      </c>
      <c r="C73" s="23"/>
      <c r="D73" s="61"/>
      <c r="L73" s="104"/>
    </row>
    <row r="74" spans="1:12" ht="78.75" customHeight="1">
      <c r="A74" s="20" t="s">
        <v>190</v>
      </c>
      <c r="B74" s="39" t="s">
        <v>187</v>
      </c>
      <c r="C74" s="23"/>
      <c r="D74" s="61">
        <v>167664</v>
      </c>
      <c r="L74" s="104"/>
    </row>
    <row r="75" spans="1:12" ht="18" customHeight="1">
      <c r="A75" s="24" t="s">
        <v>75</v>
      </c>
      <c r="B75" s="40" t="s">
        <v>76</v>
      </c>
      <c r="C75" s="23"/>
      <c r="D75" s="62">
        <f>D76+D77</f>
        <v>600000</v>
      </c>
      <c r="L75" s="104"/>
    </row>
    <row r="76" spans="1:12" ht="4.5" customHeight="1" hidden="1">
      <c r="A76" s="20" t="s">
        <v>77</v>
      </c>
      <c r="B76" s="41" t="s">
        <v>78</v>
      </c>
      <c r="C76" s="23"/>
      <c r="D76" s="61"/>
      <c r="L76" s="104"/>
    </row>
    <row r="77" spans="1:12" ht="19.5" customHeight="1">
      <c r="A77" s="20" t="s">
        <v>79</v>
      </c>
      <c r="B77" s="41" t="s">
        <v>80</v>
      </c>
      <c r="C77" s="23"/>
      <c r="D77" s="61">
        <f>D78</f>
        <v>600000</v>
      </c>
      <c r="L77" s="104"/>
    </row>
    <row r="78" spans="1:12" ht="37.5" customHeight="1" thickBot="1">
      <c r="A78" s="79" t="s">
        <v>133</v>
      </c>
      <c r="B78" s="42" t="s">
        <v>134</v>
      </c>
      <c r="C78" s="43"/>
      <c r="D78" s="65">
        <f>1100000-500000</f>
        <v>600000</v>
      </c>
      <c r="L78" s="104"/>
    </row>
    <row r="79" spans="1:12" s="15" customFormat="1" ht="20.25" customHeight="1" thickBot="1">
      <c r="A79" s="44" t="s">
        <v>81</v>
      </c>
      <c r="B79" s="45" t="s">
        <v>82</v>
      </c>
      <c r="C79" s="13" t="e">
        <f>#REF!+C113+#REF!</f>
        <v>#REF!</v>
      </c>
      <c r="D79" s="59">
        <f>D80+D117</f>
        <v>34492174.85</v>
      </c>
      <c r="E79" s="46"/>
      <c r="L79" s="101"/>
    </row>
    <row r="80" spans="1:12" s="15" customFormat="1" ht="52.5" customHeight="1">
      <c r="A80" s="68" t="s">
        <v>91</v>
      </c>
      <c r="B80" s="47" t="s">
        <v>92</v>
      </c>
      <c r="C80" s="69"/>
      <c r="D80" s="70">
        <f>D86+D106+D113+D81</f>
        <v>34492174.85</v>
      </c>
      <c r="E80" s="46"/>
      <c r="L80" s="101"/>
    </row>
    <row r="81" spans="1:12" s="15" customFormat="1" ht="36.75" customHeight="1">
      <c r="A81" s="68" t="s">
        <v>135</v>
      </c>
      <c r="B81" s="47" t="s">
        <v>157</v>
      </c>
      <c r="C81" s="69"/>
      <c r="D81" s="70">
        <f>D82+D85</f>
        <v>2892000</v>
      </c>
      <c r="E81" s="46"/>
      <c r="L81" s="101"/>
    </row>
    <row r="82" spans="1:12" s="15" customFormat="1" ht="44.25" customHeight="1">
      <c r="A82" s="74" t="s">
        <v>136</v>
      </c>
      <c r="B82" s="73" t="s">
        <v>158</v>
      </c>
      <c r="C82" s="90"/>
      <c r="D82" s="91">
        <v>2892000</v>
      </c>
      <c r="E82" s="46"/>
      <c r="L82" s="101"/>
    </row>
    <row r="83" spans="1:12" s="15" customFormat="1" ht="52.5" customHeight="1" hidden="1">
      <c r="A83" s="68"/>
      <c r="B83" s="47"/>
      <c r="C83" s="69"/>
      <c r="D83" s="70"/>
      <c r="E83" s="46"/>
      <c r="L83" s="101"/>
    </row>
    <row r="84" spans="1:12" s="15" customFormat="1" ht="52.5" customHeight="1" hidden="1">
      <c r="A84" s="68"/>
      <c r="B84" s="47"/>
      <c r="C84" s="69"/>
      <c r="D84" s="70"/>
      <c r="E84" s="46"/>
      <c r="L84" s="101"/>
    </row>
    <row r="85" spans="1:12" s="15" customFormat="1" ht="52.5" customHeight="1" hidden="1">
      <c r="A85" s="74" t="s">
        <v>110</v>
      </c>
      <c r="B85" s="47" t="s">
        <v>109</v>
      </c>
      <c r="C85" s="69"/>
      <c r="D85" s="70"/>
      <c r="E85" s="46"/>
      <c r="L85" s="101"/>
    </row>
    <row r="86" spans="1:12" ht="34.5" customHeight="1">
      <c r="A86" s="36" t="s">
        <v>93</v>
      </c>
      <c r="B86" s="47" t="s">
        <v>159</v>
      </c>
      <c r="C86" s="48"/>
      <c r="D86" s="62">
        <f>D88+D89+D94+D87+D91+D92+D90+D93+D103+D105+D104</f>
        <v>28999508.85</v>
      </c>
      <c r="E86" s="49"/>
      <c r="L86" s="104"/>
    </row>
    <row r="87" spans="1:12" ht="34.5" customHeight="1" hidden="1">
      <c r="A87" s="30" t="s">
        <v>98</v>
      </c>
      <c r="B87" s="73" t="s">
        <v>97</v>
      </c>
      <c r="C87" s="48"/>
      <c r="D87" s="61"/>
      <c r="E87" s="49"/>
      <c r="L87" s="104"/>
    </row>
    <row r="88" spans="1:12" ht="86.25" customHeight="1" hidden="1">
      <c r="A88" s="30" t="s">
        <v>96</v>
      </c>
      <c r="B88" s="73" t="s">
        <v>85</v>
      </c>
      <c r="C88" s="48"/>
      <c r="D88" s="61"/>
      <c r="E88" s="49"/>
      <c r="L88" s="104"/>
    </row>
    <row r="89" spans="1:12" ht="84.75" customHeight="1" hidden="1">
      <c r="A89" s="87" t="s">
        <v>142</v>
      </c>
      <c r="B89" s="73" t="s">
        <v>140</v>
      </c>
      <c r="C89" s="48"/>
      <c r="D89" s="61"/>
      <c r="E89" s="49"/>
      <c r="L89" s="104"/>
    </row>
    <row r="90" spans="1:12" ht="76.5" customHeight="1" hidden="1">
      <c r="A90" s="30" t="s">
        <v>149</v>
      </c>
      <c r="B90" s="73" t="s">
        <v>148</v>
      </c>
      <c r="C90" s="48"/>
      <c r="D90" s="88"/>
      <c r="E90" s="49"/>
      <c r="L90" s="104"/>
    </row>
    <row r="91" spans="1:12" ht="49.5" customHeight="1" hidden="1">
      <c r="A91" s="87" t="s">
        <v>143</v>
      </c>
      <c r="B91" s="73" t="s">
        <v>141</v>
      </c>
      <c r="C91" s="48"/>
      <c r="D91" s="88"/>
      <c r="E91" s="49"/>
      <c r="L91" s="104"/>
    </row>
    <row r="92" spans="1:12" ht="52.5" customHeight="1" hidden="1">
      <c r="A92" s="30" t="s">
        <v>98</v>
      </c>
      <c r="B92" s="73" t="s">
        <v>97</v>
      </c>
      <c r="C92" s="48"/>
      <c r="D92" s="88"/>
      <c r="E92" s="49"/>
      <c r="L92" s="104"/>
    </row>
    <row r="93" spans="1:12" ht="95.25" customHeight="1">
      <c r="A93" s="93" t="s">
        <v>167</v>
      </c>
      <c r="B93" s="94" t="s">
        <v>168</v>
      </c>
      <c r="C93" s="95"/>
      <c r="D93" s="88">
        <f>1988400+1988400</f>
        <v>3976800</v>
      </c>
      <c r="E93" s="49"/>
      <c r="L93" s="104"/>
    </row>
    <row r="94" spans="1:12" ht="27.75" customHeight="1" hidden="1">
      <c r="A94" s="36" t="s">
        <v>95</v>
      </c>
      <c r="B94" s="71" t="s">
        <v>94</v>
      </c>
      <c r="C94" s="72"/>
      <c r="D94" s="62"/>
      <c r="E94" s="49"/>
      <c r="L94" s="104"/>
    </row>
    <row r="95" spans="1:12" ht="19.5" customHeight="1" hidden="1">
      <c r="A95" s="30" t="s">
        <v>0</v>
      </c>
      <c r="B95" s="50" t="s">
        <v>83</v>
      </c>
      <c r="C95" s="48"/>
      <c r="D95" s="61"/>
      <c r="E95" s="49"/>
      <c r="L95" s="104"/>
    </row>
    <row r="96" spans="1:12" ht="21" customHeight="1" hidden="1">
      <c r="A96" s="30" t="s">
        <v>0</v>
      </c>
      <c r="B96" s="50" t="s">
        <v>83</v>
      </c>
      <c r="C96" s="48"/>
      <c r="D96" s="61"/>
      <c r="E96" s="49"/>
      <c r="L96" s="104"/>
    </row>
    <row r="97" spans="1:12" ht="21.75" customHeight="1" hidden="1">
      <c r="A97" s="30" t="s">
        <v>0</v>
      </c>
      <c r="B97" s="50" t="s">
        <v>83</v>
      </c>
      <c r="C97" s="48"/>
      <c r="D97" s="61"/>
      <c r="E97" s="49"/>
      <c r="L97" s="104"/>
    </row>
    <row r="98" spans="1:12" ht="18" customHeight="1" hidden="1">
      <c r="A98" s="30" t="s">
        <v>0</v>
      </c>
      <c r="B98" s="50" t="s">
        <v>99</v>
      </c>
      <c r="C98" s="48"/>
      <c r="D98" s="61"/>
      <c r="E98" s="49"/>
      <c r="L98" s="104"/>
    </row>
    <row r="99" spans="1:12" ht="18" customHeight="1" hidden="1">
      <c r="A99" s="30" t="s">
        <v>0</v>
      </c>
      <c r="B99" s="50" t="s">
        <v>100</v>
      </c>
      <c r="C99" s="48"/>
      <c r="D99" s="61"/>
      <c r="E99" s="49"/>
      <c r="L99" s="104"/>
    </row>
    <row r="100" spans="1:12" ht="18" customHeight="1" hidden="1">
      <c r="A100" s="30" t="s">
        <v>0</v>
      </c>
      <c r="B100" s="50" t="s">
        <v>101</v>
      </c>
      <c r="C100" s="48"/>
      <c r="D100" s="61"/>
      <c r="E100" s="49"/>
      <c r="L100" s="104"/>
    </row>
    <row r="101" spans="1:12" ht="18" customHeight="1" hidden="1">
      <c r="A101" s="30" t="s">
        <v>0</v>
      </c>
      <c r="B101" s="50" t="s">
        <v>83</v>
      </c>
      <c r="C101" s="48"/>
      <c r="D101" s="61"/>
      <c r="E101" s="49"/>
      <c r="L101" s="104"/>
    </row>
    <row r="102" spans="1:12" ht="18" customHeight="1" hidden="1">
      <c r="A102" s="30" t="s">
        <v>0</v>
      </c>
      <c r="B102" s="50" t="s">
        <v>83</v>
      </c>
      <c r="C102" s="48"/>
      <c r="D102" s="61"/>
      <c r="E102" s="49"/>
      <c r="L102" s="104"/>
    </row>
    <row r="103" spans="1:12" ht="18" customHeight="1" hidden="1">
      <c r="A103" s="30" t="s">
        <v>151</v>
      </c>
      <c r="B103" s="50" t="s">
        <v>160</v>
      </c>
      <c r="C103" s="48"/>
      <c r="D103" s="61"/>
      <c r="E103" s="49"/>
      <c r="L103" s="104"/>
    </row>
    <row r="104" spans="1:12" ht="71.25" customHeight="1">
      <c r="A104" s="30" t="s">
        <v>178</v>
      </c>
      <c r="B104" s="50" t="s">
        <v>177</v>
      </c>
      <c r="C104" s="48"/>
      <c r="D104" s="61">
        <v>5666937.85</v>
      </c>
      <c r="E104" s="49"/>
      <c r="L104" s="104"/>
    </row>
    <row r="105" spans="1:12" ht="25.5" customHeight="1">
      <c r="A105" s="30" t="s">
        <v>151</v>
      </c>
      <c r="B105" s="50" t="s">
        <v>160</v>
      </c>
      <c r="C105" s="48"/>
      <c r="D105" s="88">
        <f>295000+972000+15820771+140000+2128000</f>
        <v>19355771</v>
      </c>
      <c r="E105" s="96"/>
      <c r="F105" s="58"/>
      <c r="G105" s="58"/>
      <c r="H105" s="58"/>
      <c r="I105" s="58"/>
      <c r="J105" s="58"/>
      <c r="K105" s="58"/>
      <c r="L105" s="104"/>
    </row>
    <row r="106" spans="1:12" ht="30.75" customHeight="1">
      <c r="A106" s="36" t="s">
        <v>137</v>
      </c>
      <c r="B106" s="47" t="s">
        <v>161</v>
      </c>
      <c r="C106" s="48">
        <v>128404</v>
      </c>
      <c r="D106" s="89">
        <f>D109+D108+D107</f>
        <v>816800</v>
      </c>
      <c r="E106" s="96"/>
      <c r="F106" s="58"/>
      <c r="G106" s="58"/>
      <c r="H106" s="58"/>
      <c r="I106" s="58"/>
      <c r="J106" s="58"/>
      <c r="K106" s="58"/>
      <c r="L106" s="104"/>
    </row>
    <row r="107" spans="1:12" ht="53.25" customHeight="1">
      <c r="A107" s="52" t="s">
        <v>150</v>
      </c>
      <c r="B107" s="73" t="s">
        <v>162</v>
      </c>
      <c r="C107" s="53"/>
      <c r="D107" s="97">
        <v>741800</v>
      </c>
      <c r="E107" s="96"/>
      <c r="F107" s="58"/>
      <c r="G107" s="58"/>
      <c r="H107" s="58"/>
      <c r="I107" s="58"/>
      <c r="J107" s="58"/>
      <c r="K107" s="58"/>
      <c r="L107" s="104"/>
    </row>
    <row r="108" spans="1:12" ht="39" customHeight="1">
      <c r="A108" s="52" t="s">
        <v>138</v>
      </c>
      <c r="B108" s="73" t="s">
        <v>163</v>
      </c>
      <c r="C108" s="53"/>
      <c r="D108" s="97">
        <v>75000</v>
      </c>
      <c r="E108" s="96"/>
      <c r="F108" s="58"/>
      <c r="G108" s="58"/>
      <c r="H108" s="58"/>
      <c r="I108" s="58"/>
      <c r="J108" s="58"/>
      <c r="K108" s="58"/>
      <c r="L108" s="104"/>
    </row>
    <row r="109" spans="1:12" ht="84.75" customHeight="1" hidden="1">
      <c r="A109" s="52"/>
      <c r="B109" s="50"/>
      <c r="C109" s="53"/>
      <c r="D109" s="97"/>
      <c r="E109" s="98"/>
      <c r="F109" s="58"/>
      <c r="G109" s="58"/>
      <c r="H109" s="58"/>
      <c r="I109" s="58"/>
      <c r="J109" s="58"/>
      <c r="K109" s="58"/>
      <c r="L109" s="104"/>
    </row>
    <row r="110" spans="1:12" ht="32.25" customHeight="1" hidden="1">
      <c r="A110" s="30"/>
      <c r="B110" s="50"/>
      <c r="C110" s="48"/>
      <c r="D110" s="88"/>
      <c r="E110" s="98"/>
      <c r="F110" s="58"/>
      <c r="G110" s="58"/>
      <c r="H110" s="58"/>
      <c r="I110" s="58"/>
      <c r="J110" s="58"/>
      <c r="K110" s="58"/>
      <c r="L110" s="104"/>
    </row>
    <row r="111" spans="1:12" ht="32.25" customHeight="1" hidden="1">
      <c r="A111" s="30"/>
      <c r="B111" s="50"/>
      <c r="C111" s="48"/>
      <c r="D111" s="88"/>
      <c r="E111" s="98"/>
      <c r="F111" s="58"/>
      <c r="G111" s="58"/>
      <c r="H111" s="58"/>
      <c r="I111" s="58"/>
      <c r="J111" s="58"/>
      <c r="K111" s="58"/>
      <c r="L111" s="104"/>
    </row>
    <row r="112" spans="1:12" ht="42" customHeight="1" hidden="1">
      <c r="A112" s="30"/>
      <c r="B112" s="50"/>
      <c r="C112" s="48"/>
      <c r="D112" s="88"/>
      <c r="E112" s="98"/>
      <c r="F112" s="58"/>
      <c r="G112" s="58"/>
      <c r="H112" s="58"/>
      <c r="I112" s="58"/>
      <c r="J112" s="58"/>
      <c r="K112" s="58"/>
      <c r="L112" s="104"/>
    </row>
    <row r="113" spans="1:12" ht="18" customHeight="1">
      <c r="A113" s="36" t="s">
        <v>152</v>
      </c>
      <c r="B113" s="71" t="s">
        <v>165</v>
      </c>
      <c r="C113" s="72"/>
      <c r="D113" s="89">
        <f>D114+D115</f>
        <v>1783866</v>
      </c>
      <c r="E113" s="96"/>
      <c r="F113" s="58"/>
      <c r="G113" s="58"/>
      <c r="H113" s="58"/>
      <c r="I113" s="58"/>
      <c r="J113" s="58"/>
      <c r="K113" s="58"/>
      <c r="L113" s="104"/>
    </row>
    <row r="114" spans="1:12" ht="80.25" customHeight="1">
      <c r="A114" s="30" t="s">
        <v>153</v>
      </c>
      <c r="B114" s="50" t="s">
        <v>166</v>
      </c>
      <c r="C114" s="48"/>
      <c r="D114" s="88">
        <v>750366</v>
      </c>
      <c r="E114" s="98"/>
      <c r="F114" s="58"/>
      <c r="G114" s="58"/>
      <c r="H114" s="58"/>
      <c r="I114" s="58"/>
      <c r="J114" s="58"/>
      <c r="K114" s="58"/>
      <c r="L114" s="104"/>
    </row>
    <row r="115" spans="1:12" ht="42" customHeight="1">
      <c r="A115" s="30" t="s">
        <v>176</v>
      </c>
      <c r="B115" s="50" t="s">
        <v>175</v>
      </c>
      <c r="C115" s="48"/>
      <c r="D115" s="88">
        <f>3500+780000+250000</f>
        <v>1033500</v>
      </c>
      <c r="E115" s="98"/>
      <c r="F115" s="58"/>
      <c r="G115" s="58"/>
      <c r="H115" s="58"/>
      <c r="I115" s="58"/>
      <c r="J115" s="58"/>
      <c r="K115" s="58"/>
      <c r="L115" s="104"/>
    </row>
    <row r="116" spans="1:12" ht="75.75" customHeight="1" hidden="1">
      <c r="A116" s="30" t="s">
        <v>170</v>
      </c>
      <c r="B116" s="50" t="s">
        <v>171</v>
      </c>
      <c r="C116" s="48"/>
      <c r="D116" s="88"/>
      <c r="E116" s="98"/>
      <c r="F116" s="58"/>
      <c r="G116" s="58"/>
      <c r="H116" s="58"/>
      <c r="I116" s="58"/>
      <c r="J116" s="58"/>
      <c r="K116" s="58"/>
      <c r="L116" s="104"/>
    </row>
    <row r="117" spans="1:12" ht="33.75" customHeight="1" hidden="1">
      <c r="A117" s="36" t="s">
        <v>147</v>
      </c>
      <c r="B117" s="71" t="s">
        <v>144</v>
      </c>
      <c r="C117" s="53"/>
      <c r="D117" s="97">
        <f>D118</f>
        <v>0</v>
      </c>
      <c r="E117" s="98"/>
      <c r="F117" s="58"/>
      <c r="G117" s="58"/>
      <c r="H117" s="58"/>
      <c r="I117" s="58"/>
      <c r="J117" s="58"/>
      <c r="K117" s="58"/>
      <c r="L117" s="104"/>
    </row>
    <row r="118" spans="1:12" ht="33" customHeight="1" hidden="1">
      <c r="A118" s="30" t="s">
        <v>146</v>
      </c>
      <c r="B118" s="50" t="s">
        <v>145</v>
      </c>
      <c r="C118" s="53"/>
      <c r="D118" s="97"/>
      <c r="E118" s="98"/>
      <c r="F118" s="58"/>
      <c r="G118" s="58"/>
      <c r="H118" s="58"/>
      <c r="I118" s="58"/>
      <c r="J118" s="58"/>
      <c r="K118" s="58"/>
      <c r="L118" s="104"/>
    </row>
    <row r="119" spans="1:12" ht="20.25" customHeight="1" hidden="1">
      <c r="A119" s="52"/>
      <c r="B119" s="50"/>
      <c r="C119" s="53"/>
      <c r="D119" s="97"/>
      <c r="E119" s="98"/>
      <c r="F119" s="58"/>
      <c r="G119" s="58"/>
      <c r="H119" s="58"/>
      <c r="I119" s="58"/>
      <c r="J119" s="58"/>
      <c r="K119" s="58"/>
      <c r="L119" s="104"/>
    </row>
    <row r="120" spans="1:12" ht="10.5" customHeight="1" thickBot="1">
      <c r="A120" s="30"/>
      <c r="B120" s="54"/>
      <c r="C120" s="48"/>
      <c r="D120" s="88"/>
      <c r="E120" s="98"/>
      <c r="F120" s="58"/>
      <c r="G120" s="58"/>
      <c r="H120" s="58"/>
      <c r="I120" s="58"/>
      <c r="J120" s="58"/>
      <c r="K120" s="58"/>
      <c r="L120" s="104"/>
    </row>
    <row r="121" spans="1:12" ht="21" customHeight="1" thickBot="1">
      <c r="A121" s="55" t="s">
        <v>84</v>
      </c>
      <c r="B121" s="45"/>
      <c r="C121" s="13" t="e">
        <f>C79+C16</f>
        <v>#REF!</v>
      </c>
      <c r="D121" s="99">
        <f>D16+D79</f>
        <v>91788438.50999999</v>
      </c>
      <c r="E121" s="100"/>
      <c r="F121" s="58"/>
      <c r="G121" s="58"/>
      <c r="H121" s="58"/>
      <c r="I121" s="58"/>
      <c r="J121" s="58"/>
      <c r="K121" s="58"/>
      <c r="L121" s="104"/>
    </row>
    <row r="122" spans="4:5" ht="15" customHeight="1">
      <c r="D122" s="57"/>
      <c r="E122" s="29"/>
    </row>
  </sheetData>
  <sheetProtection/>
  <mergeCells count="10">
    <mergeCell ref="B1:D1"/>
    <mergeCell ref="B2:D2"/>
    <mergeCell ref="A12:D12"/>
    <mergeCell ref="B10:D10"/>
    <mergeCell ref="B8:D8"/>
    <mergeCell ref="B7:D7"/>
    <mergeCell ref="B3:D3"/>
    <mergeCell ref="B4:D4"/>
    <mergeCell ref="B5:D5"/>
    <mergeCell ref="B6:D6"/>
  </mergeCells>
  <printOptions/>
  <pageMargins left="0.75" right="0.75" top="1" bottom="1" header="0.5" footer="0.5"/>
  <pageSetup fitToHeight="3" fitToWidth="1" horizontalDpi="600" verticalDpi="600" orientation="portrait" paperSize="9" scale="69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2019-12-24T11:40:45Z</cp:lastPrinted>
  <dcterms:created xsi:type="dcterms:W3CDTF">1996-10-08T23:32:33Z</dcterms:created>
  <dcterms:modified xsi:type="dcterms:W3CDTF">2019-12-24T11:40:48Z</dcterms:modified>
  <cp:category/>
  <cp:version/>
  <cp:contentType/>
  <cp:contentStatus/>
</cp:coreProperties>
</file>