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на 01.07.2021 (2)" sheetId="1" r:id="rId1"/>
  </sheets>
  <definedNames>
    <definedName name="_xlnm.Print_Area" localSheetId="0">'на 01.07.2021 (2)'!$A$1:$G$201</definedName>
  </definedNames>
  <calcPr fullCalcOnLoad="1"/>
</workbook>
</file>

<file path=xl/comments1.xml><?xml version="1.0" encoding="utf-8"?>
<comments xmlns="http://schemas.openxmlformats.org/spreadsheetml/2006/main">
  <authors>
    <author>Евгений C. Петров</author>
    <author>Марианна В. Маликова</author>
  </authors>
  <commentList>
    <comment ref="F206" authorId="0">
      <text>
        <r>
          <rPr>
            <b/>
            <sz val="12"/>
            <rFont val="Tahoma"/>
            <family val="2"/>
          </rPr>
          <t>Евгений C. Петров:</t>
        </r>
        <r>
          <rPr>
            <sz val="12"/>
            <rFont val="Tahoma"/>
            <family val="2"/>
          </rPr>
          <t xml:space="preserve">
25 адм+загс, 1 глава, 1 КСП,
8 - усп+кпдн
15 - УФЭИ</t>
        </r>
      </text>
    </comment>
    <comment ref="F207" authorId="1">
      <text>
        <r>
          <rPr>
            <sz val="12"/>
            <rFont val="Tahoma"/>
            <family val="2"/>
          </rPr>
          <t>17 - МОП (14-МО)
35+_27,5 - МКУшки
713-8 - БУ и АУ</t>
        </r>
      </text>
    </comment>
  </commentList>
</comments>
</file>

<file path=xl/sharedStrings.xml><?xml version="1.0" encoding="utf-8"?>
<sst xmlns="http://schemas.openxmlformats.org/spreadsheetml/2006/main" count="518" uniqueCount="388">
  <si>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</si>
  <si>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</si>
  <si>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</si>
  <si>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</si>
  <si>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</si>
  <si>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</si>
  <si>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</si>
  <si>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</si>
  <si>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</si>
  <si>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r>
      <t>Периодичность:</t>
    </r>
    <r>
      <rPr>
        <b/>
        <sz val="12"/>
        <rFont val="Times New Roman"/>
        <family val="1"/>
      </rPr>
      <t>квартальная</t>
    </r>
  </si>
  <si>
    <r>
      <t xml:space="preserve">Единица измерения : </t>
    </r>
    <r>
      <rPr>
        <b/>
        <sz val="12"/>
        <rFont val="Times New Roman"/>
        <family val="1"/>
      </rPr>
      <t>тыс.руб.</t>
    </r>
  </si>
  <si>
    <t>ДОХОДЫ ОТ ОКАЗАНИЯ ПЛАТНЫХ УСЛУГ И КОМПЕНСАЦИИ ЗАТРАТ ГОСУДАРСТВА</t>
  </si>
  <si>
    <t>000  1  13  00000  00  0000  000</t>
  </si>
  <si>
    <t>Жилищно-коммунальное хозяйство</t>
  </si>
  <si>
    <t>Жилищное хозяйство</t>
  </si>
  <si>
    <t>Коммунальное хозяйство</t>
  </si>
  <si>
    <t>УТВЕРЖДЕН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</si>
  <si>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</si>
  <si>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</si>
  <si>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</si>
  <si>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</si>
  <si>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</si>
  <si>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</si>
  <si>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</si>
  <si>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450</t>
  </si>
  <si>
    <t>Справочно:</t>
  </si>
  <si>
    <t>Затраты на их денежное содержание (тыс.руб.)</t>
  </si>
  <si>
    <t>Численность муниципальных служащих (чел.)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</si>
  <si>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</si>
  <si>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</si>
  <si>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</si>
  <si>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</si>
  <si>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</si>
  <si>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</si>
  <si>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</si>
  <si>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</si>
  <si>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</si>
  <si>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</si>
  <si>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</si>
  <si>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</si>
  <si>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</si>
  <si>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</si>
  <si>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</si>
  <si>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</si>
  <si>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</si>
  <si>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</si>
  <si>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</si>
  <si>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</si>
  <si>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</si>
  <si>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</si>
  <si>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</si>
  <si>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000 57  00  00  00  00  0000  000</t>
  </si>
  <si>
    <t>увеличение остатков средств</t>
  </si>
  <si>
    <t>000 57  00  00  00  00  0000  510</t>
  </si>
  <si>
    <t>РАЗДЕЛ 1. ДОХОДЫ</t>
  </si>
  <si>
    <t>Раздел 2.РАСХОДЫ</t>
  </si>
  <si>
    <t>Раздел 3.Источники</t>
  </si>
  <si>
    <t>Расходы бюджета-ИТОГО</t>
  </si>
  <si>
    <t>200</t>
  </si>
  <si>
    <t>9600</t>
  </si>
  <si>
    <t>0100</t>
  </si>
  <si>
    <t>0102</t>
  </si>
  <si>
    <t>0103</t>
  </si>
  <si>
    <t>0104</t>
  </si>
  <si>
    <t>0107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</si>
  <si>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</si>
  <si>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</si>
  <si>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</si>
  <si>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</si>
  <si>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</si>
  <si>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</si>
  <si>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</si>
  <si>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</si>
  <si>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</si>
  <si>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</si>
  <si>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</si>
  <si>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</si>
  <si>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</si>
  <si>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</si>
  <si>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</si>
  <si>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</si>
  <si>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</si>
  <si>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</si>
  <si>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</si>
  <si>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</si>
  <si>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7900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</si>
  <si>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</si>
  <si>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</si>
  <si>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</si>
  <si>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</si>
  <si>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бюджеты городских округов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</si>
  <si>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</si>
  <si>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</si>
  <si>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</si>
  <si>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</si>
  <si>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</si>
  <si>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</si>
  <si>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</si>
  <si>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</si>
  <si>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</si>
  <si>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000  1  01  02040  01  0000  110</t>
  </si>
  <si>
    <t>НАЛОГИ НА СОВОКУПНЫЙ ДОХОД</t>
  </si>
  <si>
    <t>000  1  05  00000  00  0000  000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</si>
  <si>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</si>
  <si>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</si>
  <si>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</si>
  <si>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</si>
  <si>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000  1  08  00000  00  0000  000</t>
  </si>
  <si>
    <t>000  1  08  03010  01  0000  110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</si>
  <si>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</si>
  <si>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</si>
  <si>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</si>
  <si>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</si>
  <si>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</si>
  <si>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</si>
  <si>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</si>
  <si>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</si>
  <si>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</si>
  <si>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</si>
  <si>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</si>
  <si>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</si>
  <si>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</si>
  <si>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</si>
  <si>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</si>
  <si>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</si>
  <si>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</si>
  <si>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</si>
  <si>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</si>
  <si>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000  8  70  00000  00  0000  151</t>
  </si>
  <si>
    <t>Общегосударственные вопросы</t>
  </si>
  <si>
    <t>0106</t>
  </si>
  <si>
    <t xml:space="preserve">ДОХОДЫ  БЮДЖЕТА - ВСЕГО </t>
  </si>
  <si>
    <t>000  8  50  00000  00  0000  151</t>
  </si>
  <si>
    <t>000  1  01  02022  01  0000  110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</si>
  <si>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</si>
  <si>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000  1  01  02010  01  0000  110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</si>
  <si>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</si>
  <si>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</si>
  <si>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ДОХОДЫ ОТ ПРОДАЖИ МАТЕРИАЛЬНЫХ И НЕМАТЕРИАЛЬНЫХ АКТИВОВ</t>
  </si>
  <si>
    <t>000  1  14  00000  00  0000  000</t>
  </si>
  <si>
    <t>000  1  01  02030  01  0000  110</t>
  </si>
  <si>
    <t>Налог,взимаемый с налогоплательщиков,выбравших в качестве объекта налогообложения доходы</t>
  </si>
  <si>
    <t>000  1  05  01011  01  0000  110</t>
  </si>
  <si>
    <t>Налог,взимаемый с налогоплательщиков,выбравших в качестве объекта налогообложения доходы (за налоговые периоды,истекшие до 1 января 2011 года)</t>
  </si>
  <si>
    <t>000  1  05  01012  01  0000  110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</si>
  <si>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</si>
  <si>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</si>
  <si>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>000  1  05  01022  01  0000  110</t>
  </si>
  <si>
    <t>Налог,взимаемый в виде стоимости  патента в связи с применением упрощенной системы налогообложения</t>
  </si>
  <si>
    <t>000   1 05  01040  00  0000  110</t>
  </si>
  <si>
    <t>Налог,взимаемый в виде стоимости  патента в связи с применением упрощенной системы налогообложения (за налоговые периоды,истекшие до 1 января 2011 года)</t>
  </si>
  <si>
    <t>000   1 05  01042  02  0000  110</t>
  </si>
  <si>
    <t>Единый налог на вмененный доход для отдельных видов деятельности (за налоговые периоды до 1 января 2011 года)</t>
  </si>
  <si>
    <t>000  1  05  02020  02  0000  110</t>
  </si>
  <si>
    <t>Единый сельскохозяйственный налог (за налоговые периоды до 1 января 2011 года)</t>
  </si>
  <si>
    <t>000  1  05  03020  01  0000  110</t>
  </si>
  <si>
    <t>000  2  19  00000  00  0000  000</t>
  </si>
  <si>
    <t>Обеспечение деятельности финансовых,налоговых и таможенных органов и органов финансового (финансово-бюджетного )надзора</t>
  </si>
  <si>
    <t>0111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</si>
  <si>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</si>
  <si>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</si>
  <si>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</si>
  <si>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</si>
  <si>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</si>
  <si>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</si>
  <si>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</si>
  <si>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</si>
  <si>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</si>
  <si>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Культура, кинематография</t>
  </si>
  <si>
    <t>1100</t>
  </si>
  <si>
    <t xml:space="preserve">Физическая культура </t>
  </si>
  <si>
    <t>1101</t>
  </si>
  <si>
    <t>Массовый спорт</t>
  </si>
  <si>
    <t>1102</t>
  </si>
  <si>
    <t>Средства массовой информации</t>
  </si>
  <si>
    <t>Телевидение и радиовещание</t>
  </si>
  <si>
    <t>1200</t>
  </si>
  <si>
    <t>1201</t>
  </si>
  <si>
    <t>000   1 05  01041  02  0000  110</t>
  </si>
  <si>
    <t>000  1  05  01050  01  0000  110</t>
  </si>
  <si>
    <t>Минимальный налог, зачисляемый в бюджеты субъектов Российской Федерации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</si>
  <si>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</si>
  <si>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</si>
  <si>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 объектами</t>
  </si>
  <si>
    <t>000  1  12  01020  01  0000  120</t>
  </si>
  <si>
    <t>000  1  12  01030  01  0000  120</t>
  </si>
  <si>
    <t>Плата за сбросы загрязняющих веществ в водные  объекты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</si>
  <si>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</si>
  <si>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000  2  18  00000  00  0000 000</t>
  </si>
  <si>
    <t>Судебная система</t>
  </si>
  <si>
    <t>0105</t>
  </si>
  <si>
    <t>Бюджетные кредиты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</si>
  <si>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</si>
  <si>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710</t>
  </si>
  <si>
    <t>720</t>
  </si>
  <si>
    <t>520</t>
  </si>
  <si>
    <t>000 01  03  00  00  00  0000  000</t>
  </si>
  <si>
    <t>000 01  03  00  00  00  0000  800</t>
  </si>
  <si>
    <t>000  1  09  06010  02  0000  110</t>
  </si>
  <si>
    <t>Налог с продаж</t>
  </si>
  <si>
    <t>Другие вопросы в области национальной безопасности и правоохранительной деятельности</t>
  </si>
  <si>
    <t>0314</t>
  </si>
  <si>
    <t>010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</si>
  <si>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</si>
  <si>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000 1060000000 0000 000</t>
  </si>
  <si>
    <t>0310</t>
  </si>
  <si>
    <t>0505</t>
  </si>
  <si>
    <t>Другие вопросы в области жилищно-коммунального хозяйства</t>
  </si>
  <si>
    <t xml:space="preserve"> 000 103 00000 00 0000 000</t>
  </si>
  <si>
    <t>000  1  05  04010 02  0000  110</t>
  </si>
  <si>
    <t>Налог  на  имущество  физических лиц,   взимаемый   по   ставкам, применяемым      к      объектам налогообложения, расположенным в границах городских округов</t>
  </si>
  <si>
    <t xml:space="preserve"> 000   1  06  01020  04 0000 110</t>
  </si>
  <si>
    <t xml:space="preserve"> 000   1  06  06042  04 0000 110</t>
  </si>
  <si>
    <t>Земельный налог с физических лиц, обладающих земельным участком, расположенным в границах городских округов</t>
  </si>
  <si>
    <t>000  1  08  04020  01  0000  110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</si>
  <si>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</si>
  <si>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000  1  09  07032  04  0000 110</t>
  </si>
  <si>
    <t>Прочие местные налоги и сборы, мобилизуемые на территориях городских округов</t>
  </si>
  <si>
    <t>000  1  09  07052  04  0000 110</t>
  </si>
  <si>
    <t>000  1  11  05012 04  0000  120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</si>
  <si>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</si>
  <si>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</si>
  <si>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000  1  11  09044  04  0000  120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</si>
  <si>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</si>
  <si>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</si>
  <si>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000  1  13  02994  04  0000  130</t>
  </si>
  <si>
    <t>0405</t>
  </si>
  <si>
    <t>Уменьшение прочих остатков денежных средств  бюджетов городских округов</t>
  </si>
  <si>
    <t>Увеличение прочих остатков денежных средств  бюджетов городских округов</t>
  </si>
  <si>
    <t>000 01  05  02  01  04  0000  510</t>
  </si>
  <si>
    <t>000 01  05  02  01  04  0000  610</t>
  </si>
  <si>
    <t>000 01  03  00  00  04  0000  810</t>
  </si>
  <si>
    <t>000 01  03  01  00  04  0000  710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</si>
  <si>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</si>
  <si>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</si>
  <si>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Доходы бюджетов городских округов от возврата иными организациями остатков субсидий прошлых лет</t>
  </si>
  <si>
    <t>Прочие межбюджетные трансферты, передаваемые бюджетам городских округов</t>
  </si>
  <si>
    <t>Прочие субвенции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</si>
  <si>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</si>
  <si>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субсидии бюджетам городских округов</t>
  </si>
  <si>
    <t>Дотации бюджетам городских округов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</si>
  <si>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городских округов, а также средства от продажи права на заключение договоров аренды указанных земельных участков</t>
  </si>
  <si>
    <t>Численность работников муниципальных учреждений (бюджетных, автономных), находящихся в ведении муниципального образования городской округ Эгвекинот (чел.)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</si>
  <si>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</si>
  <si>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000  2  18  04030 04  0000  180</t>
  </si>
  <si>
    <t>0309</t>
  </si>
  <si>
    <t>0703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</si>
  <si>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</si>
  <si>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000  1  09  01020  04  0000  110</t>
  </si>
  <si>
    <t>Численность мун. Служ.</t>
  </si>
  <si>
    <t xml:space="preserve">Численность МОП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</si>
  <si>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</si>
  <si>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</si>
  <si>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</si>
  <si>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</si>
  <si>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</si>
  <si>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</si>
  <si>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</si>
  <si>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городских округов</t>
  </si>
  <si>
    <t>Плата за размещение отходов производства</t>
  </si>
  <si>
    <t>Плата за размещение твердых коммунальных отходов</t>
  </si>
  <si>
    <t>000  1  12  01041  01  0000  120</t>
  </si>
  <si>
    <t>000  1  12  01042  01  0000  120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</si>
  <si>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</si>
  <si>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</si>
  <si>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</si>
  <si>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Сельское хозяйство и рыболовство</t>
  </si>
  <si>
    <t>Дорожное хозяйство (дорожные фонды)</t>
  </si>
  <si>
    <t>000  1  09  06001  00  2000 110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</si>
  <si>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</si>
  <si>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НАЛОГИ НА ИМУЩЕСТВО</t>
  </si>
  <si>
    <t>Земельный налог с организаций, обладающих земельным участком, расположенным в границах городских округов</t>
  </si>
  <si>
    <t>000  1  06  06032  04  0000 110</t>
  </si>
  <si>
    <t>000  1  14  02042  04  0000  410</t>
  </si>
  <si>
    <t xml:space="preserve"> 000 103 02231 01 0000 110</t>
  </si>
  <si>
    <t xml:space="preserve"> 000 103 02241 01 0000 110</t>
  </si>
  <si>
    <t xml:space="preserve"> 000 103 02251 01 0000 110</t>
  </si>
  <si>
    <t xml:space="preserve"> 000 103 02261 01 0000 110</t>
  </si>
  <si>
    <t>000  2  02  10000  00  0000  150</t>
  </si>
  <si>
    <t>000  2  02  15001  04  0000  150</t>
  </si>
  <si>
    <t>000  2  02  15002  04  0000  150</t>
  </si>
  <si>
    <t>000  2  02  20000  00  0000  150</t>
  </si>
  <si>
    <t>000  2  02 29999  00  0000  150</t>
  </si>
  <si>
    <t>000  2  02  03000  00  0000  150</t>
  </si>
  <si>
    <t>000 2 02 30029 04 0000 150</t>
  </si>
  <si>
    <t>000 2 02 35082 04 0000 150</t>
  </si>
  <si>
    <t>000  2  02  35120  04  0000  150</t>
  </si>
  <si>
    <t>000  2  02  35930  04  0000  150</t>
  </si>
  <si>
    <t>000  2  02  39999  04  0000  150</t>
  </si>
  <si>
    <t>Здравоохранение</t>
  </si>
  <si>
    <t>Санитарно-эпидемиологическое благополучие</t>
  </si>
  <si>
    <t>0907</t>
  </si>
  <si>
    <t>0900</t>
  </si>
  <si>
    <t>Утверждено на текущий финансовый год (с учетом изменений)</t>
  </si>
  <si>
    <t>Исполнение за истекший период текущего финансового года</t>
  </si>
  <si>
    <t>городского округа Эгвекинот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</si>
  <si>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</si>
  <si>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</si>
  <si>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</si>
  <si>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</si>
  <si>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000  1  16  01151  01  0000  140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</si>
  <si>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</si>
  <si>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000  1  16  07090  04  0000  140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</si>
  <si>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</si>
  <si>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000  1  16  09040  04  0000  140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</si>
  <si>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</si>
  <si>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000  1  16  10123  01  0000  140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</si>
  <si>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</si>
  <si>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000  1  16  10129  01  0000  140</t>
  </si>
  <si>
    <t>000  1  17  01040 04  0000  180</t>
  </si>
  <si>
    <t>Невыясненные поступления, зачисляемые в бюджеты городских округов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</si>
  <si>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</si>
  <si>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000  202  25097  04  0000  150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</si>
  <si>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</si>
  <si>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000  202  25299  04  0000  150</t>
  </si>
  <si>
    <t>Возврат остатков субвенций на государственную регистрацию актов гражданского состояния из бюджетов городских округов</t>
  </si>
  <si>
    <t>000  2 19  35930  04  0000  150</t>
  </si>
  <si>
    <t>итого</t>
  </si>
  <si>
    <t xml:space="preserve"> 000 103 02232 01 0000 110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</si>
  <si>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</si>
  <si>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 000 103 02242 01 0000 110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</si>
  <si>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</si>
  <si>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 1 103 02251 01 0000 110</t>
  </si>
  <si>
    <t xml:space="preserve"> 2 103 02251 01 0000 110</t>
  </si>
  <si>
    <t xml:space="preserve"> 000 103 02252 01 0000 110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</si>
  <si>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</si>
  <si>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</si>
  <si>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 000 103 02262 01 0000 110</t>
  </si>
  <si>
    <t>000  1  05  02010  02  0000  110</t>
  </si>
  <si>
    <t>-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</si>
  <si>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</si>
  <si>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000  1  05  03010  02  0000  110</t>
  </si>
  <si>
    <t>000  1  11  05024 04  0000  120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</si>
  <si>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</si>
  <si>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000  1  16  01083  01  0000  140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</si>
  <si>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</si>
  <si>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000  1  16  01193  01  0000  140</t>
  </si>
  <si>
    <t>000  1  16  07010  04  0000  140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</si>
  <si>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</si>
  <si>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000  202  20077  04  0000  150</t>
  </si>
  <si>
    <t>000  2  02  49999  04  0000  150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</si>
  <si>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</si>
  <si>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000  2  02  45303  04  0000  150</t>
  </si>
  <si>
    <t>000  2  02  40000  00  0000  150</t>
  </si>
  <si>
    <t>000  2  07  04000  04  0000  150</t>
  </si>
  <si>
    <t>000  2  07  04000  00  0000  150</t>
  </si>
  <si>
    <t xml:space="preserve"> ПРОЧИЕ БЕЗВОЗМЕЗДНЫЕ ПОСТУПЛЕНИЯ</t>
  </si>
  <si>
    <t xml:space="preserve"> Прочие безвозмездные поступления в бюджеты городских округов</t>
  </si>
  <si>
    <t>000  2  19  60010  04  0000  150</t>
  </si>
  <si>
    <t>000  1  16  11050  01  0000  140</t>
  </si>
  <si>
    <t>000  202  25304  04  0000  150</t>
  </si>
  <si>
    <t>000  202  25576  04  0000  150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</si>
  <si>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</si>
  <si>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000  202  27576  04  0000  150</t>
  </si>
  <si>
    <t>1300</t>
  </si>
  <si>
    <t>1301</t>
  </si>
  <si>
    <t>Обслуживание государственного (муниципального) долга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</si>
  <si>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</si>
  <si>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000  1  01  02080  01  0000  110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</si>
  <si>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</si>
  <si>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000  1  16  01203  01  0000  140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</si>
  <si>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</si>
  <si>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000  1  16  01053  01  0000  140</t>
  </si>
  <si>
    <t>Инициативные платежи, зачисляемые в бюджеты городских округов</t>
  </si>
  <si>
    <t>000  1  17  15020 04  0000  180</t>
  </si>
  <si>
    <t>Дотации (гранты) бюджетам городских округов за достижение показателей деятельности органов местного самоуправления</t>
  </si>
  <si>
    <t>000  2  02  16549  04  0000  150</t>
  </si>
  <si>
    <t>ГОРОДСКОГО ОКРУГА ЭГВЕКИНОТ ЗА 1 ПОЛУГОДИЕ 2021 ГОДА</t>
  </si>
  <si>
    <t>Субсидии бюджетам городских округов на обеспечение комплексного развития сельских территорий</t>
  </si>
  <si>
    <t>Субвенции бюджетам субъектов Российской Федерации и муниципальных образований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</si>
  <si>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</si>
  <si>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</si>
  <si>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внутренного долга</t>
  </si>
  <si>
    <t>МОП (121 ВР)</t>
  </si>
  <si>
    <t>МКУ+бюдж+авт (211+266)</t>
  </si>
  <si>
    <t>Мун сл (121 ВР)</t>
  </si>
  <si>
    <r>
      <t xml:space="preserve">Орган,обеспечивающий исполнение бюджета: </t>
    </r>
    <r>
      <rPr>
        <b/>
        <sz val="12"/>
        <rFont val="Times New Roman"/>
        <family val="1"/>
      </rPr>
      <t>Управление финансов,экономики и имущественных отношений  городского округа Эгвекинот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</si>
  <si>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</si>
  <si>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</si>
  <si>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</si>
  <si>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</si>
  <si>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НАЛОГИ НА ТОВАРЫ (РАБОТЫ, УСЛУГИ), РЕАЛИЗУЕМЫЕ НА ТЕРРИТОРИИ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</si>
  <si>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</si>
  <si>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</si>
  <si>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Дотации бюджетам на поддержку мер по обеспечению сбалансированности бюджетов</t>
  </si>
  <si>
    <t>ОТЧЕТ ОБ  ИСПОЛНЕНИИ БЮДЖЕТА</t>
  </si>
  <si>
    <t>постановлением Администрации</t>
  </si>
  <si>
    <t>от 4 августа 2021 г. № 357-па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</si>
</sst>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yy"/>
  </numFmts>
  <fonts count="73">
    <font>
      <sz val="8"/>
      <name val="Arial Cyr"/>
      <family val="0"/>
    </font>
    <font>
      <sz val="12"/>
      <color indexed="8"/>
      <name val="Times New Roman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1"/>
      <color indexed="8"/>
      <name val="Calibri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9"/>
      <name val="Times New Roman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4" fontId="50" fillId="0" borderId="1">
      <alignment horizontal="right"/>
      <protection/>
    </xf>
    <xf numFmtId="4" fontId="50" fillId="0" borderId="2">
      <alignment horizontal="right"/>
      <protection/>
    </xf>
    <xf numFmtId="49" fontId="50" fillId="0" borderId="0">
      <alignment horizontal="right"/>
      <protection/>
    </xf>
    <xf numFmtId="0" fontId="50" fillId="0" borderId="3">
      <alignment horizontal="left" wrapText="1"/>
      <protection/>
    </xf>
    <xf numFmtId="0" fontId="50" fillId="0" borderId="4">
      <alignment horizontal="left" wrapText="1" indent="1"/>
      <protection/>
    </xf>
    <xf numFmtId="0" fontId="51" fillId="0" borderId="5">
      <alignment horizontal="left" wrapText="1"/>
      <protection/>
    </xf>
    <xf numFmtId="0" fontId="50" fillId="17" borderId="0">
      <alignment/>
      <protection/>
    </xf>
    <xf numFmtId="0" fontId="50" fillId="0" borderId="6">
      <alignment/>
      <protection/>
    </xf>
    <xf numFmtId="0" fontId="50" fillId="0" borderId="0">
      <alignment horizontal="center"/>
      <protection/>
    </xf>
    <xf numFmtId="0" fontId="49" fillId="0" borderId="6">
      <alignment/>
      <protection/>
    </xf>
    <xf numFmtId="4" fontId="50" fillId="0" borderId="7">
      <alignment horizontal="right"/>
      <protection/>
    </xf>
    <xf numFmtId="49" fontId="50" fillId="0" borderId="5">
      <alignment horizontal="center"/>
      <protection/>
    </xf>
    <xf numFmtId="4" fontId="50" fillId="0" borderId="8">
      <alignment horizontal="right"/>
      <protection/>
    </xf>
    <xf numFmtId="0" fontId="51" fillId="0" borderId="0">
      <alignment horizontal="center"/>
      <protection/>
    </xf>
    <xf numFmtId="0" fontId="51" fillId="0" borderId="6">
      <alignment/>
      <protection/>
    </xf>
    <xf numFmtId="0" fontId="50" fillId="0" borderId="9">
      <alignment horizontal="left" wrapText="1"/>
      <protection/>
    </xf>
    <xf numFmtId="0" fontId="50" fillId="0" borderId="10">
      <alignment horizontal="left" wrapText="1" indent="1"/>
      <protection/>
    </xf>
    <xf numFmtId="0" fontId="50" fillId="0" borderId="9">
      <alignment horizontal="left" wrapText="1" indent="2"/>
      <protection/>
    </xf>
    <xf numFmtId="0" fontId="50" fillId="0" borderId="3">
      <alignment horizontal="left" wrapText="1" indent="2"/>
      <protection/>
    </xf>
    <xf numFmtId="0" fontId="50" fillId="0" borderId="0">
      <alignment horizontal="center" wrapText="1"/>
      <protection/>
    </xf>
    <xf numFmtId="49" fontId="50" fillId="0" borderId="6">
      <alignment horizontal="left"/>
      <protection/>
    </xf>
    <xf numFmtId="49" fontId="50" fillId="0" borderId="11">
      <alignment horizontal="center" wrapText="1"/>
      <protection/>
    </xf>
    <xf numFmtId="49" fontId="50" fillId="0" borderId="11">
      <alignment horizontal="left" wrapText="1"/>
      <protection/>
    </xf>
    <xf numFmtId="49" fontId="50" fillId="0" borderId="11">
      <alignment horizontal="center" shrinkToFit="1"/>
      <protection/>
    </xf>
    <xf numFmtId="49" fontId="50" fillId="0" borderId="1">
      <alignment horizontal="center" shrinkToFit="1"/>
      <protection/>
    </xf>
    <xf numFmtId="0" fontId="50" fillId="0" borderId="4">
      <alignment horizontal="left" wrapText="1"/>
      <protection/>
    </xf>
    <xf numFmtId="0" fontId="50" fillId="0" borderId="3">
      <alignment horizontal="left" wrapText="1" indent="1"/>
      <protection/>
    </xf>
    <xf numFmtId="0" fontId="50" fillId="0" borderId="4">
      <alignment horizontal="left" wrapText="1" indent="2"/>
      <protection/>
    </xf>
    <xf numFmtId="0" fontId="49" fillId="0" borderId="12">
      <alignment/>
      <protection/>
    </xf>
    <xf numFmtId="0" fontId="49" fillId="0" borderId="13">
      <alignment/>
      <protection/>
    </xf>
    <xf numFmtId="49" fontId="50" fillId="0" borderId="7">
      <alignment horizontal="center"/>
      <protection/>
    </xf>
    <xf numFmtId="0" fontId="51" fillId="0" borderId="14">
      <alignment horizontal="center" vertical="center" textRotation="90" wrapText="1"/>
      <protection/>
    </xf>
    <xf numFmtId="0" fontId="51" fillId="0" borderId="13">
      <alignment horizontal="center" vertical="center" textRotation="90" wrapText="1"/>
      <protection/>
    </xf>
    <xf numFmtId="0" fontId="50" fillId="0" borderId="0">
      <alignment vertical="center"/>
      <protection/>
    </xf>
    <xf numFmtId="0" fontId="51" fillId="0" borderId="0">
      <alignment horizontal="center" vertical="center" textRotation="90" wrapText="1"/>
      <protection/>
    </xf>
    <xf numFmtId="0" fontId="51" fillId="0" borderId="15">
      <alignment horizontal="center" vertical="center" textRotation="90" wrapText="1"/>
      <protection/>
    </xf>
    <xf numFmtId="0" fontId="51" fillId="0" borderId="0">
      <alignment horizontal="center" vertical="center" textRotation="90"/>
      <protection/>
    </xf>
    <xf numFmtId="0" fontId="51" fillId="0" borderId="15">
      <alignment horizontal="center" vertical="center" textRotation="90"/>
      <protection/>
    </xf>
    <xf numFmtId="0" fontId="51" fillId="0" borderId="16">
      <alignment horizontal="center" vertical="center" textRotation="90"/>
      <protection/>
    </xf>
    <xf numFmtId="0" fontId="52" fillId="0" borderId="6">
      <alignment wrapText="1"/>
      <protection/>
    </xf>
    <xf numFmtId="0" fontId="52" fillId="0" borderId="16">
      <alignment wrapText="1"/>
      <protection/>
    </xf>
    <xf numFmtId="0" fontId="52" fillId="0" borderId="13">
      <alignment wrapText="1"/>
      <protection/>
    </xf>
    <xf numFmtId="0" fontId="50" fillId="0" borderId="16">
      <alignment horizontal="center" vertical="top" wrapText="1"/>
      <protection/>
    </xf>
    <xf numFmtId="0" fontId="51" fillId="0" borderId="17">
      <alignment/>
      <protection/>
    </xf>
    <xf numFmtId="49" fontId="53" fillId="0" borderId="18">
      <alignment horizontal="left" vertical="center" wrapText="1"/>
      <protection/>
    </xf>
    <xf numFmtId="49" fontId="50" fillId="0" borderId="4">
      <alignment horizontal="left" vertical="center" wrapText="1" indent="2"/>
      <protection/>
    </xf>
    <xf numFmtId="49" fontId="50" fillId="0" borderId="3">
      <alignment horizontal="left" vertical="center" wrapText="1" indent="3"/>
      <protection/>
    </xf>
    <xf numFmtId="49" fontId="50" fillId="0" borderId="18">
      <alignment horizontal="left" vertical="center" wrapText="1" indent="3"/>
      <protection/>
    </xf>
    <xf numFmtId="49" fontId="50" fillId="0" borderId="19">
      <alignment horizontal="left" vertical="center" wrapText="1" indent="3"/>
      <protection/>
    </xf>
    <xf numFmtId="0" fontId="53" fillId="0" borderId="17">
      <alignment horizontal="left" vertical="center" wrapText="1"/>
      <protection/>
    </xf>
    <xf numFmtId="49" fontId="50" fillId="0" borderId="13">
      <alignment horizontal="left" vertical="center" wrapText="1" indent="3"/>
      <protection/>
    </xf>
    <xf numFmtId="49" fontId="50" fillId="0" borderId="0">
      <alignment horizontal="left" vertical="center" wrapText="1" indent="3"/>
      <protection/>
    </xf>
    <xf numFmtId="49" fontId="50" fillId="0" borderId="6">
      <alignment horizontal="left" vertical="center" wrapText="1" indent="3"/>
      <protection/>
    </xf>
    <xf numFmtId="49" fontId="53" fillId="0" borderId="17">
      <alignment horizontal="left" vertical="center" wrapText="1"/>
      <protection/>
    </xf>
    <xf numFmtId="0" fontId="50" fillId="0" borderId="18">
      <alignment horizontal="left" vertical="center" wrapText="1"/>
      <protection/>
    </xf>
    <xf numFmtId="0" fontId="50" fillId="0" borderId="19">
      <alignment horizontal="left" vertical="center" wrapText="1"/>
      <protection/>
    </xf>
    <xf numFmtId="49" fontId="53" fillId="0" borderId="20">
      <alignment horizontal="left" vertical="center" wrapText="1"/>
      <protection/>
    </xf>
    <xf numFmtId="49" fontId="50" fillId="0" borderId="21">
      <alignment horizontal="left" vertical="center" wrapText="1"/>
      <protection/>
    </xf>
    <xf numFmtId="49" fontId="50" fillId="0" borderId="22">
      <alignment horizontal="left" vertical="center" wrapText="1"/>
      <protection/>
    </xf>
    <xf numFmtId="49" fontId="51" fillId="0" borderId="23">
      <alignment horizontal="center"/>
      <protection/>
    </xf>
    <xf numFmtId="49" fontId="51" fillId="0" borderId="24">
      <alignment horizontal="center" vertical="center" wrapText="1"/>
      <protection/>
    </xf>
    <xf numFmtId="49" fontId="50" fillId="0" borderId="25">
      <alignment horizontal="center" vertical="center" wrapText="1"/>
      <protection/>
    </xf>
    <xf numFmtId="49" fontId="50" fillId="0" borderId="11">
      <alignment horizontal="center" vertical="center" wrapText="1"/>
      <protection/>
    </xf>
    <xf numFmtId="49" fontId="50" fillId="0" borderId="24">
      <alignment horizontal="center" vertical="center" wrapText="1"/>
      <protection/>
    </xf>
    <xf numFmtId="49" fontId="50" fillId="0" borderId="13">
      <alignment horizontal="center" vertical="center" wrapText="1"/>
      <protection/>
    </xf>
    <xf numFmtId="49" fontId="50" fillId="0" borderId="0">
      <alignment horizontal="center" vertical="center" wrapText="1"/>
      <protection/>
    </xf>
    <xf numFmtId="49" fontId="50" fillId="0" borderId="6">
      <alignment horizontal="center" vertical="center" wrapText="1"/>
      <protection/>
    </xf>
    <xf numFmtId="49" fontId="51" fillId="0" borderId="23">
      <alignment horizontal="center" vertical="center" wrapText="1"/>
      <protection/>
    </xf>
    <xf numFmtId="49" fontId="50" fillId="0" borderId="26">
      <alignment horizontal="center" vertical="center" wrapText="1"/>
      <protection/>
    </xf>
    <xf numFmtId="0" fontId="49" fillId="0" borderId="27">
      <alignment/>
      <protection/>
    </xf>
    <xf numFmtId="0" fontId="50" fillId="0" borderId="23">
      <alignment horizontal="center" vertical="center"/>
      <protection/>
    </xf>
    <xf numFmtId="0" fontId="50" fillId="0" borderId="25">
      <alignment horizontal="center" vertical="center"/>
      <protection/>
    </xf>
    <xf numFmtId="0" fontId="50" fillId="0" borderId="11">
      <alignment horizontal="center" vertical="center"/>
      <protection/>
    </xf>
    <xf numFmtId="0" fontId="50" fillId="0" borderId="24">
      <alignment horizontal="center" vertical="center"/>
      <protection/>
    </xf>
    <xf numFmtId="49" fontId="50" fillId="0" borderId="2">
      <alignment horizontal="center" vertical="center"/>
      <protection/>
    </xf>
    <xf numFmtId="49" fontId="50" fillId="0" borderId="28">
      <alignment horizontal="center" vertical="center"/>
      <protection/>
    </xf>
    <xf numFmtId="49" fontId="50" fillId="0" borderId="1">
      <alignment horizontal="center" vertical="center"/>
      <protection/>
    </xf>
    <xf numFmtId="49" fontId="50" fillId="0" borderId="16">
      <alignment horizontal="center" vertical="center"/>
      <protection/>
    </xf>
    <xf numFmtId="49" fontId="50" fillId="0" borderId="6">
      <alignment horizontal="center"/>
      <protection/>
    </xf>
    <xf numFmtId="0" fontId="50" fillId="0" borderId="13">
      <alignment horizontal="center"/>
      <protection/>
    </xf>
    <xf numFmtId="0" fontId="50" fillId="0" borderId="0">
      <alignment horizontal="center"/>
      <protection/>
    </xf>
    <xf numFmtId="49" fontId="50" fillId="0" borderId="6">
      <alignment/>
      <protection/>
    </xf>
    <xf numFmtId="0" fontId="50" fillId="0" borderId="16">
      <alignment horizontal="center" vertical="top"/>
      <protection/>
    </xf>
    <xf numFmtId="49" fontId="50" fillId="0" borderId="16">
      <alignment horizontal="center" vertical="top" wrapText="1"/>
      <protection/>
    </xf>
    <xf numFmtId="0" fontId="50" fillId="0" borderId="28">
      <alignment/>
      <protection/>
    </xf>
    <xf numFmtId="4" fontId="50" fillId="0" borderId="13">
      <alignment horizontal="right"/>
      <protection/>
    </xf>
    <xf numFmtId="4" fontId="50" fillId="0" borderId="0">
      <alignment horizontal="right" shrinkToFit="1"/>
      <protection/>
    </xf>
    <xf numFmtId="4" fontId="50" fillId="0" borderId="6">
      <alignment horizontal="right"/>
      <protection/>
    </xf>
    <xf numFmtId="4" fontId="50" fillId="0" borderId="29">
      <alignment horizontal="right"/>
      <protection/>
    </xf>
    <xf numFmtId="0" fontId="50" fillId="0" borderId="13">
      <alignment/>
      <protection/>
    </xf>
    <xf numFmtId="0" fontId="50" fillId="0" borderId="16">
      <alignment horizontal="center" vertical="top" wrapText="1"/>
      <protection/>
    </xf>
    <xf numFmtId="0" fontId="50" fillId="0" borderId="6">
      <alignment horizontal="center"/>
      <protection/>
    </xf>
    <xf numFmtId="49" fontId="50" fillId="0" borderId="13">
      <alignment horizontal="center"/>
      <protection/>
    </xf>
    <xf numFmtId="49" fontId="50" fillId="0" borderId="0">
      <alignment horizontal="left"/>
      <protection/>
    </xf>
    <xf numFmtId="4" fontId="50" fillId="0" borderId="28">
      <alignment horizontal="right"/>
      <protection/>
    </xf>
    <xf numFmtId="0" fontId="50" fillId="0" borderId="16">
      <alignment horizontal="center" vertical="top"/>
      <protection/>
    </xf>
    <xf numFmtId="4" fontId="50" fillId="0" borderId="30">
      <alignment horizontal="right"/>
      <protection/>
    </xf>
    <xf numFmtId="0" fontId="50" fillId="0" borderId="30">
      <alignment/>
      <protection/>
    </xf>
    <xf numFmtId="4" fontId="50" fillId="0" borderId="31">
      <alignment horizontal="right"/>
      <protection/>
    </xf>
    <xf numFmtId="0" fontId="49" fillId="18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50" fillId="0" borderId="0">
      <alignment horizontal="left"/>
      <protection/>
    </xf>
    <xf numFmtId="0" fontId="50" fillId="0" borderId="0">
      <alignment/>
      <protection/>
    </xf>
    <xf numFmtId="0" fontId="55" fillId="0" borderId="0">
      <alignment/>
      <protection/>
    </xf>
    <xf numFmtId="0" fontId="49" fillId="0" borderId="0">
      <alignment/>
      <protection/>
    </xf>
    <xf numFmtId="0" fontId="49" fillId="18" borderId="6">
      <alignment/>
      <protection/>
    </xf>
    <xf numFmtId="49" fontId="50" fillId="0" borderId="16">
      <alignment horizontal="center" vertical="center" wrapText="1"/>
      <protection/>
    </xf>
    <xf numFmtId="49" fontId="50" fillId="0" borderId="16">
      <alignment horizontal="center" vertical="center" wrapText="1"/>
      <protection/>
    </xf>
    <xf numFmtId="0" fontId="49" fillId="18" borderId="32">
      <alignment/>
      <protection/>
    </xf>
    <xf numFmtId="0" fontId="50" fillId="0" borderId="33">
      <alignment horizontal="left" wrapText="1"/>
      <protection/>
    </xf>
    <xf numFmtId="0" fontId="20" fillId="0" borderId="17">
      <alignment horizontal="left" wrapText="1" indent="2"/>
      <protection/>
    </xf>
    <xf numFmtId="0" fontId="50" fillId="0" borderId="9">
      <alignment horizontal="left" wrapText="1" indent="1"/>
      <protection/>
    </xf>
    <xf numFmtId="0" fontId="50" fillId="0" borderId="9">
      <alignment horizontal="left" wrapText="1" indent="1"/>
      <protection/>
    </xf>
    <xf numFmtId="0" fontId="50" fillId="0" borderId="17">
      <alignment horizontal="left" wrapText="1" indent="2"/>
      <protection/>
    </xf>
    <xf numFmtId="0" fontId="49" fillId="18" borderId="34">
      <alignment/>
      <protection/>
    </xf>
    <xf numFmtId="0" fontId="56" fillId="0" borderId="0">
      <alignment horizontal="center" wrapText="1"/>
      <protection/>
    </xf>
    <xf numFmtId="0" fontId="57" fillId="0" borderId="0">
      <alignment horizontal="center" vertical="top"/>
      <protection/>
    </xf>
    <xf numFmtId="0" fontId="50" fillId="0" borderId="6">
      <alignment wrapText="1"/>
      <protection/>
    </xf>
    <xf numFmtId="0" fontId="50" fillId="0" borderId="32">
      <alignment wrapText="1"/>
      <protection/>
    </xf>
    <xf numFmtId="0" fontId="50" fillId="0" borderId="13">
      <alignment horizontal="left"/>
      <protection/>
    </xf>
    <xf numFmtId="0" fontId="49" fillId="18" borderId="35">
      <alignment/>
      <protection/>
    </xf>
    <xf numFmtId="49" fontId="50" fillId="0" borderId="23">
      <alignment horizontal="center" wrapText="1"/>
      <protection/>
    </xf>
    <xf numFmtId="49" fontId="50" fillId="0" borderId="25">
      <alignment horizontal="center" wrapText="1"/>
      <protection/>
    </xf>
    <xf numFmtId="49" fontId="50" fillId="0" borderId="24">
      <alignment horizontal="center"/>
      <protection/>
    </xf>
    <xf numFmtId="0" fontId="49" fillId="18" borderId="13">
      <alignment/>
      <protection/>
    </xf>
    <xf numFmtId="0" fontId="49" fillId="18" borderId="36">
      <alignment/>
      <protection/>
    </xf>
    <xf numFmtId="0" fontId="50" fillId="0" borderId="27">
      <alignment/>
      <protection/>
    </xf>
    <xf numFmtId="0" fontId="50" fillId="0" borderId="0">
      <alignment horizontal="left"/>
      <protection/>
    </xf>
    <xf numFmtId="49" fontId="50" fillId="0" borderId="13">
      <alignment/>
      <protection/>
    </xf>
    <xf numFmtId="49" fontId="50" fillId="0" borderId="0">
      <alignment/>
      <protection/>
    </xf>
    <xf numFmtId="49" fontId="50" fillId="0" borderId="2">
      <alignment horizontal="center"/>
      <protection/>
    </xf>
    <xf numFmtId="49" fontId="50" fillId="0" borderId="28">
      <alignment horizontal="center"/>
      <protection/>
    </xf>
    <xf numFmtId="49" fontId="50" fillId="0" borderId="16">
      <alignment horizontal="center"/>
      <protection/>
    </xf>
    <xf numFmtId="49" fontId="50" fillId="0" borderId="16">
      <alignment horizontal="center" vertical="center" wrapText="1"/>
      <protection/>
    </xf>
    <xf numFmtId="49" fontId="50" fillId="0" borderId="29">
      <alignment horizontal="center" vertical="center" wrapText="1"/>
      <protection/>
    </xf>
    <xf numFmtId="0" fontId="49" fillId="18" borderId="37">
      <alignment/>
      <protection/>
    </xf>
    <xf numFmtId="4" fontId="50" fillId="0" borderId="16">
      <alignment horizontal="right"/>
      <protection/>
    </xf>
    <xf numFmtId="0" fontId="50" fillId="17" borderId="27">
      <alignment/>
      <protection/>
    </xf>
    <xf numFmtId="0" fontId="56" fillId="0" borderId="0">
      <alignment horizontal="center" wrapText="1"/>
      <protection/>
    </xf>
    <xf numFmtId="0" fontId="58" fillId="0" borderId="15">
      <alignment/>
      <protection/>
    </xf>
    <xf numFmtId="49" fontId="59" fillId="0" borderId="38">
      <alignment horizontal="right"/>
      <protection/>
    </xf>
    <xf numFmtId="0" fontId="50" fillId="0" borderId="38">
      <alignment horizontal="right"/>
      <protection/>
    </xf>
    <xf numFmtId="0" fontId="58" fillId="0" borderId="6">
      <alignment/>
      <protection/>
    </xf>
    <xf numFmtId="0" fontId="50" fillId="0" borderId="29">
      <alignment horizontal="center"/>
      <protection/>
    </xf>
    <xf numFmtId="49" fontId="49" fillId="0" borderId="39">
      <alignment horizontal="center"/>
      <protection/>
    </xf>
    <xf numFmtId="177" fontId="50" fillId="0" borderId="40">
      <alignment horizontal="center"/>
      <protection/>
    </xf>
    <xf numFmtId="0" fontId="50" fillId="0" borderId="41">
      <alignment horizontal="center"/>
      <protection/>
    </xf>
    <xf numFmtId="49" fontId="50" fillId="0" borderId="42">
      <alignment horizontal="center"/>
      <protection/>
    </xf>
    <xf numFmtId="49" fontId="50" fillId="0" borderId="40">
      <alignment horizontal="center"/>
      <protection/>
    </xf>
    <xf numFmtId="0" fontId="50" fillId="0" borderId="40">
      <alignment horizontal="center"/>
      <protection/>
    </xf>
    <xf numFmtId="49" fontId="50" fillId="0" borderId="43">
      <alignment horizontal="center"/>
      <protection/>
    </xf>
    <xf numFmtId="0" fontId="55" fillId="0" borderId="27">
      <alignment/>
      <protection/>
    </xf>
    <xf numFmtId="0" fontId="58" fillId="0" borderId="0">
      <alignment/>
      <protection/>
    </xf>
    <xf numFmtId="0" fontId="49" fillId="0" borderId="44">
      <alignment/>
      <protection/>
    </xf>
    <xf numFmtId="0" fontId="49" fillId="0" borderId="45">
      <alignment/>
      <protection/>
    </xf>
    <xf numFmtId="0" fontId="50" fillId="0" borderId="5">
      <alignment horizontal="left" wrapText="1"/>
      <protection/>
    </xf>
    <xf numFmtId="49" fontId="50" fillId="0" borderId="30">
      <alignment horizontal="center"/>
      <protection/>
    </xf>
    <xf numFmtId="0" fontId="56" fillId="0" borderId="0">
      <alignment horizontal="left" wrapText="1"/>
      <protection/>
    </xf>
    <xf numFmtId="49" fontId="49" fillId="0" borderId="0">
      <alignment/>
      <protection/>
    </xf>
    <xf numFmtId="0" fontId="50" fillId="0" borderId="0">
      <alignment horizontal="right"/>
      <protection/>
    </xf>
    <xf numFmtId="49" fontId="50" fillId="0" borderId="0">
      <alignment horizontal="right"/>
      <protection/>
    </xf>
    <xf numFmtId="4" fontId="50" fillId="0" borderId="5">
      <alignment horizontal="right"/>
      <protection/>
    </xf>
    <xf numFmtId="0" fontId="50" fillId="0" borderId="0">
      <alignment horizontal="left" wrapText="1"/>
      <protection/>
    </xf>
    <xf numFmtId="0" fontId="50" fillId="0" borderId="6">
      <alignment horizontal="left"/>
      <protection/>
    </xf>
    <xf numFmtId="0" fontId="50" fillId="0" borderId="10">
      <alignment horizontal="left" wrapText="1"/>
      <protection/>
    </xf>
    <xf numFmtId="0" fontId="50" fillId="0" borderId="32">
      <alignment/>
      <protection/>
    </xf>
    <xf numFmtId="0" fontId="51" fillId="0" borderId="46">
      <alignment horizontal="left" wrapText="1"/>
      <protection/>
    </xf>
    <xf numFmtId="0" fontId="50" fillId="0" borderId="7">
      <alignment horizontal="left" wrapText="1" indent="2"/>
      <protection/>
    </xf>
    <xf numFmtId="49" fontId="50" fillId="0" borderId="0">
      <alignment horizontal="center" wrapText="1"/>
      <protection/>
    </xf>
    <xf numFmtId="49" fontId="50" fillId="0" borderId="24">
      <alignment horizontal="center" wrapText="1"/>
      <protection/>
    </xf>
    <xf numFmtId="0" fontId="50" fillId="0" borderId="47">
      <alignment/>
      <protection/>
    </xf>
    <xf numFmtId="0" fontId="50" fillId="0" borderId="48">
      <alignment horizontal="center" wrapText="1"/>
      <protection/>
    </xf>
    <xf numFmtId="0" fontId="49" fillId="18" borderId="27">
      <alignment/>
      <protection/>
    </xf>
    <xf numFmtId="49" fontId="50" fillId="0" borderId="11">
      <alignment horizontal="center"/>
      <protection/>
    </xf>
    <xf numFmtId="49" fontId="50" fillId="0" borderId="0">
      <alignment horizontal="center"/>
      <protection/>
    </xf>
    <xf numFmtId="49" fontId="50" fillId="0" borderId="1">
      <alignment horizontal="center" wrapText="1"/>
      <protection/>
    </xf>
    <xf numFmtId="49" fontId="50" fillId="0" borderId="49">
      <alignment horizontal="center" wrapText="1"/>
      <protection/>
    </xf>
    <xf numFmtId="49" fontId="50" fillId="0" borderId="1">
      <alignment horizontal="center"/>
      <protection/>
    </xf>
    <xf numFmtId="49" fontId="50" fillId="0" borderId="6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4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60" fillId="7" borderId="50" applyNumberFormat="0" applyAlignment="0" applyProtection="0"/>
    <xf numFmtId="0" fontId="61" fillId="24" borderId="51" applyNumberFormat="0" applyAlignment="0" applyProtection="0"/>
    <xf numFmtId="0" fontId="15" fillId="24" borderId="50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52" applyNumberFormat="0" applyFill="0" applyAlignment="0" applyProtection="0"/>
    <xf numFmtId="0" fontId="12" fillId="0" borderId="53" applyNumberFormat="0" applyFill="0" applyAlignment="0" applyProtection="0"/>
    <xf numFmtId="0" fontId="13" fillId="0" borderId="54" applyNumberFormat="0" applyFill="0" applyAlignment="0" applyProtection="0"/>
    <xf numFmtId="0" fontId="13" fillId="0" borderId="0" applyNumberFormat="0" applyFill="0" applyBorder="0" applyAlignment="0" applyProtection="0"/>
    <xf numFmtId="0" fontId="62" fillId="0" borderId="55" applyNumberFormat="0" applyFill="0" applyAlignment="0" applyProtection="0"/>
    <xf numFmtId="0" fontId="63" fillId="25" borderId="56" applyNumberFormat="0" applyAlignment="0" applyProtection="0"/>
    <xf numFmtId="0" fontId="39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7" borderId="57" applyNumberFormat="0" applyFont="0" applyAlignment="0" applyProtection="0"/>
    <xf numFmtId="9" fontId="0" fillId="0" borderId="0" applyFont="0" applyFill="0" applyBorder="0" applyAlignment="0" applyProtection="0"/>
    <xf numFmtId="0" fontId="16" fillId="0" borderId="58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6" fillId="0" borderId="59" xfId="0" applyFont="1" applyBorder="1" applyAlignment="1">
      <alignment vertical="center" wrapText="1"/>
    </xf>
    <xf numFmtId="49" fontId="6" fillId="0" borderId="59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vertical="center"/>
    </xf>
    <xf numFmtId="172" fontId="6" fillId="0" borderId="59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172" fontId="7" fillId="0" borderId="59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49" fontId="6" fillId="0" borderId="59" xfId="0" applyNumberFormat="1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49" fontId="6" fillId="0" borderId="59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1" fontId="3" fillId="0" borderId="0" xfId="248" applyFont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6" fillId="0" borderId="59" xfId="0" applyNumberFormat="1" applyFont="1" applyFill="1" applyBorder="1" applyAlignment="1">
      <alignment horizontal="center" vertical="center"/>
    </xf>
    <xf numFmtId="172" fontId="6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0" borderId="59" xfId="0" applyNumberFormat="1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59" xfId="0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/>
    </xf>
    <xf numFmtId="172" fontId="7" fillId="0" borderId="59" xfId="0" applyNumberFormat="1" applyFont="1" applyFill="1" applyBorder="1" applyAlignment="1">
      <alignment horizontal="center"/>
    </xf>
    <xf numFmtId="4" fontId="8" fillId="0" borderId="59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172" fontId="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50" fillId="0" borderId="0" xfId="38" applyNumberFormat="1" applyFill="1" applyBorder="1" applyProtection="1">
      <alignment horizontal="right"/>
      <protection locked="0"/>
    </xf>
    <xf numFmtId="4" fontId="50" fillId="0" borderId="0" xfId="38" applyNumberFormat="1" applyBorder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172" fontId="69" fillId="0" borderId="59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Fill="1" applyAlignment="1">
      <alignment/>
    </xf>
    <xf numFmtId="0" fontId="6" fillId="0" borderId="59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/>
    </xf>
    <xf numFmtId="0" fontId="7" fillId="0" borderId="59" xfId="0" applyFont="1" applyFill="1" applyBorder="1" applyAlignment="1">
      <alignment/>
    </xf>
    <xf numFmtId="49" fontId="7" fillId="0" borderId="59" xfId="0" applyNumberFormat="1" applyFont="1" applyFill="1" applyBorder="1" applyAlignment="1">
      <alignment horizontal="center"/>
    </xf>
    <xf numFmtId="4" fontId="7" fillId="0" borderId="59" xfId="0" applyNumberFormat="1" applyFont="1" applyFill="1" applyBorder="1" applyAlignment="1">
      <alignment/>
    </xf>
    <xf numFmtId="0" fontId="6" fillId="0" borderId="59" xfId="0" applyFont="1" applyFill="1" applyBorder="1" applyAlignment="1">
      <alignment/>
    </xf>
    <xf numFmtId="49" fontId="6" fillId="0" borderId="59" xfId="0" applyNumberFormat="1" applyFont="1" applyFill="1" applyBorder="1" applyAlignment="1">
      <alignment horizontal="center"/>
    </xf>
    <xf numFmtId="4" fontId="6" fillId="0" borderId="59" xfId="0" applyNumberFormat="1" applyFont="1" applyFill="1" applyBorder="1" applyAlignment="1">
      <alignment/>
    </xf>
    <xf numFmtId="172" fontId="6" fillId="0" borderId="59" xfId="0" applyNumberFormat="1" applyFont="1" applyFill="1" applyBorder="1" applyAlignment="1">
      <alignment horizontal="center"/>
    </xf>
    <xf numFmtId="0" fontId="6" fillId="0" borderId="59" xfId="0" applyNumberFormat="1" applyFont="1" applyFill="1" applyBorder="1" applyAlignment="1">
      <alignment vertical="center" wrapText="1"/>
    </xf>
    <xf numFmtId="4" fontId="6" fillId="0" borderId="59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vertical="center" wrapText="1"/>
    </xf>
    <xf numFmtId="49" fontId="7" fillId="0" borderId="59" xfId="0" applyNumberFormat="1" applyFont="1" applyFill="1" applyBorder="1" applyAlignment="1">
      <alignment horizontal="center" vertical="center"/>
    </xf>
    <xf numFmtId="4" fontId="7" fillId="0" borderId="59" xfId="0" applyNumberFormat="1" applyFont="1" applyFill="1" applyBorder="1" applyAlignment="1">
      <alignment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/>
    </xf>
    <xf numFmtId="172" fontId="9" fillId="0" borderId="59" xfId="0" applyNumberFormat="1" applyFont="1" applyFill="1" applyBorder="1" applyAlignment="1">
      <alignment horizontal="center" vertical="center"/>
    </xf>
    <xf numFmtId="0" fontId="69" fillId="0" borderId="59" xfId="0" applyFont="1" applyFill="1" applyBorder="1" applyAlignment="1">
      <alignment vertical="center" wrapText="1"/>
    </xf>
    <xf numFmtId="49" fontId="69" fillId="0" borderId="59" xfId="0" applyNumberFormat="1" applyFont="1" applyFill="1" applyBorder="1" applyAlignment="1">
      <alignment horizontal="center" vertical="center"/>
    </xf>
    <xf numFmtId="4" fontId="69" fillId="0" borderId="59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vertical="center"/>
    </xf>
    <xf numFmtId="0" fontId="70" fillId="0" borderId="59" xfId="0" applyFont="1" applyFill="1" applyBorder="1" applyAlignment="1">
      <alignment horizontal="center" shrinkToFit="1"/>
    </xf>
    <xf numFmtId="0" fontId="71" fillId="0" borderId="59" xfId="0" applyFont="1" applyFill="1" applyBorder="1" applyAlignment="1">
      <alignment horizontal="center" shrinkToFit="1"/>
    </xf>
    <xf numFmtId="0" fontId="70" fillId="0" borderId="59" xfId="0" applyFont="1" applyFill="1" applyBorder="1" applyAlignment="1">
      <alignment horizontal="left" wrapText="1" indent="1"/>
    </xf>
    <xf numFmtId="0" fontId="71" fillId="0" borderId="59" xfId="0" applyFont="1" applyFill="1" applyBorder="1" applyAlignment="1">
      <alignment wrapText="1"/>
    </xf>
    <xf numFmtId="0" fontId="6" fillId="0" borderId="59" xfId="149" applyNumberFormat="1" applyFont="1" applyFill="1" applyBorder="1" applyAlignment="1" applyProtection="1">
      <alignment wrapText="1"/>
      <protection/>
    </xf>
    <xf numFmtId="0" fontId="6" fillId="0" borderId="59" xfId="0" applyNumberFormat="1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vertical="center" wrapText="1"/>
    </xf>
    <xf numFmtId="49" fontId="9" fillId="0" borderId="59" xfId="0" applyNumberFormat="1" applyFont="1" applyFill="1" applyBorder="1" applyAlignment="1">
      <alignment horizontal="center" vertical="center"/>
    </xf>
    <xf numFmtId="4" fontId="9" fillId="0" borderId="59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28" borderId="0" xfId="0" applyFont="1" applyFill="1" applyAlignment="1">
      <alignment/>
    </xf>
    <xf numFmtId="4" fontId="5" fillId="28" borderId="0" xfId="0" applyNumberFormat="1" applyFont="1" applyFill="1" applyAlignment="1">
      <alignment/>
    </xf>
    <xf numFmtId="4" fontId="5" fillId="29" borderId="0" xfId="0" applyNumberFormat="1" applyFont="1" applyFill="1" applyAlignment="1">
      <alignment/>
    </xf>
    <xf numFmtId="4" fontId="5" fillId="29" borderId="60" xfId="0" applyNumberFormat="1" applyFont="1" applyFill="1" applyBorder="1" applyAlignment="1">
      <alignment/>
    </xf>
    <xf numFmtId="0" fontId="6" fillId="28" borderId="59" xfId="0" applyFont="1" applyFill="1" applyBorder="1" applyAlignment="1">
      <alignment vertical="center" wrapText="1"/>
    </xf>
    <xf numFmtId="49" fontId="6" fillId="28" borderId="59" xfId="0" applyNumberFormat="1" applyFont="1" applyFill="1" applyBorder="1" applyAlignment="1">
      <alignment horizontal="center" vertical="center"/>
    </xf>
    <xf numFmtId="49" fontId="6" fillId="28" borderId="59" xfId="0" applyNumberFormat="1" applyFont="1" applyFill="1" applyBorder="1" applyAlignment="1">
      <alignment horizontal="center" vertical="center" wrapText="1"/>
    </xf>
    <xf numFmtId="4" fontId="7" fillId="28" borderId="59" xfId="0" applyNumberFormat="1" applyFont="1" applyFill="1" applyBorder="1" applyAlignment="1">
      <alignment vertical="center"/>
    </xf>
    <xf numFmtId="172" fontId="6" fillId="28" borderId="59" xfId="0" applyNumberFormat="1" applyFont="1" applyFill="1" applyBorder="1" applyAlignment="1">
      <alignment horizontal="center" vertical="center"/>
    </xf>
    <xf numFmtId="172" fontId="7" fillId="30" borderId="59" xfId="0" applyNumberFormat="1" applyFont="1" applyFill="1" applyBorder="1" applyAlignment="1">
      <alignment horizontal="center" vertical="center"/>
    </xf>
    <xf numFmtId="3" fontId="6" fillId="28" borderId="5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3 2" xfId="150"/>
    <cellStyle name="xl33 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Hyperlink" xfId="227"/>
    <cellStyle name="Currency" xfId="228"/>
    <cellStyle name="Currency [0]" xfId="229"/>
    <cellStyle name="Заголовок 1" xfId="230"/>
    <cellStyle name="Заголовок 2" xfId="231"/>
    <cellStyle name="Заголовок 3" xfId="232"/>
    <cellStyle name="Заголовок 4" xfId="233"/>
    <cellStyle name="Итог" xfId="234"/>
    <cellStyle name="Контрольная ячейка" xfId="235"/>
    <cellStyle name="Название" xfId="236"/>
    <cellStyle name="Нейтральный" xfId="237"/>
    <cellStyle name="Обычный 2" xfId="238"/>
    <cellStyle name="Обычный 3" xfId="239"/>
    <cellStyle name="Обычный 4" xfId="240"/>
    <cellStyle name="Followed Hyperlink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6"/>
  <sheetViews>
    <sheetView tabSelected="1" zoomScale="80" zoomScaleNormal="80" zoomScaleSheetLayoutView="70" zoomScalePageLayoutView="55" workbookViewId="0" topLeftCell="A1">
      <selection activeCell="C17" sqref="C17"/>
    </sheetView>
  </sheetViews>
  <sheetFormatPr defaultColWidth="9.140625" defaultRowHeight="12"/>
  <cols>
    <col min="1" max="1" width="128.28125" style="1" customWidth="1"/>
    <col min="2" max="2" width="11.421875" style="3" customWidth="1"/>
    <col min="3" max="3" width="45.8515625" style="3" customWidth="1"/>
    <col min="4" max="4" width="0.13671875" style="1" hidden="1" customWidth="1"/>
    <col min="5" max="5" width="0.42578125" style="1" hidden="1" customWidth="1"/>
    <col min="6" max="6" width="24.8515625" style="1" customWidth="1"/>
    <col min="7" max="7" width="25.140625" style="23" customWidth="1"/>
    <col min="8" max="9" width="21.421875" style="2" hidden="1" customWidth="1"/>
    <col min="10" max="10" width="18.00390625" style="22" customWidth="1"/>
    <col min="11" max="11" width="11.140625" style="2" bestFit="1" customWidth="1"/>
    <col min="12" max="12" width="15.7109375" style="2" bestFit="1" customWidth="1"/>
    <col min="13" max="16384" width="9.28125" style="2" customWidth="1"/>
  </cols>
  <sheetData>
    <row r="1" spans="1:7" ht="20.25" customHeight="1">
      <c r="A1" s="23"/>
      <c r="B1" s="53"/>
      <c r="C1" s="53"/>
      <c r="D1" s="23"/>
      <c r="E1" s="23"/>
      <c r="F1" s="107" t="s">
        <v>16</v>
      </c>
      <c r="G1" s="107"/>
    </row>
    <row r="2" spans="1:7" ht="18" customHeight="1">
      <c r="A2" s="23"/>
      <c r="B2" s="53"/>
      <c r="C2" s="92"/>
      <c r="D2" s="92"/>
      <c r="E2" s="92"/>
      <c r="F2" s="105" t="s">
        <v>386</v>
      </c>
      <c r="G2" s="105"/>
    </row>
    <row r="3" spans="1:7" ht="15" customHeight="1">
      <c r="A3" s="23"/>
      <c r="B3" s="53"/>
      <c r="C3" s="92"/>
      <c r="D3" s="92"/>
      <c r="E3" s="92"/>
      <c r="F3" s="105" t="s">
        <v>295</v>
      </c>
      <c r="G3" s="105"/>
    </row>
    <row r="4" spans="1:7" ht="18.75">
      <c r="A4" s="30"/>
      <c r="B4" s="46"/>
      <c r="C4" s="92"/>
      <c r="D4" s="92"/>
      <c r="E4" s="92"/>
      <c r="F4" s="105" t="s">
        <v>387</v>
      </c>
      <c r="G4" s="105"/>
    </row>
    <row r="5" spans="1:7" ht="18.75">
      <c r="A5" s="30"/>
      <c r="B5" s="46"/>
      <c r="C5" s="54"/>
      <c r="D5" s="54"/>
      <c r="E5" s="54"/>
      <c r="F5" s="54"/>
      <c r="G5" s="54"/>
    </row>
    <row r="6" spans="1:7" ht="18.75">
      <c r="A6" s="108" t="s">
        <v>385</v>
      </c>
      <c r="B6" s="108"/>
      <c r="C6" s="108"/>
      <c r="D6" s="108"/>
      <c r="E6" s="108"/>
      <c r="F6" s="108"/>
      <c r="G6" s="108"/>
    </row>
    <row r="7" spans="1:10" s="1" customFormat="1" ht="18.75">
      <c r="A7" s="107" t="s">
        <v>367</v>
      </c>
      <c r="B7" s="107"/>
      <c r="C7" s="107"/>
      <c r="D7" s="107"/>
      <c r="E7" s="107"/>
      <c r="F7" s="107"/>
      <c r="G7" s="107"/>
      <c r="J7" s="23"/>
    </row>
    <row r="8" spans="1:10" s="1" customFormat="1" ht="15.75">
      <c r="A8" s="33"/>
      <c r="B8" s="33"/>
      <c r="C8" s="33"/>
      <c r="D8" s="33"/>
      <c r="E8" s="33"/>
      <c r="F8" s="33"/>
      <c r="G8" s="33"/>
      <c r="J8" s="23"/>
    </row>
    <row r="9" spans="1:10" s="1" customFormat="1" ht="15.75">
      <c r="A9" s="106" t="s">
        <v>376</v>
      </c>
      <c r="B9" s="106"/>
      <c r="C9" s="106"/>
      <c r="D9" s="33"/>
      <c r="E9" s="33"/>
      <c r="F9" s="33"/>
      <c r="G9" s="33"/>
      <c r="J9" s="23"/>
    </row>
    <row r="10" spans="1:10" s="1" customFormat="1" ht="15.75">
      <c r="A10" s="30" t="s">
        <v>9</v>
      </c>
      <c r="B10" s="55"/>
      <c r="C10" s="55"/>
      <c r="D10" s="33"/>
      <c r="E10" s="33"/>
      <c r="F10" s="33"/>
      <c r="G10" s="33"/>
      <c r="J10" s="23"/>
    </row>
    <row r="11" spans="1:10" s="1" customFormat="1" ht="15.75">
      <c r="A11" s="30" t="s">
        <v>10</v>
      </c>
      <c r="B11" s="55"/>
      <c r="C11" s="55"/>
      <c r="D11" s="33"/>
      <c r="E11" s="33"/>
      <c r="F11" s="33"/>
      <c r="G11" s="33"/>
      <c r="J11" s="23"/>
    </row>
    <row r="12" spans="1:10" s="1" customFormat="1" ht="15.75">
      <c r="A12" s="104"/>
      <c r="B12" s="104"/>
      <c r="C12" s="104"/>
      <c r="D12" s="104"/>
      <c r="E12" s="104"/>
      <c r="F12" s="104"/>
      <c r="G12" s="104"/>
      <c r="J12" s="23"/>
    </row>
    <row r="13" spans="1:10" s="1" customFormat="1" ht="15.75">
      <c r="A13" s="30"/>
      <c r="B13" s="46"/>
      <c r="C13" s="46"/>
      <c r="D13" s="30"/>
      <c r="E13" s="30"/>
      <c r="F13" s="30"/>
      <c r="G13" s="30"/>
      <c r="J13" s="23"/>
    </row>
    <row r="14" spans="1:10" s="4" customFormat="1" ht="69.75" customHeight="1">
      <c r="A14" s="34" t="s">
        <v>86</v>
      </c>
      <c r="B14" s="56" t="s">
        <v>87</v>
      </c>
      <c r="C14" s="56" t="s">
        <v>88</v>
      </c>
      <c r="D14" s="57" t="s">
        <v>89</v>
      </c>
      <c r="E14" s="57" t="s">
        <v>90</v>
      </c>
      <c r="F14" s="34" t="s">
        <v>293</v>
      </c>
      <c r="G14" s="34" t="s">
        <v>294</v>
      </c>
      <c r="J14" s="24"/>
    </row>
    <row r="15" spans="1:8" ht="20.25" customHeight="1">
      <c r="A15" s="58" t="s">
        <v>54</v>
      </c>
      <c r="B15" s="59"/>
      <c r="C15" s="59"/>
      <c r="D15" s="35">
        <v>109661000</v>
      </c>
      <c r="E15" s="35"/>
      <c r="F15" s="35"/>
      <c r="G15" s="35"/>
      <c r="H15" s="8"/>
    </row>
    <row r="16" spans="1:11" ht="18.75">
      <c r="A16" s="60" t="s">
        <v>91</v>
      </c>
      <c r="B16" s="61">
        <v>10</v>
      </c>
      <c r="C16" s="61" t="s">
        <v>92</v>
      </c>
      <c r="D16" s="62">
        <v>109661000</v>
      </c>
      <c r="E16" s="62"/>
      <c r="F16" s="36">
        <f>F18+F26+F35+F50+F54+F57+F63+F68+F74+F76+F79</f>
        <v>176079.49999999997</v>
      </c>
      <c r="G16" s="36">
        <f>G17+G26+G35+G50+G54+G57+G63+G68+G74+G76+G79+G92</f>
        <v>89634.5</v>
      </c>
      <c r="H16" s="8">
        <f>176196.8-F16</f>
        <v>117.30000000001746</v>
      </c>
      <c r="I16" s="8">
        <f>89634.5-G16</f>
        <v>0</v>
      </c>
      <c r="J16" s="26"/>
      <c r="K16" s="8"/>
    </row>
    <row r="17" spans="1:10" ht="18.75">
      <c r="A17" s="60" t="s">
        <v>93</v>
      </c>
      <c r="B17" s="61">
        <v>10</v>
      </c>
      <c r="C17" s="61" t="s">
        <v>94</v>
      </c>
      <c r="D17" s="62">
        <v>91994300</v>
      </c>
      <c r="E17" s="62"/>
      <c r="F17" s="36">
        <f>F18</f>
        <v>126535</v>
      </c>
      <c r="G17" s="36">
        <f>G18</f>
        <v>65671.9</v>
      </c>
      <c r="H17" s="8"/>
      <c r="I17" s="8"/>
      <c r="J17" s="26"/>
    </row>
    <row r="18" spans="1:8" ht="18.75">
      <c r="A18" s="63" t="s">
        <v>95</v>
      </c>
      <c r="B18" s="64">
        <v>10</v>
      </c>
      <c r="C18" s="64" t="s">
        <v>96</v>
      </c>
      <c r="D18" s="65">
        <v>91994300</v>
      </c>
      <c r="E18" s="65"/>
      <c r="F18" s="66">
        <f>F19+F20+F23+F24+F25</f>
        <v>126535</v>
      </c>
      <c r="G18" s="66">
        <f>G19+G20+G23+G24+G25</f>
        <v>65671.9</v>
      </c>
      <c r="H18" s="8">
        <f>65671.9-G18</f>
        <v>0</v>
      </c>
    </row>
    <row r="19" spans="1:7" ht="75">
      <c r="A19" s="67" t="s">
        <v>251</v>
      </c>
      <c r="B19" s="18" t="s">
        <v>202</v>
      </c>
      <c r="C19" s="18" t="s">
        <v>135</v>
      </c>
      <c r="D19" s="68"/>
      <c r="E19" s="68"/>
      <c r="F19" s="28">
        <v>126166.2</v>
      </c>
      <c r="G19" s="28">
        <v>65540.8</v>
      </c>
    </row>
    <row r="20" spans="1:7" ht="93.75">
      <c r="A20" s="67" t="s">
        <v>252</v>
      </c>
      <c r="B20" s="18" t="s">
        <v>202</v>
      </c>
      <c r="C20" s="18" t="s">
        <v>97</v>
      </c>
      <c r="D20" s="68">
        <v>91994300</v>
      </c>
      <c r="E20" s="68"/>
      <c r="F20" s="28">
        <v>155</v>
      </c>
      <c r="G20" s="28">
        <v>50.4</v>
      </c>
    </row>
    <row r="21" spans="1:7" ht="78.75" customHeight="1" hidden="1">
      <c r="A21" s="69" t="s">
        <v>98</v>
      </c>
      <c r="B21" s="18" t="s">
        <v>202</v>
      </c>
      <c r="C21" s="18" t="s">
        <v>99</v>
      </c>
      <c r="D21" s="68">
        <v>91994300</v>
      </c>
      <c r="E21" s="68"/>
      <c r="F21" s="28"/>
      <c r="G21" s="28"/>
    </row>
    <row r="22" spans="1:7" ht="82.5" customHeight="1" hidden="1">
      <c r="A22" s="67" t="s">
        <v>134</v>
      </c>
      <c r="B22" s="18" t="s">
        <v>202</v>
      </c>
      <c r="C22" s="18" t="s">
        <v>133</v>
      </c>
      <c r="D22" s="68"/>
      <c r="E22" s="68"/>
      <c r="F22" s="28"/>
      <c r="G22" s="28"/>
    </row>
    <row r="23" spans="1:7" ht="37.5">
      <c r="A23" s="69" t="s">
        <v>253</v>
      </c>
      <c r="B23" s="18" t="s">
        <v>202</v>
      </c>
      <c r="C23" s="18" t="s">
        <v>140</v>
      </c>
      <c r="D23" s="68"/>
      <c r="E23" s="68"/>
      <c r="F23" s="28">
        <v>79.7</v>
      </c>
      <c r="G23" s="28">
        <v>54.7</v>
      </c>
    </row>
    <row r="24" spans="1:7" ht="75">
      <c r="A24" s="69" t="s">
        <v>254</v>
      </c>
      <c r="B24" s="18" t="s">
        <v>202</v>
      </c>
      <c r="C24" s="18" t="s">
        <v>100</v>
      </c>
      <c r="D24" s="68"/>
      <c r="E24" s="68"/>
      <c r="F24" s="28">
        <v>134.1</v>
      </c>
      <c r="G24" s="28">
        <v>0</v>
      </c>
    </row>
    <row r="25" spans="1:7" ht="75">
      <c r="A25" s="69" t="s">
        <v>357</v>
      </c>
      <c r="B25" s="18" t="s">
        <v>202</v>
      </c>
      <c r="C25" s="18" t="s">
        <v>358</v>
      </c>
      <c r="D25" s="68"/>
      <c r="E25" s="68"/>
      <c r="F25" s="28">
        <v>0</v>
      </c>
      <c r="G25" s="28">
        <v>26</v>
      </c>
    </row>
    <row r="26" spans="1:10" ht="37.5">
      <c r="A26" s="70" t="s">
        <v>381</v>
      </c>
      <c r="B26" s="18" t="s">
        <v>202</v>
      </c>
      <c r="C26" s="83" t="s">
        <v>208</v>
      </c>
      <c r="D26" s="68"/>
      <c r="E26" s="68"/>
      <c r="F26" s="14">
        <f>SUM(F27:F34)</f>
        <v>5763.0999999999985</v>
      </c>
      <c r="G26" s="14">
        <f>SUM(G27:G34)</f>
        <v>2694</v>
      </c>
      <c r="H26" s="8">
        <f>1284-G26</f>
        <v>-1410</v>
      </c>
      <c r="J26" s="26"/>
    </row>
    <row r="27" spans="1:7" ht="56.25">
      <c r="A27" s="69" t="s">
        <v>255</v>
      </c>
      <c r="B27" s="18" t="s">
        <v>202</v>
      </c>
      <c r="C27" s="84" t="s">
        <v>274</v>
      </c>
      <c r="D27" s="68"/>
      <c r="E27" s="68"/>
      <c r="F27" s="28">
        <v>2043.8</v>
      </c>
      <c r="G27" s="28">
        <v>940.9</v>
      </c>
    </row>
    <row r="28" spans="1:7" ht="105.75" customHeight="1">
      <c r="A28" s="69" t="s">
        <v>319</v>
      </c>
      <c r="B28" s="18" t="s">
        <v>202</v>
      </c>
      <c r="C28" s="84" t="s">
        <v>318</v>
      </c>
      <c r="D28" s="68"/>
      <c r="E28" s="68"/>
      <c r="F28" s="28">
        <v>602.4</v>
      </c>
      <c r="G28" s="28">
        <v>277.3</v>
      </c>
    </row>
    <row r="29" spans="1:7" ht="75">
      <c r="A29" s="69" t="s">
        <v>256</v>
      </c>
      <c r="B29" s="18" t="s">
        <v>202</v>
      </c>
      <c r="C29" s="84" t="s">
        <v>275</v>
      </c>
      <c r="D29" s="68"/>
      <c r="E29" s="68"/>
      <c r="F29" s="28">
        <v>11.7</v>
      </c>
      <c r="G29" s="28">
        <v>7.1</v>
      </c>
    </row>
    <row r="30" spans="1:7" ht="112.5">
      <c r="A30" s="69" t="s">
        <v>321</v>
      </c>
      <c r="B30" s="18" t="s">
        <v>202</v>
      </c>
      <c r="C30" s="84" t="s">
        <v>320</v>
      </c>
      <c r="D30" s="68"/>
      <c r="E30" s="68"/>
      <c r="F30" s="28">
        <v>3.4</v>
      </c>
      <c r="G30" s="28">
        <v>2.1</v>
      </c>
    </row>
    <row r="31" spans="1:8" ht="56.25">
      <c r="A31" s="69" t="s">
        <v>257</v>
      </c>
      <c r="B31" s="18" t="s">
        <v>202</v>
      </c>
      <c r="C31" s="84" t="s">
        <v>276</v>
      </c>
      <c r="D31" s="84" t="s">
        <v>322</v>
      </c>
      <c r="E31" s="84" t="s">
        <v>323</v>
      </c>
      <c r="F31" s="28">
        <v>2688.5</v>
      </c>
      <c r="G31" s="28">
        <v>1308.4</v>
      </c>
      <c r="H31" s="2">
        <v>0.1</v>
      </c>
    </row>
    <row r="32" spans="1:7" ht="101.25" customHeight="1">
      <c r="A32" s="69" t="s">
        <v>325</v>
      </c>
      <c r="B32" s="18" t="s">
        <v>202</v>
      </c>
      <c r="C32" s="84" t="s">
        <v>324</v>
      </c>
      <c r="D32" s="68"/>
      <c r="E32" s="68"/>
      <c r="F32" s="28">
        <v>792.4</v>
      </c>
      <c r="G32" s="28">
        <v>385.6</v>
      </c>
    </row>
    <row r="33" spans="1:7" ht="56.25">
      <c r="A33" s="69" t="s">
        <v>203</v>
      </c>
      <c r="B33" s="18" t="s">
        <v>202</v>
      </c>
      <c r="C33" s="84" t="s">
        <v>277</v>
      </c>
      <c r="D33" s="68"/>
      <c r="E33" s="68"/>
      <c r="F33" s="28">
        <v>-292.8</v>
      </c>
      <c r="G33" s="28">
        <v>-175.6</v>
      </c>
    </row>
    <row r="34" spans="1:7" ht="99" customHeight="1">
      <c r="A34" s="69" t="s">
        <v>326</v>
      </c>
      <c r="B34" s="18" t="s">
        <v>202</v>
      </c>
      <c r="C34" s="84" t="s">
        <v>327</v>
      </c>
      <c r="D34" s="68"/>
      <c r="E34" s="68"/>
      <c r="F34" s="28">
        <v>-86.3</v>
      </c>
      <c r="G34" s="28">
        <v>-51.8</v>
      </c>
    </row>
    <row r="35" spans="1:10" ht="18.75">
      <c r="A35" s="70" t="s">
        <v>101</v>
      </c>
      <c r="B35" s="18" t="s">
        <v>202</v>
      </c>
      <c r="C35" s="71" t="s">
        <v>102</v>
      </c>
      <c r="D35" s="72">
        <v>8037900</v>
      </c>
      <c r="E35" s="72"/>
      <c r="F35" s="14">
        <f>SUM(F36:F49)</f>
        <v>22689.099999999995</v>
      </c>
      <c r="G35" s="14">
        <f>SUM(G36:G49)</f>
        <v>8124.599999999999</v>
      </c>
      <c r="H35" s="8">
        <f>8124.6-G35</f>
        <v>0</v>
      </c>
      <c r="I35" s="8"/>
      <c r="J35" s="26"/>
    </row>
    <row r="36" spans="1:8" ht="37.5">
      <c r="A36" s="69" t="s">
        <v>141</v>
      </c>
      <c r="B36" s="18" t="s">
        <v>202</v>
      </c>
      <c r="C36" s="18" t="s">
        <v>142</v>
      </c>
      <c r="D36" s="68"/>
      <c r="E36" s="68"/>
      <c r="F36" s="28">
        <v>9479.9</v>
      </c>
      <c r="G36" s="28">
        <v>2270.3</v>
      </c>
      <c r="H36" s="93"/>
    </row>
    <row r="37" spans="1:7" ht="37.5" hidden="1">
      <c r="A37" s="69" t="s">
        <v>143</v>
      </c>
      <c r="B37" s="18" t="s">
        <v>202</v>
      </c>
      <c r="C37" s="18" t="s">
        <v>144</v>
      </c>
      <c r="D37" s="68"/>
      <c r="E37" s="68"/>
      <c r="F37" s="28"/>
      <c r="G37" s="28"/>
    </row>
    <row r="38" spans="1:7" ht="37.5">
      <c r="A38" s="69" t="s">
        <v>103</v>
      </c>
      <c r="B38" s="18" t="s">
        <v>202</v>
      </c>
      <c r="C38" s="18" t="s">
        <v>145</v>
      </c>
      <c r="D38" s="68"/>
      <c r="E38" s="68"/>
      <c r="F38" s="28">
        <v>10155.3</v>
      </c>
      <c r="G38" s="28">
        <v>3501.1</v>
      </c>
    </row>
    <row r="39" spans="1:7" ht="51" customHeight="1" hidden="1">
      <c r="A39" s="69" t="s">
        <v>146</v>
      </c>
      <c r="B39" s="18" t="s">
        <v>202</v>
      </c>
      <c r="C39" s="18" t="s">
        <v>147</v>
      </c>
      <c r="D39" s="68"/>
      <c r="E39" s="68"/>
      <c r="F39" s="28"/>
      <c r="G39" s="28"/>
    </row>
    <row r="40" spans="1:7" ht="41.25" customHeight="1" hidden="1">
      <c r="A40" s="69" t="s">
        <v>148</v>
      </c>
      <c r="B40" s="18" t="s">
        <v>202</v>
      </c>
      <c r="C40" s="18" t="s">
        <v>149</v>
      </c>
      <c r="D40" s="68"/>
      <c r="E40" s="68"/>
      <c r="F40" s="28"/>
      <c r="G40" s="28"/>
    </row>
    <row r="41" spans="1:7" ht="38.25" customHeight="1" hidden="1">
      <c r="A41" s="69" t="s">
        <v>148</v>
      </c>
      <c r="B41" s="18" t="s">
        <v>202</v>
      </c>
      <c r="C41" s="18" t="s">
        <v>178</v>
      </c>
      <c r="D41" s="68"/>
      <c r="E41" s="68"/>
      <c r="F41" s="28"/>
      <c r="G41" s="28"/>
    </row>
    <row r="42" spans="1:7" ht="42.75" customHeight="1" hidden="1">
      <c r="A42" s="69" t="s">
        <v>150</v>
      </c>
      <c r="B42" s="18" t="s">
        <v>202</v>
      </c>
      <c r="C42" s="18" t="s">
        <v>151</v>
      </c>
      <c r="D42" s="68"/>
      <c r="E42" s="68"/>
      <c r="F42" s="28"/>
      <c r="G42" s="28"/>
    </row>
    <row r="43" spans="1:7" ht="21" customHeight="1">
      <c r="A43" s="69" t="s">
        <v>180</v>
      </c>
      <c r="B43" s="18" t="s">
        <v>202</v>
      </c>
      <c r="C43" s="18" t="s">
        <v>179</v>
      </c>
      <c r="D43" s="68">
        <v>3400000</v>
      </c>
      <c r="E43" s="68"/>
      <c r="F43" s="28">
        <v>27</v>
      </c>
      <c r="G43" s="28">
        <v>0</v>
      </c>
    </row>
    <row r="44" spans="1:8" ht="18.75">
      <c r="A44" s="69" t="s">
        <v>104</v>
      </c>
      <c r="B44" s="18" t="s">
        <v>202</v>
      </c>
      <c r="C44" s="18" t="s">
        <v>328</v>
      </c>
      <c r="D44" s="68">
        <v>3400000</v>
      </c>
      <c r="E44" s="68"/>
      <c r="F44" s="28">
        <v>1900</v>
      </c>
      <c r="G44" s="28">
        <v>1511.7</v>
      </c>
      <c r="H44" s="93"/>
    </row>
    <row r="45" spans="1:7" ht="35.25" customHeight="1" hidden="1">
      <c r="A45" s="69" t="s">
        <v>152</v>
      </c>
      <c r="B45" s="18" t="s">
        <v>202</v>
      </c>
      <c r="C45" s="18" t="s">
        <v>328</v>
      </c>
      <c r="D45" s="68">
        <v>3400000</v>
      </c>
      <c r="E45" s="68"/>
      <c r="F45" s="28"/>
      <c r="G45" s="28"/>
    </row>
    <row r="46" spans="1:7" ht="35.25" customHeight="1" hidden="1">
      <c r="A46" s="69" t="s">
        <v>330</v>
      </c>
      <c r="B46" s="18"/>
      <c r="C46" s="18" t="s">
        <v>153</v>
      </c>
      <c r="D46" s="68"/>
      <c r="E46" s="68"/>
      <c r="F46" s="28" t="s">
        <v>329</v>
      </c>
      <c r="G46" s="28">
        <v>0</v>
      </c>
    </row>
    <row r="47" spans="1:7" ht="18.75">
      <c r="A47" s="69" t="s">
        <v>105</v>
      </c>
      <c r="B47" s="18" t="s">
        <v>202</v>
      </c>
      <c r="C47" s="18" t="s">
        <v>331</v>
      </c>
      <c r="D47" s="68">
        <v>137900</v>
      </c>
      <c r="E47" s="68"/>
      <c r="F47" s="28">
        <v>839.6</v>
      </c>
      <c r="G47" s="28">
        <v>398.3</v>
      </c>
    </row>
    <row r="48" spans="1:7" ht="18.75" hidden="1">
      <c r="A48" s="69" t="s">
        <v>154</v>
      </c>
      <c r="B48" s="18" t="s">
        <v>202</v>
      </c>
      <c r="C48" s="18" t="s">
        <v>155</v>
      </c>
      <c r="D48" s="68">
        <v>137900</v>
      </c>
      <c r="E48" s="68"/>
      <c r="F48" s="28"/>
      <c r="G48" s="28"/>
    </row>
    <row r="49" spans="1:7" ht="37.5" customHeight="1">
      <c r="A49" s="69" t="s">
        <v>258</v>
      </c>
      <c r="B49" s="18" t="s">
        <v>202</v>
      </c>
      <c r="C49" s="18" t="s">
        <v>209</v>
      </c>
      <c r="D49" s="68"/>
      <c r="E49" s="68"/>
      <c r="F49" s="28">
        <v>287.3</v>
      </c>
      <c r="G49" s="28">
        <v>443.2</v>
      </c>
    </row>
    <row r="50" spans="1:10" ht="18.75">
      <c r="A50" s="85" t="s">
        <v>270</v>
      </c>
      <c r="B50" s="18" t="s">
        <v>202</v>
      </c>
      <c r="C50" s="83" t="s">
        <v>204</v>
      </c>
      <c r="D50" s="68"/>
      <c r="E50" s="68"/>
      <c r="F50" s="14">
        <f>SUM(F51:F53)</f>
        <v>1862.3</v>
      </c>
      <c r="G50" s="14">
        <f>SUM(G51:G53)</f>
        <v>1779</v>
      </c>
      <c r="J50" s="26"/>
    </row>
    <row r="51" spans="1:7" ht="37.5">
      <c r="A51" s="86" t="s">
        <v>210</v>
      </c>
      <c r="B51" s="18" t="s">
        <v>202</v>
      </c>
      <c r="C51" s="84" t="s">
        <v>211</v>
      </c>
      <c r="D51" s="68"/>
      <c r="E51" s="68"/>
      <c r="F51" s="28">
        <v>98.6</v>
      </c>
      <c r="G51" s="28">
        <v>5</v>
      </c>
    </row>
    <row r="52" spans="1:7" ht="37.5">
      <c r="A52" s="86" t="s">
        <v>271</v>
      </c>
      <c r="B52" s="18" t="s">
        <v>202</v>
      </c>
      <c r="C52" s="84" t="s">
        <v>272</v>
      </c>
      <c r="D52" s="68"/>
      <c r="E52" s="68"/>
      <c r="F52" s="28">
        <v>1763.7</v>
      </c>
      <c r="G52" s="28">
        <v>1774</v>
      </c>
    </row>
    <row r="53" spans="1:7" ht="37.5">
      <c r="A53" s="86" t="s">
        <v>213</v>
      </c>
      <c r="B53" s="18" t="s">
        <v>202</v>
      </c>
      <c r="C53" s="84" t="s">
        <v>212</v>
      </c>
      <c r="D53" s="68"/>
      <c r="E53" s="68"/>
      <c r="F53" s="28">
        <v>0</v>
      </c>
      <c r="G53" s="28">
        <v>0</v>
      </c>
    </row>
    <row r="54" spans="1:10" ht="18.75">
      <c r="A54" s="70" t="s">
        <v>106</v>
      </c>
      <c r="B54" s="18" t="s">
        <v>202</v>
      </c>
      <c r="C54" s="71" t="s">
        <v>107</v>
      </c>
      <c r="D54" s="72">
        <v>998000</v>
      </c>
      <c r="E54" s="72"/>
      <c r="F54" s="14">
        <f>SUM(F55:F56)</f>
        <v>825.8</v>
      </c>
      <c r="G54" s="14">
        <f>SUM(G55:G56)</f>
        <v>313.6</v>
      </c>
      <c r="J54" s="26"/>
    </row>
    <row r="55" spans="1:7" ht="37.5">
      <c r="A55" s="69" t="s">
        <v>377</v>
      </c>
      <c r="B55" s="18" t="s">
        <v>202</v>
      </c>
      <c r="C55" s="18" t="s">
        <v>108</v>
      </c>
      <c r="D55" s="68">
        <v>480000</v>
      </c>
      <c r="E55" s="68"/>
      <c r="F55" s="28">
        <v>825.8</v>
      </c>
      <c r="G55" s="28">
        <v>282.3</v>
      </c>
    </row>
    <row r="56" spans="1:7" ht="56.25">
      <c r="A56" s="69" t="s">
        <v>378</v>
      </c>
      <c r="B56" s="18" t="s">
        <v>202</v>
      </c>
      <c r="C56" s="18" t="s">
        <v>214</v>
      </c>
      <c r="D56" s="68"/>
      <c r="E56" s="68"/>
      <c r="F56" s="28" t="s">
        <v>329</v>
      </c>
      <c r="G56" s="28">
        <v>31.3</v>
      </c>
    </row>
    <row r="57" spans="1:10" ht="37.5" hidden="1">
      <c r="A57" s="70" t="s">
        <v>136</v>
      </c>
      <c r="B57" s="18" t="s">
        <v>202</v>
      </c>
      <c r="C57" s="71" t="s">
        <v>137</v>
      </c>
      <c r="D57" s="68"/>
      <c r="E57" s="68"/>
      <c r="F57" s="14">
        <f>F60+F61+F62</f>
        <v>0</v>
      </c>
      <c r="G57" s="14">
        <f>G60+G61+G62</f>
        <v>0</v>
      </c>
      <c r="J57" s="26"/>
    </row>
    <row r="58" spans="1:7" ht="37.5" hidden="1">
      <c r="A58" s="69" t="s">
        <v>247</v>
      </c>
      <c r="B58" s="18" t="s">
        <v>202</v>
      </c>
      <c r="C58" s="18" t="s">
        <v>248</v>
      </c>
      <c r="D58" s="68"/>
      <c r="E58" s="68"/>
      <c r="F58" s="28">
        <v>0</v>
      </c>
      <c r="G58" s="28">
        <v>0</v>
      </c>
    </row>
    <row r="59" spans="1:7" ht="18.75" hidden="1">
      <c r="A59" s="69" t="s">
        <v>199</v>
      </c>
      <c r="B59" s="18" t="s">
        <v>202</v>
      </c>
      <c r="C59" s="18" t="s">
        <v>198</v>
      </c>
      <c r="D59" s="68"/>
      <c r="E59" s="68"/>
      <c r="F59" s="28">
        <v>0</v>
      </c>
      <c r="G59" s="28">
        <v>0</v>
      </c>
    </row>
    <row r="60" spans="1:7" ht="18.75" hidden="1">
      <c r="A60" s="69" t="s">
        <v>199</v>
      </c>
      <c r="B60" s="18" t="s">
        <v>202</v>
      </c>
      <c r="C60" s="18" t="s">
        <v>268</v>
      </c>
      <c r="D60" s="68"/>
      <c r="E60" s="68"/>
      <c r="F60" s="28">
        <v>0</v>
      </c>
      <c r="G60" s="28">
        <v>0</v>
      </c>
    </row>
    <row r="61" spans="1:7" ht="56.25" hidden="1">
      <c r="A61" s="69" t="s">
        <v>215</v>
      </c>
      <c r="B61" s="18" t="s">
        <v>202</v>
      </c>
      <c r="C61" s="18" t="s">
        <v>216</v>
      </c>
      <c r="D61" s="68"/>
      <c r="E61" s="68"/>
      <c r="F61" s="28">
        <v>0</v>
      </c>
      <c r="G61" s="28">
        <v>0</v>
      </c>
    </row>
    <row r="62" spans="1:7" ht="18.75" hidden="1">
      <c r="A62" s="69" t="s">
        <v>217</v>
      </c>
      <c r="B62" s="18" t="s">
        <v>202</v>
      </c>
      <c r="C62" s="18" t="s">
        <v>218</v>
      </c>
      <c r="D62" s="68"/>
      <c r="E62" s="68"/>
      <c r="F62" s="28">
        <v>0</v>
      </c>
      <c r="G62" s="28">
        <v>0</v>
      </c>
    </row>
    <row r="63" spans="1:10" ht="37.5">
      <c r="A63" s="70" t="s">
        <v>109</v>
      </c>
      <c r="B63" s="18" t="s">
        <v>202</v>
      </c>
      <c r="C63" s="71" t="s">
        <v>110</v>
      </c>
      <c r="D63" s="72">
        <v>5533000</v>
      </c>
      <c r="E63" s="72"/>
      <c r="F63" s="14">
        <f>SUM(F64:F67)</f>
        <v>12706.3</v>
      </c>
      <c r="G63" s="14">
        <f>SUM(G64:G67)</f>
        <v>6047.8</v>
      </c>
      <c r="H63" s="8">
        <f>2439.7-G63</f>
        <v>-3608.1000000000004</v>
      </c>
      <c r="J63" s="26"/>
    </row>
    <row r="64" spans="1:7" ht="75">
      <c r="A64" s="69" t="s">
        <v>241</v>
      </c>
      <c r="B64" s="18" t="s">
        <v>202</v>
      </c>
      <c r="C64" s="18" t="s">
        <v>219</v>
      </c>
      <c r="D64" s="68">
        <v>807000</v>
      </c>
      <c r="E64" s="68"/>
      <c r="F64" s="28">
        <v>5706.3</v>
      </c>
      <c r="G64" s="28">
        <v>2567.3</v>
      </c>
    </row>
    <row r="65" spans="1:7" ht="65.25" customHeight="1">
      <c r="A65" s="87" t="s">
        <v>333</v>
      </c>
      <c r="B65" s="18" t="s">
        <v>202</v>
      </c>
      <c r="C65" s="18" t="s">
        <v>332</v>
      </c>
      <c r="D65" s="68"/>
      <c r="E65" s="68"/>
      <c r="F65" s="28">
        <v>0</v>
      </c>
      <c r="G65" s="28">
        <v>85.3</v>
      </c>
    </row>
    <row r="66" spans="1:7" ht="65.25" customHeight="1" hidden="1">
      <c r="A66" s="87" t="s">
        <v>220</v>
      </c>
      <c r="B66" s="18" t="s">
        <v>202</v>
      </c>
      <c r="C66" s="18" t="s">
        <v>221</v>
      </c>
      <c r="D66" s="68"/>
      <c r="E66" s="68"/>
      <c r="F66" s="28"/>
      <c r="G66" s="28"/>
    </row>
    <row r="67" spans="1:7" ht="75">
      <c r="A67" s="69" t="s">
        <v>223</v>
      </c>
      <c r="B67" s="18" t="s">
        <v>202</v>
      </c>
      <c r="C67" s="18" t="s">
        <v>222</v>
      </c>
      <c r="D67" s="68">
        <v>3800000</v>
      </c>
      <c r="E67" s="68"/>
      <c r="F67" s="28">
        <v>7000</v>
      </c>
      <c r="G67" s="28">
        <v>3395.2</v>
      </c>
    </row>
    <row r="68" spans="1:10" ht="18.75">
      <c r="A68" s="70" t="s">
        <v>111</v>
      </c>
      <c r="B68" s="18" t="s">
        <v>202</v>
      </c>
      <c r="C68" s="71" t="s">
        <v>112</v>
      </c>
      <c r="D68" s="72">
        <v>1548000</v>
      </c>
      <c r="E68" s="72"/>
      <c r="F68" s="14">
        <f>SUM(F69:F73)</f>
        <v>3446.8</v>
      </c>
      <c r="G68" s="14">
        <f>SUM(G69:G73)</f>
        <v>2768.5</v>
      </c>
      <c r="J68" s="26"/>
    </row>
    <row r="69" spans="1:7" ht="37.5">
      <c r="A69" s="69" t="s">
        <v>181</v>
      </c>
      <c r="B69" s="18" t="s">
        <v>202</v>
      </c>
      <c r="C69" s="18" t="s">
        <v>182</v>
      </c>
      <c r="D69" s="68"/>
      <c r="E69" s="68"/>
      <c r="F69" s="28">
        <v>212.5</v>
      </c>
      <c r="G69" s="28">
        <v>402.6</v>
      </c>
    </row>
    <row r="70" spans="1:7" ht="21" customHeight="1" hidden="1">
      <c r="A70" s="69" t="s">
        <v>183</v>
      </c>
      <c r="B70" s="18" t="s">
        <v>202</v>
      </c>
      <c r="C70" s="18" t="s">
        <v>184</v>
      </c>
      <c r="D70" s="68"/>
      <c r="E70" s="68"/>
      <c r="F70" s="28"/>
      <c r="G70" s="28"/>
    </row>
    <row r="71" spans="1:7" ht="18.75">
      <c r="A71" s="69" t="s">
        <v>186</v>
      </c>
      <c r="B71" s="18" t="s">
        <v>202</v>
      </c>
      <c r="C71" s="18" t="s">
        <v>185</v>
      </c>
      <c r="D71" s="68"/>
      <c r="E71" s="68"/>
      <c r="F71" s="28">
        <v>30.4</v>
      </c>
      <c r="G71" s="28">
        <v>42.8</v>
      </c>
    </row>
    <row r="72" spans="1:7" ht="18.75">
      <c r="A72" s="69" t="s">
        <v>259</v>
      </c>
      <c r="B72" s="18" t="s">
        <v>202</v>
      </c>
      <c r="C72" s="18" t="s">
        <v>261</v>
      </c>
      <c r="D72" s="68"/>
      <c r="E72" s="68"/>
      <c r="F72" s="28">
        <v>842</v>
      </c>
      <c r="G72" s="28">
        <v>-38.8</v>
      </c>
    </row>
    <row r="73" spans="1:7" ht="18.75">
      <c r="A73" s="69" t="s">
        <v>260</v>
      </c>
      <c r="B73" s="18" t="s">
        <v>202</v>
      </c>
      <c r="C73" s="18" t="s">
        <v>262</v>
      </c>
      <c r="D73" s="68"/>
      <c r="E73" s="68"/>
      <c r="F73" s="28">
        <v>2361.9</v>
      </c>
      <c r="G73" s="28">
        <v>2361.9</v>
      </c>
    </row>
    <row r="74" spans="1:10" ht="18.75" customHeight="1">
      <c r="A74" s="70" t="s">
        <v>11</v>
      </c>
      <c r="B74" s="18" t="s">
        <v>202</v>
      </c>
      <c r="C74" s="71" t="s">
        <v>12</v>
      </c>
      <c r="D74" s="68"/>
      <c r="E74" s="68"/>
      <c r="F74" s="14">
        <f>F75</f>
        <v>1785.3</v>
      </c>
      <c r="G74" s="14">
        <f>G75</f>
        <v>1785.3</v>
      </c>
      <c r="J74" s="26"/>
    </row>
    <row r="75" spans="1:7" ht="18.75">
      <c r="A75" s="69" t="s">
        <v>224</v>
      </c>
      <c r="B75" s="18" t="s">
        <v>202</v>
      </c>
      <c r="C75" s="18" t="s">
        <v>225</v>
      </c>
      <c r="D75" s="68"/>
      <c r="E75" s="68"/>
      <c r="F75" s="28">
        <v>1785.3</v>
      </c>
      <c r="G75" s="28">
        <v>1785.3</v>
      </c>
    </row>
    <row r="76" spans="1:10" ht="18.75">
      <c r="A76" s="70" t="s">
        <v>138</v>
      </c>
      <c r="B76" s="18" t="s">
        <v>202</v>
      </c>
      <c r="C76" s="71" t="s">
        <v>139</v>
      </c>
      <c r="D76" s="68"/>
      <c r="E76" s="68"/>
      <c r="F76" s="14">
        <f>F78</f>
        <v>419.2</v>
      </c>
      <c r="G76" s="14">
        <f>SUM(G77:G78)</f>
        <v>419.2</v>
      </c>
      <c r="J76" s="26"/>
    </row>
    <row r="77" spans="1:7" ht="81.75" customHeight="1" hidden="1">
      <c r="A77" s="67" t="s">
        <v>296</v>
      </c>
      <c r="B77" s="18" t="s">
        <v>202</v>
      </c>
      <c r="C77" s="18" t="s">
        <v>273</v>
      </c>
      <c r="D77" s="68"/>
      <c r="E77" s="68"/>
      <c r="F77" s="28">
        <v>0</v>
      </c>
      <c r="G77" s="28">
        <v>0</v>
      </c>
    </row>
    <row r="78" spans="1:7" ht="37.5">
      <c r="A78" s="67" t="s">
        <v>298</v>
      </c>
      <c r="B78" s="18" t="s">
        <v>202</v>
      </c>
      <c r="C78" s="18" t="s">
        <v>297</v>
      </c>
      <c r="D78" s="68"/>
      <c r="E78" s="68"/>
      <c r="F78" s="28">
        <v>419.2</v>
      </c>
      <c r="G78" s="28">
        <v>419.2</v>
      </c>
    </row>
    <row r="79" spans="1:10" ht="20.25" customHeight="1">
      <c r="A79" s="70" t="s">
        <v>113</v>
      </c>
      <c r="B79" s="18" t="s">
        <v>202</v>
      </c>
      <c r="C79" s="71" t="s">
        <v>114</v>
      </c>
      <c r="D79" s="72">
        <v>530000</v>
      </c>
      <c r="E79" s="72"/>
      <c r="F79" s="14">
        <f>SUM(F80:F90)</f>
        <v>46.6</v>
      </c>
      <c r="G79" s="14">
        <f>SUM(G80:G90)</f>
        <v>30.200000000000003</v>
      </c>
      <c r="H79" s="32">
        <f>30.2-G79</f>
        <v>0</v>
      </c>
      <c r="I79" s="32"/>
      <c r="J79" s="26"/>
    </row>
    <row r="80" spans="1:7" ht="75">
      <c r="A80" s="67" t="s">
        <v>361</v>
      </c>
      <c r="B80" s="18" t="s">
        <v>202</v>
      </c>
      <c r="C80" s="18" t="s">
        <v>362</v>
      </c>
      <c r="D80" s="68"/>
      <c r="E80" s="68"/>
      <c r="F80" s="28">
        <v>0</v>
      </c>
      <c r="G80" s="28">
        <v>0.9</v>
      </c>
    </row>
    <row r="81" spans="1:7" ht="87.75" customHeight="1">
      <c r="A81" s="67" t="s">
        <v>335</v>
      </c>
      <c r="B81" s="18" t="s">
        <v>202</v>
      </c>
      <c r="C81" s="18" t="s">
        <v>334</v>
      </c>
      <c r="D81" s="68"/>
      <c r="E81" s="68"/>
      <c r="F81" s="28">
        <v>5</v>
      </c>
      <c r="G81" s="28">
        <v>0</v>
      </c>
    </row>
    <row r="82" spans="1:7" ht="55.5" customHeight="1" hidden="1">
      <c r="A82" s="67" t="s">
        <v>299</v>
      </c>
      <c r="B82" s="18" t="s">
        <v>202</v>
      </c>
      <c r="C82" s="18" t="s">
        <v>300</v>
      </c>
      <c r="D82" s="68"/>
      <c r="E82" s="68"/>
      <c r="F82" s="28">
        <v>0</v>
      </c>
      <c r="G82" s="28">
        <v>0</v>
      </c>
    </row>
    <row r="83" spans="1:7" ht="84.75" customHeight="1">
      <c r="A83" s="67" t="s">
        <v>382</v>
      </c>
      <c r="B83" s="18" t="s">
        <v>202</v>
      </c>
      <c r="C83" s="18" t="s">
        <v>336</v>
      </c>
      <c r="D83" s="68"/>
      <c r="E83" s="68"/>
      <c r="F83" s="28">
        <v>10</v>
      </c>
      <c r="G83" s="28">
        <v>0</v>
      </c>
    </row>
    <row r="84" spans="1:7" ht="81.75" customHeight="1">
      <c r="A84" s="88" t="s">
        <v>359</v>
      </c>
      <c r="B84" s="18" t="s">
        <v>202</v>
      </c>
      <c r="C84" s="18" t="s">
        <v>360</v>
      </c>
      <c r="D84" s="68"/>
      <c r="E84" s="68"/>
      <c r="F84" s="28">
        <v>0</v>
      </c>
      <c r="G84" s="28">
        <v>0.7</v>
      </c>
    </row>
    <row r="85" spans="1:7" ht="58.5" customHeight="1">
      <c r="A85" s="88" t="s">
        <v>338</v>
      </c>
      <c r="B85" s="18" t="s">
        <v>202</v>
      </c>
      <c r="C85" s="18" t="s">
        <v>337</v>
      </c>
      <c r="D85" s="68"/>
      <c r="E85" s="68"/>
      <c r="F85" s="28">
        <v>1</v>
      </c>
      <c r="G85" s="28">
        <v>0.7</v>
      </c>
    </row>
    <row r="86" spans="1:7" ht="66.75" customHeight="1" hidden="1">
      <c r="A86" s="88" t="s">
        <v>301</v>
      </c>
      <c r="B86" s="18" t="s">
        <v>202</v>
      </c>
      <c r="C86" s="18" t="s">
        <v>302</v>
      </c>
      <c r="D86" s="68"/>
      <c r="E86" s="68"/>
      <c r="F86" s="28">
        <v>0</v>
      </c>
      <c r="G86" s="28">
        <v>0</v>
      </c>
    </row>
    <row r="87" spans="1:7" ht="37.5" customHeight="1">
      <c r="A87" s="88" t="s">
        <v>303</v>
      </c>
      <c r="B87" s="18" t="s">
        <v>202</v>
      </c>
      <c r="C87" s="18" t="s">
        <v>304</v>
      </c>
      <c r="D87" s="68"/>
      <c r="E87" s="68"/>
      <c r="F87" s="28">
        <v>2</v>
      </c>
      <c r="G87" s="28">
        <v>15</v>
      </c>
    </row>
    <row r="88" spans="1:7" ht="57" customHeight="1">
      <c r="A88" s="88" t="s">
        <v>305</v>
      </c>
      <c r="B88" s="18" t="s">
        <v>202</v>
      </c>
      <c r="C88" s="18" t="s">
        <v>306</v>
      </c>
      <c r="D88" s="68"/>
      <c r="E88" s="68"/>
      <c r="F88" s="28">
        <v>28.6</v>
      </c>
      <c r="G88" s="28">
        <v>2.2</v>
      </c>
    </row>
    <row r="89" spans="1:7" ht="70.5" customHeight="1">
      <c r="A89" s="88" t="s">
        <v>307</v>
      </c>
      <c r="B89" s="18" t="s">
        <v>202</v>
      </c>
      <c r="C89" s="18" t="s">
        <v>308</v>
      </c>
      <c r="D89" s="68"/>
      <c r="E89" s="68"/>
      <c r="F89" s="28">
        <v>0</v>
      </c>
      <c r="G89" s="28">
        <v>1.3</v>
      </c>
    </row>
    <row r="90" spans="1:7" ht="96.75" customHeight="1">
      <c r="A90" s="67" t="s">
        <v>383</v>
      </c>
      <c r="B90" s="18" t="s">
        <v>202</v>
      </c>
      <c r="C90" s="18" t="s">
        <v>349</v>
      </c>
      <c r="D90" s="68"/>
      <c r="E90" s="68"/>
      <c r="F90" s="28">
        <v>0</v>
      </c>
      <c r="G90" s="28">
        <v>9.4</v>
      </c>
    </row>
    <row r="91" spans="1:7" ht="41.25" customHeight="1" hidden="1">
      <c r="A91" s="69"/>
      <c r="B91" s="18" t="s">
        <v>202</v>
      </c>
      <c r="C91" s="18"/>
      <c r="D91" s="68"/>
      <c r="E91" s="68"/>
      <c r="F91" s="28"/>
      <c r="G91" s="28"/>
    </row>
    <row r="92" spans="1:7" ht="18.75">
      <c r="A92" s="70" t="s">
        <v>115</v>
      </c>
      <c r="B92" s="18" t="s">
        <v>202</v>
      </c>
      <c r="C92" s="71" t="s">
        <v>116</v>
      </c>
      <c r="D92" s="72">
        <v>593000</v>
      </c>
      <c r="E92" s="72"/>
      <c r="F92" s="14">
        <f>F94</f>
        <v>117.3</v>
      </c>
      <c r="G92" s="14">
        <f>SUM(G93)</f>
        <v>0.4</v>
      </c>
    </row>
    <row r="93" spans="1:7" ht="18.75">
      <c r="A93" s="69" t="s">
        <v>310</v>
      </c>
      <c r="B93" s="18" t="s">
        <v>202</v>
      </c>
      <c r="C93" s="18" t="s">
        <v>309</v>
      </c>
      <c r="D93" s="68"/>
      <c r="E93" s="68"/>
      <c r="F93" s="28">
        <v>0</v>
      </c>
      <c r="G93" s="28">
        <v>0.4</v>
      </c>
    </row>
    <row r="94" spans="1:7" ht="18.75">
      <c r="A94" s="69" t="s">
        <v>363</v>
      </c>
      <c r="B94" s="18" t="s">
        <v>202</v>
      </c>
      <c r="C94" s="18" t="s">
        <v>364</v>
      </c>
      <c r="D94" s="68"/>
      <c r="E94" s="68"/>
      <c r="F94" s="28">
        <v>117.3</v>
      </c>
      <c r="G94" s="28">
        <v>0</v>
      </c>
    </row>
    <row r="95" spans="1:10" ht="19.5" customHeight="1">
      <c r="A95" s="70" t="s">
        <v>118</v>
      </c>
      <c r="B95" s="18" t="s">
        <v>202</v>
      </c>
      <c r="C95" s="71" t="s">
        <v>119</v>
      </c>
      <c r="D95" s="72"/>
      <c r="E95" s="72"/>
      <c r="F95" s="14">
        <f>F96+F123+F119</f>
        <v>1561213.4999999998</v>
      </c>
      <c r="G95" s="14">
        <f>G96+G123+G119</f>
        <v>661218.9999999999</v>
      </c>
      <c r="H95" s="8"/>
      <c r="I95" s="8"/>
      <c r="J95" s="26"/>
    </row>
    <row r="96" spans="1:11" s="5" customFormat="1" ht="37.5">
      <c r="A96" s="70" t="s">
        <v>120</v>
      </c>
      <c r="B96" s="18" t="s">
        <v>202</v>
      </c>
      <c r="C96" s="71" t="s">
        <v>121</v>
      </c>
      <c r="D96" s="72"/>
      <c r="E96" s="72"/>
      <c r="F96" s="14">
        <f>F97+F101+F109+F116</f>
        <v>1561302.2999999998</v>
      </c>
      <c r="G96" s="14">
        <f>G97+G101+G109+G116</f>
        <v>661307.7999999999</v>
      </c>
      <c r="J96" s="27"/>
      <c r="K96" s="19"/>
    </row>
    <row r="97" spans="1:7" ht="23.25" customHeight="1">
      <c r="A97" s="70" t="s">
        <v>122</v>
      </c>
      <c r="B97" s="18" t="s">
        <v>202</v>
      </c>
      <c r="C97" s="71" t="s">
        <v>278</v>
      </c>
      <c r="D97" s="68"/>
      <c r="E97" s="68"/>
      <c r="F97" s="14">
        <f>F98+F99+F100</f>
        <v>638161.1</v>
      </c>
      <c r="G97" s="14">
        <f>G98+G99+G100</f>
        <v>253920</v>
      </c>
    </row>
    <row r="98" spans="1:7" ht="18.75">
      <c r="A98" s="69" t="s">
        <v>240</v>
      </c>
      <c r="B98" s="18" t="s">
        <v>202</v>
      </c>
      <c r="C98" s="18" t="s">
        <v>279</v>
      </c>
      <c r="D98" s="68"/>
      <c r="E98" s="68"/>
      <c r="F98" s="28">
        <v>609990.1</v>
      </c>
      <c r="G98" s="28">
        <v>253920</v>
      </c>
    </row>
    <row r="99" spans="1:7" ht="18.75">
      <c r="A99" s="87" t="s">
        <v>384</v>
      </c>
      <c r="B99" s="18" t="s">
        <v>202</v>
      </c>
      <c r="C99" s="18" t="s">
        <v>280</v>
      </c>
      <c r="D99" s="68"/>
      <c r="E99" s="68"/>
      <c r="F99" s="28">
        <v>18600</v>
      </c>
      <c r="G99" s="28">
        <v>0</v>
      </c>
    </row>
    <row r="100" spans="1:7" ht="37.5">
      <c r="A100" s="87" t="s">
        <v>365</v>
      </c>
      <c r="B100" s="18" t="s">
        <v>202</v>
      </c>
      <c r="C100" s="18" t="s">
        <v>366</v>
      </c>
      <c r="D100" s="68"/>
      <c r="E100" s="68"/>
      <c r="F100" s="28">
        <v>9571</v>
      </c>
      <c r="G100" s="28">
        <v>0</v>
      </c>
    </row>
    <row r="101" spans="1:10" ht="37.5">
      <c r="A101" s="70" t="s">
        <v>123</v>
      </c>
      <c r="B101" s="18" t="s">
        <v>202</v>
      </c>
      <c r="C101" s="71" t="s">
        <v>281</v>
      </c>
      <c r="D101" s="72"/>
      <c r="E101" s="72"/>
      <c r="F101" s="14">
        <f>SUM(F102:F108)</f>
        <v>305895.4</v>
      </c>
      <c r="G101" s="14">
        <f>SUM(G102:G108)</f>
        <v>69087.8</v>
      </c>
      <c r="H101" s="8">
        <f>159431.9-F101</f>
        <v>-146463.50000000003</v>
      </c>
      <c r="J101" s="26"/>
    </row>
    <row r="102" spans="1:10" ht="37.5">
      <c r="A102" s="69" t="s">
        <v>379</v>
      </c>
      <c r="B102" s="18" t="s">
        <v>202</v>
      </c>
      <c r="C102" s="73" t="s">
        <v>339</v>
      </c>
      <c r="D102" s="72"/>
      <c r="E102" s="72"/>
      <c r="F102" s="28">
        <v>77495.7</v>
      </c>
      <c r="G102" s="28">
        <v>0</v>
      </c>
      <c r="J102" s="26"/>
    </row>
    <row r="103" spans="1:7" ht="69" customHeight="1" hidden="1">
      <c r="A103" s="97" t="s">
        <v>311</v>
      </c>
      <c r="B103" s="98" t="s">
        <v>202</v>
      </c>
      <c r="C103" s="99" t="s">
        <v>312</v>
      </c>
      <c r="D103" s="100"/>
      <c r="E103" s="100"/>
      <c r="F103" s="101"/>
      <c r="G103" s="101"/>
    </row>
    <row r="104" spans="1:7" ht="56.25">
      <c r="A104" s="69" t="s">
        <v>313</v>
      </c>
      <c r="B104" s="18" t="s">
        <v>202</v>
      </c>
      <c r="C104" s="73" t="s">
        <v>314</v>
      </c>
      <c r="D104" s="72"/>
      <c r="E104" s="72"/>
      <c r="F104" s="28">
        <v>942.7</v>
      </c>
      <c r="G104" s="28">
        <v>0</v>
      </c>
    </row>
    <row r="105" spans="1:7" ht="56.25">
      <c r="A105" s="69" t="s">
        <v>380</v>
      </c>
      <c r="B105" s="18" t="s">
        <v>202</v>
      </c>
      <c r="C105" s="73" t="s">
        <v>350</v>
      </c>
      <c r="D105" s="72"/>
      <c r="E105" s="72"/>
      <c r="F105" s="28">
        <v>10725</v>
      </c>
      <c r="G105" s="28">
        <v>6435</v>
      </c>
    </row>
    <row r="106" spans="1:7" ht="37.5">
      <c r="A106" s="69" t="s">
        <v>368</v>
      </c>
      <c r="B106" s="18" t="s">
        <v>202</v>
      </c>
      <c r="C106" s="73" t="s">
        <v>351</v>
      </c>
      <c r="D106" s="72"/>
      <c r="E106" s="72"/>
      <c r="F106" s="28">
        <v>3399.8</v>
      </c>
      <c r="G106" s="28">
        <v>0</v>
      </c>
    </row>
    <row r="107" spans="1:7" ht="56.25">
      <c r="A107" s="69" t="s">
        <v>352</v>
      </c>
      <c r="B107" s="18" t="s">
        <v>202</v>
      </c>
      <c r="C107" s="73" t="s">
        <v>353</v>
      </c>
      <c r="D107" s="72"/>
      <c r="E107" s="72"/>
      <c r="F107" s="28">
        <v>17564</v>
      </c>
      <c r="G107" s="28">
        <v>0</v>
      </c>
    </row>
    <row r="108" spans="1:7" ht="19.5" customHeight="1">
      <c r="A108" s="69" t="s">
        <v>239</v>
      </c>
      <c r="B108" s="18" t="s">
        <v>202</v>
      </c>
      <c r="C108" s="18" t="s">
        <v>282</v>
      </c>
      <c r="D108" s="68"/>
      <c r="E108" s="68"/>
      <c r="F108" s="28">
        <v>195768.2</v>
      </c>
      <c r="G108" s="28">
        <v>62652.8</v>
      </c>
    </row>
    <row r="109" spans="1:10" ht="23.25" customHeight="1">
      <c r="A109" s="70" t="s">
        <v>369</v>
      </c>
      <c r="B109" s="18" t="s">
        <v>202</v>
      </c>
      <c r="C109" s="71" t="s">
        <v>283</v>
      </c>
      <c r="D109" s="72"/>
      <c r="E109" s="72"/>
      <c r="F109" s="14">
        <f>F110+F111+F112+F113+F115</f>
        <v>603066.4</v>
      </c>
      <c r="G109" s="14">
        <f>G110+G111+G112+G113+G115</f>
        <v>329861.4</v>
      </c>
      <c r="J109" s="26"/>
    </row>
    <row r="110" spans="1:10" ht="56.25" customHeight="1">
      <c r="A110" s="69" t="s">
        <v>243</v>
      </c>
      <c r="B110" s="18" t="s">
        <v>202</v>
      </c>
      <c r="C110" s="18" t="s">
        <v>284</v>
      </c>
      <c r="D110" s="72"/>
      <c r="E110" s="72"/>
      <c r="F110" s="28">
        <v>311.3</v>
      </c>
      <c r="G110" s="28">
        <v>135.2</v>
      </c>
      <c r="J110" s="26"/>
    </row>
    <row r="111" spans="1:10" ht="59.25" customHeight="1">
      <c r="A111" s="69" t="s">
        <v>269</v>
      </c>
      <c r="B111" s="18" t="s">
        <v>202</v>
      </c>
      <c r="C111" s="18" t="s">
        <v>285</v>
      </c>
      <c r="D111" s="72"/>
      <c r="E111" s="72"/>
      <c r="F111" s="28">
        <v>9297.3</v>
      </c>
      <c r="G111" s="28">
        <v>0</v>
      </c>
      <c r="J111" s="26"/>
    </row>
    <row r="112" spans="1:7" ht="57.75" customHeight="1">
      <c r="A112" s="69" t="s">
        <v>263</v>
      </c>
      <c r="B112" s="18" t="s">
        <v>202</v>
      </c>
      <c r="C112" s="18" t="s">
        <v>286</v>
      </c>
      <c r="D112" s="68"/>
      <c r="E112" s="68"/>
      <c r="F112" s="28">
        <v>10.6</v>
      </c>
      <c r="G112" s="28">
        <v>0</v>
      </c>
    </row>
    <row r="113" spans="1:7" ht="37.5">
      <c r="A113" s="69" t="s">
        <v>238</v>
      </c>
      <c r="B113" s="18" t="s">
        <v>202</v>
      </c>
      <c r="C113" s="18" t="s">
        <v>287</v>
      </c>
      <c r="D113" s="68"/>
      <c r="E113" s="68"/>
      <c r="F113" s="28">
        <v>1957.8</v>
      </c>
      <c r="G113" s="28">
        <v>1255.7</v>
      </c>
    </row>
    <row r="114" spans="1:7" ht="18.75" hidden="1">
      <c r="A114" s="69"/>
      <c r="B114" s="18"/>
      <c r="C114" s="18"/>
      <c r="D114" s="68"/>
      <c r="E114" s="68"/>
      <c r="F114" s="28"/>
      <c r="G114" s="28"/>
    </row>
    <row r="115" spans="1:7" ht="18.75">
      <c r="A115" s="69" t="s">
        <v>237</v>
      </c>
      <c r="B115" s="18" t="s">
        <v>202</v>
      </c>
      <c r="C115" s="18" t="s">
        <v>288</v>
      </c>
      <c r="D115" s="68"/>
      <c r="E115" s="68"/>
      <c r="F115" s="28">
        <v>591489.4</v>
      </c>
      <c r="G115" s="28">
        <v>328470.5</v>
      </c>
    </row>
    <row r="116" spans="1:7" ht="18.75">
      <c r="A116" s="70" t="s">
        <v>124</v>
      </c>
      <c r="B116" s="18" t="s">
        <v>202</v>
      </c>
      <c r="C116" s="71" t="s">
        <v>343</v>
      </c>
      <c r="D116" s="72"/>
      <c r="E116" s="72"/>
      <c r="F116" s="14">
        <f>SUM(F117:F118)</f>
        <v>14179.4</v>
      </c>
      <c r="G116" s="14">
        <f>SUM(G117:G118)</f>
        <v>8438.6</v>
      </c>
    </row>
    <row r="117" spans="1:7" ht="56.25">
      <c r="A117" s="69" t="s">
        <v>341</v>
      </c>
      <c r="B117" s="18" t="s">
        <v>202</v>
      </c>
      <c r="C117" s="18" t="s">
        <v>342</v>
      </c>
      <c r="D117" s="68"/>
      <c r="E117" s="68"/>
      <c r="F117" s="28">
        <v>13358.5</v>
      </c>
      <c r="G117" s="28">
        <v>8438.6</v>
      </c>
    </row>
    <row r="118" spans="1:7" ht="23.25" customHeight="1">
      <c r="A118" s="69" t="s">
        <v>236</v>
      </c>
      <c r="B118" s="18" t="s">
        <v>202</v>
      </c>
      <c r="C118" s="18" t="s">
        <v>340</v>
      </c>
      <c r="D118" s="68"/>
      <c r="E118" s="68"/>
      <c r="F118" s="28">
        <v>820.9</v>
      </c>
      <c r="G118" s="28">
        <v>0</v>
      </c>
    </row>
    <row r="119" spans="1:7" ht="23.25" customHeight="1" hidden="1">
      <c r="A119" s="69" t="s">
        <v>346</v>
      </c>
      <c r="B119" s="18" t="s">
        <v>202</v>
      </c>
      <c r="C119" s="71" t="s">
        <v>345</v>
      </c>
      <c r="D119" s="68"/>
      <c r="E119" s="68"/>
      <c r="F119" s="14">
        <f>F120</f>
        <v>0</v>
      </c>
      <c r="G119" s="14">
        <f>G120</f>
        <v>0</v>
      </c>
    </row>
    <row r="120" spans="1:7" ht="23.25" customHeight="1" hidden="1">
      <c r="A120" s="69" t="s">
        <v>347</v>
      </c>
      <c r="B120" s="18" t="s">
        <v>202</v>
      </c>
      <c r="C120" s="18" t="s">
        <v>344</v>
      </c>
      <c r="D120" s="68"/>
      <c r="E120" s="68"/>
      <c r="F120" s="28">
        <v>0</v>
      </c>
      <c r="G120" s="28">
        <v>0</v>
      </c>
    </row>
    <row r="121" spans="1:7" ht="93.75" hidden="1">
      <c r="A121" s="70" t="s">
        <v>187</v>
      </c>
      <c r="B121" s="18" t="s">
        <v>202</v>
      </c>
      <c r="C121" s="71" t="s">
        <v>188</v>
      </c>
      <c r="D121" s="72"/>
      <c r="E121" s="72"/>
      <c r="F121" s="74"/>
      <c r="G121" s="74"/>
    </row>
    <row r="122" spans="1:7" ht="37.5" hidden="1">
      <c r="A122" s="69" t="s">
        <v>235</v>
      </c>
      <c r="B122" s="18" t="s">
        <v>202</v>
      </c>
      <c r="C122" s="18" t="s">
        <v>244</v>
      </c>
      <c r="D122" s="68"/>
      <c r="E122" s="68"/>
      <c r="F122" s="28">
        <v>0</v>
      </c>
      <c r="G122" s="28">
        <v>0</v>
      </c>
    </row>
    <row r="123" spans="1:7" ht="37.5">
      <c r="A123" s="70" t="s">
        <v>117</v>
      </c>
      <c r="B123" s="18" t="s">
        <v>202</v>
      </c>
      <c r="C123" s="71" t="s">
        <v>156</v>
      </c>
      <c r="D123" s="72"/>
      <c r="E123" s="72"/>
      <c r="F123" s="14">
        <f>SUM(F124:F125)</f>
        <v>-88.8</v>
      </c>
      <c r="G123" s="14">
        <f>SUM(G124:G125)</f>
        <v>-88.8</v>
      </c>
    </row>
    <row r="124" spans="1:12" ht="37.5">
      <c r="A124" s="69" t="s">
        <v>264</v>
      </c>
      <c r="B124" s="18" t="s">
        <v>202</v>
      </c>
      <c r="C124" s="18" t="s">
        <v>348</v>
      </c>
      <c r="D124" s="68"/>
      <c r="E124" s="68"/>
      <c r="F124" s="28">
        <v>-88.8</v>
      </c>
      <c r="G124" s="28">
        <v>-88.8</v>
      </c>
      <c r="J124" s="42"/>
      <c r="K124" s="43"/>
      <c r="L124" s="43"/>
    </row>
    <row r="125" spans="1:12" ht="18.75" customHeight="1" hidden="1">
      <c r="A125" s="69" t="s">
        <v>315</v>
      </c>
      <c r="B125" s="18" t="s">
        <v>202</v>
      </c>
      <c r="C125" s="18" t="s">
        <v>316</v>
      </c>
      <c r="D125" s="68"/>
      <c r="E125" s="68"/>
      <c r="F125" s="28">
        <v>0</v>
      </c>
      <c r="G125" s="28">
        <v>0</v>
      </c>
      <c r="J125" s="42"/>
      <c r="K125" s="43"/>
      <c r="L125" s="43"/>
    </row>
    <row r="126" spans="1:12" ht="20.25">
      <c r="A126" s="89" t="s">
        <v>131</v>
      </c>
      <c r="B126" s="18" t="s">
        <v>202</v>
      </c>
      <c r="C126" s="71" t="s">
        <v>132</v>
      </c>
      <c r="D126" s="75"/>
      <c r="E126" s="75"/>
      <c r="F126" s="76">
        <f>F95+F79+F76+F74+F68+F63+F57+F54+F50+F35+F26+F17+F92</f>
        <v>1737410.3000000003</v>
      </c>
      <c r="G126" s="76">
        <f>G95+G79+G76+G74+G68+G63+G57+G54+G50+G35+G26+G17+G92</f>
        <v>750853.4999999999</v>
      </c>
      <c r="H126" s="8">
        <f>1670165-F126</f>
        <v>-67245.30000000028</v>
      </c>
      <c r="I126" s="8">
        <f>366607.6-G126</f>
        <v>-384245.8999999999</v>
      </c>
      <c r="J126" s="44"/>
      <c r="K126" s="45"/>
      <c r="L126" s="43"/>
    </row>
    <row r="127" spans="1:12" s="48" customFormat="1" ht="18.75" hidden="1">
      <c r="A127" s="77" t="s">
        <v>125</v>
      </c>
      <c r="B127" s="78" t="s">
        <v>202</v>
      </c>
      <c r="C127" s="78" t="s">
        <v>126</v>
      </c>
      <c r="D127" s="79">
        <v>1493897920</v>
      </c>
      <c r="E127" s="79"/>
      <c r="F127" s="47"/>
      <c r="G127" s="47"/>
      <c r="J127" s="49"/>
      <c r="K127" s="50"/>
      <c r="L127" s="50"/>
    </row>
    <row r="128" spans="1:10" s="48" customFormat="1" ht="21" customHeight="1" hidden="1">
      <c r="A128" s="77" t="s">
        <v>127</v>
      </c>
      <c r="B128" s="78" t="s">
        <v>202</v>
      </c>
      <c r="C128" s="78" t="s">
        <v>128</v>
      </c>
      <c r="D128" s="79">
        <v>1493897920</v>
      </c>
      <c r="E128" s="79"/>
      <c r="F128" s="47"/>
      <c r="G128" s="47"/>
      <c r="J128" s="51"/>
    </row>
    <row r="129" spans="1:7" ht="20.25">
      <c r="A129" s="80" t="s">
        <v>55</v>
      </c>
      <c r="B129" s="18"/>
      <c r="C129" s="18"/>
      <c r="D129" s="68"/>
      <c r="E129" s="68"/>
      <c r="F129" s="37"/>
      <c r="G129" s="37"/>
    </row>
    <row r="130" spans="1:12" ht="18.75">
      <c r="A130" s="70" t="s">
        <v>129</v>
      </c>
      <c r="B130" s="71">
        <v>200</v>
      </c>
      <c r="C130" s="71" t="s">
        <v>60</v>
      </c>
      <c r="D130" s="72">
        <v>162786806.27</v>
      </c>
      <c r="E130" s="72"/>
      <c r="F130" s="102">
        <f>SUM(F131:F138)</f>
        <v>286301.9</v>
      </c>
      <c r="G130" s="102">
        <f>SUM(G131:G138)</f>
        <v>111182.6</v>
      </c>
      <c r="H130" s="8"/>
      <c r="I130" s="8"/>
      <c r="J130" s="26"/>
      <c r="K130" s="8"/>
      <c r="L130" s="8"/>
    </row>
    <row r="131" spans="1:7" ht="37.5">
      <c r="A131" s="69" t="s">
        <v>0</v>
      </c>
      <c r="B131" s="18">
        <v>200</v>
      </c>
      <c r="C131" s="18" t="s">
        <v>61</v>
      </c>
      <c r="D131" s="68">
        <v>9892700</v>
      </c>
      <c r="E131" s="68"/>
      <c r="F131" s="28">
        <v>5728.8</v>
      </c>
      <c r="G131" s="28">
        <v>2047.8</v>
      </c>
    </row>
    <row r="132" spans="1:7" ht="37.5">
      <c r="A132" s="69" t="s">
        <v>1</v>
      </c>
      <c r="B132" s="18">
        <v>200</v>
      </c>
      <c r="C132" s="18" t="s">
        <v>62</v>
      </c>
      <c r="D132" s="68">
        <v>2376200</v>
      </c>
      <c r="E132" s="68"/>
      <c r="F132" s="28">
        <v>50</v>
      </c>
      <c r="G132" s="28">
        <v>0</v>
      </c>
    </row>
    <row r="133" spans="1:7" ht="38.25" customHeight="1">
      <c r="A133" s="69" t="s">
        <v>2</v>
      </c>
      <c r="B133" s="18">
        <v>200</v>
      </c>
      <c r="C133" s="18" t="s">
        <v>63</v>
      </c>
      <c r="D133" s="68">
        <v>81424875</v>
      </c>
      <c r="E133" s="68"/>
      <c r="F133" s="28">
        <v>76227.4</v>
      </c>
      <c r="G133" s="28">
        <v>34563.1</v>
      </c>
    </row>
    <row r="134" spans="1:7" ht="18.75">
      <c r="A134" s="69" t="s">
        <v>189</v>
      </c>
      <c r="B134" s="18">
        <v>200</v>
      </c>
      <c r="C134" s="18" t="s">
        <v>190</v>
      </c>
      <c r="D134" s="68"/>
      <c r="E134" s="68"/>
      <c r="F134" s="28">
        <v>10.6</v>
      </c>
      <c r="G134" s="28">
        <v>0</v>
      </c>
    </row>
    <row r="135" spans="1:7" ht="37.5">
      <c r="A135" s="69" t="s">
        <v>157</v>
      </c>
      <c r="B135" s="18">
        <v>200</v>
      </c>
      <c r="C135" s="18" t="s">
        <v>130</v>
      </c>
      <c r="D135" s="68">
        <v>3500</v>
      </c>
      <c r="E135" s="68"/>
      <c r="F135" s="28">
        <v>39639.6</v>
      </c>
      <c r="G135" s="28">
        <v>16562.6</v>
      </c>
    </row>
    <row r="136" spans="1:7" ht="18.75">
      <c r="A136" s="69" t="s">
        <v>3</v>
      </c>
      <c r="B136" s="18">
        <v>200</v>
      </c>
      <c r="C136" s="18" t="s">
        <v>64</v>
      </c>
      <c r="D136" s="68">
        <v>4389400</v>
      </c>
      <c r="E136" s="68"/>
      <c r="F136" s="28">
        <v>4881.6</v>
      </c>
      <c r="G136" s="28">
        <v>2474.6</v>
      </c>
    </row>
    <row r="137" spans="1:7" ht="18.75">
      <c r="A137" s="69" t="s">
        <v>4</v>
      </c>
      <c r="B137" s="18">
        <v>200</v>
      </c>
      <c r="C137" s="18" t="s">
        <v>158</v>
      </c>
      <c r="D137" s="68">
        <v>5459931.27</v>
      </c>
      <c r="E137" s="68"/>
      <c r="F137" s="28">
        <v>782.1</v>
      </c>
      <c r="G137" s="28">
        <v>0</v>
      </c>
    </row>
    <row r="138" spans="1:7" ht="18.75">
      <c r="A138" s="69" t="s">
        <v>5</v>
      </c>
      <c r="B138" s="18">
        <v>200</v>
      </c>
      <c r="C138" s="18" t="s">
        <v>159</v>
      </c>
      <c r="D138" s="68">
        <v>59240200</v>
      </c>
      <c r="E138" s="68"/>
      <c r="F138" s="28">
        <v>158981.8</v>
      </c>
      <c r="G138" s="28">
        <v>55534.5</v>
      </c>
    </row>
    <row r="139" spans="1:7" ht="19.5" customHeight="1" hidden="1">
      <c r="A139" s="70" t="s">
        <v>160</v>
      </c>
      <c r="B139" s="71">
        <v>200</v>
      </c>
      <c r="C139" s="71" t="s">
        <v>161</v>
      </c>
      <c r="D139" s="72">
        <v>23220000</v>
      </c>
      <c r="E139" s="72"/>
      <c r="F139" s="14"/>
      <c r="G139" s="14"/>
    </row>
    <row r="140" spans="1:7" ht="18.75" hidden="1">
      <c r="A140" s="69" t="s">
        <v>162</v>
      </c>
      <c r="B140" s="18" t="s">
        <v>58</v>
      </c>
      <c r="C140" s="18" t="s">
        <v>163</v>
      </c>
      <c r="D140" s="68"/>
      <c r="E140" s="68"/>
      <c r="F140" s="28"/>
      <c r="G140" s="28"/>
    </row>
    <row r="141" spans="1:11" s="5" customFormat="1" ht="18.75">
      <c r="A141" s="70" t="s">
        <v>164</v>
      </c>
      <c r="B141" s="71" t="s">
        <v>58</v>
      </c>
      <c r="C141" s="71" t="s">
        <v>165</v>
      </c>
      <c r="D141" s="72"/>
      <c r="E141" s="72"/>
      <c r="F141" s="102">
        <f>F142+F143+F144+F145</f>
        <v>10388.6</v>
      </c>
      <c r="G141" s="102">
        <f>G142+G143+G144+G145</f>
        <v>4271.8</v>
      </c>
      <c r="H141" s="19">
        <f>4271.8-G141</f>
        <v>0</v>
      </c>
      <c r="J141" s="27"/>
      <c r="K141" s="19"/>
    </row>
    <row r="142" spans="1:7" ht="18.75">
      <c r="A142" s="69" t="s">
        <v>166</v>
      </c>
      <c r="B142" s="18" t="s">
        <v>58</v>
      </c>
      <c r="C142" s="18" t="s">
        <v>167</v>
      </c>
      <c r="D142" s="68"/>
      <c r="E142" s="68"/>
      <c r="F142" s="28">
        <v>1957.8</v>
      </c>
      <c r="G142" s="28">
        <v>1100.8</v>
      </c>
    </row>
    <row r="143" spans="1:7" ht="18.75">
      <c r="A143" s="69" t="s">
        <v>370</v>
      </c>
      <c r="B143" s="18" t="s">
        <v>58</v>
      </c>
      <c r="C143" s="18" t="s">
        <v>245</v>
      </c>
      <c r="D143" s="68"/>
      <c r="E143" s="68"/>
      <c r="F143" s="28">
        <v>6151</v>
      </c>
      <c r="G143" s="28">
        <v>2546</v>
      </c>
    </row>
    <row r="144" spans="1:7" ht="37.5">
      <c r="A144" s="69" t="s">
        <v>371</v>
      </c>
      <c r="B144" s="18" t="s">
        <v>58</v>
      </c>
      <c r="C144" s="18" t="s">
        <v>205</v>
      </c>
      <c r="D144" s="68"/>
      <c r="E144" s="68"/>
      <c r="F144" s="28">
        <v>2169.8</v>
      </c>
      <c r="G144" s="28">
        <v>625</v>
      </c>
    </row>
    <row r="145" spans="1:7" ht="19.5" customHeight="1">
      <c r="A145" s="69" t="s">
        <v>200</v>
      </c>
      <c r="B145" s="18" t="s">
        <v>58</v>
      </c>
      <c r="C145" s="18" t="s">
        <v>201</v>
      </c>
      <c r="D145" s="68"/>
      <c r="E145" s="68"/>
      <c r="F145" s="28">
        <v>110</v>
      </c>
      <c r="G145" s="28">
        <v>0</v>
      </c>
    </row>
    <row r="146" spans="1:11" ht="18.75">
      <c r="A146" s="70" t="s">
        <v>6</v>
      </c>
      <c r="B146" s="71">
        <v>200</v>
      </c>
      <c r="C146" s="71" t="s">
        <v>65</v>
      </c>
      <c r="D146" s="72">
        <v>23220000</v>
      </c>
      <c r="E146" s="72"/>
      <c r="F146" s="102">
        <f>SUM(F147:F150)</f>
        <v>143249.5</v>
      </c>
      <c r="G146" s="102">
        <f>SUM(G147:G150)</f>
        <v>74290</v>
      </c>
      <c r="H146" s="8">
        <f>52479.8-G146</f>
        <v>-21810.199999999997</v>
      </c>
      <c r="J146" s="26"/>
      <c r="K146" s="8"/>
    </row>
    <row r="147" spans="1:7" ht="18.75" hidden="1">
      <c r="A147" s="69" t="s">
        <v>266</v>
      </c>
      <c r="B147" s="18" t="s">
        <v>58</v>
      </c>
      <c r="C147" s="18" t="s">
        <v>226</v>
      </c>
      <c r="D147" s="68"/>
      <c r="E147" s="68"/>
      <c r="F147" s="28">
        <v>0</v>
      </c>
      <c r="G147" s="28">
        <v>0</v>
      </c>
    </row>
    <row r="148" spans="1:7" ht="18.75">
      <c r="A148" s="69" t="s">
        <v>7</v>
      </c>
      <c r="B148" s="18">
        <v>200</v>
      </c>
      <c r="C148" s="18" t="s">
        <v>66</v>
      </c>
      <c r="D148" s="68">
        <v>6802000</v>
      </c>
      <c r="E148" s="68"/>
      <c r="F148" s="28">
        <v>28398.8</v>
      </c>
      <c r="G148" s="28">
        <v>8347.4</v>
      </c>
    </row>
    <row r="149" spans="1:7" ht="18.75">
      <c r="A149" s="69" t="s">
        <v>267</v>
      </c>
      <c r="B149" s="18">
        <v>200</v>
      </c>
      <c r="C149" s="18" t="s">
        <v>67</v>
      </c>
      <c r="D149" s="68">
        <v>4353500</v>
      </c>
      <c r="E149" s="68"/>
      <c r="F149" s="28">
        <v>45559.8</v>
      </c>
      <c r="G149" s="28">
        <v>12436.9</v>
      </c>
    </row>
    <row r="150" spans="1:7" ht="18.75">
      <c r="A150" s="69" t="s">
        <v>8</v>
      </c>
      <c r="B150" s="18">
        <v>200</v>
      </c>
      <c r="C150" s="18" t="s">
        <v>68</v>
      </c>
      <c r="D150" s="68">
        <v>7160500</v>
      </c>
      <c r="E150" s="68"/>
      <c r="F150" s="28">
        <v>69290.9</v>
      </c>
      <c r="G150" s="28">
        <v>53505.7</v>
      </c>
    </row>
    <row r="151" spans="1:11" ht="18.75">
      <c r="A151" s="70" t="s">
        <v>13</v>
      </c>
      <c r="B151" s="71">
        <v>200</v>
      </c>
      <c r="C151" s="71" t="s">
        <v>69</v>
      </c>
      <c r="D151" s="72">
        <v>451617600</v>
      </c>
      <c r="E151" s="72"/>
      <c r="F151" s="102">
        <f>SUM(F152:F155)</f>
        <v>296905.7</v>
      </c>
      <c r="G151" s="14">
        <f>SUM(G152:G155)</f>
        <v>41766.799999999996</v>
      </c>
      <c r="J151" s="29"/>
      <c r="K151" s="8"/>
    </row>
    <row r="152" spans="1:7" ht="18.75">
      <c r="A152" s="69" t="s">
        <v>14</v>
      </c>
      <c r="B152" s="18">
        <v>200</v>
      </c>
      <c r="C152" s="18" t="s">
        <v>70</v>
      </c>
      <c r="D152" s="68">
        <v>20656000</v>
      </c>
      <c r="E152" s="68"/>
      <c r="F152" s="28">
        <v>128409.6</v>
      </c>
      <c r="G152" s="28">
        <v>3197.7</v>
      </c>
    </row>
    <row r="153" spans="1:7" ht="18.75">
      <c r="A153" s="69" t="s">
        <v>15</v>
      </c>
      <c r="B153" s="18">
        <v>200</v>
      </c>
      <c r="C153" s="18" t="s">
        <v>71</v>
      </c>
      <c r="D153" s="68">
        <v>405204100</v>
      </c>
      <c r="E153" s="68"/>
      <c r="F153" s="28">
        <v>93483.7</v>
      </c>
      <c r="G153" s="28">
        <v>34426.2</v>
      </c>
    </row>
    <row r="154" spans="1:7" ht="18.75">
      <c r="A154" s="69" t="s">
        <v>17</v>
      </c>
      <c r="B154" s="18">
        <v>200</v>
      </c>
      <c r="C154" s="18" t="s">
        <v>72</v>
      </c>
      <c r="D154" s="68">
        <v>25757500</v>
      </c>
      <c r="E154" s="68"/>
      <c r="F154" s="28">
        <v>45037.5</v>
      </c>
      <c r="G154" s="28">
        <v>2736.4</v>
      </c>
    </row>
    <row r="155" spans="1:7" ht="18.75">
      <c r="A155" s="69" t="s">
        <v>207</v>
      </c>
      <c r="B155" s="18">
        <v>200</v>
      </c>
      <c r="C155" s="18" t="s">
        <v>206</v>
      </c>
      <c r="D155" s="68"/>
      <c r="E155" s="68"/>
      <c r="F155" s="28">
        <v>29974.9</v>
      </c>
      <c r="G155" s="28">
        <v>1406.5</v>
      </c>
    </row>
    <row r="156" spans="1:10" ht="18.75">
      <c r="A156" s="70" t="s">
        <v>18</v>
      </c>
      <c r="B156" s="71">
        <v>200</v>
      </c>
      <c r="C156" s="71" t="s">
        <v>73</v>
      </c>
      <c r="D156" s="72">
        <v>423379973.63</v>
      </c>
      <c r="E156" s="72"/>
      <c r="F156" s="102">
        <f>SUM(F157:F161)</f>
        <v>830559.4</v>
      </c>
      <c r="G156" s="102">
        <f>SUM(G157:G161)</f>
        <v>444137</v>
      </c>
      <c r="J156" s="26"/>
    </row>
    <row r="157" spans="1:7" ht="18.75">
      <c r="A157" s="69" t="s">
        <v>19</v>
      </c>
      <c r="B157" s="18">
        <v>200</v>
      </c>
      <c r="C157" s="18" t="s">
        <v>74</v>
      </c>
      <c r="D157" s="68">
        <v>42309290.8</v>
      </c>
      <c r="E157" s="68"/>
      <c r="F157" s="28">
        <v>83695</v>
      </c>
      <c r="G157" s="28">
        <v>43804.5</v>
      </c>
    </row>
    <row r="158" spans="1:7" ht="18.75">
      <c r="A158" s="69" t="s">
        <v>20</v>
      </c>
      <c r="B158" s="18">
        <v>200</v>
      </c>
      <c r="C158" s="18" t="s">
        <v>75</v>
      </c>
      <c r="D158" s="68">
        <v>373949982.83</v>
      </c>
      <c r="E158" s="68"/>
      <c r="F158" s="28">
        <v>565265.6</v>
      </c>
      <c r="G158" s="28">
        <v>329589.5</v>
      </c>
    </row>
    <row r="159" spans="1:7" ht="18.75">
      <c r="A159" s="69" t="s">
        <v>265</v>
      </c>
      <c r="B159" s="18">
        <v>200</v>
      </c>
      <c r="C159" s="18" t="s">
        <v>246</v>
      </c>
      <c r="D159" s="68"/>
      <c r="E159" s="68"/>
      <c r="F159" s="28">
        <v>107712</v>
      </c>
      <c r="G159" s="28">
        <v>60580.6</v>
      </c>
    </row>
    <row r="160" spans="1:7" ht="18.75">
      <c r="A160" s="69" t="s">
        <v>21</v>
      </c>
      <c r="B160" s="18">
        <v>200</v>
      </c>
      <c r="C160" s="18" t="s">
        <v>76</v>
      </c>
      <c r="D160" s="68">
        <v>300000</v>
      </c>
      <c r="E160" s="68"/>
      <c r="F160" s="28">
        <v>16539.5</v>
      </c>
      <c r="G160" s="28">
        <v>7393</v>
      </c>
    </row>
    <row r="161" spans="1:7" ht="18.75">
      <c r="A161" s="69" t="s">
        <v>22</v>
      </c>
      <c r="B161" s="18">
        <v>200</v>
      </c>
      <c r="C161" s="18" t="s">
        <v>77</v>
      </c>
      <c r="D161" s="68">
        <v>6820700</v>
      </c>
      <c r="E161" s="68"/>
      <c r="F161" s="28">
        <v>57347.3</v>
      </c>
      <c r="G161" s="28">
        <v>2769.4</v>
      </c>
    </row>
    <row r="162" spans="1:7" ht="18.75">
      <c r="A162" s="70" t="s">
        <v>168</v>
      </c>
      <c r="B162" s="71">
        <v>200</v>
      </c>
      <c r="C162" s="71" t="s">
        <v>78</v>
      </c>
      <c r="D162" s="72">
        <v>68439052.1</v>
      </c>
      <c r="E162" s="72"/>
      <c r="F162" s="102">
        <f>F163</f>
        <v>148375</v>
      </c>
      <c r="G162" s="102">
        <f>G163</f>
        <v>66068.2</v>
      </c>
    </row>
    <row r="163" spans="1:7" ht="18.75">
      <c r="A163" s="69" t="s">
        <v>23</v>
      </c>
      <c r="B163" s="18">
        <v>200</v>
      </c>
      <c r="C163" s="18" t="s">
        <v>79</v>
      </c>
      <c r="D163" s="68">
        <v>68439052.1</v>
      </c>
      <c r="E163" s="68"/>
      <c r="F163" s="28">
        <v>148375</v>
      </c>
      <c r="G163" s="28">
        <v>66068.2</v>
      </c>
    </row>
    <row r="164" spans="1:7" ht="18.75">
      <c r="A164" s="70" t="s">
        <v>289</v>
      </c>
      <c r="B164" s="71">
        <v>200</v>
      </c>
      <c r="C164" s="71" t="s">
        <v>292</v>
      </c>
      <c r="D164" s="72">
        <v>49113863</v>
      </c>
      <c r="E164" s="72"/>
      <c r="F164" s="102">
        <f>F165</f>
        <v>1290.5</v>
      </c>
      <c r="G164" s="14">
        <f>G165</f>
        <v>0</v>
      </c>
    </row>
    <row r="165" spans="1:7" ht="18.75">
      <c r="A165" s="69" t="s">
        <v>290</v>
      </c>
      <c r="B165" s="18" t="s">
        <v>58</v>
      </c>
      <c r="C165" s="18" t="s">
        <v>291</v>
      </c>
      <c r="D165" s="68"/>
      <c r="E165" s="68"/>
      <c r="F165" s="28">
        <v>1290.5</v>
      </c>
      <c r="G165" s="28">
        <v>0</v>
      </c>
    </row>
    <row r="166" spans="1:10" ht="18.75">
      <c r="A166" s="70" t="s">
        <v>29</v>
      </c>
      <c r="B166" s="71">
        <v>200</v>
      </c>
      <c r="C166" s="71" t="s">
        <v>80</v>
      </c>
      <c r="D166" s="72">
        <v>49113863</v>
      </c>
      <c r="E166" s="72"/>
      <c r="F166" s="102">
        <f>SUM(F167:F170)</f>
        <v>41976.100000000006</v>
      </c>
      <c r="G166" s="102">
        <f>SUM(G167:G170)</f>
        <v>12436.9</v>
      </c>
      <c r="J166" s="26"/>
    </row>
    <row r="167" spans="1:7" ht="18.75">
      <c r="A167" s="69" t="s">
        <v>30</v>
      </c>
      <c r="B167" s="18">
        <v>200</v>
      </c>
      <c r="C167" s="18" t="s">
        <v>81</v>
      </c>
      <c r="D167" s="68">
        <v>1656600</v>
      </c>
      <c r="E167" s="68"/>
      <c r="F167" s="28">
        <v>10357.2</v>
      </c>
      <c r="G167" s="28">
        <v>5187.3</v>
      </c>
    </row>
    <row r="168" spans="1:7" ht="18.75">
      <c r="A168" s="69" t="s">
        <v>31</v>
      </c>
      <c r="B168" s="18">
        <v>200</v>
      </c>
      <c r="C168" s="18" t="s">
        <v>82</v>
      </c>
      <c r="D168" s="68">
        <v>18874800</v>
      </c>
      <c r="E168" s="68"/>
      <c r="F168" s="28">
        <v>1800</v>
      </c>
      <c r="G168" s="28">
        <v>695.4</v>
      </c>
    </row>
    <row r="169" spans="1:7" ht="18.75">
      <c r="A169" s="69" t="s">
        <v>32</v>
      </c>
      <c r="B169" s="18">
        <v>200</v>
      </c>
      <c r="C169" s="18" t="s">
        <v>83</v>
      </c>
      <c r="D169" s="68">
        <v>268800</v>
      </c>
      <c r="E169" s="68"/>
      <c r="F169" s="28">
        <v>9608.6</v>
      </c>
      <c r="G169" s="28">
        <v>135.2</v>
      </c>
    </row>
    <row r="170" spans="1:7" ht="18.75">
      <c r="A170" s="69" t="s">
        <v>33</v>
      </c>
      <c r="B170" s="18">
        <v>200</v>
      </c>
      <c r="C170" s="18" t="s">
        <v>84</v>
      </c>
      <c r="D170" s="68">
        <v>28313663</v>
      </c>
      <c r="E170" s="68"/>
      <c r="F170" s="28">
        <v>20210.3</v>
      </c>
      <c r="G170" s="28">
        <v>6419</v>
      </c>
    </row>
    <row r="171" spans="1:8" ht="18.75">
      <c r="A171" s="70" t="s">
        <v>28</v>
      </c>
      <c r="B171" s="71">
        <v>200</v>
      </c>
      <c r="C171" s="71" t="s">
        <v>169</v>
      </c>
      <c r="D171" s="72">
        <v>7145800</v>
      </c>
      <c r="E171" s="72"/>
      <c r="F171" s="102">
        <f>F172+F173</f>
        <v>44133.8</v>
      </c>
      <c r="G171" s="102">
        <f>G172+G173</f>
        <v>19265.100000000002</v>
      </c>
      <c r="H171" s="8">
        <f>F171+F166+F162+F156+F151+F146+F141+F130+F164</f>
        <v>1803180.5</v>
      </c>
    </row>
    <row r="172" spans="1:7" ht="18.75">
      <c r="A172" s="69" t="s">
        <v>170</v>
      </c>
      <c r="B172" s="18" t="s">
        <v>58</v>
      </c>
      <c r="C172" s="18" t="s">
        <v>171</v>
      </c>
      <c r="D172" s="68"/>
      <c r="E172" s="68"/>
      <c r="F172" s="28">
        <v>27859.6</v>
      </c>
      <c r="G172" s="28">
        <v>16483.9</v>
      </c>
    </row>
    <row r="173" spans="1:7" ht="18.75">
      <c r="A173" s="69" t="s">
        <v>172</v>
      </c>
      <c r="B173" s="18" t="s">
        <v>58</v>
      </c>
      <c r="C173" s="18" t="s">
        <v>173</v>
      </c>
      <c r="D173" s="68"/>
      <c r="E173" s="68"/>
      <c r="F173" s="28">
        <v>16274.2</v>
      </c>
      <c r="G173" s="28">
        <v>2781.2</v>
      </c>
    </row>
    <row r="174" spans="1:7" ht="18.75" hidden="1">
      <c r="A174" s="70" t="s">
        <v>174</v>
      </c>
      <c r="B174" s="71" t="s">
        <v>58</v>
      </c>
      <c r="C174" s="71" t="s">
        <v>176</v>
      </c>
      <c r="D174" s="72"/>
      <c r="E174" s="72"/>
      <c r="F174" s="14"/>
      <c r="G174" s="14"/>
    </row>
    <row r="175" spans="1:10" s="5" customFormat="1" ht="18.75" hidden="1">
      <c r="A175" s="69" t="s">
        <v>175</v>
      </c>
      <c r="B175" s="18" t="s">
        <v>58</v>
      </c>
      <c r="C175" s="18" t="s">
        <v>177</v>
      </c>
      <c r="D175" s="68"/>
      <c r="E175" s="68"/>
      <c r="F175" s="28"/>
      <c r="G175" s="28"/>
      <c r="J175" s="25"/>
    </row>
    <row r="176" spans="1:10" s="5" customFormat="1" ht="22.5" customHeight="1">
      <c r="A176" s="70" t="s">
        <v>356</v>
      </c>
      <c r="B176" s="18" t="s">
        <v>58</v>
      </c>
      <c r="C176" s="71" t="s">
        <v>354</v>
      </c>
      <c r="D176" s="68"/>
      <c r="E176" s="68"/>
      <c r="F176" s="102">
        <f>F177</f>
        <v>19.5</v>
      </c>
      <c r="G176" s="102">
        <f>G177</f>
        <v>0</v>
      </c>
      <c r="J176" s="25"/>
    </row>
    <row r="177" spans="1:10" s="5" customFormat="1" ht="18.75">
      <c r="A177" s="69" t="s">
        <v>372</v>
      </c>
      <c r="B177" s="18" t="s">
        <v>58</v>
      </c>
      <c r="C177" s="18" t="s">
        <v>355</v>
      </c>
      <c r="D177" s="68"/>
      <c r="E177" s="68"/>
      <c r="F177" s="28">
        <v>19.5</v>
      </c>
      <c r="G177" s="28">
        <v>0</v>
      </c>
      <c r="J177" s="25"/>
    </row>
    <row r="178" spans="1:11" ht="20.25">
      <c r="A178" s="89" t="s">
        <v>57</v>
      </c>
      <c r="B178" s="71" t="s">
        <v>58</v>
      </c>
      <c r="C178" s="90" t="s">
        <v>59</v>
      </c>
      <c r="D178" s="91"/>
      <c r="E178" s="91"/>
      <c r="F178" s="76">
        <f>F171+F166+F162+F156+F151+F146+F141+F130+F164+F176</f>
        <v>1803200</v>
      </c>
      <c r="G178" s="76">
        <f>G171+G166+G162+G156+G151+G146+G141+G130+G164+G176</f>
        <v>773418.4</v>
      </c>
      <c r="H178" s="8">
        <f>1803180.5-F178</f>
        <v>-19.5</v>
      </c>
      <c r="I178" s="8">
        <f>366607.6-G178</f>
        <v>-406810.80000000005</v>
      </c>
      <c r="J178" s="26"/>
      <c r="K178" s="8"/>
    </row>
    <row r="179" spans="1:10" ht="18.75">
      <c r="A179" s="70" t="s">
        <v>34</v>
      </c>
      <c r="B179" s="71" t="s">
        <v>24</v>
      </c>
      <c r="C179" s="71" t="s">
        <v>85</v>
      </c>
      <c r="D179" s="72"/>
      <c r="E179" s="72"/>
      <c r="F179" s="14">
        <f>F126-F178</f>
        <v>-65789.69999999972</v>
      </c>
      <c r="G179" s="14">
        <f>G126-G178</f>
        <v>-22564.90000000014</v>
      </c>
      <c r="H179" s="8"/>
      <c r="J179" s="26"/>
    </row>
    <row r="180" spans="1:7" ht="18.75">
      <c r="A180" s="81" t="s">
        <v>56</v>
      </c>
      <c r="B180" s="18"/>
      <c r="C180" s="18"/>
      <c r="D180" s="82"/>
      <c r="E180" s="82"/>
      <c r="F180" s="52"/>
      <c r="G180" s="38"/>
    </row>
    <row r="181" spans="1:8" ht="18.75">
      <c r="A181" s="70" t="s">
        <v>35</v>
      </c>
      <c r="B181" s="71">
        <v>500</v>
      </c>
      <c r="C181" s="71" t="s">
        <v>36</v>
      </c>
      <c r="D181" s="72">
        <v>12534175</v>
      </c>
      <c r="E181" s="72"/>
      <c r="F181" s="14">
        <f>F182+F186</f>
        <v>65789.69999999995</v>
      </c>
      <c r="G181" s="14">
        <f>G182+G186</f>
        <v>22564.900000000023</v>
      </c>
      <c r="H181" s="8"/>
    </row>
    <row r="182" spans="1:7" ht="37.5">
      <c r="A182" s="70" t="s">
        <v>191</v>
      </c>
      <c r="B182" s="71" t="s">
        <v>195</v>
      </c>
      <c r="C182" s="71" t="s">
        <v>196</v>
      </c>
      <c r="D182" s="72"/>
      <c r="E182" s="72"/>
      <c r="F182" s="14">
        <f>F183+F184</f>
        <v>8500</v>
      </c>
      <c r="G182" s="14">
        <f>G183+G184</f>
        <v>0</v>
      </c>
    </row>
    <row r="183" spans="1:7" ht="37.5">
      <c r="A183" s="69" t="s">
        <v>234</v>
      </c>
      <c r="B183" s="71" t="s">
        <v>195</v>
      </c>
      <c r="C183" s="18" t="s">
        <v>232</v>
      </c>
      <c r="D183" s="72"/>
      <c r="E183" s="72"/>
      <c r="F183" s="28">
        <v>8500</v>
      </c>
      <c r="G183" s="28">
        <v>0</v>
      </c>
    </row>
    <row r="184" spans="1:9" ht="37.5" hidden="1">
      <c r="A184" s="69" t="s">
        <v>192</v>
      </c>
      <c r="B184" s="18" t="s">
        <v>195</v>
      </c>
      <c r="C184" s="18" t="s">
        <v>197</v>
      </c>
      <c r="D184" s="68"/>
      <c r="E184" s="68"/>
      <c r="F184" s="28">
        <f>F185</f>
        <v>0</v>
      </c>
      <c r="G184" s="28">
        <f>G185</f>
        <v>0</v>
      </c>
      <c r="H184" s="41"/>
      <c r="I184" s="41"/>
    </row>
    <row r="185" spans="1:7" ht="37.5">
      <c r="A185" s="69" t="s">
        <v>233</v>
      </c>
      <c r="B185" s="18" t="s">
        <v>195</v>
      </c>
      <c r="C185" s="18" t="s">
        <v>231</v>
      </c>
      <c r="D185" s="68"/>
      <c r="E185" s="68"/>
      <c r="F185" s="28">
        <v>0</v>
      </c>
      <c r="G185" s="28">
        <v>0</v>
      </c>
    </row>
    <row r="186" spans="1:8" ht="18.75">
      <c r="A186" s="70" t="s">
        <v>37</v>
      </c>
      <c r="B186" s="71">
        <v>700</v>
      </c>
      <c r="C186" s="71" t="s">
        <v>38</v>
      </c>
      <c r="D186" s="72">
        <v>12534175</v>
      </c>
      <c r="E186" s="72"/>
      <c r="F186" s="14">
        <f>F187+F191</f>
        <v>57289.69999999995</v>
      </c>
      <c r="G186" s="14">
        <f>G187+G191</f>
        <v>22564.900000000023</v>
      </c>
      <c r="H186" s="8"/>
    </row>
    <row r="187" spans="1:7" ht="18.75">
      <c r="A187" s="69" t="s">
        <v>39</v>
      </c>
      <c r="B187" s="18" t="s">
        <v>193</v>
      </c>
      <c r="C187" s="18" t="s">
        <v>40</v>
      </c>
      <c r="D187" s="68">
        <v>-1174365520</v>
      </c>
      <c r="E187" s="68"/>
      <c r="F187" s="28">
        <f aca="true" t="shared" si="0" ref="F187:G189">F188</f>
        <v>-1745910.3</v>
      </c>
      <c r="G187" s="28">
        <f t="shared" si="0"/>
        <v>-810582.7</v>
      </c>
    </row>
    <row r="188" spans="1:7" ht="18.75">
      <c r="A188" s="69" t="s">
        <v>41</v>
      </c>
      <c r="B188" s="18">
        <v>710</v>
      </c>
      <c r="C188" s="18" t="s">
        <v>42</v>
      </c>
      <c r="D188" s="68">
        <v>-1174365520</v>
      </c>
      <c r="E188" s="68"/>
      <c r="F188" s="28">
        <f t="shared" si="0"/>
        <v>-1745910.3</v>
      </c>
      <c r="G188" s="28">
        <f t="shared" si="0"/>
        <v>-810582.7</v>
      </c>
    </row>
    <row r="189" spans="1:7" ht="18.75">
      <c r="A189" s="69" t="s">
        <v>43</v>
      </c>
      <c r="B189" s="18">
        <v>710</v>
      </c>
      <c r="C189" s="18" t="s">
        <v>44</v>
      </c>
      <c r="D189" s="68">
        <v>-1174365520</v>
      </c>
      <c r="E189" s="68"/>
      <c r="F189" s="28">
        <f t="shared" si="0"/>
        <v>-1745910.3</v>
      </c>
      <c r="G189" s="28">
        <f t="shared" si="0"/>
        <v>-810582.7</v>
      </c>
    </row>
    <row r="190" spans="1:7" ht="18.75">
      <c r="A190" s="69" t="s">
        <v>228</v>
      </c>
      <c r="B190" s="18">
        <v>710</v>
      </c>
      <c r="C190" s="18" t="s">
        <v>229</v>
      </c>
      <c r="D190" s="68">
        <v>-726102920</v>
      </c>
      <c r="E190" s="68"/>
      <c r="F190" s="28">
        <v>-1745910.3</v>
      </c>
      <c r="G190" s="28">
        <v>-810582.7</v>
      </c>
    </row>
    <row r="191" spans="1:7" ht="18.75">
      <c r="A191" s="69" t="s">
        <v>45</v>
      </c>
      <c r="B191" s="18" t="s">
        <v>194</v>
      </c>
      <c r="C191" s="18" t="s">
        <v>46</v>
      </c>
      <c r="D191" s="68">
        <v>1186899695</v>
      </c>
      <c r="E191" s="68"/>
      <c r="F191" s="28">
        <f aca="true" t="shared" si="1" ref="F191:G193">F192</f>
        <v>1803200</v>
      </c>
      <c r="G191" s="28">
        <f t="shared" si="1"/>
        <v>833147.6</v>
      </c>
    </row>
    <row r="192" spans="1:7" ht="18.75">
      <c r="A192" s="69" t="s">
        <v>47</v>
      </c>
      <c r="B192" s="18">
        <v>720</v>
      </c>
      <c r="C192" s="18" t="s">
        <v>48</v>
      </c>
      <c r="D192" s="68">
        <v>1186899695</v>
      </c>
      <c r="E192" s="68"/>
      <c r="F192" s="28">
        <f t="shared" si="1"/>
        <v>1803200</v>
      </c>
      <c r="G192" s="28">
        <f t="shared" si="1"/>
        <v>833147.6</v>
      </c>
    </row>
    <row r="193" spans="1:7" ht="18.75">
      <c r="A193" s="69" t="s">
        <v>49</v>
      </c>
      <c r="B193" s="18">
        <v>720</v>
      </c>
      <c r="C193" s="18" t="s">
        <v>50</v>
      </c>
      <c r="D193" s="68">
        <v>1186899695</v>
      </c>
      <c r="E193" s="68"/>
      <c r="F193" s="28">
        <f t="shared" si="1"/>
        <v>1803200</v>
      </c>
      <c r="G193" s="28">
        <f t="shared" si="1"/>
        <v>833147.6</v>
      </c>
    </row>
    <row r="194" spans="1:12" s="22" customFormat="1" ht="18.75">
      <c r="A194" s="9" t="s">
        <v>227</v>
      </c>
      <c r="B194" s="10">
        <v>720</v>
      </c>
      <c r="C194" s="10" t="s">
        <v>230</v>
      </c>
      <c r="D194" s="11">
        <v>1167763995</v>
      </c>
      <c r="E194" s="11"/>
      <c r="F194" s="28">
        <v>1803200</v>
      </c>
      <c r="G194" s="28">
        <v>833147.6</v>
      </c>
      <c r="H194" s="2"/>
      <c r="I194" s="2"/>
      <c r="K194" s="2"/>
      <c r="L194" s="2"/>
    </row>
    <row r="195" spans="1:12" s="22" customFormat="1" ht="18.75">
      <c r="A195" s="9" t="s">
        <v>125</v>
      </c>
      <c r="B195" s="10">
        <v>750</v>
      </c>
      <c r="C195" s="10" t="s">
        <v>51</v>
      </c>
      <c r="D195" s="11">
        <v>0</v>
      </c>
      <c r="E195" s="11"/>
      <c r="F195" s="12">
        <v>0</v>
      </c>
      <c r="G195" s="12">
        <v>0</v>
      </c>
      <c r="H195" s="8">
        <f>F16+F119</f>
        <v>176079.49999999997</v>
      </c>
      <c r="I195" s="2"/>
      <c r="K195" s="2"/>
      <c r="L195" s="2"/>
    </row>
    <row r="196" spans="1:12" s="22" customFormat="1" ht="18.75">
      <c r="A196" s="9" t="s">
        <v>52</v>
      </c>
      <c r="B196" s="10">
        <v>755</v>
      </c>
      <c r="C196" s="10" t="s">
        <v>53</v>
      </c>
      <c r="D196" s="11">
        <v>-429193400</v>
      </c>
      <c r="E196" s="11"/>
      <c r="F196" s="12">
        <f>F195</f>
        <v>0</v>
      </c>
      <c r="G196" s="12">
        <f>G195</f>
        <v>0</v>
      </c>
      <c r="H196" s="2"/>
      <c r="I196" s="2"/>
      <c r="K196" s="2"/>
      <c r="L196" s="2"/>
    </row>
    <row r="197" spans="1:12" s="22" customFormat="1" ht="18.75">
      <c r="A197" s="15" t="s">
        <v>25</v>
      </c>
      <c r="B197" s="16"/>
      <c r="C197" s="16"/>
      <c r="D197" s="13"/>
      <c r="E197" s="13"/>
      <c r="F197" s="17"/>
      <c r="G197" s="39"/>
      <c r="H197" s="2"/>
      <c r="I197" s="2"/>
      <c r="K197" s="2"/>
      <c r="L197" s="2"/>
    </row>
    <row r="198" spans="1:12" s="22" customFormat="1" ht="18.75">
      <c r="A198" s="13" t="s">
        <v>27</v>
      </c>
      <c r="B198" s="16"/>
      <c r="C198" s="16"/>
      <c r="D198" s="13"/>
      <c r="E198" s="13"/>
      <c r="F198" s="31">
        <f>F206</f>
        <v>50</v>
      </c>
      <c r="G198" s="31">
        <f>G206</f>
        <v>49</v>
      </c>
      <c r="H198" s="2"/>
      <c r="I198" s="2"/>
      <c r="K198" s="2"/>
      <c r="L198" s="2"/>
    </row>
    <row r="199" spans="1:12" s="22" customFormat="1" ht="18.75">
      <c r="A199" s="13" t="s">
        <v>26</v>
      </c>
      <c r="B199" s="16"/>
      <c r="C199" s="16"/>
      <c r="D199" s="13"/>
      <c r="E199" s="13"/>
      <c r="F199" s="28">
        <f>F210</f>
        <v>79513</v>
      </c>
      <c r="G199" s="28">
        <f>G210</f>
        <v>38067.2</v>
      </c>
      <c r="H199" s="2"/>
      <c r="I199" s="2"/>
      <c r="K199" s="2"/>
      <c r="L199" s="2"/>
    </row>
    <row r="200" spans="1:12" s="22" customFormat="1" ht="37.5">
      <c r="A200" s="9" t="s">
        <v>242</v>
      </c>
      <c r="B200" s="16"/>
      <c r="C200" s="16"/>
      <c r="D200" s="13"/>
      <c r="E200" s="13"/>
      <c r="F200" s="31">
        <f>F207</f>
        <v>784.5</v>
      </c>
      <c r="G200" s="31">
        <f>G207</f>
        <v>479</v>
      </c>
      <c r="H200" s="31"/>
      <c r="I200" s="31"/>
      <c r="K200" s="2"/>
      <c r="L200" s="2"/>
    </row>
    <row r="201" spans="1:12" s="22" customFormat="1" ht="18.75">
      <c r="A201" s="13" t="s">
        <v>26</v>
      </c>
      <c r="B201" s="16"/>
      <c r="C201" s="16"/>
      <c r="D201" s="13"/>
      <c r="E201" s="13"/>
      <c r="F201" s="28">
        <f>F214</f>
        <v>535630.4</v>
      </c>
      <c r="G201" s="28">
        <f>G214</f>
        <v>279301.8</v>
      </c>
      <c r="H201" s="8"/>
      <c r="I201" s="2"/>
      <c r="K201" s="2"/>
      <c r="L201" s="2"/>
    </row>
    <row r="202" spans="1:12" s="22" customFormat="1" ht="15.75" hidden="1">
      <c r="A202" s="6"/>
      <c r="B202" s="46"/>
      <c r="C202" s="46"/>
      <c r="D202" s="30"/>
      <c r="E202" s="30"/>
      <c r="F202" s="30"/>
      <c r="G202" s="30"/>
      <c r="H202" s="2"/>
      <c r="I202" s="2"/>
      <c r="K202" s="2"/>
      <c r="L202" s="2"/>
    </row>
    <row r="203" spans="1:12" s="22" customFormat="1" ht="15.75" hidden="1">
      <c r="A203" s="6"/>
      <c r="B203" s="46"/>
      <c r="C203" s="46"/>
      <c r="D203" s="30"/>
      <c r="E203" s="30"/>
      <c r="F203" s="40"/>
      <c r="G203" s="40"/>
      <c r="H203" s="2"/>
      <c r="I203" s="2"/>
      <c r="K203" s="2"/>
      <c r="L203" s="2"/>
    </row>
    <row r="204" spans="1:12" s="22" customFormat="1" ht="15.75" hidden="1">
      <c r="A204" s="6"/>
      <c r="B204" s="46"/>
      <c r="C204" s="46"/>
      <c r="D204" s="30"/>
      <c r="E204" s="30"/>
      <c r="F204" s="40"/>
      <c r="G204" s="40"/>
      <c r="H204" s="2"/>
      <c r="I204" s="2"/>
      <c r="K204" s="2"/>
      <c r="L204" s="2"/>
    </row>
    <row r="205" spans="1:12" s="22" customFormat="1" ht="15.75" hidden="1">
      <c r="A205" s="6"/>
      <c r="B205" s="46"/>
      <c r="C205" s="46"/>
      <c r="D205" s="30"/>
      <c r="E205" s="30"/>
      <c r="F205" s="40"/>
      <c r="G205" s="40"/>
      <c r="H205" s="2"/>
      <c r="I205" s="2"/>
      <c r="K205" s="2"/>
      <c r="L205" s="2"/>
    </row>
    <row r="206" spans="1:12" s="22" customFormat="1" ht="18.75" hidden="1">
      <c r="A206" s="6"/>
      <c r="B206" s="46"/>
      <c r="C206" s="46" t="s">
        <v>249</v>
      </c>
      <c r="D206" s="30"/>
      <c r="E206" s="30"/>
      <c r="F206" s="31">
        <v>50</v>
      </c>
      <c r="G206" s="31">
        <v>49</v>
      </c>
      <c r="H206" s="2"/>
      <c r="I206" s="2"/>
      <c r="K206" s="2"/>
      <c r="L206" s="2"/>
    </row>
    <row r="207" spans="1:12" s="22" customFormat="1" ht="18.75" hidden="1">
      <c r="A207" s="6"/>
      <c r="B207" s="46"/>
      <c r="C207" s="46" t="s">
        <v>250</v>
      </c>
      <c r="D207" s="30"/>
      <c r="E207" s="30"/>
      <c r="F207" s="103">
        <f>17+35+27.5+713-8</f>
        <v>784.5</v>
      </c>
      <c r="G207" s="103">
        <f>15+32+17+423-8</f>
        <v>479</v>
      </c>
      <c r="H207" s="20"/>
      <c r="I207" s="2"/>
      <c r="K207" s="2"/>
      <c r="L207" s="2"/>
    </row>
    <row r="208" spans="1:12" s="22" customFormat="1" ht="15.75" hidden="1">
      <c r="A208" s="6"/>
      <c r="B208" s="46"/>
      <c r="C208" s="46"/>
      <c r="D208" s="30"/>
      <c r="E208" s="30"/>
      <c r="F208" s="40"/>
      <c r="G208" s="40"/>
      <c r="H208" s="20"/>
      <c r="I208" s="2"/>
      <c r="K208" s="2"/>
      <c r="L208" s="2"/>
    </row>
    <row r="209" spans="1:12" s="22" customFormat="1" ht="15.75" hidden="1">
      <c r="A209" s="6"/>
      <c r="B209" s="46"/>
      <c r="C209" s="46"/>
      <c r="D209" s="30"/>
      <c r="E209" s="30"/>
      <c r="F209" s="40"/>
      <c r="G209" s="40"/>
      <c r="H209" s="21"/>
      <c r="I209" s="2"/>
      <c r="K209" s="2"/>
      <c r="L209" s="2"/>
    </row>
    <row r="210" spans="1:7" ht="15.75" hidden="1">
      <c r="A210" s="6"/>
      <c r="B210" s="46"/>
      <c r="C210" s="46" t="s">
        <v>375</v>
      </c>
      <c r="D210" s="30"/>
      <c r="E210" s="30"/>
      <c r="F210" s="95">
        <f>79513</f>
        <v>79513</v>
      </c>
      <c r="G210" s="95">
        <v>38067.2</v>
      </c>
    </row>
    <row r="211" spans="1:7" ht="15.75" hidden="1">
      <c r="A211" s="6"/>
      <c r="B211" s="46"/>
      <c r="C211" s="46"/>
      <c r="D211" s="30"/>
      <c r="E211" s="30"/>
      <c r="F211" s="40"/>
      <c r="G211" s="40"/>
    </row>
    <row r="212" spans="1:7" ht="15.75" hidden="1">
      <c r="A212" s="6"/>
      <c r="B212" s="46"/>
      <c r="C212" s="46" t="s">
        <v>373</v>
      </c>
      <c r="D212" s="30"/>
      <c r="E212" s="30"/>
      <c r="F212" s="95">
        <v>13704.6</v>
      </c>
      <c r="G212" s="96">
        <v>4874.2</v>
      </c>
    </row>
    <row r="213" spans="1:7" ht="15.75" hidden="1">
      <c r="A213" s="6"/>
      <c r="B213" s="46"/>
      <c r="C213" s="46" t="s">
        <v>374</v>
      </c>
      <c r="D213" s="30"/>
      <c r="E213" s="30"/>
      <c r="F213" s="95">
        <v>521925.8</v>
      </c>
      <c r="G213" s="95">
        <v>274427.6</v>
      </c>
    </row>
    <row r="214" spans="1:7" ht="15.75" hidden="1">
      <c r="A214" s="6"/>
      <c r="B214" s="46"/>
      <c r="C214" s="46" t="s">
        <v>317</v>
      </c>
      <c r="D214" s="30"/>
      <c r="E214" s="30"/>
      <c r="F214" s="94">
        <f>SUM(F212:F213)</f>
        <v>535630.4</v>
      </c>
      <c r="G214" s="94">
        <f>SUM(G212:G213)</f>
        <v>279301.8</v>
      </c>
    </row>
    <row r="215" spans="1:7" ht="15.75" hidden="1">
      <c r="A215" s="6"/>
      <c r="B215" s="46"/>
      <c r="C215" s="46"/>
      <c r="D215" s="30"/>
      <c r="E215" s="30"/>
      <c r="F215" s="30"/>
      <c r="G215" s="30"/>
    </row>
    <row r="216" spans="1:7" ht="15.75" hidden="1">
      <c r="A216" s="6"/>
      <c r="B216" s="46"/>
      <c r="C216" s="46"/>
      <c r="D216" s="30"/>
      <c r="E216" s="30"/>
      <c r="F216" s="30"/>
      <c r="G216" s="30"/>
    </row>
    <row r="217" spans="1:7" ht="15.75">
      <c r="A217" s="6"/>
      <c r="B217" s="46"/>
      <c r="C217" s="46"/>
      <c r="D217" s="30"/>
      <c r="E217" s="30"/>
      <c r="F217" s="30"/>
      <c r="G217" s="30"/>
    </row>
    <row r="218" spans="1:7" ht="15.75">
      <c r="A218" s="6"/>
      <c r="B218" s="46"/>
      <c r="C218" s="46"/>
      <c r="D218" s="30"/>
      <c r="E218" s="30"/>
      <c r="F218" s="30"/>
      <c r="G218" s="30"/>
    </row>
    <row r="219" spans="1:7" ht="15.75">
      <c r="A219" s="6"/>
      <c r="B219" s="46"/>
      <c r="C219" s="46"/>
      <c r="D219" s="30"/>
      <c r="E219" s="30"/>
      <c r="F219" s="30"/>
      <c r="G219" s="30"/>
    </row>
    <row r="220" spans="1:7" ht="15.75">
      <c r="A220" s="6"/>
      <c r="B220" s="7"/>
      <c r="C220" s="7"/>
      <c r="D220" s="6"/>
      <c r="E220" s="6"/>
      <c r="F220" s="6"/>
      <c r="G220" s="30"/>
    </row>
    <row r="221" spans="1:7" ht="15.75">
      <c r="A221" s="6"/>
      <c r="B221" s="7"/>
      <c r="C221" s="7"/>
      <c r="D221" s="6"/>
      <c r="E221" s="6"/>
      <c r="F221" s="6"/>
      <c r="G221" s="30"/>
    </row>
    <row r="222" spans="1:7" ht="15.75">
      <c r="A222" s="6"/>
      <c r="B222" s="7"/>
      <c r="C222" s="7"/>
      <c r="D222" s="6"/>
      <c r="E222" s="6"/>
      <c r="F222" s="6"/>
      <c r="G222" s="30"/>
    </row>
    <row r="223" spans="1:7" ht="15.75">
      <c r="A223" s="6"/>
      <c r="B223" s="7"/>
      <c r="C223" s="7"/>
      <c r="D223" s="6"/>
      <c r="E223" s="6"/>
      <c r="F223" s="6"/>
      <c r="G223" s="30"/>
    </row>
    <row r="224" spans="1:7" ht="15.75">
      <c r="A224" s="6"/>
      <c r="B224" s="7"/>
      <c r="C224" s="7"/>
      <c r="D224" s="6"/>
      <c r="E224" s="6"/>
      <c r="F224" s="6"/>
      <c r="G224" s="30"/>
    </row>
    <row r="225" spans="1:7" ht="15.75">
      <c r="A225" s="6"/>
      <c r="B225" s="7"/>
      <c r="C225" s="7"/>
      <c r="D225" s="6"/>
      <c r="E225" s="6"/>
      <c r="F225" s="6"/>
      <c r="G225" s="30"/>
    </row>
    <row r="226" spans="1:7" ht="15.75">
      <c r="A226" s="6"/>
      <c r="B226" s="7"/>
      <c r="C226" s="7"/>
      <c r="D226" s="6"/>
      <c r="E226" s="6"/>
      <c r="F226" s="6"/>
      <c r="G226" s="30"/>
    </row>
    <row r="227" spans="1:7" ht="22.5" customHeight="1">
      <c r="A227" s="6"/>
      <c r="B227" s="7"/>
      <c r="C227" s="7"/>
      <c r="D227" s="6"/>
      <c r="E227" s="6"/>
      <c r="F227" s="6"/>
      <c r="G227" s="30"/>
    </row>
    <row r="228" spans="1:7" ht="15.75">
      <c r="A228" s="6"/>
      <c r="B228" s="7"/>
      <c r="C228" s="7"/>
      <c r="D228" s="6"/>
      <c r="E228" s="6"/>
      <c r="F228" s="6"/>
      <c r="G228" s="30"/>
    </row>
    <row r="229" spans="1:7" ht="15.75">
      <c r="A229" s="6"/>
      <c r="B229" s="7"/>
      <c r="C229" s="7"/>
      <c r="D229" s="6"/>
      <c r="E229" s="6"/>
      <c r="F229" s="6"/>
      <c r="G229" s="30"/>
    </row>
    <row r="230" spans="1:7" ht="15.75">
      <c r="A230" s="6"/>
      <c r="B230" s="7"/>
      <c r="C230" s="7"/>
      <c r="D230" s="6"/>
      <c r="E230" s="6"/>
      <c r="F230" s="6"/>
      <c r="G230" s="30"/>
    </row>
    <row r="231" spans="1:7" ht="15.75">
      <c r="A231" s="6"/>
      <c r="B231" s="7"/>
      <c r="C231" s="7"/>
      <c r="D231" s="6"/>
      <c r="E231" s="6"/>
      <c r="F231" s="6"/>
      <c r="G231" s="30"/>
    </row>
    <row r="232" spans="1:7" ht="15.75">
      <c r="A232" s="6"/>
      <c r="B232" s="7"/>
      <c r="C232" s="7"/>
      <c r="D232" s="6"/>
      <c r="E232" s="6"/>
      <c r="F232" s="6"/>
      <c r="G232" s="30"/>
    </row>
    <row r="233" spans="1:7" ht="15.75">
      <c r="A233" s="6"/>
      <c r="B233" s="7"/>
      <c r="C233" s="7"/>
      <c r="D233" s="6"/>
      <c r="E233" s="6"/>
      <c r="F233" s="6"/>
      <c r="G233" s="30"/>
    </row>
    <row r="234" spans="1:7" ht="15.75">
      <c r="A234" s="6"/>
      <c r="B234" s="7"/>
      <c r="C234" s="7"/>
      <c r="D234" s="6"/>
      <c r="E234" s="6"/>
      <c r="F234" s="6"/>
      <c r="G234" s="30"/>
    </row>
    <row r="235" spans="1:7" ht="15.75">
      <c r="A235" s="6"/>
      <c r="B235" s="7"/>
      <c r="C235" s="7"/>
      <c r="D235" s="6"/>
      <c r="E235" s="6"/>
      <c r="F235" s="6"/>
      <c r="G235" s="30"/>
    </row>
    <row r="236" spans="1:7" ht="15.75">
      <c r="A236" s="6"/>
      <c r="B236" s="7"/>
      <c r="C236" s="7"/>
      <c r="D236" s="6"/>
      <c r="E236" s="6"/>
      <c r="F236" s="6"/>
      <c r="G236" s="30"/>
    </row>
    <row r="237" spans="1:7" ht="15.75">
      <c r="A237" s="6"/>
      <c r="B237" s="7"/>
      <c r="C237" s="7"/>
      <c r="D237" s="6"/>
      <c r="E237" s="6"/>
      <c r="F237" s="6"/>
      <c r="G237" s="30"/>
    </row>
    <row r="238" spans="1:7" ht="15.75">
      <c r="A238" s="6"/>
      <c r="B238" s="7"/>
      <c r="C238" s="7"/>
      <c r="D238" s="6"/>
      <c r="E238" s="6"/>
      <c r="F238" s="6"/>
      <c r="G238" s="30"/>
    </row>
    <row r="239" spans="1:7" ht="15.75">
      <c r="A239" s="6"/>
      <c r="B239" s="7"/>
      <c r="C239" s="7"/>
      <c r="D239" s="6"/>
      <c r="E239" s="6"/>
      <c r="F239" s="6"/>
      <c r="G239" s="30"/>
    </row>
    <row r="240" spans="1:7" ht="15.75">
      <c r="A240" s="6"/>
      <c r="B240" s="7"/>
      <c r="C240" s="7"/>
      <c r="D240" s="6"/>
      <c r="E240" s="6"/>
      <c r="F240" s="6"/>
      <c r="G240" s="30"/>
    </row>
    <row r="241" spans="1:7" ht="15.75">
      <c r="A241" s="6"/>
      <c r="B241" s="7"/>
      <c r="C241" s="7"/>
      <c r="D241" s="6"/>
      <c r="E241" s="6"/>
      <c r="F241" s="6"/>
      <c r="G241" s="30"/>
    </row>
    <row r="242" spans="1:7" ht="15.75">
      <c r="A242" s="6"/>
      <c r="B242" s="7"/>
      <c r="C242" s="7"/>
      <c r="D242" s="6"/>
      <c r="E242" s="6"/>
      <c r="F242" s="6"/>
      <c r="G242" s="30"/>
    </row>
    <row r="243" spans="1:7" ht="15.75">
      <c r="A243" s="6"/>
      <c r="B243" s="7"/>
      <c r="C243" s="7"/>
      <c r="D243" s="6"/>
      <c r="E243" s="6"/>
      <c r="F243" s="6"/>
      <c r="G243" s="30"/>
    </row>
    <row r="244" spans="1:7" ht="15.75">
      <c r="A244" s="6"/>
      <c r="B244" s="7"/>
      <c r="C244" s="7"/>
      <c r="D244" s="6"/>
      <c r="E244" s="6"/>
      <c r="F244" s="6"/>
      <c r="G244" s="30"/>
    </row>
    <row r="245" spans="1:7" ht="15.75">
      <c r="A245" s="6"/>
      <c r="B245" s="7"/>
      <c r="C245" s="7"/>
      <c r="D245" s="6"/>
      <c r="E245" s="6"/>
      <c r="F245" s="6"/>
      <c r="G245" s="30"/>
    </row>
    <row r="246" spans="1:7" ht="15.75">
      <c r="A246" s="6"/>
      <c r="B246" s="7"/>
      <c r="C246" s="7"/>
      <c r="D246" s="6"/>
      <c r="E246" s="6"/>
      <c r="F246" s="6"/>
      <c r="G246" s="30"/>
    </row>
    <row r="247" spans="1:7" ht="15.75">
      <c r="A247" s="6"/>
      <c r="B247" s="7"/>
      <c r="C247" s="7"/>
      <c r="D247" s="6"/>
      <c r="E247" s="6"/>
      <c r="F247" s="6"/>
      <c r="G247" s="30"/>
    </row>
    <row r="248" spans="1:7" ht="15.75">
      <c r="A248" s="6"/>
      <c r="B248" s="7"/>
      <c r="C248" s="7"/>
      <c r="D248" s="6"/>
      <c r="E248" s="6"/>
      <c r="F248" s="6"/>
      <c r="G248" s="30"/>
    </row>
    <row r="249" spans="1:7" ht="15.75">
      <c r="A249" s="6"/>
      <c r="B249" s="7"/>
      <c r="C249" s="7"/>
      <c r="D249" s="6"/>
      <c r="E249" s="6"/>
      <c r="F249" s="6"/>
      <c r="G249" s="30"/>
    </row>
    <row r="250" spans="1:7" ht="15.75">
      <c r="A250" s="6"/>
      <c r="B250" s="7"/>
      <c r="C250" s="7"/>
      <c r="D250" s="6"/>
      <c r="E250" s="6"/>
      <c r="F250" s="6"/>
      <c r="G250" s="30"/>
    </row>
    <row r="251" spans="1:7" ht="15.75">
      <c r="A251" s="6"/>
      <c r="B251" s="7"/>
      <c r="C251" s="7"/>
      <c r="D251" s="6"/>
      <c r="E251" s="6"/>
      <c r="F251" s="6"/>
      <c r="G251" s="30"/>
    </row>
    <row r="252" spans="1:7" ht="15.75">
      <c r="A252" s="6"/>
      <c r="B252" s="7"/>
      <c r="C252" s="7"/>
      <c r="D252" s="6"/>
      <c r="E252" s="6"/>
      <c r="F252" s="6"/>
      <c r="G252" s="30"/>
    </row>
    <row r="253" spans="1:7" ht="15.75">
      <c r="A253" s="6"/>
      <c r="B253" s="7"/>
      <c r="C253" s="7"/>
      <c r="D253" s="6"/>
      <c r="E253" s="6"/>
      <c r="F253" s="6"/>
      <c r="G253" s="30"/>
    </row>
    <row r="254" spans="1:7" ht="15.75">
      <c r="A254" s="6"/>
      <c r="B254" s="7"/>
      <c r="C254" s="7"/>
      <c r="D254" s="6"/>
      <c r="E254" s="6"/>
      <c r="F254" s="6"/>
      <c r="G254" s="30"/>
    </row>
    <row r="255" spans="1:7" ht="15.75">
      <c r="A255" s="6"/>
      <c r="B255" s="7"/>
      <c r="C255" s="7"/>
      <c r="D255" s="6"/>
      <c r="E255" s="6"/>
      <c r="F255" s="6"/>
      <c r="G255" s="30"/>
    </row>
    <row r="256" spans="1:7" ht="15.75">
      <c r="A256" s="6"/>
      <c r="B256" s="7"/>
      <c r="C256" s="7"/>
      <c r="D256" s="6"/>
      <c r="E256" s="6"/>
      <c r="F256" s="6"/>
      <c r="G256" s="30"/>
    </row>
    <row r="257" spans="1:7" ht="15.75">
      <c r="A257" s="6"/>
      <c r="B257" s="7"/>
      <c r="C257" s="7"/>
      <c r="D257" s="6"/>
      <c r="E257" s="6"/>
      <c r="F257" s="6"/>
      <c r="G257" s="30"/>
    </row>
    <row r="258" spans="1:7" ht="15.75">
      <c r="A258" s="6"/>
      <c r="B258" s="7"/>
      <c r="C258" s="7"/>
      <c r="D258" s="6"/>
      <c r="E258" s="6"/>
      <c r="F258" s="6"/>
      <c r="G258" s="30"/>
    </row>
    <row r="259" spans="1:7" ht="15.75">
      <c r="A259" s="6"/>
      <c r="B259" s="7"/>
      <c r="C259" s="7"/>
      <c r="D259" s="6"/>
      <c r="E259" s="6"/>
      <c r="F259" s="6"/>
      <c r="G259" s="30"/>
    </row>
    <row r="260" spans="1:7" ht="15.75">
      <c r="A260" s="6"/>
      <c r="B260" s="7"/>
      <c r="C260" s="7"/>
      <c r="D260" s="6"/>
      <c r="E260" s="6"/>
      <c r="F260" s="6"/>
      <c r="G260" s="30"/>
    </row>
    <row r="261" spans="1:7" ht="15.75">
      <c r="A261" s="6"/>
      <c r="B261" s="7"/>
      <c r="C261" s="7"/>
      <c r="D261" s="6"/>
      <c r="E261" s="6"/>
      <c r="F261" s="6"/>
      <c r="G261" s="30"/>
    </row>
    <row r="262" spans="1:7" ht="15.75">
      <c r="A262" s="6"/>
      <c r="B262" s="7"/>
      <c r="C262" s="7"/>
      <c r="D262" s="6"/>
      <c r="E262" s="6"/>
      <c r="F262" s="6"/>
      <c r="G262" s="30"/>
    </row>
    <row r="263" spans="1:7" ht="15.75">
      <c r="A263" s="6"/>
      <c r="B263" s="7"/>
      <c r="C263" s="7"/>
      <c r="D263" s="6"/>
      <c r="E263" s="6"/>
      <c r="F263" s="6"/>
      <c r="G263" s="30"/>
    </row>
    <row r="264" spans="1:7" ht="15.75">
      <c r="A264" s="6"/>
      <c r="B264" s="7"/>
      <c r="C264" s="7"/>
      <c r="D264" s="6"/>
      <c r="E264" s="6"/>
      <c r="F264" s="6"/>
      <c r="G264" s="30"/>
    </row>
    <row r="265" spans="1:7" ht="15.75">
      <c r="A265" s="6"/>
      <c r="B265" s="7"/>
      <c r="C265" s="7"/>
      <c r="D265" s="6"/>
      <c r="E265" s="6"/>
      <c r="F265" s="6"/>
      <c r="G265" s="30"/>
    </row>
    <row r="266" spans="1:7" ht="15.75">
      <c r="A266" s="6"/>
      <c r="B266" s="7"/>
      <c r="C266" s="7"/>
      <c r="D266" s="6"/>
      <c r="E266" s="6"/>
      <c r="F266" s="6"/>
      <c r="G266" s="30"/>
    </row>
    <row r="267" spans="1:7" ht="15.75">
      <c r="A267" s="6"/>
      <c r="B267" s="7"/>
      <c r="C267" s="7"/>
      <c r="D267" s="6"/>
      <c r="E267" s="6"/>
      <c r="F267" s="6"/>
      <c r="G267" s="30"/>
    </row>
    <row r="268" spans="1:7" ht="15.75">
      <c r="A268" s="6"/>
      <c r="B268" s="7"/>
      <c r="C268" s="7"/>
      <c r="D268" s="6"/>
      <c r="E268" s="6"/>
      <c r="F268" s="6"/>
      <c r="G268" s="30"/>
    </row>
    <row r="269" spans="1:7" ht="15.75">
      <c r="A269" s="6"/>
      <c r="B269" s="7"/>
      <c r="C269" s="7"/>
      <c r="D269" s="6"/>
      <c r="E269" s="6"/>
      <c r="F269" s="6"/>
      <c r="G269" s="30"/>
    </row>
    <row r="270" spans="1:7" ht="15.75">
      <c r="A270" s="6"/>
      <c r="B270" s="7"/>
      <c r="C270" s="7"/>
      <c r="D270" s="6"/>
      <c r="E270" s="6"/>
      <c r="F270" s="6"/>
      <c r="G270" s="30"/>
    </row>
    <row r="271" spans="1:7" ht="15.75">
      <c r="A271" s="6"/>
      <c r="B271" s="7"/>
      <c r="C271" s="7"/>
      <c r="D271" s="6"/>
      <c r="E271" s="6"/>
      <c r="F271" s="6"/>
      <c r="G271" s="30"/>
    </row>
    <row r="272" spans="1:7" ht="15.75">
      <c r="A272" s="6"/>
      <c r="B272" s="7"/>
      <c r="C272" s="7"/>
      <c r="D272" s="6"/>
      <c r="E272" s="6"/>
      <c r="F272" s="6"/>
      <c r="G272" s="30"/>
    </row>
    <row r="273" spans="1:7" ht="15.75">
      <c r="A273" s="6"/>
      <c r="B273" s="7"/>
      <c r="C273" s="7"/>
      <c r="D273" s="6"/>
      <c r="E273" s="6"/>
      <c r="F273" s="6"/>
      <c r="G273" s="30"/>
    </row>
    <row r="274" spans="1:7" ht="15.75">
      <c r="A274" s="6"/>
      <c r="B274" s="7"/>
      <c r="C274" s="7"/>
      <c r="D274" s="6"/>
      <c r="E274" s="6"/>
      <c r="F274" s="6"/>
      <c r="G274" s="30"/>
    </row>
    <row r="275" spans="1:7" ht="15.75">
      <c r="A275" s="6"/>
      <c r="B275" s="7"/>
      <c r="C275" s="7"/>
      <c r="D275" s="6"/>
      <c r="E275" s="6"/>
      <c r="F275" s="6"/>
      <c r="G275" s="30"/>
    </row>
    <row r="276" spans="1:7" ht="15.75">
      <c r="A276" s="6"/>
      <c r="B276" s="7"/>
      <c r="C276" s="7"/>
      <c r="D276" s="6"/>
      <c r="E276" s="6"/>
      <c r="F276" s="6"/>
      <c r="G276" s="30"/>
    </row>
    <row r="277" spans="1:7" ht="10.5" customHeight="1">
      <c r="A277" s="6"/>
      <c r="B277" s="7"/>
      <c r="C277" s="7"/>
      <c r="D277" s="6"/>
      <c r="E277" s="6"/>
      <c r="F277" s="6"/>
      <c r="G277" s="30"/>
    </row>
    <row r="278" spans="1:7" ht="15.75">
      <c r="A278" s="6"/>
      <c r="B278" s="7"/>
      <c r="C278" s="7"/>
      <c r="D278" s="6"/>
      <c r="E278" s="6"/>
      <c r="F278" s="6"/>
      <c r="G278" s="30"/>
    </row>
    <row r="279" spans="1:7" ht="15.75">
      <c r="A279" s="6"/>
      <c r="B279" s="7"/>
      <c r="C279" s="7"/>
      <c r="D279" s="6"/>
      <c r="E279" s="6"/>
      <c r="F279" s="6"/>
      <c r="G279" s="30"/>
    </row>
    <row r="280" spans="1:7" ht="15.75">
      <c r="A280" s="6"/>
      <c r="B280" s="7"/>
      <c r="C280" s="7"/>
      <c r="D280" s="6"/>
      <c r="E280" s="6"/>
      <c r="F280" s="6"/>
      <c r="G280" s="30"/>
    </row>
    <row r="281" spans="1:7" ht="15.75">
      <c r="A281" s="6"/>
      <c r="B281" s="7"/>
      <c r="C281" s="7"/>
      <c r="D281" s="6"/>
      <c r="E281" s="6"/>
      <c r="F281" s="6"/>
      <c r="G281" s="30"/>
    </row>
    <row r="282" spans="1:7" ht="15.75">
      <c r="A282" s="6"/>
      <c r="B282" s="7"/>
      <c r="C282" s="7"/>
      <c r="D282" s="6"/>
      <c r="E282" s="6"/>
      <c r="F282" s="6"/>
      <c r="G282" s="30"/>
    </row>
    <row r="283" spans="1:7" ht="15.75">
      <c r="A283" s="6"/>
      <c r="B283" s="7"/>
      <c r="C283" s="7"/>
      <c r="D283" s="6"/>
      <c r="E283" s="6"/>
      <c r="F283" s="6"/>
      <c r="G283" s="30"/>
    </row>
    <row r="284" spans="1:7" ht="15.75">
      <c r="A284" s="6"/>
      <c r="B284" s="7"/>
      <c r="C284" s="7"/>
      <c r="D284" s="6"/>
      <c r="E284" s="6"/>
      <c r="F284" s="6"/>
      <c r="G284" s="30"/>
    </row>
    <row r="285" spans="1:7" ht="15.75">
      <c r="A285" s="6"/>
      <c r="B285" s="7"/>
      <c r="C285" s="7"/>
      <c r="D285" s="6"/>
      <c r="E285" s="6"/>
      <c r="F285" s="6"/>
      <c r="G285" s="30"/>
    </row>
    <row r="286" spans="1:7" ht="15.75">
      <c r="A286" s="6"/>
      <c r="B286" s="7"/>
      <c r="C286" s="7"/>
      <c r="D286" s="6"/>
      <c r="E286" s="6"/>
      <c r="F286" s="6"/>
      <c r="G286" s="30"/>
    </row>
    <row r="287" spans="1:7" ht="15.75">
      <c r="A287" s="6"/>
      <c r="B287" s="7"/>
      <c r="C287" s="7"/>
      <c r="D287" s="6"/>
      <c r="E287" s="6"/>
      <c r="F287" s="6"/>
      <c r="G287" s="30"/>
    </row>
    <row r="288" spans="1:7" ht="15.75">
      <c r="A288" s="6"/>
      <c r="B288" s="7"/>
      <c r="C288" s="7"/>
      <c r="D288" s="6"/>
      <c r="E288" s="6"/>
      <c r="F288" s="6"/>
      <c r="G288" s="30"/>
    </row>
    <row r="289" spans="1:7" ht="15.75">
      <c r="A289" s="6"/>
      <c r="B289" s="7"/>
      <c r="C289" s="7"/>
      <c r="D289" s="6"/>
      <c r="E289" s="6"/>
      <c r="F289" s="6"/>
      <c r="G289" s="30"/>
    </row>
    <row r="290" spans="1:7" ht="15.75">
      <c r="A290" s="6"/>
      <c r="B290" s="7"/>
      <c r="C290" s="7"/>
      <c r="D290" s="6"/>
      <c r="E290" s="6"/>
      <c r="F290" s="6"/>
      <c r="G290" s="30"/>
    </row>
    <row r="291" spans="1:7" ht="15.75">
      <c r="A291" s="6"/>
      <c r="B291" s="7"/>
      <c r="C291" s="7"/>
      <c r="D291" s="6"/>
      <c r="E291" s="6"/>
      <c r="F291" s="6"/>
      <c r="G291" s="30"/>
    </row>
    <row r="292" spans="1:7" ht="15.75">
      <c r="A292" s="6"/>
      <c r="B292" s="7"/>
      <c r="C292" s="7"/>
      <c r="D292" s="6"/>
      <c r="E292" s="6"/>
      <c r="F292" s="6"/>
      <c r="G292" s="30"/>
    </row>
    <row r="293" spans="1:7" ht="15.75">
      <c r="A293" s="6"/>
      <c r="B293" s="7"/>
      <c r="C293" s="7"/>
      <c r="D293" s="6"/>
      <c r="E293" s="6"/>
      <c r="F293" s="6"/>
      <c r="G293" s="30"/>
    </row>
    <row r="294" spans="1:7" ht="15.75">
      <c r="A294" s="6"/>
      <c r="B294" s="7"/>
      <c r="C294" s="7"/>
      <c r="D294" s="6"/>
      <c r="E294" s="6"/>
      <c r="F294" s="6"/>
      <c r="G294" s="30"/>
    </row>
    <row r="295" spans="1:7" ht="15.75">
      <c r="A295" s="6"/>
      <c r="B295" s="7"/>
      <c r="C295" s="7"/>
      <c r="D295" s="6"/>
      <c r="E295" s="6"/>
      <c r="F295" s="6"/>
      <c r="G295" s="30"/>
    </row>
    <row r="296" spans="1:7" ht="15.75">
      <c r="A296" s="6"/>
      <c r="B296" s="7"/>
      <c r="C296" s="7"/>
      <c r="D296" s="6"/>
      <c r="E296" s="6"/>
      <c r="F296" s="6"/>
      <c r="G296" s="30"/>
    </row>
    <row r="304" ht="18" customHeight="1"/>
    <row r="305" ht="0.75" customHeight="1"/>
    <row r="313" ht="20.25" customHeight="1"/>
    <row r="317" ht="17.25" customHeight="1"/>
    <row r="321" ht="18.75" customHeight="1"/>
    <row r="428" ht="16.5" customHeight="1"/>
    <row r="443" ht="15" customHeight="1"/>
    <row r="444" ht="0.75" customHeight="1"/>
    <row r="472" ht="18" customHeight="1"/>
    <row r="504" ht="15.75" customHeight="1"/>
    <row r="518" ht="15.75" customHeight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3.5" customHeight="1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</sheetData>
  <sheetProtection/>
  <mergeCells count="8">
    <mergeCell ref="A9:C9"/>
    <mergeCell ref="A12:G12"/>
    <mergeCell ref="F1:G1"/>
    <mergeCell ref="F2:G2"/>
    <mergeCell ref="F3:G3"/>
    <mergeCell ref="F4:G4"/>
    <mergeCell ref="A6:G6"/>
    <mergeCell ref="A7:G7"/>
  </mergeCells>
  <printOptions/>
  <pageMargins left="1.1023622047244095" right="0.7086614173228347" top="0.7480314960629921" bottom="0.7480314960629921" header="0.31496062992125984" footer="0.31496062992125984"/>
  <pageSetup fitToHeight="3" fitToWidth="1" horizontalDpi="600" verticalDpi="600" orientation="portrait" paperSize="9" scale="44" r:id="rId3"/>
  <headerFooter differentFirst="1" alignWithMargins="0">
    <oddHeader>&amp;C&amp;"Times New Roman,обычный"&amp;12&amp;P</oddHeader>
  </headerFooter>
  <rowBreaks count="1" manualBreakCount="1">
    <brk id="201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fino-14</dc:creator>
  <cp:keywords/>
  <dc:description/>
  <cp:lastModifiedBy>Евгения В. Кеврух</cp:lastModifiedBy>
  <cp:lastPrinted>2021-08-04T00:38:48Z</cp:lastPrinted>
  <dcterms:created xsi:type="dcterms:W3CDTF">2009-07-15T03:54:26Z</dcterms:created>
  <dcterms:modified xsi:type="dcterms:W3CDTF">2021-08-04T00:39:32Z</dcterms:modified>
  <cp:category/>
  <cp:version/>
  <cp:contentType/>
  <cp:contentStatus/>
</cp:coreProperties>
</file>