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Лист1!$A$1:$D$164</definedName>
  </definedNames>
  <calcPr calcId="125725"/>
</workbook>
</file>

<file path=xl/calcChain.xml><?xml version="1.0" encoding="utf-8"?>
<calcChain xmlns="http://schemas.openxmlformats.org/spreadsheetml/2006/main">
  <c r="D160" i="1"/>
  <c r="D168" l="1"/>
  <c r="C168"/>
  <c r="D167"/>
  <c r="G19"/>
  <c r="G22"/>
  <c r="G23"/>
  <c r="G30"/>
  <c r="G33"/>
  <c r="G36"/>
  <c r="G43"/>
  <c r="G44"/>
  <c r="G45"/>
  <c r="G46"/>
  <c r="G47"/>
  <c r="G48"/>
  <c r="G49"/>
  <c r="G50"/>
  <c r="G51"/>
  <c r="G52"/>
  <c r="G54"/>
  <c r="G59"/>
  <c r="G74"/>
  <c r="G81"/>
  <c r="G82"/>
  <c r="G86"/>
  <c r="G87"/>
  <c r="G91"/>
  <c r="G92"/>
  <c r="G104"/>
  <c r="G107"/>
  <c r="G108"/>
  <c r="G109"/>
  <c r="G110"/>
  <c r="G111"/>
  <c r="G113"/>
  <c r="G114"/>
  <c r="G115"/>
  <c r="G116"/>
  <c r="G117"/>
  <c r="G119"/>
  <c r="G120"/>
  <c r="G121"/>
  <c r="G122"/>
  <c r="G124"/>
  <c r="G126"/>
  <c r="G127"/>
  <c r="G128"/>
  <c r="G137"/>
  <c r="G138"/>
  <c r="G139"/>
  <c r="G140"/>
  <c r="G141"/>
  <c r="G142"/>
  <c r="G143"/>
  <c r="G150"/>
  <c r="G151"/>
  <c r="G156"/>
  <c r="G13"/>
  <c r="D157"/>
  <c r="G157" s="1"/>
  <c r="C157"/>
  <c r="D154"/>
  <c r="D158" s="1"/>
  <c r="C154"/>
  <c r="C158" s="1"/>
  <c r="D144"/>
  <c r="G144" s="1"/>
  <c r="C144"/>
  <c r="C134"/>
  <c r="C132" s="1"/>
  <c r="C133"/>
  <c r="G133" s="1"/>
  <c r="D132"/>
  <c r="G132" s="1"/>
  <c r="C129"/>
  <c r="D125"/>
  <c r="C125"/>
  <c r="C123"/>
  <c r="G123" s="1"/>
  <c r="C118"/>
  <c r="G118" s="1"/>
  <c r="D112"/>
  <c r="C112"/>
  <c r="D106"/>
  <c r="C106"/>
  <c r="D93"/>
  <c r="G93" s="1"/>
  <c r="C93"/>
  <c r="D90"/>
  <c r="G90" s="1"/>
  <c r="C90"/>
  <c r="D85"/>
  <c r="D88" s="1"/>
  <c r="G88" s="1"/>
  <c r="C85"/>
  <c r="C88" s="1"/>
  <c r="D80"/>
  <c r="D83" s="1"/>
  <c r="D94" s="1"/>
  <c r="G94" s="1"/>
  <c r="C80"/>
  <c r="C83" s="1"/>
  <c r="C94" s="1"/>
  <c r="D75"/>
  <c r="G75" s="1"/>
  <c r="C75"/>
  <c r="G112" l="1"/>
  <c r="G125"/>
  <c r="D131"/>
  <c r="D130" s="1"/>
  <c r="D129" s="1"/>
  <c r="G129" s="1"/>
  <c r="G158"/>
  <c r="G154"/>
  <c r="G134"/>
  <c r="G130"/>
  <c r="G106"/>
  <c r="G80"/>
  <c r="C135"/>
  <c r="C145" s="1"/>
  <c r="G131"/>
  <c r="G85"/>
  <c r="G83"/>
  <c r="D135" l="1"/>
  <c r="D145" s="1"/>
  <c r="G145" s="1"/>
  <c r="G135" l="1"/>
  <c r="D60" l="1"/>
  <c r="G60" s="1"/>
  <c r="C60"/>
  <c r="C55"/>
  <c r="D55"/>
  <c r="D38"/>
  <c r="G38" s="1"/>
  <c r="C38"/>
  <c r="D34"/>
  <c r="G34" s="1"/>
  <c r="C34"/>
  <c r="D31"/>
  <c r="G31" s="1"/>
  <c r="C31"/>
  <c r="D20"/>
  <c r="G20" s="1"/>
  <c r="D24"/>
  <c r="C24"/>
  <c r="C20"/>
  <c r="D14"/>
  <c r="G14" s="1"/>
  <c r="C14"/>
  <c r="E29" i="2"/>
  <c r="F29"/>
  <c r="G29"/>
  <c r="H29"/>
  <c r="I29"/>
  <c r="J29"/>
  <c r="K29"/>
  <c r="L29"/>
  <c r="D29"/>
  <c r="G24" i="1" l="1"/>
  <c r="G55"/>
  <c r="C39"/>
  <c r="D39"/>
  <c r="C25"/>
  <c r="D25"/>
  <c r="G25" s="1"/>
  <c r="C167"/>
  <c r="G39" l="1"/>
  <c r="C160"/>
</calcChain>
</file>

<file path=xl/sharedStrings.xml><?xml version="1.0" encoding="utf-8"?>
<sst xmlns="http://schemas.openxmlformats.org/spreadsheetml/2006/main" count="234" uniqueCount="151">
  <si>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</si>
  <si>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</si>
  <si>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</si>
  <si>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</si>
  <si>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</si>
  <si>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</si>
  <si>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</si>
  <si>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</si>
  <si>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</si>
  <si>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</si>
  <si>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</si>
  <si>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</si>
  <si>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</si>
  <si>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</si>
  <si>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</si>
  <si>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</si>
  <si>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</si>
  <si>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</si>
  <si>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Муниципальная программа «Поддержка жилищно-коммунального хозяйства и энергетики  городского округа Эгвекинот на 2016-2018 годы»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</si>
  <si>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</si>
  <si>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</si>
  <si>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</si>
  <si>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</si>
  <si>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</si>
  <si>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</si>
  <si>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</si>
  <si>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</si>
  <si>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</si>
  <si>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</si>
  <si>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</si>
  <si>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</si>
  <si>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</si>
  <si>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</si>
  <si>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</si>
  <si>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</si>
  <si>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Обустройство ВПП для легкомоторной авиации</t>
  </si>
  <si>
    <t>Муниципальная программа «Содержание, развитие и ремонт инфраструктуры городского округа Эгвекинот на 2016-2018 годы»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</si>
  <si>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</si>
  <si>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</si>
  <si>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</si>
  <si>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</si>
  <si>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</si>
  <si>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</si>
  <si>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</si>
  <si>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</si>
  <si>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</si>
  <si>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Подготовка пректной, проектно-сметной документации в целях реконструкции, модернизации и капитального ремонта объектов капитального строительства</t>
  </si>
  <si>
    <t>Взносы на капитальный ремонт общего имущества многоквартирных домов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</si>
  <si>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</si>
  <si>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Обеспечение пожарной безопасности и защиты населения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</si>
  <si>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</si>
  <si>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</si>
  <si>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</si>
  <si>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</si>
  <si>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</si>
  <si>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</si>
  <si>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</si>
  <si>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</si>
  <si>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</si>
  <si>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</si>
  <si>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</si>
  <si>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</si>
  <si>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</si>
  <si>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</si>
  <si>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</si>
  <si>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Обеспечение образовательным учреждениям доступа к сети интернета</t>
  </si>
  <si>
    <t>Приобретение учебников  для образовательных учреждений</t>
  </si>
  <si>
    <t>Проведение районных культурно -массовых мероприятий</t>
  </si>
  <si>
    <t>Пополнение книжных фондов муниципальных библиотек</t>
  </si>
  <si>
    <t>Проведение государственной итоговой отестации, олимпиад и моноторинга в сфере образования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</si>
  <si>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</si>
  <si>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</si>
  <si>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</si>
  <si>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</si>
  <si>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>за счет средств федерального бюджета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</si>
  <si>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</si>
  <si>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</si>
  <si>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Финансов.обеспечен.выполнения муниципального задания  школами-детскими садами и школами (начальной,неполной средней и средней)</t>
  </si>
  <si>
    <t xml:space="preserve">Финансов.обеспечен.выполнения муниципального задания  учреждениями по внешкольной работе с детьми </t>
  </si>
  <si>
    <t xml:space="preserve">Финансов.обеспечен.выполнения муниципального задания  специальной (коррекционной) общеобразовательной  школой-интернат 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</si>
  <si>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</si>
  <si>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</si>
  <si>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</si>
  <si>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Муниципальная программа «Развитие физической культуры и спорта в городском округе Эгвекинот на 2016-2018 годы»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</si>
  <si>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</si>
  <si>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</si>
  <si>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</si>
  <si>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</si>
  <si>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Муниципальная программа "Развитие  образования, культуры и молодежной политики в городском округе Эгвекинот на 2016-2018 годы"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</si>
  <si>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</si>
  <si>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</si>
  <si>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</si>
  <si>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</si>
  <si>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</si>
  <si>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</si>
  <si>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</si>
  <si>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</si>
  <si>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</si>
  <si>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</si>
  <si>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</si>
  <si>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</si>
  <si>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</si>
  <si>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</si>
  <si>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</si>
  <si>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</si>
  <si>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</si>
  <si>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</si>
  <si>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</si>
  <si>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</si>
  <si>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</si>
  <si>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</si>
  <si>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</si>
  <si>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</si>
  <si>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</si>
  <si>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</si>
  <si>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</si>
  <si>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</si>
  <si>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</si>
  <si>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</si>
  <si>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</si>
  <si>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</si>
  <si>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</si>
  <si>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</si>
  <si>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</si>
  <si>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</si>
  <si>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</si>
  <si>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</si>
  <si>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</si>
  <si>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</t>
  </si>
  <si>
    <t>ВСЕГО РАСХОДЫ ПО МУНИЦИПАЛЬНЫМ ПРОГРАММАМ:</t>
  </si>
  <si>
    <t>Утверждено на 2017 год (тыс.руб.)</t>
  </si>
  <si>
    <t>Освоено (тыс. руб.)</t>
  </si>
  <si>
    <t>Утверждено на 2017 г.
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</si>
  <si>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</si>
  <si>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</si>
  <si>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</si>
  <si>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</si>
  <si>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15</t>
  </si>
  <si>
    <t>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</t>
  </si>
  <si>
    <t>16</t>
  </si>
  <si>
    <t>Приобретение оборудования и товарно-материальных ценностей для нужд муниципальных образовательных организаций и учреждений культуры</t>
  </si>
  <si>
    <r>
      <t xml:space="preserve">И.о. начальника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Е.С.Петров</t>
    </r>
  </si>
  <si>
    <t>за 1 полугодие 2017 года</t>
  </si>
  <si>
    <t>Проведение мероприятий по отлову и содержанию безнадзорных животных (окружной бюджет)</t>
  </si>
  <si>
    <t>Финансов.обеспечен.выполнения муниципального задания детскими дошкольными учреждениями (окружной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</si>
  <si>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(окружной бюджет)</t>
  </si>
  <si>
    <t>Финансов.обеспечен.выполнения муниципального задания  учреждениями по внешкольной работе с детьми (окружной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</si>
  <si>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(окружной бюджет)</t>
  </si>
  <si>
    <t>Компенсация расходов на оплату стоимости проезда и провоза багажа, связанных с переездом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</si>
  <si>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(окружной бюджет)</t>
  </si>
  <si>
    <t>18 июля 2017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</si>
</sst>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wrapText="1"/>
    </xf>
    <xf numFmtId="165" fontId="8" fillId="3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center" vertical="center"/>
    </xf>
    <xf numFmtId="49" fontId="8" fillId="4" borderId="2" xfId="1" applyNumberFormat="1" applyFont="1" applyFill="1" applyBorder="1" applyAlignment="1">
      <alignment horizontal="left" wrapText="1"/>
    </xf>
    <xf numFmtId="165" fontId="8" fillId="4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vertical="center" wrapText="1"/>
    </xf>
    <xf numFmtId="165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left" wrapText="1"/>
    </xf>
    <xf numFmtId="49" fontId="6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3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0" fillId="0" borderId="2" xfId="0" applyBorder="1"/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8" borderId="2" xfId="0" applyNumberFormat="1" applyFont="1" applyFill="1" applyBorder="1" applyAlignment="1">
      <alignment horizontal="center" vertical="center"/>
    </xf>
    <xf numFmtId="49" fontId="8" fillId="8" borderId="2" xfId="0" applyNumberFormat="1" applyFont="1" applyFill="1" applyBorder="1" applyAlignment="1">
      <alignment horizontal="left" wrapText="1"/>
    </xf>
    <xf numFmtId="165" fontId="8" fillId="8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8" fillId="0" borderId="0" xfId="0" applyFont="1" applyBorder="1" applyAlignment="1"/>
    <xf numFmtId="165" fontId="8" fillId="3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9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5" fontId="20" fillId="0" borderId="0" xfId="0" applyNumberFormat="1" applyFont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center" vertical="top" wrapText="1"/>
    </xf>
    <xf numFmtId="0" fontId="17" fillId="6" borderId="2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topLeftCell="A140" zoomScaleNormal="100" workbookViewId="0">
      <selection activeCell="D163" sqref="D163"/>
    </sheetView>
  </sheetViews>
  <sheetFormatPr defaultRowHeight="15"/>
  <cols>
    <col min="1" max="1" width="5.7109375" bestFit="1" customWidth="1"/>
    <col min="2" max="2" width="82.7109375" customWidth="1"/>
    <col min="3" max="3" width="12.7109375" style="93" bestFit="1" customWidth="1"/>
    <col min="4" max="4" width="11.28515625" style="93" customWidth="1"/>
    <col min="5" max="6" width="11.28515625" hidden="1" customWidth="1"/>
    <col min="7" max="7" width="11.28515625" style="102" hidden="1" customWidth="1"/>
    <col min="8" max="9" width="11.28515625" bestFit="1" customWidth="1"/>
    <col min="10" max="10" width="10.28515625" bestFit="1" customWidth="1"/>
  </cols>
  <sheetData>
    <row r="1" spans="1:10" ht="18.75" customHeight="1">
      <c r="A1" s="135" t="s">
        <v>0</v>
      </c>
      <c r="B1" s="135"/>
      <c r="C1" s="135"/>
      <c r="D1" s="135"/>
    </row>
    <row r="2" spans="1:10" ht="18.75">
      <c r="A2" s="136" t="s">
        <v>142</v>
      </c>
      <c r="B2" s="136"/>
      <c r="C2" s="136"/>
      <c r="D2" s="136"/>
    </row>
    <row r="3" spans="1:10" ht="15.75">
      <c r="A3" s="1"/>
      <c r="B3" s="1"/>
      <c r="C3" s="1"/>
    </row>
    <row r="4" spans="1:10" ht="15.75">
      <c r="A4" s="112" t="s">
        <v>1</v>
      </c>
      <c r="B4" s="112"/>
      <c r="C4" s="112"/>
      <c r="D4" s="112"/>
    </row>
    <row r="5" spans="1:10">
      <c r="A5" s="141" t="s">
        <v>2</v>
      </c>
      <c r="B5" s="141"/>
      <c r="C5" s="141"/>
      <c r="D5" s="141"/>
    </row>
    <row r="6" spans="1:10" ht="15.75">
      <c r="A6" s="2"/>
      <c r="B6" s="2"/>
      <c r="C6" s="72"/>
    </row>
    <row r="7" spans="1:10" ht="56.25" customHeight="1">
      <c r="A7" s="116" t="s">
        <v>3</v>
      </c>
      <c r="B7" s="116"/>
      <c r="C7" s="116"/>
      <c r="D7" s="116"/>
    </row>
    <row r="8" spans="1:10" ht="15.75">
      <c r="A8" s="3"/>
      <c r="B8" s="4"/>
      <c r="C8" s="71"/>
      <c r="D8" s="71"/>
    </row>
    <row r="9" spans="1:10" ht="15" customHeight="1">
      <c r="A9" s="117" t="s">
        <v>4</v>
      </c>
      <c r="B9" s="114" t="s">
        <v>5</v>
      </c>
      <c r="C9" s="115" t="s">
        <v>130</v>
      </c>
      <c r="D9" s="115" t="s">
        <v>131</v>
      </c>
    </row>
    <row r="10" spans="1:10">
      <c r="A10" s="117"/>
      <c r="B10" s="114"/>
      <c r="C10" s="132"/>
      <c r="D10" s="132"/>
    </row>
    <row r="11" spans="1:10" ht="15" customHeight="1">
      <c r="A11" s="117"/>
      <c r="B11" s="114"/>
      <c r="C11" s="132"/>
      <c r="D11" s="132"/>
    </row>
    <row r="12" spans="1:10">
      <c r="A12" s="5" t="s">
        <v>6</v>
      </c>
      <c r="B12" s="6">
        <v>2</v>
      </c>
      <c r="C12" s="5" t="s">
        <v>7</v>
      </c>
      <c r="D12" s="5" t="s">
        <v>14</v>
      </c>
    </row>
    <row r="13" spans="1:10">
      <c r="A13" s="7" t="s">
        <v>6</v>
      </c>
      <c r="B13" s="8" t="s">
        <v>16</v>
      </c>
      <c r="C13" s="9">
        <v>5</v>
      </c>
      <c r="D13" s="9">
        <v>0</v>
      </c>
      <c r="G13" s="102">
        <f>D13/C13*100</f>
        <v>0</v>
      </c>
    </row>
    <row r="14" spans="1:10">
      <c r="A14" s="10"/>
      <c r="B14" s="11" t="s">
        <v>17</v>
      </c>
      <c r="C14" s="12">
        <f t="shared" ref="C14:D14" si="0">SUM(C13)</f>
        <v>5</v>
      </c>
      <c r="D14" s="12">
        <f t="shared" si="0"/>
        <v>0</v>
      </c>
      <c r="G14" s="102">
        <f t="shared" ref="G14:G75" si="1">D14/C14*100</f>
        <v>0</v>
      </c>
    </row>
    <row r="15" spans="1:10">
      <c r="A15" s="13"/>
      <c r="B15" s="14"/>
      <c r="C15" s="15"/>
    </row>
    <row r="16" spans="1:10" ht="28.5" customHeight="1">
      <c r="A16" s="116" t="s">
        <v>18</v>
      </c>
      <c r="B16" s="116"/>
      <c r="C16" s="116"/>
      <c r="D16" s="116"/>
      <c r="E16" s="84"/>
      <c r="F16" s="84"/>
      <c r="H16" s="84"/>
      <c r="I16" s="84"/>
      <c r="J16" s="84"/>
    </row>
    <row r="17" spans="1:13" ht="15.75">
      <c r="A17" s="3"/>
      <c r="B17" s="4"/>
      <c r="C17" s="71"/>
      <c r="D17" s="71"/>
      <c r="E17" s="4"/>
      <c r="F17" s="4"/>
      <c r="H17" s="4"/>
      <c r="I17" s="4"/>
      <c r="J17" s="4"/>
    </row>
    <row r="18" spans="1:13" ht="15" customHeight="1">
      <c r="A18" s="118" t="s">
        <v>19</v>
      </c>
      <c r="B18" s="118"/>
      <c r="C18" s="118"/>
      <c r="D18" s="118"/>
      <c r="E18" s="85"/>
      <c r="F18" s="85"/>
      <c r="H18" s="85"/>
      <c r="I18" s="85"/>
      <c r="J18" s="85"/>
      <c r="K18" s="76"/>
      <c r="L18" s="76"/>
    </row>
    <row r="19" spans="1:13">
      <c r="A19" s="7" t="s">
        <v>6</v>
      </c>
      <c r="B19" s="16" t="s">
        <v>20</v>
      </c>
      <c r="C19" s="9">
        <v>10184.5</v>
      </c>
      <c r="D19" s="9">
        <v>5100</v>
      </c>
      <c r="E19" s="76"/>
      <c r="F19" s="76"/>
      <c r="G19" s="102">
        <f t="shared" si="1"/>
        <v>50.076096028278258</v>
      </c>
      <c r="H19" s="76"/>
      <c r="I19" s="76"/>
      <c r="J19" s="76"/>
      <c r="K19" s="76"/>
      <c r="L19" s="76"/>
    </row>
    <row r="20" spans="1:13">
      <c r="A20" s="10"/>
      <c r="B20" s="11" t="s">
        <v>24</v>
      </c>
      <c r="C20" s="12">
        <f>C19</f>
        <v>10184.5</v>
      </c>
      <c r="D20" s="12">
        <f>D19</f>
        <v>5100</v>
      </c>
      <c r="E20" s="76"/>
      <c r="F20" s="76"/>
      <c r="G20" s="102">
        <f t="shared" si="1"/>
        <v>50.076096028278258</v>
      </c>
      <c r="H20" s="76"/>
      <c r="I20" s="76"/>
      <c r="J20" s="76"/>
      <c r="K20" s="76"/>
    </row>
    <row r="21" spans="1:13">
      <c r="A21" s="118" t="s">
        <v>25</v>
      </c>
      <c r="B21" s="118"/>
      <c r="C21" s="118"/>
      <c r="D21" s="118"/>
      <c r="E21" s="85"/>
      <c r="F21" s="85"/>
      <c r="H21" s="85"/>
      <c r="I21" s="85"/>
      <c r="J21" s="85"/>
      <c r="K21" s="76"/>
    </row>
    <row r="22" spans="1:13">
      <c r="A22" s="7" t="s">
        <v>6</v>
      </c>
      <c r="B22" s="16" t="s">
        <v>26</v>
      </c>
      <c r="C22" s="9">
        <v>32253.5</v>
      </c>
      <c r="D22" s="9">
        <v>15322</v>
      </c>
      <c r="E22" s="76"/>
      <c r="F22" s="76"/>
      <c r="G22" s="102">
        <f t="shared" si="1"/>
        <v>47.504921946455426</v>
      </c>
      <c r="H22" s="76"/>
      <c r="I22" s="76"/>
      <c r="J22" s="76"/>
      <c r="K22" s="76"/>
    </row>
    <row r="23" spans="1:13">
      <c r="A23" s="7" t="s">
        <v>21</v>
      </c>
      <c r="B23" s="16" t="s">
        <v>27</v>
      </c>
      <c r="C23" s="9">
        <v>2910.9</v>
      </c>
      <c r="D23" s="9">
        <v>1851.4</v>
      </c>
      <c r="E23" s="76"/>
      <c r="F23" s="76"/>
      <c r="G23" s="102">
        <f t="shared" si="1"/>
        <v>63.602322305816074</v>
      </c>
      <c r="H23" s="76"/>
      <c r="I23" s="76"/>
      <c r="J23" s="76"/>
      <c r="K23" s="76"/>
    </row>
    <row r="24" spans="1:13">
      <c r="A24" s="10"/>
      <c r="B24" s="11" t="s">
        <v>24</v>
      </c>
      <c r="C24" s="12">
        <f t="shared" ref="C24:D24" si="2">SUM(C22:C23)</f>
        <v>35164.400000000001</v>
      </c>
      <c r="D24" s="12">
        <f t="shared" si="2"/>
        <v>17173.400000000001</v>
      </c>
      <c r="E24" s="76"/>
      <c r="F24" s="76"/>
      <c r="G24" s="102">
        <f t="shared" si="1"/>
        <v>48.837460613575097</v>
      </c>
      <c r="H24" s="76"/>
      <c r="I24" s="76"/>
      <c r="J24" s="76"/>
      <c r="K24" s="76"/>
    </row>
    <row r="25" spans="1:13">
      <c r="A25" s="10"/>
      <c r="B25" s="11" t="s">
        <v>17</v>
      </c>
      <c r="C25" s="12">
        <f t="shared" ref="C25" si="3">SUM(C20,C24)</f>
        <v>45348.9</v>
      </c>
      <c r="D25" s="12">
        <f>SUM(D20,D24)</f>
        <v>22273.4</v>
      </c>
      <c r="E25" s="76"/>
      <c r="F25" s="76"/>
      <c r="G25" s="102">
        <f t="shared" si="1"/>
        <v>49.115634557839336</v>
      </c>
      <c r="H25" s="76"/>
      <c r="I25" s="76"/>
      <c r="J25" s="76"/>
      <c r="K25" s="76"/>
    </row>
    <row r="26" spans="1:13" ht="15.75">
      <c r="A26" s="69"/>
      <c r="B26" s="4"/>
      <c r="C26" s="4"/>
      <c r="E26" s="76"/>
      <c r="F26" s="76"/>
      <c r="H26" s="76"/>
      <c r="I26" s="76"/>
      <c r="J26" s="76"/>
      <c r="K26" s="76"/>
    </row>
    <row r="27" spans="1:13" ht="30.75" customHeight="1">
      <c r="A27" s="116" t="s">
        <v>28</v>
      </c>
      <c r="B27" s="116"/>
      <c r="C27" s="116"/>
      <c r="D27" s="116"/>
      <c r="E27" s="84"/>
      <c r="F27" s="84"/>
      <c r="H27" s="84"/>
      <c r="I27" s="84"/>
      <c r="J27" s="84"/>
      <c r="K27" s="84"/>
      <c r="L27" s="76"/>
      <c r="M27" s="76"/>
    </row>
    <row r="28" spans="1:13" ht="15.75">
      <c r="A28" s="69"/>
      <c r="B28" s="4"/>
      <c r="C28" s="4"/>
      <c r="D28" s="4"/>
      <c r="E28" s="4"/>
      <c r="F28" s="4"/>
      <c r="H28" s="4"/>
      <c r="I28" s="4"/>
      <c r="J28" s="4"/>
      <c r="K28" s="4"/>
      <c r="L28" s="76"/>
      <c r="M28" s="76"/>
    </row>
    <row r="29" spans="1:13" ht="15.75" customHeight="1">
      <c r="A29" s="118" t="s">
        <v>29</v>
      </c>
      <c r="B29" s="118"/>
      <c r="C29" s="118"/>
      <c r="D29" s="118"/>
      <c r="E29" s="85"/>
      <c r="F29" s="85"/>
      <c r="H29" s="85"/>
      <c r="I29" s="85"/>
      <c r="J29" s="85"/>
      <c r="K29" s="85"/>
      <c r="L29" s="76"/>
      <c r="M29" s="76"/>
    </row>
    <row r="30" spans="1:13" ht="15" customHeight="1">
      <c r="A30" s="7" t="s">
        <v>6</v>
      </c>
      <c r="B30" s="16" t="s">
        <v>30</v>
      </c>
      <c r="C30" s="9">
        <v>8645.1</v>
      </c>
      <c r="D30" s="9">
        <v>3725.8</v>
      </c>
      <c r="E30" s="76"/>
      <c r="F30" s="76"/>
      <c r="G30" s="102">
        <f t="shared" si="1"/>
        <v>43.097245838683186</v>
      </c>
      <c r="H30" s="76"/>
      <c r="I30" s="76"/>
      <c r="J30" s="76"/>
      <c r="K30" s="76"/>
      <c r="L30" s="76"/>
      <c r="M30" s="76"/>
    </row>
    <row r="31" spans="1:13">
      <c r="A31" s="10"/>
      <c r="B31" s="11" t="s">
        <v>24</v>
      </c>
      <c r="C31" s="12">
        <f t="shared" ref="C31:D31" si="4">SUM(C30)</f>
        <v>8645.1</v>
      </c>
      <c r="D31" s="12">
        <f t="shared" si="4"/>
        <v>3725.8</v>
      </c>
      <c r="E31" s="76"/>
      <c r="F31" s="76"/>
      <c r="G31" s="102">
        <f t="shared" si="1"/>
        <v>43.097245838683186</v>
      </c>
      <c r="H31" s="76"/>
      <c r="I31" s="76"/>
      <c r="J31" s="76"/>
      <c r="K31" s="76"/>
      <c r="L31" s="76"/>
      <c r="M31" s="76"/>
    </row>
    <row r="32" spans="1:13">
      <c r="A32" s="118" t="s">
        <v>31</v>
      </c>
      <c r="B32" s="118"/>
      <c r="C32" s="118"/>
      <c r="D32" s="118"/>
      <c r="E32" s="80"/>
      <c r="F32" s="80"/>
      <c r="H32" s="80"/>
      <c r="I32" s="80"/>
      <c r="J32" s="80"/>
      <c r="K32" s="76"/>
      <c r="L32" s="76"/>
      <c r="M32" s="76"/>
    </row>
    <row r="33" spans="1:13">
      <c r="A33" s="7" t="s">
        <v>6</v>
      </c>
      <c r="B33" s="16" t="s">
        <v>32</v>
      </c>
      <c r="C33" s="9">
        <v>7207.7</v>
      </c>
      <c r="D33" s="9">
        <v>2031.4</v>
      </c>
      <c r="E33" s="76"/>
      <c r="F33" s="76"/>
      <c r="G33" s="102">
        <f t="shared" si="1"/>
        <v>28.183747936234859</v>
      </c>
      <c r="H33" s="76"/>
      <c r="I33" s="76"/>
      <c r="J33" s="76"/>
      <c r="K33" s="76"/>
      <c r="L33" s="76"/>
      <c r="M33" s="76"/>
    </row>
    <row r="34" spans="1:13">
      <c r="A34" s="10"/>
      <c r="B34" s="11" t="s">
        <v>24</v>
      </c>
      <c r="C34" s="12">
        <f t="shared" ref="C34:D34" si="5">SUM(C33)</f>
        <v>7207.7</v>
      </c>
      <c r="D34" s="12">
        <f t="shared" si="5"/>
        <v>2031.4</v>
      </c>
      <c r="E34" s="76"/>
      <c r="F34" s="76"/>
      <c r="G34" s="102">
        <f t="shared" si="1"/>
        <v>28.183747936234859</v>
      </c>
      <c r="H34" s="76"/>
      <c r="I34" s="76"/>
      <c r="J34" s="76"/>
      <c r="K34" s="76"/>
      <c r="L34" s="76"/>
      <c r="M34" s="76"/>
    </row>
    <row r="35" spans="1:13">
      <c r="A35" s="118" t="s">
        <v>33</v>
      </c>
      <c r="B35" s="118"/>
      <c r="C35" s="118"/>
      <c r="D35" s="118"/>
      <c r="E35" s="76"/>
      <c r="F35" s="76"/>
      <c r="H35" s="76"/>
      <c r="I35" s="76"/>
      <c r="J35" s="76"/>
      <c r="K35" s="76"/>
      <c r="L35" s="76"/>
      <c r="M35" s="76"/>
    </row>
    <row r="36" spans="1:13">
      <c r="A36" s="7" t="s">
        <v>6</v>
      </c>
      <c r="B36" s="16" t="s">
        <v>34</v>
      </c>
      <c r="C36" s="9">
        <v>900</v>
      </c>
      <c r="D36" s="9">
        <v>356.9</v>
      </c>
      <c r="E36" s="76"/>
      <c r="F36" s="76"/>
      <c r="G36" s="102">
        <f t="shared" si="1"/>
        <v>39.655555555555551</v>
      </c>
      <c r="H36" s="76"/>
      <c r="I36" s="76"/>
      <c r="J36" s="76"/>
      <c r="K36" s="76"/>
      <c r="L36" s="76"/>
      <c r="M36" s="76"/>
    </row>
    <row r="37" spans="1:13">
      <c r="A37" s="7" t="s">
        <v>21</v>
      </c>
      <c r="B37" s="16" t="s">
        <v>35</v>
      </c>
      <c r="C37" s="9">
        <v>7500</v>
      </c>
      <c r="D37" s="9">
        <v>0</v>
      </c>
      <c r="E37" s="76"/>
      <c r="F37" s="76"/>
      <c r="G37" s="102">
        <v>0</v>
      </c>
      <c r="H37" s="76"/>
      <c r="I37" s="76"/>
      <c r="J37" s="76"/>
      <c r="K37" s="76"/>
      <c r="L37" s="76"/>
      <c r="M37" s="76"/>
    </row>
    <row r="38" spans="1:13">
      <c r="A38" s="10"/>
      <c r="B38" s="11" t="s">
        <v>24</v>
      </c>
      <c r="C38" s="12">
        <f t="shared" ref="C38:D38" si="6">SUM(C36:C37)</f>
        <v>8400</v>
      </c>
      <c r="D38" s="12">
        <f t="shared" si="6"/>
        <v>356.9</v>
      </c>
      <c r="E38" s="76"/>
      <c r="F38" s="76"/>
      <c r="G38" s="102">
        <f t="shared" si="1"/>
        <v>4.2488095238095234</v>
      </c>
      <c r="H38" s="76"/>
      <c r="I38" s="76"/>
      <c r="J38" s="76"/>
      <c r="K38" s="76"/>
      <c r="L38" s="76"/>
      <c r="M38" s="76"/>
    </row>
    <row r="39" spans="1:13">
      <c r="A39" s="10"/>
      <c r="B39" s="11" t="s">
        <v>17</v>
      </c>
      <c r="C39" s="12">
        <f t="shared" ref="C39" si="7">SUM(C38,C31,C34)</f>
        <v>24252.799999999999</v>
      </c>
      <c r="D39" s="12">
        <f>SUM(D38,D31,D34)</f>
        <v>6114.1</v>
      </c>
      <c r="E39" s="76"/>
      <c r="F39" s="76"/>
      <c r="G39" s="102">
        <f t="shared" si="1"/>
        <v>25.209872674495319</v>
      </c>
      <c r="H39" s="76"/>
      <c r="I39" s="76"/>
      <c r="J39" s="76"/>
      <c r="K39" s="76"/>
      <c r="L39" s="76"/>
      <c r="M39" s="76"/>
    </row>
    <row r="40" spans="1:13">
      <c r="A40" s="13"/>
      <c r="B40" s="14"/>
      <c r="C40" s="15"/>
      <c r="D40" s="15"/>
      <c r="E40" s="15"/>
      <c r="F40" s="15"/>
      <c r="H40" s="15"/>
      <c r="I40" s="15"/>
      <c r="J40" s="15"/>
      <c r="K40" s="73"/>
    </row>
    <row r="41" spans="1:13" ht="30.75" customHeight="1">
      <c r="A41" s="116" t="s">
        <v>36</v>
      </c>
      <c r="B41" s="116"/>
      <c r="C41" s="116"/>
      <c r="D41" s="116"/>
      <c r="E41" s="84"/>
      <c r="F41" s="84"/>
      <c r="H41" s="84"/>
      <c r="I41" s="84"/>
      <c r="J41" s="84"/>
      <c r="K41" s="84"/>
    </row>
    <row r="42" spans="1:13">
      <c r="A42" s="17"/>
      <c r="B42" s="17"/>
      <c r="C42" s="88"/>
      <c r="D42" s="88"/>
      <c r="E42" s="17"/>
      <c r="F42" s="17"/>
      <c r="H42" s="17"/>
      <c r="I42" s="17"/>
      <c r="J42" s="17"/>
      <c r="K42" s="74"/>
    </row>
    <row r="43" spans="1:13" ht="15.75" customHeight="1">
      <c r="A43" s="7" t="s">
        <v>6</v>
      </c>
      <c r="B43" s="16" t="s">
        <v>37</v>
      </c>
      <c r="C43" s="9">
        <v>48393</v>
      </c>
      <c r="D43" s="75">
        <v>0</v>
      </c>
      <c r="G43" s="102">
        <f t="shared" si="1"/>
        <v>0</v>
      </c>
    </row>
    <row r="44" spans="1:13">
      <c r="A44" s="7" t="s">
        <v>21</v>
      </c>
      <c r="B44" s="16" t="s">
        <v>38</v>
      </c>
      <c r="C44" s="9">
        <v>10755</v>
      </c>
      <c r="D44" s="9">
        <v>3752</v>
      </c>
      <c r="G44" s="102">
        <f t="shared" si="1"/>
        <v>34.88609948860995</v>
      </c>
    </row>
    <row r="45" spans="1:13">
      <c r="A45" s="7" t="s">
        <v>7</v>
      </c>
      <c r="B45" s="18" t="s">
        <v>39</v>
      </c>
      <c r="C45" s="9">
        <v>9151.1</v>
      </c>
      <c r="D45" s="9">
        <v>4075.9</v>
      </c>
      <c r="G45" s="102">
        <f t="shared" si="1"/>
        <v>44.540000655658879</v>
      </c>
    </row>
    <row r="46" spans="1:13">
      <c r="A46" s="7" t="s">
        <v>14</v>
      </c>
      <c r="B46" s="18" t="s">
        <v>40</v>
      </c>
      <c r="C46" s="9">
        <v>290.2</v>
      </c>
      <c r="D46" s="9">
        <v>0</v>
      </c>
      <c r="G46" s="102">
        <f t="shared" si="1"/>
        <v>0</v>
      </c>
    </row>
    <row r="47" spans="1:13">
      <c r="A47" s="7" t="s">
        <v>8</v>
      </c>
      <c r="B47" s="18" t="s">
        <v>41</v>
      </c>
      <c r="C47" s="9">
        <v>673.8</v>
      </c>
      <c r="D47" s="9">
        <v>0</v>
      </c>
      <c r="G47" s="102">
        <f t="shared" si="1"/>
        <v>0</v>
      </c>
    </row>
    <row r="48" spans="1:13">
      <c r="A48" s="7" t="s">
        <v>9</v>
      </c>
      <c r="B48" s="18" t="s">
        <v>42</v>
      </c>
      <c r="C48" s="9">
        <v>30686.7</v>
      </c>
      <c r="D48" s="9">
        <v>714</v>
      </c>
      <c r="G48" s="102">
        <f t="shared" si="1"/>
        <v>2.3267409007811204</v>
      </c>
    </row>
    <row r="49" spans="1:12">
      <c r="A49" s="7" t="s">
        <v>10</v>
      </c>
      <c r="B49" s="18" t="s">
        <v>43</v>
      </c>
      <c r="C49" s="9">
        <v>2416.6999999999998</v>
      </c>
      <c r="D49" s="9">
        <v>1550.6</v>
      </c>
      <c r="G49" s="102">
        <f t="shared" si="1"/>
        <v>64.16187362932925</v>
      </c>
    </row>
    <row r="50" spans="1:12">
      <c r="A50" s="7" t="s">
        <v>11</v>
      </c>
      <c r="B50" s="16" t="s">
        <v>143</v>
      </c>
      <c r="C50" s="9">
        <v>905.1</v>
      </c>
      <c r="D50" s="9">
        <v>0</v>
      </c>
      <c r="G50" s="102">
        <f t="shared" si="1"/>
        <v>0</v>
      </c>
    </row>
    <row r="51" spans="1:12">
      <c r="A51" s="7" t="s">
        <v>12</v>
      </c>
      <c r="B51" s="16" t="s">
        <v>44</v>
      </c>
      <c r="C51" s="9">
        <v>32100</v>
      </c>
      <c r="D51" s="9">
        <v>0</v>
      </c>
      <c r="G51" s="102">
        <f t="shared" si="1"/>
        <v>0</v>
      </c>
    </row>
    <row r="52" spans="1:12">
      <c r="A52" s="7" t="s">
        <v>13</v>
      </c>
      <c r="B52" s="16" t="s">
        <v>45</v>
      </c>
      <c r="C52" s="9">
        <v>15500</v>
      </c>
      <c r="D52" s="9">
        <v>0</v>
      </c>
      <c r="G52" s="102">
        <f t="shared" si="1"/>
        <v>0</v>
      </c>
    </row>
    <row r="53" spans="1:12" ht="25.5">
      <c r="A53" s="7" t="s">
        <v>70</v>
      </c>
      <c r="B53" s="16" t="s">
        <v>46</v>
      </c>
      <c r="C53" s="9">
        <v>0</v>
      </c>
      <c r="D53" s="75">
        <v>0</v>
      </c>
    </row>
    <row r="54" spans="1:12">
      <c r="A54" s="7" t="s">
        <v>15</v>
      </c>
      <c r="B54" s="16" t="s">
        <v>47</v>
      </c>
      <c r="C54" s="9">
        <v>6960</v>
      </c>
      <c r="D54" s="75">
        <v>2992</v>
      </c>
      <c r="G54" s="102">
        <f t="shared" si="1"/>
        <v>42.988505747126439</v>
      </c>
    </row>
    <row r="55" spans="1:12">
      <c r="A55" s="10"/>
      <c r="B55" s="11" t="s">
        <v>17</v>
      </c>
      <c r="C55" s="12">
        <f t="shared" ref="C55:D55" si="8">SUM(C43:C54)</f>
        <v>157831.6</v>
      </c>
      <c r="D55" s="12">
        <f t="shared" si="8"/>
        <v>13084.5</v>
      </c>
      <c r="G55" s="102">
        <f t="shared" si="1"/>
        <v>8.2901649606289229</v>
      </c>
    </row>
    <row r="56" spans="1:12">
      <c r="A56" s="19"/>
      <c r="B56" s="20"/>
      <c r="C56" s="21"/>
      <c r="D56" s="21"/>
      <c r="E56" s="81"/>
      <c r="F56" s="82"/>
      <c r="H56" s="82"/>
      <c r="I56" s="82"/>
      <c r="J56" s="82"/>
      <c r="K56" s="87"/>
      <c r="L56" s="76"/>
    </row>
    <row r="57" spans="1:12" ht="32.25" customHeight="1">
      <c r="A57" s="116" t="s">
        <v>48</v>
      </c>
      <c r="B57" s="116"/>
      <c r="C57" s="116"/>
      <c r="D57" s="116"/>
      <c r="E57" s="84"/>
      <c r="F57" s="84"/>
      <c r="H57" s="84"/>
      <c r="I57" s="84"/>
      <c r="J57" s="84"/>
      <c r="K57" s="84"/>
      <c r="L57" s="76"/>
    </row>
    <row r="58" spans="1:12" ht="15.75">
      <c r="A58" s="3"/>
      <c r="B58" s="4"/>
      <c r="C58" s="71"/>
      <c r="D58" s="71"/>
      <c r="E58" s="4"/>
      <c r="F58" s="4"/>
      <c r="H58" s="4"/>
      <c r="I58" s="4"/>
      <c r="J58" s="4"/>
      <c r="K58" s="4"/>
      <c r="L58" s="76"/>
    </row>
    <row r="59" spans="1:12">
      <c r="A59" s="7" t="s">
        <v>6</v>
      </c>
      <c r="B59" s="8" t="s">
        <v>49</v>
      </c>
      <c r="C59" s="9">
        <v>1900</v>
      </c>
      <c r="D59" s="9">
        <v>750</v>
      </c>
      <c r="E59" s="76"/>
      <c r="F59" s="76"/>
      <c r="G59" s="102">
        <f t="shared" si="1"/>
        <v>39.473684210526315</v>
      </c>
      <c r="H59" s="76"/>
      <c r="I59" s="76"/>
      <c r="J59" s="76"/>
      <c r="K59" s="76"/>
      <c r="L59" s="76"/>
    </row>
    <row r="60" spans="1:12">
      <c r="A60" s="10"/>
      <c r="B60" s="11" t="s">
        <v>17</v>
      </c>
      <c r="C60" s="86">
        <f t="shared" ref="C60:D60" si="9">SUM(C59)</f>
        <v>1900</v>
      </c>
      <c r="D60" s="86">
        <f t="shared" si="9"/>
        <v>750</v>
      </c>
      <c r="E60" s="76"/>
      <c r="F60" s="76"/>
      <c r="G60" s="102">
        <f t="shared" si="1"/>
        <v>39.473684210526315</v>
      </c>
      <c r="H60" s="76"/>
      <c r="I60" s="76"/>
      <c r="J60" s="76"/>
      <c r="K60" s="76"/>
      <c r="L60" s="76"/>
    </row>
    <row r="61" spans="1:12" ht="15.75">
      <c r="A61" s="1"/>
      <c r="B61" s="1"/>
      <c r="C61" s="1"/>
      <c r="D61" s="1"/>
      <c r="E61" s="4"/>
      <c r="F61" s="4"/>
      <c r="H61" s="4"/>
      <c r="I61" s="4"/>
      <c r="J61" s="4"/>
      <c r="K61" s="4"/>
      <c r="L61" s="76"/>
    </row>
    <row r="62" spans="1:12">
      <c r="A62" s="77"/>
      <c r="B62" s="79"/>
      <c r="C62" s="78"/>
      <c r="E62" s="76"/>
      <c r="F62" s="76"/>
      <c r="H62" s="76"/>
      <c r="I62" s="76"/>
      <c r="J62" s="76"/>
      <c r="K62" s="76"/>
      <c r="L62" s="76"/>
    </row>
    <row r="63" spans="1:12" ht="15.75">
      <c r="A63" s="120" t="s">
        <v>50</v>
      </c>
      <c r="B63" s="120"/>
      <c r="C63" s="120"/>
      <c r="D63" s="120"/>
    </row>
    <row r="64" spans="1:12">
      <c r="A64" s="142" t="s">
        <v>2</v>
      </c>
      <c r="B64" s="142"/>
      <c r="C64" s="142"/>
      <c r="D64" s="142"/>
    </row>
    <row r="65" spans="1:7">
      <c r="A65" s="22"/>
      <c r="B65" s="23"/>
      <c r="C65" s="89"/>
    </row>
    <row r="66" spans="1:7" s="83" customFormat="1" ht="34.5" customHeight="1">
      <c r="A66" s="120" t="s">
        <v>51</v>
      </c>
      <c r="B66" s="120"/>
      <c r="C66" s="120"/>
      <c r="D66" s="120"/>
      <c r="G66" s="102"/>
    </row>
    <row r="67" spans="1:7" s="83" customFormat="1" ht="15.75" customHeight="1">
      <c r="A67" s="24"/>
      <c r="B67" s="25"/>
      <c r="C67" s="25"/>
      <c r="D67" s="70"/>
      <c r="G67" s="102"/>
    </row>
    <row r="68" spans="1:7" s="83" customFormat="1" ht="15" customHeight="1">
      <c r="A68" s="126" t="s">
        <v>4</v>
      </c>
      <c r="B68" s="129" t="s">
        <v>5</v>
      </c>
      <c r="C68" s="121" t="s">
        <v>130</v>
      </c>
      <c r="D68" s="121" t="s">
        <v>131</v>
      </c>
      <c r="G68" s="102"/>
    </row>
    <row r="69" spans="1:7" s="83" customFormat="1" ht="15" customHeight="1">
      <c r="A69" s="127"/>
      <c r="B69" s="130"/>
      <c r="C69" s="122"/>
      <c r="D69" s="122"/>
      <c r="G69" s="102"/>
    </row>
    <row r="70" spans="1:7" s="83" customFormat="1">
      <c r="A70" s="127"/>
      <c r="B70" s="130"/>
      <c r="C70" s="122"/>
      <c r="D70" s="122"/>
      <c r="G70" s="102"/>
    </row>
    <row r="71" spans="1:7" s="83" customFormat="1">
      <c r="A71" s="128"/>
      <c r="B71" s="131"/>
      <c r="C71" s="123"/>
      <c r="D71" s="123"/>
      <c r="G71" s="102"/>
    </row>
    <row r="72" spans="1:7" s="83" customFormat="1">
      <c r="A72" s="26" t="s">
        <v>6</v>
      </c>
      <c r="B72" s="27">
        <v>2</v>
      </c>
      <c r="C72" s="26" t="s">
        <v>7</v>
      </c>
      <c r="D72" s="27" t="s">
        <v>11</v>
      </c>
      <c r="G72" s="102"/>
    </row>
    <row r="73" spans="1:7" s="83" customFormat="1">
      <c r="A73" s="26"/>
      <c r="B73" s="124" t="s">
        <v>52</v>
      </c>
      <c r="C73" s="125"/>
      <c r="D73" s="125"/>
      <c r="G73" s="102"/>
    </row>
    <row r="74" spans="1:7" s="83" customFormat="1">
      <c r="A74" s="28" t="s">
        <v>6</v>
      </c>
      <c r="B74" s="29" t="s">
        <v>53</v>
      </c>
      <c r="C74" s="30">
        <v>100</v>
      </c>
      <c r="D74" s="30">
        <v>0</v>
      </c>
      <c r="G74" s="102">
        <f t="shared" si="1"/>
        <v>0</v>
      </c>
    </row>
    <row r="75" spans="1:7" s="83" customFormat="1">
      <c r="A75" s="31"/>
      <c r="B75" s="32" t="s">
        <v>17</v>
      </c>
      <c r="C75" s="33">
        <f t="shared" ref="C75:D75" si="10">SUM(C74)</f>
        <v>100</v>
      </c>
      <c r="D75" s="33">
        <f t="shared" si="10"/>
        <v>0</v>
      </c>
      <c r="G75" s="102">
        <f t="shared" si="1"/>
        <v>0</v>
      </c>
    </row>
    <row r="76" spans="1:7" s="83" customFormat="1">
      <c r="A76" s="34"/>
      <c r="B76" s="35"/>
      <c r="C76" s="36"/>
      <c r="D76" s="37"/>
      <c r="G76" s="102"/>
    </row>
    <row r="77" spans="1:7" s="83" customFormat="1" ht="30" customHeight="1">
      <c r="A77" s="120" t="s">
        <v>54</v>
      </c>
      <c r="B77" s="120"/>
      <c r="C77" s="120"/>
      <c r="D77" s="120"/>
      <c r="G77" s="102"/>
    </row>
    <row r="78" spans="1:7" s="83" customFormat="1">
      <c r="A78" s="38"/>
      <c r="B78" s="38"/>
      <c r="C78" s="38"/>
      <c r="D78" s="38"/>
      <c r="G78" s="102"/>
    </row>
    <row r="79" spans="1:7" s="83" customFormat="1">
      <c r="A79" s="90"/>
      <c r="B79" s="124" t="s">
        <v>55</v>
      </c>
      <c r="C79" s="125"/>
      <c r="D79" s="125"/>
      <c r="G79" s="102"/>
    </row>
    <row r="80" spans="1:7" s="83" customFormat="1">
      <c r="A80" s="28" t="s">
        <v>6</v>
      </c>
      <c r="B80" s="39" t="s">
        <v>56</v>
      </c>
      <c r="C80" s="30">
        <f>SUM(C81:C82)</f>
        <v>11382.400000000001</v>
      </c>
      <c r="D80" s="30">
        <f t="shared" ref="D80" si="11">SUM(D81:D82)</f>
        <v>2805.7999999999997</v>
      </c>
      <c r="G80" s="102">
        <f t="shared" ref="G80:G141" si="12">D80/C80*100</f>
        <v>24.650337362946299</v>
      </c>
    </row>
    <row r="81" spans="1:7" s="83" customFormat="1">
      <c r="A81" s="91"/>
      <c r="B81" s="40" t="s">
        <v>22</v>
      </c>
      <c r="C81" s="30">
        <v>11255.7</v>
      </c>
      <c r="D81" s="30">
        <v>2777.6</v>
      </c>
      <c r="G81" s="102">
        <f t="shared" si="12"/>
        <v>24.677274625300957</v>
      </c>
    </row>
    <row r="82" spans="1:7" s="83" customFormat="1">
      <c r="A82" s="91"/>
      <c r="B82" s="40" t="s">
        <v>23</v>
      </c>
      <c r="C82" s="30">
        <v>126.7</v>
      </c>
      <c r="D82" s="30">
        <v>28.2</v>
      </c>
      <c r="G82" s="102">
        <f t="shared" si="12"/>
        <v>22.257300710339383</v>
      </c>
    </row>
    <row r="83" spans="1:7" s="83" customFormat="1">
      <c r="A83" s="31"/>
      <c r="B83" s="32" t="s">
        <v>24</v>
      </c>
      <c r="C83" s="33">
        <f t="shared" ref="C83:D83" si="13">SUM(C80)</f>
        <v>11382.400000000001</v>
      </c>
      <c r="D83" s="33">
        <f t="shared" si="13"/>
        <v>2805.7999999999997</v>
      </c>
      <c r="G83" s="102">
        <f t="shared" si="12"/>
        <v>24.650337362946299</v>
      </c>
    </row>
    <row r="84" spans="1:7" s="83" customFormat="1" ht="27" customHeight="1">
      <c r="A84" s="90"/>
      <c r="B84" s="124" t="s">
        <v>57</v>
      </c>
      <c r="C84" s="125"/>
      <c r="D84" s="125"/>
      <c r="G84" s="102"/>
    </row>
    <row r="85" spans="1:7" s="83" customFormat="1" ht="25.5">
      <c r="A85" s="28" t="s">
        <v>6</v>
      </c>
      <c r="B85" s="39" t="s">
        <v>58</v>
      </c>
      <c r="C85" s="30">
        <f>SUM(C86:C87)</f>
        <v>31039.199999999997</v>
      </c>
      <c r="D85" s="30">
        <f t="shared" ref="D85" si="14">SUM(D86:D87)</f>
        <v>16849</v>
      </c>
      <c r="G85" s="102">
        <f t="shared" si="12"/>
        <v>54.28297121059822</v>
      </c>
    </row>
    <row r="86" spans="1:7" s="83" customFormat="1">
      <c r="A86" s="91"/>
      <c r="B86" s="40" t="s">
        <v>22</v>
      </c>
      <c r="C86" s="30">
        <v>30728.6</v>
      </c>
      <c r="D86" s="30">
        <v>16680.3</v>
      </c>
      <c r="G86" s="102">
        <f t="shared" si="12"/>
        <v>54.282655246252673</v>
      </c>
    </row>
    <row r="87" spans="1:7" s="83" customFormat="1">
      <c r="A87" s="91"/>
      <c r="B87" s="40" t="s">
        <v>23</v>
      </c>
      <c r="C87" s="30">
        <v>310.60000000000002</v>
      </c>
      <c r="D87" s="30">
        <v>168.7</v>
      </c>
      <c r="G87" s="102">
        <f t="shared" si="12"/>
        <v>54.314230521571147</v>
      </c>
    </row>
    <row r="88" spans="1:7" s="83" customFormat="1">
      <c r="A88" s="31"/>
      <c r="B88" s="32" t="s">
        <v>24</v>
      </c>
      <c r="C88" s="33">
        <f t="shared" ref="C88:D88" si="15">SUM(C85)</f>
        <v>31039.199999999997</v>
      </c>
      <c r="D88" s="33">
        <f t="shared" si="15"/>
        <v>16849</v>
      </c>
      <c r="G88" s="102">
        <f t="shared" si="12"/>
        <v>54.28297121059822</v>
      </c>
    </row>
    <row r="89" spans="1:7" s="83" customFormat="1">
      <c r="A89" s="92"/>
      <c r="B89" s="140" t="s">
        <v>59</v>
      </c>
      <c r="C89" s="140"/>
      <c r="D89" s="140"/>
      <c r="G89" s="102"/>
    </row>
    <row r="90" spans="1:7" s="83" customFormat="1">
      <c r="A90" s="28" t="s">
        <v>6</v>
      </c>
      <c r="B90" s="39" t="s">
        <v>60</v>
      </c>
      <c r="C90" s="30">
        <f>C93</f>
        <v>118.10000000000001</v>
      </c>
      <c r="D90" s="30">
        <f t="shared" ref="D90" si="16">D93</f>
        <v>0</v>
      </c>
      <c r="G90" s="102">
        <f t="shared" si="12"/>
        <v>0</v>
      </c>
    </row>
    <row r="91" spans="1:7" s="83" customFormat="1">
      <c r="A91" s="92"/>
      <c r="B91" s="40" t="s">
        <v>22</v>
      </c>
      <c r="C91" s="30">
        <v>116.2</v>
      </c>
      <c r="D91" s="30">
        <v>0</v>
      </c>
      <c r="G91" s="102">
        <f t="shared" si="12"/>
        <v>0</v>
      </c>
    </row>
    <row r="92" spans="1:7" s="83" customFormat="1">
      <c r="A92" s="92"/>
      <c r="B92" s="40" t="s">
        <v>23</v>
      </c>
      <c r="C92" s="30">
        <v>1.9</v>
      </c>
      <c r="D92" s="30">
        <v>0</v>
      </c>
      <c r="G92" s="102">
        <f t="shared" si="12"/>
        <v>0</v>
      </c>
    </row>
    <row r="93" spans="1:7" s="83" customFormat="1">
      <c r="A93" s="31"/>
      <c r="B93" s="32" t="s">
        <v>24</v>
      </c>
      <c r="C93" s="33">
        <f>SUM(C91:C92)</f>
        <v>118.10000000000001</v>
      </c>
      <c r="D93" s="33">
        <f>SUM(D91:D92)</f>
        <v>0</v>
      </c>
      <c r="G93" s="102">
        <f t="shared" si="12"/>
        <v>0</v>
      </c>
    </row>
    <row r="94" spans="1:7" s="83" customFormat="1">
      <c r="A94" s="31"/>
      <c r="B94" s="32" t="s">
        <v>17</v>
      </c>
      <c r="C94" s="33">
        <f>SUM(C83,C88,C93)</f>
        <v>42539.7</v>
      </c>
      <c r="D94" s="33">
        <f t="shared" ref="D94" si="17">SUM(D83,D88,D93)</f>
        <v>19654.8</v>
      </c>
      <c r="G94" s="102">
        <f t="shared" si="12"/>
        <v>46.203428797100123</v>
      </c>
    </row>
    <row r="95" spans="1:7" s="83" customFormat="1">
      <c r="C95" s="94"/>
      <c r="D95" s="94"/>
      <c r="G95" s="102"/>
    </row>
    <row r="96" spans="1:7" ht="15.75">
      <c r="A96" s="112" t="s">
        <v>61</v>
      </c>
      <c r="B96" s="112"/>
      <c r="C96" s="112"/>
      <c r="D96" s="112"/>
    </row>
    <row r="97" spans="1:7" ht="15.75">
      <c r="A97" s="113" t="s">
        <v>2</v>
      </c>
      <c r="B97" s="113"/>
      <c r="C97" s="113"/>
      <c r="D97" s="113"/>
    </row>
    <row r="98" spans="1:7">
      <c r="A98" s="19"/>
      <c r="B98" s="42"/>
      <c r="C98" s="43"/>
    </row>
    <row r="99" spans="1:7" ht="29.25" customHeight="1">
      <c r="A99" s="116" t="s">
        <v>88</v>
      </c>
      <c r="B99" s="116"/>
      <c r="C99" s="116"/>
      <c r="D99" s="116"/>
      <c r="E99" s="84"/>
    </row>
    <row r="100" spans="1:7" ht="15.75">
      <c r="A100" s="44"/>
      <c r="B100" s="4"/>
      <c r="C100" s="4"/>
      <c r="D100" s="71"/>
    </row>
    <row r="101" spans="1:7" ht="15" customHeight="1">
      <c r="A101" s="117" t="s">
        <v>4</v>
      </c>
      <c r="B101" s="114" t="s">
        <v>5</v>
      </c>
      <c r="C101" s="115" t="s">
        <v>132</v>
      </c>
      <c r="D101" s="115" t="s">
        <v>133</v>
      </c>
    </row>
    <row r="102" spans="1:7">
      <c r="A102" s="117"/>
      <c r="B102" s="114"/>
      <c r="C102" s="115"/>
      <c r="D102" s="115"/>
    </row>
    <row r="103" spans="1:7">
      <c r="A103" s="117"/>
      <c r="B103" s="114"/>
      <c r="C103" s="115"/>
      <c r="D103" s="115"/>
    </row>
    <row r="104" spans="1:7">
      <c r="A104" s="5" t="s">
        <v>6</v>
      </c>
      <c r="B104" s="6">
        <v>2</v>
      </c>
      <c r="C104" s="5" t="s">
        <v>7</v>
      </c>
      <c r="D104" s="5" t="s">
        <v>14</v>
      </c>
      <c r="G104" s="102">
        <f t="shared" si="12"/>
        <v>133.33333333333331</v>
      </c>
    </row>
    <row r="105" spans="1:7" ht="29.25" customHeight="1">
      <c r="A105" s="97"/>
      <c r="B105" s="118" t="s">
        <v>62</v>
      </c>
      <c r="C105" s="118"/>
      <c r="D105" s="118"/>
    </row>
    <row r="106" spans="1:7" ht="76.5">
      <c r="A106" s="7" t="s">
        <v>6</v>
      </c>
      <c r="B106" s="45" t="s">
        <v>63</v>
      </c>
      <c r="C106" s="9">
        <f>SUM(C107:C110)</f>
        <v>409308</v>
      </c>
      <c r="D106" s="9">
        <f>SUM(D107:D110)</f>
        <v>234125.5</v>
      </c>
      <c r="G106" s="102">
        <f t="shared" si="12"/>
        <v>57.20032347278822</v>
      </c>
    </row>
    <row r="107" spans="1:7" ht="25.5">
      <c r="A107" s="7"/>
      <c r="B107" s="18" t="s">
        <v>144</v>
      </c>
      <c r="C107" s="9">
        <v>44726.8</v>
      </c>
      <c r="D107" s="9">
        <v>24442.6</v>
      </c>
      <c r="G107" s="102">
        <f t="shared" si="12"/>
        <v>54.648667018431894</v>
      </c>
    </row>
    <row r="108" spans="1:7" ht="25.5">
      <c r="A108" s="7"/>
      <c r="B108" s="18" t="s">
        <v>145</v>
      </c>
      <c r="C108" s="9">
        <v>263943.7</v>
      </c>
      <c r="D108" s="9">
        <v>154548.9</v>
      </c>
      <c r="G108" s="102">
        <f t="shared" si="12"/>
        <v>58.553737028010133</v>
      </c>
    </row>
    <row r="109" spans="1:7" ht="25.5">
      <c r="A109" s="7"/>
      <c r="B109" s="18" t="s">
        <v>146</v>
      </c>
      <c r="C109" s="9">
        <v>59688.2</v>
      </c>
      <c r="D109" s="9">
        <v>31753.9</v>
      </c>
      <c r="G109" s="102">
        <f t="shared" si="12"/>
        <v>53.199627397039961</v>
      </c>
    </row>
    <row r="110" spans="1:7" ht="25.5">
      <c r="A110" s="7"/>
      <c r="B110" s="46" t="s">
        <v>147</v>
      </c>
      <c r="C110" s="9">
        <v>40949.300000000003</v>
      </c>
      <c r="D110" s="9">
        <v>23380.1</v>
      </c>
      <c r="G110" s="102">
        <f t="shared" si="12"/>
        <v>57.095237281223355</v>
      </c>
    </row>
    <row r="111" spans="1:7">
      <c r="A111" s="7" t="s">
        <v>21</v>
      </c>
      <c r="B111" s="46" t="s">
        <v>134</v>
      </c>
      <c r="C111" s="9">
        <v>6425.2</v>
      </c>
      <c r="D111" s="9">
        <v>1281.8</v>
      </c>
      <c r="G111" s="102">
        <f t="shared" si="12"/>
        <v>19.949573554130613</v>
      </c>
    </row>
    <row r="112" spans="1:7" ht="25.5">
      <c r="A112" s="7" t="s">
        <v>7</v>
      </c>
      <c r="B112" s="96" t="s">
        <v>64</v>
      </c>
      <c r="C112" s="9">
        <f>SUM(C113:C114)</f>
        <v>3791.4</v>
      </c>
      <c r="D112" s="9">
        <f>SUM(D113:D114)</f>
        <v>3791.4</v>
      </c>
      <c r="G112" s="102">
        <f t="shared" si="12"/>
        <v>100</v>
      </c>
    </row>
    <row r="113" spans="1:7">
      <c r="A113" s="7"/>
      <c r="B113" s="104" t="s">
        <v>22</v>
      </c>
      <c r="C113" s="9">
        <v>3753.8</v>
      </c>
      <c r="D113" s="9">
        <v>3753.8</v>
      </c>
      <c r="G113" s="102">
        <f t="shared" si="12"/>
        <v>100</v>
      </c>
    </row>
    <row r="114" spans="1:7">
      <c r="A114" s="7"/>
      <c r="B114" s="104" t="s">
        <v>23</v>
      </c>
      <c r="C114" s="9">
        <v>37.6</v>
      </c>
      <c r="D114" s="9">
        <v>37.6</v>
      </c>
      <c r="G114" s="102">
        <f t="shared" si="12"/>
        <v>100</v>
      </c>
    </row>
    <row r="115" spans="1:7" ht="25.5">
      <c r="A115" s="7" t="s">
        <v>14</v>
      </c>
      <c r="B115" s="46" t="s">
        <v>135</v>
      </c>
      <c r="C115" s="9">
        <v>50</v>
      </c>
      <c r="D115" s="9">
        <v>50</v>
      </c>
      <c r="G115" s="102">
        <f t="shared" si="12"/>
        <v>100</v>
      </c>
    </row>
    <row r="116" spans="1:7">
      <c r="A116" s="7" t="s">
        <v>8</v>
      </c>
      <c r="B116" s="46" t="s">
        <v>65</v>
      </c>
      <c r="C116" s="9">
        <v>1510</v>
      </c>
      <c r="D116" s="9">
        <v>1064.3</v>
      </c>
      <c r="G116" s="102">
        <f t="shared" si="12"/>
        <v>70.483443708609272</v>
      </c>
    </row>
    <row r="117" spans="1:7">
      <c r="A117" s="7" t="s">
        <v>9</v>
      </c>
      <c r="B117" s="47" t="s">
        <v>66</v>
      </c>
      <c r="C117" s="9">
        <v>110</v>
      </c>
      <c r="D117" s="9">
        <v>110</v>
      </c>
      <c r="G117" s="102">
        <f t="shared" si="12"/>
        <v>100</v>
      </c>
    </row>
    <row r="118" spans="1:7">
      <c r="A118" s="7" t="s">
        <v>10</v>
      </c>
      <c r="B118" s="46" t="s">
        <v>67</v>
      </c>
      <c r="C118" s="9">
        <f>836.5+21</f>
        <v>857.5</v>
      </c>
      <c r="D118" s="9">
        <v>500</v>
      </c>
      <c r="G118" s="102">
        <f t="shared" si="12"/>
        <v>58.309037900874635</v>
      </c>
    </row>
    <row r="119" spans="1:7">
      <c r="A119" s="7" t="s">
        <v>11</v>
      </c>
      <c r="B119" s="46" t="s">
        <v>68</v>
      </c>
      <c r="C119" s="9">
        <v>98.2</v>
      </c>
      <c r="D119" s="9">
        <v>98</v>
      </c>
      <c r="G119" s="102">
        <f t="shared" si="12"/>
        <v>99.796334012219958</v>
      </c>
    </row>
    <row r="120" spans="1:7" ht="38.25">
      <c r="A120" s="7" t="s">
        <v>12</v>
      </c>
      <c r="B120" s="47" t="s">
        <v>136</v>
      </c>
      <c r="C120" s="9">
        <v>1414.6</v>
      </c>
      <c r="D120" s="9">
        <v>980</v>
      </c>
      <c r="G120" s="102">
        <f t="shared" si="12"/>
        <v>69.277534285310338</v>
      </c>
    </row>
    <row r="121" spans="1:7">
      <c r="A121" s="7" t="s">
        <v>13</v>
      </c>
      <c r="B121" s="18" t="s">
        <v>69</v>
      </c>
      <c r="C121" s="9">
        <v>240</v>
      </c>
      <c r="D121" s="9">
        <v>0</v>
      </c>
      <c r="G121" s="102">
        <f t="shared" si="12"/>
        <v>0</v>
      </c>
    </row>
    <row r="122" spans="1:7" ht="51">
      <c r="A122" s="7" t="s">
        <v>70</v>
      </c>
      <c r="B122" s="47" t="s">
        <v>149</v>
      </c>
      <c r="C122" s="9">
        <v>6049.2</v>
      </c>
      <c r="D122" s="9">
        <v>2680.7</v>
      </c>
      <c r="G122" s="102">
        <f t="shared" si="12"/>
        <v>44.314950737287575</v>
      </c>
    </row>
    <row r="123" spans="1:7" ht="25.5">
      <c r="A123" s="7" t="s">
        <v>15</v>
      </c>
      <c r="B123" s="47" t="s">
        <v>71</v>
      </c>
      <c r="C123" s="9">
        <f>4200+2127.7+17161.1</f>
        <v>23488.799999999999</v>
      </c>
      <c r="D123" s="9">
        <v>16632.900000000001</v>
      </c>
      <c r="G123" s="102">
        <f t="shared" si="12"/>
        <v>70.812046592418525</v>
      </c>
    </row>
    <row r="124" spans="1:7">
      <c r="A124" s="7" t="s">
        <v>72</v>
      </c>
      <c r="B124" s="99" t="s">
        <v>148</v>
      </c>
      <c r="C124" s="9">
        <v>926.2</v>
      </c>
      <c r="D124" s="9">
        <v>925.8</v>
      </c>
      <c r="G124" s="102">
        <f t="shared" si="12"/>
        <v>99.956812783416098</v>
      </c>
    </row>
    <row r="125" spans="1:7" ht="24">
      <c r="A125" s="7" t="s">
        <v>73</v>
      </c>
      <c r="B125" s="98" t="s">
        <v>127</v>
      </c>
      <c r="C125" s="9">
        <f>SUM(C126:C128)</f>
        <v>3535</v>
      </c>
      <c r="D125" s="9">
        <f>SUM(D126:D128)</f>
        <v>0</v>
      </c>
      <c r="G125" s="102">
        <f t="shared" si="12"/>
        <v>0</v>
      </c>
    </row>
    <row r="126" spans="1:7">
      <c r="A126" s="7"/>
      <c r="B126" s="105" t="s">
        <v>74</v>
      </c>
      <c r="C126" s="9">
        <v>3150</v>
      </c>
      <c r="D126" s="9">
        <v>0</v>
      </c>
      <c r="G126" s="102">
        <f t="shared" si="12"/>
        <v>0</v>
      </c>
    </row>
    <row r="127" spans="1:7">
      <c r="A127" s="7"/>
      <c r="B127" s="106" t="s">
        <v>22</v>
      </c>
      <c r="C127" s="9">
        <v>350</v>
      </c>
      <c r="D127" s="9">
        <v>0</v>
      </c>
      <c r="G127" s="102">
        <f t="shared" si="12"/>
        <v>0</v>
      </c>
    </row>
    <row r="128" spans="1:7">
      <c r="A128" s="7"/>
      <c r="B128" s="106" t="s">
        <v>23</v>
      </c>
      <c r="C128" s="9">
        <v>35</v>
      </c>
      <c r="D128" s="9"/>
      <c r="G128" s="102">
        <f t="shared" si="12"/>
        <v>0</v>
      </c>
    </row>
    <row r="129" spans="1:7" ht="25.5">
      <c r="A129" s="7" t="s">
        <v>137</v>
      </c>
      <c r="B129" s="99" t="s">
        <v>138</v>
      </c>
      <c r="C129" s="9">
        <f>SUM(C130:C131)</f>
        <v>2194.8000000000002</v>
      </c>
      <c r="D129" s="9">
        <f>D130+D131</f>
        <v>0</v>
      </c>
      <c r="G129" s="102">
        <f t="shared" si="12"/>
        <v>0</v>
      </c>
    </row>
    <row r="130" spans="1:7">
      <c r="A130" s="7"/>
      <c r="B130" s="106" t="s">
        <v>22</v>
      </c>
      <c r="C130" s="9">
        <v>2159.9</v>
      </c>
      <c r="D130" s="9">
        <f>SUM(D131:D133)</f>
        <v>0</v>
      </c>
      <c r="G130" s="102">
        <f t="shared" si="12"/>
        <v>0</v>
      </c>
    </row>
    <row r="131" spans="1:7">
      <c r="A131" s="7"/>
      <c r="B131" s="106" t="s">
        <v>23</v>
      </c>
      <c r="C131" s="9">
        <v>34.9</v>
      </c>
      <c r="D131" s="9">
        <f>SUM(D132:D134)</f>
        <v>0</v>
      </c>
      <c r="G131" s="102">
        <f t="shared" si="12"/>
        <v>0</v>
      </c>
    </row>
    <row r="132" spans="1:7" ht="25.5">
      <c r="A132" s="7" t="s">
        <v>139</v>
      </c>
      <c r="B132" s="47" t="s">
        <v>140</v>
      </c>
      <c r="C132" s="9">
        <f>C133+C134</f>
        <v>505</v>
      </c>
      <c r="D132" s="9">
        <f>D133+D134</f>
        <v>0</v>
      </c>
      <c r="G132" s="102">
        <f t="shared" si="12"/>
        <v>0</v>
      </c>
    </row>
    <row r="133" spans="1:7">
      <c r="A133" s="7"/>
      <c r="B133" s="107" t="s">
        <v>22</v>
      </c>
      <c r="C133" s="9">
        <f>200+300</f>
        <v>500</v>
      </c>
      <c r="D133" s="9">
        <v>0</v>
      </c>
      <c r="G133" s="102">
        <f t="shared" si="12"/>
        <v>0</v>
      </c>
    </row>
    <row r="134" spans="1:7">
      <c r="A134" s="7"/>
      <c r="B134" s="107" t="s">
        <v>23</v>
      </c>
      <c r="C134" s="9">
        <f>2+3</f>
        <v>5</v>
      </c>
      <c r="D134" s="9">
        <v>0</v>
      </c>
      <c r="G134" s="102">
        <f t="shared" si="12"/>
        <v>0</v>
      </c>
    </row>
    <row r="135" spans="1:7">
      <c r="A135" s="48"/>
      <c r="B135" s="49" t="s">
        <v>24</v>
      </c>
      <c r="C135" s="50">
        <f>SUM(C106,C111,C112,C115,C116,C117,C118,C119,C120,C121,C122,C123,C124,C125,C132,C129)</f>
        <v>460503.9</v>
      </c>
      <c r="D135" s="50">
        <f>SUM(D106,D111,D112,D115,D116,D117,D118,D119,D120,D121,D122,D123,D124,D125,D132,D129)</f>
        <v>262240.39999999997</v>
      </c>
      <c r="G135" s="102">
        <f t="shared" si="12"/>
        <v>56.946401539704652</v>
      </c>
    </row>
    <row r="136" spans="1:7">
      <c r="A136" s="100"/>
      <c r="B136" s="119" t="s">
        <v>75</v>
      </c>
      <c r="C136" s="119"/>
      <c r="D136" s="119"/>
    </row>
    <row r="137" spans="1:7">
      <c r="A137" s="137" t="s">
        <v>128</v>
      </c>
      <c r="B137" s="18" t="s">
        <v>76</v>
      </c>
      <c r="C137" s="9">
        <v>11798.5</v>
      </c>
      <c r="D137" s="9">
        <v>7400</v>
      </c>
      <c r="G137" s="102">
        <f t="shared" si="12"/>
        <v>62.71983726744925</v>
      </c>
    </row>
    <row r="138" spans="1:7" ht="25.5">
      <c r="A138" s="138"/>
      <c r="B138" s="18" t="s">
        <v>77</v>
      </c>
      <c r="C138" s="9">
        <v>118156.2</v>
      </c>
      <c r="D138" s="9">
        <v>61221.2</v>
      </c>
      <c r="G138" s="102">
        <f t="shared" si="12"/>
        <v>51.813785480575717</v>
      </c>
    </row>
    <row r="139" spans="1:7" ht="25.5">
      <c r="A139" s="138"/>
      <c r="B139" s="18" t="s">
        <v>78</v>
      </c>
      <c r="C139" s="9">
        <v>12126.1</v>
      </c>
      <c r="D139" s="9">
        <v>6800</v>
      </c>
      <c r="G139" s="102">
        <f t="shared" si="12"/>
        <v>56.07738679377541</v>
      </c>
    </row>
    <row r="140" spans="1:7" ht="25.5">
      <c r="A140" s="138"/>
      <c r="B140" s="18" t="s">
        <v>79</v>
      </c>
      <c r="C140" s="9">
        <v>11004.1</v>
      </c>
      <c r="D140" s="9">
        <v>5600</v>
      </c>
      <c r="G140" s="102">
        <f t="shared" si="12"/>
        <v>50.890122772421186</v>
      </c>
    </row>
    <row r="141" spans="1:7">
      <c r="A141" s="138"/>
      <c r="B141" s="18" t="s">
        <v>80</v>
      </c>
      <c r="C141" s="9">
        <v>54322.8</v>
      </c>
      <c r="D141" s="9">
        <v>32630</v>
      </c>
      <c r="G141" s="102">
        <f t="shared" si="12"/>
        <v>60.066859587502854</v>
      </c>
    </row>
    <row r="142" spans="1:7">
      <c r="A142" s="138"/>
      <c r="B142" s="18" t="s">
        <v>81</v>
      </c>
      <c r="C142" s="9">
        <v>10596.7</v>
      </c>
      <c r="D142" s="9">
        <v>6123</v>
      </c>
      <c r="G142" s="102">
        <f t="shared" ref="G142:G158" si="18">D142/C142*100</f>
        <v>57.782139722743864</v>
      </c>
    </row>
    <row r="143" spans="1:7">
      <c r="A143" s="139"/>
      <c r="B143" s="18" t="s">
        <v>82</v>
      </c>
      <c r="C143" s="9">
        <v>20630.599999999999</v>
      </c>
      <c r="D143" s="9">
        <v>12520</v>
      </c>
      <c r="G143" s="102">
        <f t="shared" si="18"/>
        <v>60.686552984401821</v>
      </c>
    </row>
    <row r="144" spans="1:7">
      <c r="A144" s="48"/>
      <c r="B144" s="51" t="s">
        <v>24</v>
      </c>
      <c r="C144" s="50">
        <f>SUM(C137:C143)</f>
        <v>238635.00000000003</v>
      </c>
      <c r="D144" s="50">
        <f>SUM(D137:D143)</f>
        <v>132294.20000000001</v>
      </c>
      <c r="G144" s="102">
        <f t="shared" si="18"/>
        <v>55.437886311731297</v>
      </c>
    </row>
    <row r="145" spans="1:7">
      <c r="A145" s="52"/>
      <c r="B145" s="53" t="s">
        <v>17</v>
      </c>
      <c r="C145" s="54">
        <f>SUM(C135,C144)</f>
        <v>699138.9</v>
      </c>
      <c r="D145" s="54">
        <f>SUM(D135,D144)</f>
        <v>394534.6</v>
      </c>
      <c r="G145" s="102">
        <f t="shared" si="18"/>
        <v>56.431504526496802</v>
      </c>
    </row>
    <row r="146" spans="1:7">
      <c r="A146" s="13"/>
      <c r="B146" s="14"/>
      <c r="C146" s="15"/>
      <c r="D146" s="15"/>
    </row>
    <row r="147" spans="1:7" ht="35.25" customHeight="1">
      <c r="A147" s="116" t="s">
        <v>83</v>
      </c>
      <c r="B147" s="116"/>
      <c r="C147" s="116"/>
      <c r="D147" s="116"/>
    </row>
    <row r="148" spans="1:7">
      <c r="A148" s="17"/>
      <c r="B148" s="17"/>
      <c r="C148" s="17"/>
      <c r="D148" s="17"/>
    </row>
    <row r="149" spans="1:7" ht="15" customHeight="1">
      <c r="A149" s="101"/>
      <c r="B149" s="108" t="s">
        <v>84</v>
      </c>
      <c r="C149" s="109"/>
      <c r="D149" s="109"/>
    </row>
    <row r="150" spans="1:7">
      <c r="A150" s="7" t="s">
        <v>6</v>
      </c>
      <c r="B150" s="18" t="s">
        <v>85</v>
      </c>
      <c r="C150" s="9">
        <v>1157.5999999999999</v>
      </c>
      <c r="D150" s="9">
        <v>792.6</v>
      </c>
      <c r="G150" s="102">
        <f t="shared" si="18"/>
        <v>68.469246717346238</v>
      </c>
    </row>
    <row r="151" spans="1:7" ht="25.5">
      <c r="A151" s="7" t="s">
        <v>21</v>
      </c>
      <c r="B151" s="55" t="s">
        <v>71</v>
      </c>
      <c r="C151" s="9">
        <v>600</v>
      </c>
      <c r="D151" s="9">
        <v>400</v>
      </c>
      <c r="G151" s="102">
        <f t="shared" si="18"/>
        <v>66.666666666666657</v>
      </c>
    </row>
    <row r="152" spans="1:7" ht="25.5">
      <c r="A152" s="7" t="s">
        <v>7</v>
      </c>
      <c r="B152" s="55" t="s">
        <v>86</v>
      </c>
      <c r="C152" s="9">
        <v>0</v>
      </c>
      <c r="D152" s="9">
        <v>0</v>
      </c>
      <c r="G152" s="102">
        <v>0</v>
      </c>
    </row>
    <row r="153" spans="1:7">
      <c r="A153" s="7" t="s">
        <v>14</v>
      </c>
      <c r="B153" s="55" t="s">
        <v>148</v>
      </c>
      <c r="C153" s="9">
        <v>0</v>
      </c>
      <c r="D153" s="9">
        <v>0</v>
      </c>
      <c r="G153" s="102">
        <v>0</v>
      </c>
    </row>
    <row r="154" spans="1:7">
      <c r="A154" s="48"/>
      <c r="B154" s="56" t="s">
        <v>24</v>
      </c>
      <c r="C154" s="50">
        <f>SUM(C150:C153)</f>
        <v>1757.6</v>
      </c>
      <c r="D154" s="50">
        <f>SUM(D150:D153)</f>
        <v>1192.5999999999999</v>
      </c>
      <c r="G154" s="102">
        <f t="shared" si="18"/>
        <v>67.853891670459717</v>
      </c>
    </row>
    <row r="155" spans="1:7">
      <c r="A155" s="100"/>
      <c r="B155" s="110" t="s">
        <v>75</v>
      </c>
      <c r="C155" s="111"/>
      <c r="D155" s="111"/>
    </row>
    <row r="156" spans="1:7" ht="26.25">
      <c r="A156" s="7" t="s">
        <v>128</v>
      </c>
      <c r="B156" s="8" t="s">
        <v>87</v>
      </c>
      <c r="C156" s="9">
        <v>17311.400000000001</v>
      </c>
      <c r="D156" s="9">
        <v>11990</v>
      </c>
      <c r="G156" s="102">
        <f t="shared" si="18"/>
        <v>69.260718370553491</v>
      </c>
    </row>
    <row r="157" spans="1:7">
      <c r="A157" s="48"/>
      <c r="B157" s="56" t="s">
        <v>24</v>
      </c>
      <c r="C157" s="50">
        <f>SUM(C156:C156)</f>
        <v>17311.400000000001</v>
      </c>
      <c r="D157" s="50">
        <f>SUM(D156:D156)</f>
        <v>11990</v>
      </c>
      <c r="G157" s="102">
        <f t="shared" si="18"/>
        <v>69.260718370553491</v>
      </c>
    </row>
    <row r="158" spans="1:7">
      <c r="A158" s="57"/>
      <c r="B158" s="51" t="s">
        <v>17</v>
      </c>
      <c r="C158" s="50">
        <f>SUM(C154,C157)</f>
        <v>19069</v>
      </c>
      <c r="D158" s="50">
        <f>SUM(D154,D157)</f>
        <v>13182.6</v>
      </c>
      <c r="G158" s="102">
        <f t="shared" si="18"/>
        <v>69.131050395930572</v>
      </c>
    </row>
    <row r="159" spans="1:7">
      <c r="A159" s="134"/>
      <c r="B159" s="134"/>
    </row>
    <row r="160" spans="1:7">
      <c r="A160" s="66"/>
      <c r="B160" s="67" t="s">
        <v>129</v>
      </c>
      <c r="C160" s="68">
        <f>SUM(C14,C25,C39,C55,C60,C75,C94,C145,C158)</f>
        <v>990185.9</v>
      </c>
      <c r="D160" s="68">
        <f>SUM(D14,D25,D39,D55,D60,D75,D94,D145,D158)</f>
        <v>469593.99999999994</v>
      </c>
      <c r="E160" s="41"/>
      <c r="F160" s="83"/>
    </row>
    <row r="161" spans="1:6" ht="30" customHeight="1">
      <c r="A161" s="65"/>
      <c r="B161" s="65"/>
      <c r="E161" s="83"/>
      <c r="F161" s="83"/>
    </row>
    <row r="162" spans="1:6" ht="15" customHeight="1">
      <c r="A162" s="58"/>
      <c r="B162" s="133" t="s">
        <v>141</v>
      </c>
      <c r="C162" s="133"/>
    </row>
    <row r="163" spans="1:6" ht="10.5" customHeight="1">
      <c r="B163" s="59" t="s">
        <v>89</v>
      </c>
    </row>
    <row r="164" spans="1:6">
      <c r="B164" t="s">
        <v>150</v>
      </c>
    </row>
    <row r="165" spans="1:6">
      <c r="C165" s="95"/>
    </row>
    <row r="166" spans="1:6" hidden="1">
      <c r="C166" s="95"/>
    </row>
    <row r="167" spans="1:6" hidden="1">
      <c r="C167" s="95">
        <f>C126</f>
        <v>3150</v>
      </c>
      <c r="D167" s="95">
        <f>D126</f>
        <v>0</v>
      </c>
    </row>
    <row r="168" spans="1:6" hidden="1">
      <c r="C168" s="103">
        <f>SUM(C50,C81,C86,C91,C106,C113,C120,C122,C127,C130,C133)</f>
        <v>466541.1</v>
      </c>
      <c r="D168" s="103">
        <f>SUM(D50,D81,D86,D91,D106,D113,D120,D122,D127,D130,D133)</f>
        <v>260997.9</v>
      </c>
    </row>
    <row r="169" spans="1:6" hidden="1">
      <c r="C169" s="95"/>
    </row>
    <row r="170" spans="1:6" hidden="1"/>
  </sheetData>
  <mergeCells count="45">
    <mergeCell ref="B162:C162"/>
    <mergeCell ref="A159:B159"/>
    <mergeCell ref="A1:D1"/>
    <mergeCell ref="A2:D2"/>
    <mergeCell ref="A137:A143"/>
    <mergeCell ref="A16:D16"/>
    <mergeCell ref="A9:A11"/>
    <mergeCell ref="B9:B11"/>
    <mergeCell ref="B84:D84"/>
    <mergeCell ref="B89:D89"/>
    <mergeCell ref="A4:D4"/>
    <mergeCell ref="A5:D5"/>
    <mergeCell ref="A63:D63"/>
    <mergeCell ref="A64:D64"/>
    <mergeCell ref="A29:D29"/>
    <mergeCell ref="A32:D32"/>
    <mergeCell ref="A35:D35"/>
    <mergeCell ref="A41:D41"/>
    <mergeCell ref="A57:D57"/>
    <mergeCell ref="A7:D7"/>
    <mergeCell ref="C9:C11"/>
    <mergeCell ref="D9:D11"/>
    <mergeCell ref="A21:D21"/>
    <mergeCell ref="A27:D27"/>
    <mergeCell ref="A18:D18"/>
    <mergeCell ref="A66:D66"/>
    <mergeCell ref="D68:D71"/>
    <mergeCell ref="B73:D73"/>
    <mergeCell ref="A77:D77"/>
    <mergeCell ref="B79:D79"/>
    <mergeCell ref="A68:A71"/>
    <mergeCell ref="B68:B71"/>
    <mergeCell ref="C68:C71"/>
    <mergeCell ref="B149:D149"/>
    <mergeCell ref="B155:D155"/>
    <mergeCell ref="A96:D96"/>
    <mergeCell ref="A97:D97"/>
    <mergeCell ref="B101:B103"/>
    <mergeCell ref="C101:C103"/>
    <mergeCell ref="D101:D103"/>
    <mergeCell ref="A99:D99"/>
    <mergeCell ref="A101:A103"/>
    <mergeCell ref="B105:D105"/>
    <mergeCell ref="B136:D136"/>
    <mergeCell ref="A147:D147"/>
  </mergeCells>
  <pageMargins left="0.70866141732283472" right="0.3" top="0.69" bottom="0.63" header="0.31496062992125984" footer="0.31496062992125984"/>
  <pageSetup paperSize="9" scale="80" fitToHeight="6" orientation="portrait" horizontalDpi="180" verticalDpi="180" r:id="rId1"/>
  <rowBreaks count="1" manualBreakCount="1">
    <brk id="9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15" workbookViewId="0">
      <selection activeCell="N29" sqref="N29"/>
    </sheetView>
  </sheetViews>
  <sheetFormatPr defaultRowHeight="15"/>
  <cols>
    <col min="1" max="1" width="34.28515625" customWidth="1"/>
    <col min="2" max="2" width="26.140625" customWidth="1"/>
    <col min="3" max="3" width="17.28515625" customWidth="1"/>
    <col min="4" max="4" width="3" bestFit="1" customWidth="1"/>
    <col min="5" max="5" width="3.28515625" bestFit="1" customWidth="1"/>
    <col min="6" max="6" width="3" bestFit="1" customWidth="1"/>
    <col min="7" max="12" width="3.28515625" bestFit="1" customWidth="1"/>
  </cols>
  <sheetData>
    <row r="1" spans="1:14" ht="15.75">
      <c r="A1" s="63" t="s">
        <v>90</v>
      </c>
      <c r="B1" s="63" t="s">
        <v>91</v>
      </c>
      <c r="C1" s="63" t="s">
        <v>92</v>
      </c>
      <c r="D1" s="61" t="s">
        <v>109</v>
      </c>
      <c r="E1" s="61" t="s">
        <v>110</v>
      </c>
      <c r="F1" s="61" t="s">
        <v>111</v>
      </c>
      <c r="G1" s="61" t="s">
        <v>112</v>
      </c>
      <c r="H1" s="61" t="s">
        <v>113</v>
      </c>
      <c r="I1" s="61" t="s">
        <v>114</v>
      </c>
      <c r="J1" s="61" t="s">
        <v>115</v>
      </c>
      <c r="K1" s="61" t="s">
        <v>116</v>
      </c>
      <c r="L1" s="61" t="s">
        <v>117</v>
      </c>
      <c r="M1" s="60"/>
      <c r="N1" s="60"/>
    </row>
    <row r="2" spans="1:14" ht="15" customHeight="1">
      <c r="A2" s="155" t="s">
        <v>93</v>
      </c>
      <c r="B2" s="150" t="s">
        <v>94</v>
      </c>
      <c r="C2" s="146">
        <v>10</v>
      </c>
      <c r="D2" s="153">
        <v>10</v>
      </c>
      <c r="E2" s="153">
        <v>10</v>
      </c>
      <c r="F2" s="153">
        <v>10</v>
      </c>
      <c r="G2" s="153">
        <v>10</v>
      </c>
      <c r="H2" s="153">
        <v>10</v>
      </c>
      <c r="I2" s="153">
        <v>10</v>
      </c>
      <c r="J2" s="153">
        <v>10</v>
      </c>
      <c r="K2" s="153">
        <v>10</v>
      </c>
      <c r="L2" s="153">
        <v>10</v>
      </c>
    </row>
    <row r="3" spans="1:14" ht="15" customHeight="1">
      <c r="A3" s="155"/>
      <c r="B3" s="151"/>
      <c r="C3" s="146"/>
      <c r="D3" s="153"/>
      <c r="E3" s="153"/>
      <c r="F3" s="153"/>
      <c r="G3" s="153"/>
      <c r="H3" s="153"/>
      <c r="I3" s="153"/>
      <c r="J3" s="153"/>
      <c r="K3" s="153"/>
      <c r="L3" s="153"/>
    </row>
    <row r="4" spans="1:14" ht="15" customHeight="1">
      <c r="A4" s="155"/>
      <c r="B4" s="151"/>
      <c r="C4" s="146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15.75" customHeight="1">
      <c r="A5" s="155"/>
      <c r="B5" s="152"/>
      <c r="C5" s="146"/>
      <c r="D5" s="153"/>
      <c r="E5" s="153"/>
      <c r="F5" s="153"/>
      <c r="G5" s="153"/>
      <c r="H5" s="153"/>
      <c r="I5" s="153"/>
      <c r="J5" s="153"/>
      <c r="K5" s="153"/>
      <c r="L5" s="153"/>
    </row>
    <row r="6" spans="1:14" ht="32.25" customHeight="1">
      <c r="A6" s="155"/>
      <c r="B6" s="64" t="s">
        <v>95</v>
      </c>
      <c r="C6" s="146"/>
      <c r="D6" s="153"/>
      <c r="E6" s="153"/>
      <c r="F6" s="153"/>
      <c r="G6" s="153"/>
      <c r="H6" s="153"/>
      <c r="I6" s="153"/>
      <c r="J6" s="153"/>
      <c r="K6" s="153"/>
      <c r="L6" s="153"/>
    </row>
    <row r="7" spans="1:14">
      <c r="A7" s="155" t="s">
        <v>96</v>
      </c>
      <c r="B7" s="156" t="s">
        <v>97</v>
      </c>
      <c r="C7" s="146">
        <v>20</v>
      </c>
      <c r="D7" s="154">
        <v>20</v>
      </c>
      <c r="E7" s="154">
        <v>20</v>
      </c>
      <c r="F7" s="153">
        <v>20</v>
      </c>
      <c r="G7" s="154">
        <v>20</v>
      </c>
      <c r="H7" s="153">
        <v>20</v>
      </c>
      <c r="I7" s="154">
        <v>20</v>
      </c>
      <c r="J7" s="154">
        <v>20</v>
      </c>
      <c r="K7" s="154">
        <v>20</v>
      </c>
      <c r="L7" s="154">
        <v>20</v>
      </c>
    </row>
    <row r="8" spans="1:14" ht="32.25" customHeight="1">
      <c r="A8" s="155"/>
      <c r="B8" s="156"/>
      <c r="C8" s="146"/>
      <c r="D8" s="154"/>
      <c r="E8" s="154"/>
      <c r="F8" s="153"/>
      <c r="G8" s="154"/>
      <c r="H8" s="153"/>
      <c r="I8" s="154"/>
      <c r="J8" s="154"/>
      <c r="K8" s="154"/>
      <c r="L8" s="154"/>
    </row>
    <row r="9" spans="1:14" ht="23.25" customHeight="1">
      <c r="A9" s="155"/>
      <c r="B9" s="156"/>
      <c r="C9" s="146"/>
      <c r="D9" s="154"/>
      <c r="E9" s="154"/>
      <c r="F9" s="153"/>
      <c r="G9" s="154"/>
      <c r="H9" s="153"/>
      <c r="I9" s="154"/>
      <c r="J9" s="154"/>
      <c r="K9" s="154"/>
      <c r="L9" s="154"/>
    </row>
    <row r="10" spans="1:14" ht="15" customHeight="1">
      <c r="A10" s="155" t="s">
        <v>98</v>
      </c>
      <c r="B10" s="156" t="s">
        <v>99</v>
      </c>
      <c r="C10" s="146">
        <v>15</v>
      </c>
      <c r="D10" s="146">
        <v>0</v>
      </c>
      <c r="E10" s="146">
        <v>15</v>
      </c>
      <c r="F10" s="146">
        <v>0</v>
      </c>
      <c r="G10" s="146">
        <v>15</v>
      </c>
      <c r="H10" s="146">
        <v>15</v>
      </c>
      <c r="I10" s="146">
        <v>15</v>
      </c>
      <c r="J10" s="146">
        <v>15</v>
      </c>
      <c r="K10" s="146">
        <v>15</v>
      </c>
      <c r="L10" s="146">
        <v>15</v>
      </c>
    </row>
    <row r="11" spans="1:14" ht="15.75" customHeight="1">
      <c r="A11" s="155"/>
      <c r="B11" s="15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4" ht="15.75" customHeight="1">
      <c r="A12" s="155"/>
      <c r="B12" s="15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4" ht="57" customHeight="1">
      <c r="A13" s="155"/>
      <c r="B13" s="15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4" ht="15" customHeight="1">
      <c r="A14" s="155" t="s">
        <v>100</v>
      </c>
      <c r="B14" s="156" t="s">
        <v>101</v>
      </c>
      <c r="C14" s="146">
        <v>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1:14" ht="15.75" customHeight="1">
      <c r="A15" s="155"/>
      <c r="B15" s="15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4" ht="39" customHeight="1">
      <c r="A16" s="155"/>
      <c r="B16" s="15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5" customHeight="1">
      <c r="A17" s="155" t="s">
        <v>102</v>
      </c>
      <c r="B17" s="156" t="s">
        <v>103</v>
      </c>
      <c r="C17" s="146">
        <v>15</v>
      </c>
      <c r="D17" s="146">
        <v>0</v>
      </c>
      <c r="E17" s="146">
        <v>15</v>
      </c>
      <c r="F17" s="146">
        <v>0</v>
      </c>
      <c r="G17" s="146">
        <v>15</v>
      </c>
      <c r="H17" s="146">
        <v>15</v>
      </c>
      <c r="I17" s="146">
        <v>15</v>
      </c>
      <c r="J17" s="146">
        <v>15</v>
      </c>
      <c r="K17" s="146">
        <v>15</v>
      </c>
      <c r="L17" s="146">
        <v>15</v>
      </c>
    </row>
    <row r="18" spans="1:12" ht="39" customHeight="1">
      <c r="A18" s="155"/>
      <c r="B18" s="15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15.75" hidden="1" customHeight="1">
      <c r="A19" s="155"/>
      <c r="B19" s="15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53.25" customHeight="1">
      <c r="A20" s="155"/>
      <c r="B20" s="15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5" customHeight="1">
      <c r="A21" s="155" t="s">
        <v>104</v>
      </c>
      <c r="B21" s="156" t="s">
        <v>101</v>
      </c>
      <c r="C21" s="146">
        <v>5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ht="15.75" customHeight="1">
      <c r="A22" s="155"/>
      <c r="B22" s="15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spans="1:12" ht="26.25" customHeight="1">
      <c r="A23" s="155"/>
      <c r="B23" s="15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 ht="15" customHeight="1">
      <c r="A24" s="157" t="s">
        <v>105</v>
      </c>
      <c r="B24" s="156" t="s">
        <v>106</v>
      </c>
      <c r="C24" s="146">
        <v>15</v>
      </c>
      <c r="D24" s="146">
        <v>0</v>
      </c>
      <c r="E24" s="146">
        <v>15</v>
      </c>
      <c r="F24" s="146">
        <v>0</v>
      </c>
      <c r="G24" s="146">
        <v>15</v>
      </c>
      <c r="H24" s="146">
        <v>15</v>
      </c>
      <c r="I24" s="146">
        <v>15</v>
      </c>
      <c r="J24" s="146">
        <v>15</v>
      </c>
      <c r="K24" s="146">
        <v>15</v>
      </c>
      <c r="L24" s="146">
        <v>15</v>
      </c>
    </row>
    <row r="25" spans="1:12" ht="15.75" customHeight="1">
      <c r="A25" s="157"/>
      <c r="B25" s="15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40.5" customHeight="1">
      <c r="A26" s="157"/>
      <c r="B26" s="15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5" customHeight="1">
      <c r="A27" s="155" t="s">
        <v>107</v>
      </c>
      <c r="B27" s="156" t="s">
        <v>106</v>
      </c>
      <c r="C27" s="146">
        <v>15</v>
      </c>
      <c r="D27" s="146">
        <v>0</v>
      </c>
      <c r="E27" s="146">
        <v>15</v>
      </c>
      <c r="F27" s="146">
        <v>0</v>
      </c>
      <c r="G27" s="146">
        <v>15</v>
      </c>
      <c r="H27" s="146">
        <v>15</v>
      </c>
      <c r="I27" s="146">
        <v>15</v>
      </c>
      <c r="J27" s="146">
        <v>15</v>
      </c>
      <c r="K27" s="146">
        <v>15</v>
      </c>
      <c r="L27" s="146">
        <v>15</v>
      </c>
    </row>
    <row r="28" spans="1:12" ht="67.5" customHeight="1">
      <c r="A28" s="155"/>
      <c r="B28" s="15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>
      <c r="A29" s="147" t="s">
        <v>108</v>
      </c>
      <c r="B29" s="148"/>
      <c r="C29" s="149"/>
      <c r="D29" s="62">
        <f>SUM(D2:D28)</f>
        <v>30</v>
      </c>
      <c r="E29" s="62">
        <f t="shared" ref="E29:L29" si="0">SUM(E2:E28)</f>
        <v>90</v>
      </c>
      <c r="F29" s="62">
        <f t="shared" si="0"/>
        <v>30</v>
      </c>
      <c r="G29" s="62">
        <f t="shared" si="0"/>
        <v>90</v>
      </c>
      <c r="H29" s="62">
        <f t="shared" si="0"/>
        <v>90</v>
      </c>
      <c r="I29" s="62">
        <f t="shared" si="0"/>
        <v>90</v>
      </c>
      <c r="J29" s="62">
        <f t="shared" si="0"/>
        <v>90</v>
      </c>
      <c r="K29" s="62">
        <f t="shared" si="0"/>
        <v>90</v>
      </c>
      <c r="L29" s="62">
        <f t="shared" si="0"/>
        <v>90</v>
      </c>
    </row>
    <row r="31" spans="1:12" ht="30" customHeight="1">
      <c r="A31" s="145" t="s">
        <v>126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">
      <c r="A32" s="144" t="s">
        <v>125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12">
      <c r="A33" s="144" t="s">
        <v>118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1:12">
      <c r="A34" s="144" t="s">
        <v>124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1:12">
      <c r="A35" s="144" t="s">
        <v>123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>
      <c r="A36" s="144" t="s">
        <v>122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1:12">
      <c r="A37" s="144" t="s">
        <v>121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2">
      <c r="A38" s="144" t="s">
        <v>120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1:12">
      <c r="A39" s="144" t="s">
        <v>119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1:1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12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1:12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1:1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</sheetData>
  <mergeCells count="118"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2017-07-24T00:18:43Z</dcterms:modified>
</cp:coreProperties>
</file>