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прил1отч" sheetId="1" r:id="rId1"/>
  </sheets>
  <definedNames/>
  <calcPr fullCalcOnLoad="1"/>
</workbook>
</file>

<file path=xl/sharedStrings.xml><?xml version="1.0" encoding="utf-8"?>
<sst xmlns="http://schemas.openxmlformats.org/spreadsheetml/2006/main" count="326" uniqueCount="303">
  <si>
    <t xml:space="preserve">000 1 05 00000 00 0000 000 </t>
  </si>
  <si>
    <t>НАЛОГИ НА СОВОКУПНЫЙ ДОХОД</t>
  </si>
  <si>
    <t>Дотации бюджетам субъектов РФ и муниципальных образований</t>
  </si>
  <si>
    <t>БЕЗВОЗМЕЗДНЫЕ ПОСТУПЛЕНИЯ</t>
  </si>
  <si>
    <t>000 2 02 00000 00 0000 000</t>
  </si>
  <si>
    <t>000 2 02 03000 00 0000 151</t>
  </si>
  <si>
    <t>Субвенции  бюджетам субъектов РФ и муниципальных образований</t>
  </si>
  <si>
    <t>ИТОГО ДОХОДОВ</t>
  </si>
  <si>
    <t>ПЛАТЕЖИ ПРИ ПОЛЬЗОВАНИИ ПРИРОДНЫМИ РЕСУРСАМИ</t>
  </si>
  <si>
    <t>Плата за негативное воздействие на окружающую среду</t>
  </si>
  <si>
    <t>НАЛОГИ НА ИМУЩЕСТВО</t>
  </si>
  <si>
    <t>000 1 00 00000 00 0000 000</t>
  </si>
  <si>
    <t>000 1 01 00000 00 0000 000</t>
  </si>
  <si>
    <t>Налог на доходы физических лиц</t>
  </si>
  <si>
    <t>000 1 06 00000 00 0000 000</t>
  </si>
  <si>
    <t>Земельный налог</t>
  </si>
  <si>
    <t>000 1 08 00000 00 0000 000</t>
  </si>
  <si>
    <t>000 1 11 00000 00 0000 000</t>
  </si>
  <si>
    <t>000 1 11 05000 00 0000 120</t>
  </si>
  <si>
    <t xml:space="preserve">000 1 16 00000 00 0000 000 </t>
  </si>
  <si>
    <t>000 2 00 00000 00 0000 000</t>
  </si>
  <si>
    <t>000 1 16 90040 04 0000 140</t>
  </si>
  <si>
    <t xml:space="preserve">000 1 13 00000 00 0000 000  </t>
  </si>
  <si>
    <t>000 1 14 00000 00 0000 000</t>
  </si>
  <si>
    <t>Налог на имущество физических лиц</t>
  </si>
  <si>
    <t>Государственная пошлина по делам,рассматриваемым в судах общей юрисдикции,мировыми судьями</t>
  </si>
  <si>
    <t>ДОХОДЫ ОТ ИСПОЛЬЗОВАНИЯ ИМУЩЕСТВА,НАХОДЯЩЕГОСЯ В ГОСУДАРСТВЕННОЙ И МУНИЦИПАЛЬНОЙ СОБСТВЕННОСТИ</t>
  </si>
  <si>
    <t>Доходы 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</si>
  <si>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</si>
  <si>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000 1 14 06000 00 0000 430</t>
  </si>
  <si>
    <t>Код классификации доходов бюджета</t>
  </si>
  <si>
    <t>Наименование доходов бюджета</t>
  </si>
  <si>
    <t>000 2 02 01000 00 0000 151</t>
  </si>
  <si>
    <t>000  2 02 02000 00 0000 151</t>
  </si>
  <si>
    <t>000 2 02 02999 04 0000 151</t>
  </si>
  <si>
    <t>000  2 02 03024 04 0000 151</t>
  </si>
  <si>
    <t>000 2 02 03999  04 0000 151</t>
  </si>
  <si>
    <t>НАЛОГОВЫЕ И НЕНАЛОГОВЫЕ ДОХОДЫ</t>
  </si>
  <si>
    <t>ГОСУДАРСТВЕННАЯ ПОШЛИНА</t>
  </si>
  <si>
    <t>Доходы от продажи земельных участков, государственная собственность на которые не разграничена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</si>
  <si>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</si>
  <si>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</si>
  <si>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Субвенции на осуществление государственного полномочия Свердловской области по хранению, комплектованию.учету и использованию архивных документов, относящихся к государственной  собственности Свердловской области</t>
  </si>
  <si>
    <t>Прочие поступления от денежных взысканий (штрафов) и иных сумм в возмещение ущерба,зачисляемые в бюджеты городских округов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</si>
  <si>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</si>
  <si>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Денежные взыскания (штрафы) за нарушение земельного законодательства</t>
  </si>
  <si>
    <t>Дотации  бюджетам  на выравнивание бюджетной обеспеченности , в том числе: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</si>
  <si>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</si>
  <si>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</si>
  <si>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на выравнивание обеспеченности муниципальных районов(городских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</si>
  <si>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</si>
  <si>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по созданию административных комиссий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</si>
  <si>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</si>
  <si>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</si>
  <si>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</t>
  </si>
  <si>
    <t>3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</si>
  <si>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</si>
  <si>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</si>
  <si>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</si>
  <si>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</si>
  <si>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</si>
  <si>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</si>
  <si>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</si>
  <si>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</si>
  <si>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</si>
  <si>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</si>
  <si>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</si>
  <si>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</si>
  <si>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</si>
  <si>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</si>
  <si>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</si>
  <si>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</si>
  <si>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</si>
  <si>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</si>
  <si>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</si>
  <si>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</si>
  <si>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</si>
  <si>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</si>
  <si>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</si>
  <si>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</si>
  <si>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</si>
  <si>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</si>
  <si>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</si>
  <si>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</si>
  <si>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</si>
  <si>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</si>
  <si>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</si>
  <si>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</si>
  <si>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</si>
  <si>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</si>
  <si>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</si>
  <si>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</si>
  <si>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</si>
  <si>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</si>
  <si>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</si>
  <si>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</si>
  <si>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</si>
  <si>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</si>
  <si>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</si>
  <si>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61</t>
  </si>
  <si>
    <t>63</t>
  </si>
  <si>
    <t>в рублях</t>
  </si>
  <si>
    <t>номер строки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</si>
  <si>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</si>
  <si>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25</t>
  </si>
  <si>
    <t>ШТРАФЫ, САНКЦИИ, ВОЗМЕЩЕНИЕ УЩЕРБА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</si>
  <si>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</si>
  <si>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 ,взимаемый по ставкам,  применяемым к объектам налогообложения в границах  городских округов</t>
  </si>
  <si>
    <t>Денежные       взыскания       (штрафы), установленные     законами     субъектов  Российской  Федерации  за   несоблюдение   муниципальных      правовых       актов, зачисляемые в бюджеты городских округов</t>
  </si>
  <si>
    <t xml:space="preserve">000 1 03 00000 00 0000 000   </t>
  </si>
  <si>
    <t>НАЛОГИ  НА  ТОВАРЫ   (РАБОТЫ,   УСЛУГИ), РЕАЛИЗУЕМЫЕ  НА  ТЕРРИТОРИИ   РОССИЙСКОЙ ФЕДЕРАЦИИ</t>
  </si>
  <si>
    <t xml:space="preserve">Единый налог на вмененный доход для отдельных видов деятельности </t>
  </si>
  <si>
    <t xml:space="preserve">000 1 12 00000 00 0000 000 </t>
  </si>
  <si>
    <t>20</t>
  </si>
  <si>
    <t>21</t>
  </si>
  <si>
    <t>59</t>
  </si>
  <si>
    <t>60</t>
  </si>
  <si>
    <t>62</t>
  </si>
  <si>
    <t>64</t>
  </si>
  <si>
    <t>65</t>
  </si>
  <si>
    <t>66</t>
  </si>
  <si>
    <t>67</t>
  </si>
  <si>
    <t>68</t>
  </si>
  <si>
    <t>69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</si>
  <si>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</si>
  <si>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</si>
  <si>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</t>
  </si>
  <si>
    <t xml:space="preserve"> 000 1 13 01990 00 0000 130</t>
  </si>
  <si>
    <t>Прочие доходы от оказания платных услуг (работ)</t>
  </si>
  <si>
    <t>000 1 13 02990 00 0000 130</t>
  </si>
  <si>
    <t>Прочие 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</si>
  <si>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</si>
  <si>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70</t>
  </si>
  <si>
    <t>71</t>
  </si>
  <si>
    <t>72</t>
  </si>
  <si>
    <t>73</t>
  </si>
  <si>
    <t>субсидии на обеспечение питанием обучающихся в  муниципальных общеобразовательных организациях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</si>
  <si>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</si>
  <si>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</si>
  <si>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</si>
  <si>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</si>
  <si>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уточненные назначения </t>
  </si>
  <si>
    <t xml:space="preserve">исполнение </t>
  </si>
  <si>
    <t>% исполнения</t>
  </si>
  <si>
    <t>000 1 09 00000 00 0000 000</t>
  </si>
  <si>
    <t>ЗАДОЛЖЕННОСТЬ И ПЕРЕРАСЧЕТЫ ПО ОТМЕНЕННЫМ НАЛОГАМ</t>
  </si>
  <si>
    <t>000 1 17 00000 00 0000 000</t>
  </si>
  <si>
    <t>ПРОЧИЕ НЕНАЛОГОВЫЕ ДОХОДЫ</t>
  </si>
  <si>
    <t>74</t>
  </si>
  <si>
    <t>75</t>
  </si>
  <si>
    <t>76</t>
  </si>
  <si>
    <t>77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</si>
  <si>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</si>
  <si>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</si>
  <si>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НАЛОГИ НА ПРИБЫЛЬ, ДОХОДЫ</t>
  </si>
  <si>
    <t>182 1 01 02000 01 0000 110</t>
  </si>
  <si>
    <t>182 1 05 02000 02 0000 110</t>
  </si>
  <si>
    <t>182 1 05 04010 02 0000 110</t>
  </si>
  <si>
    <t>182 1 06 01000 00 0000 110</t>
  </si>
  <si>
    <t>182 1 06 01020 04 0000 110</t>
  </si>
  <si>
    <t>182 1 06 06000 00 0000 110</t>
  </si>
  <si>
    <t>182 1 06 06042 04 0000 110</t>
  </si>
  <si>
    <t>182 1 06 06032 04 0000 110</t>
  </si>
  <si>
    <t>182 1 08 03010 01 0000 110</t>
  </si>
  <si>
    <t>182 1 09 04052 04 0000 110</t>
  </si>
  <si>
    <t>Земельный налог (по обязательствам возникшим до 1 января 2006года), мобилизуемый на территорияхгородских округов.</t>
  </si>
  <si>
    <t>901 1 11 05010 00 0000 120</t>
  </si>
  <si>
    <t xml:space="preserve">901 1 11 05070 00 0000 120   </t>
  </si>
  <si>
    <t>048 1 12 01000 01 0000 120</t>
  </si>
  <si>
    <t>906 1 13 01994 04 0001 130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</si>
  <si>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</si>
  <si>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906 1 13 01994 04 0004 130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</si>
  <si>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</si>
  <si>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901 1 13 02994 04 0001 130</t>
  </si>
  <si>
    <t>Прочие доходы от компенсации затрат бюджетов городских округов (возврат дебиторской задолженности прошлых лет)</t>
  </si>
  <si>
    <t>901 1 14 02043 04 0000 410</t>
  </si>
  <si>
    <t>901 1 14 06010 00 0000 430</t>
  </si>
  <si>
    <t>901 1 14 06020 00 0000 430</t>
  </si>
  <si>
    <t>321 1 16 25060 01 0000 140</t>
  </si>
  <si>
    <t xml:space="preserve">901 1 16 51020 02 0000 140   </t>
  </si>
  <si>
    <t>037 1 16 90040 04 0000 140</t>
  </si>
  <si>
    <t>901 1 16 90040 04 0000 140</t>
  </si>
  <si>
    <t>919 2 02 01001 00 0000 151</t>
  </si>
  <si>
    <t>Прочие субсидии бюджетам городских округов, в том числе:</t>
  </si>
  <si>
    <t>901 2 02 02999 04 0000 151</t>
  </si>
  <si>
    <t>906 2 02 02999 04 0000 151</t>
  </si>
  <si>
    <t>901 2 02 03001 04 0000 151</t>
  </si>
  <si>
    <t>901 2 02 03015 04 0000 151</t>
  </si>
  <si>
    <t>901 2 02 03022 04 0000 151</t>
  </si>
  <si>
    <t>901  2 02 03024 04 0000 151</t>
  </si>
  <si>
    <t>Субвенции бюджетам городских округов на выполнение передаваемых полномочий субъектов  Российской Федерации, в том числе:</t>
  </si>
  <si>
    <t>Прочие субвенции бюджетам городских округов, в том числе:</t>
  </si>
  <si>
    <t>906 2 02 03999  04 0000 151</t>
  </si>
  <si>
    <t>901 2 19 04000 04 0000 151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</si>
  <si>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округов.</t>
  </si>
  <si>
    <t>906 2 19 04000 04 0000 151</t>
  </si>
  <si>
    <t>901 1 11 07014 04 0000 120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</si>
  <si>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</si>
  <si>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5</t>
  </si>
  <si>
    <t>6</t>
  </si>
  <si>
    <t>7</t>
  </si>
  <si>
    <t>8</t>
  </si>
  <si>
    <t>11</t>
  </si>
  <si>
    <t>28</t>
  </si>
  <si>
    <t>44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</si>
  <si>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</si>
  <si>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</si>
  <si>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</si>
  <si>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</si>
  <si>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</si>
  <si>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</si>
  <si>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</si>
  <si>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</si>
  <si>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</si>
  <si>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Невыясненные поступления, зачисляемые в бюджеты городских округов</t>
  </si>
  <si>
    <t>000 2 02 04000 00 0000 151</t>
  </si>
  <si>
    <t>Иные межбюджетные трансферты</t>
  </si>
  <si>
    <t>000 2 02 04999 04 0000 151</t>
  </si>
  <si>
    <t>Прочие межбюджетные трансферты, передаваемые бюджетам городских округов, в том числе:</t>
  </si>
  <si>
    <t>906 2 02 04999 04 0000 151</t>
  </si>
  <si>
    <t xml:space="preserve"> на обеспечение меры социальной поддержки по бесплатному получению художественного образования  в муниципальных организациях (учреждениях)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</si>
  <si>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</si>
  <si>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906 1 13 02994 04 0001 130</t>
  </si>
  <si>
    <t>919 1 17 01040 04 0000 180</t>
  </si>
  <si>
    <t>1</t>
  </si>
  <si>
    <t xml:space="preserve">Приложение № 1 </t>
  </si>
  <si>
    <t>182 1 05 01000 00 0000 110</t>
  </si>
  <si>
    <t>Налог, 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</si>
  <si>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</si>
  <si>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</si>
  <si>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</si>
  <si>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</si>
  <si>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</si>
  <si>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</si>
  <si>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182 1 05 01050 01 0000 110</t>
  </si>
  <si>
    <t>Минимальный налог, зачисляемый в бюджеты субъектов Российской Федерации</t>
  </si>
  <si>
    <t xml:space="preserve"> 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</si>
  <si>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</si>
  <si>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901 2 02 03007 04 0000 151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</si>
  <si>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</si>
  <si>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государственного полномочия Свердловской области по предоставлению  гражданам, проживающим на территории Свердловской области,меры социальной поддержки по частичному освобождению от платы за коммунальные услуги</t>
  </si>
  <si>
    <t>901 2 02 03121 04 0000 151</t>
  </si>
  <si>
    <t>Субвенции бюджетам городских округов на проведение Всероссийской сельскохозяйственной переписи в 2016 году</t>
  </si>
  <si>
    <t>901 2 02 04999 04 0000 151</t>
  </si>
  <si>
    <t>на строительство, реконструкцию, капитальный ремонт, ремонт автомобильных дорог общего пользования местного значения</t>
  </si>
  <si>
    <t xml:space="preserve"> 901 1 16 32000 04 0000 140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</si>
  <si>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</si>
  <si>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</si>
  <si>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</si>
  <si>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906 1 16 32000 04 0000 140</t>
  </si>
  <si>
    <t>919 1 13 02994 04 0001 130</t>
  </si>
  <si>
    <t xml:space="preserve"> 908 1 16 32000 04 0000 140</t>
  </si>
  <si>
    <t>076 1 16 35020 04 0000 140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</si>
  <si>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</si>
  <si>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000 2 02 02051 04 0000 151</t>
  </si>
  <si>
    <t>Субсидии бюджетам городских округов на реализацию федеральных целевых программ,  в  том числе:</t>
  </si>
  <si>
    <t>901 2 02 02051 04 0000 151</t>
  </si>
  <si>
    <t xml:space="preserve">
субсидии на предоставление социальных выплат молодым семьям на приобретение (строительство) жилья</t>
  </si>
  <si>
    <t>субсидии на обеспечение условий реализации муниципальными образовательными организациями образовательных программ естественно- научного цикла и профориентационной работы</t>
  </si>
  <si>
    <t>субсидии на разработку документации по планировке территории</t>
  </si>
  <si>
    <t>915 2 02 02999 04 0000 151</t>
  </si>
  <si>
    <t>субсидии на развитие материально-технической базы муниципальных организаций дополнительного образования детей детско-юношеских спортивных школ и специализированных детско-юношеских спортивных школ олимпийского резерва</t>
  </si>
  <si>
    <t>субсидии на обеспечение подготовки молодых граждан к военной службе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</si>
  <si>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</si>
  <si>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</si>
  <si>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</si>
  <si>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</si>
  <si>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</si>
  <si>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</si>
  <si>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</si>
  <si>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</si>
  <si>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</si>
  <si>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</si>
  <si>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</si>
  <si>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</si>
  <si>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r>
      <t xml:space="preserve">Земельный </t>
    </r>
    <r>
      <rPr>
        <b/>
        <sz val="12"/>
        <rFont val="Times New Roman"/>
        <family val="1"/>
      </rPr>
      <t>налог с организаций</t>
    </r>
    <r>
      <rPr>
        <sz val="12"/>
        <rFont val="Times New Roman"/>
        <family val="1"/>
      </rPr>
      <t>, обладающих земельным участком, расположенным в границах городских округов</t>
    </r>
  </si>
  <si>
    <r>
      <t xml:space="preserve">Земельный налог </t>
    </r>
    <r>
      <rPr>
        <b/>
        <sz val="12"/>
        <rFont val="Times New Roman"/>
        <family val="1"/>
      </rPr>
      <t xml:space="preserve">с физических лиц, </t>
    </r>
    <r>
      <rPr>
        <sz val="12"/>
        <rFont val="Times New Roman"/>
        <family val="1"/>
      </rPr>
      <t>обладающих земельным участком, расположенным в границах городских округов</t>
    </r>
  </si>
  <si>
    <r>
      <t xml:space="preserve">Субвенции на осуществление государственного полномочия </t>
    </r>
    <r>
      <rPr>
        <b/>
        <sz val="12"/>
        <rFont val="Times New Roman"/>
        <family val="1"/>
      </rPr>
      <t>Свердловской области</t>
    </r>
    <r>
      <rPr>
        <sz val="12"/>
        <rFont val="Times New Roman"/>
        <family val="1"/>
      </rPr>
      <t xml:space="preserve"> по предоставлению отдельным категориям граждан компенсации расходов на оплату жилого помещения и коммунальных услуг</t>
    </r>
  </si>
  <si>
    <t>908 1 13 02994 04 0001 130</t>
  </si>
  <si>
    <t>915 1 13 02994 04 0001 130</t>
  </si>
  <si>
    <t xml:space="preserve">Свод доходов бюджета городского округа Нижняя Салда                                                  за  2016 год                     </t>
  </si>
  <si>
    <t>908 2 02 02999 04 0000 151</t>
  </si>
  <si>
    <t>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в 2016 году</t>
  </si>
  <si>
    <t>901 2 02 03143 04 0000 151</t>
  </si>
  <si>
    <t>для Администрации городского округа Нижняя Салда (из резервного фонда Правительства Свердловской области)</t>
  </si>
  <si>
    <t>на поддержку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области, в 2016 году</t>
  </si>
  <si>
    <t>для муниципального бюджетного общеобразовательного учреждения "Средняя общеобразовательная школа № 5" (из резервного фонда Правительства Свердловской области)</t>
  </si>
  <si>
    <t>908 2 02 04999 04 0000 151</t>
  </si>
  <si>
    <t>для Муниципального учреждения "Городской Дворец Культуры им. В. И. Ленина" (из резервного фонда Правительства Свердловской области)</t>
  </si>
  <si>
    <t>915 2 02 04999 04 0000 151</t>
  </si>
  <si>
    <t>для Муниципального бюджетного образовательного учреждения дополнительного образования детей "Детско-юношеская спортивная школа" (из резервного фонда Правительства Свердловской области)</t>
  </si>
  <si>
    <t>57</t>
  </si>
  <si>
    <t>99</t>
  </si>
  <si>
    <t>100</t>
  </si>
  <si>
    <t>101</t>
  </si>
  <si>
    <t>102</t>
  </si>
  <si>
    <t>103</t>
  </si>
  <si>
    <t>104</t>
  </si>
  <si>
    <t>105</t>
  </si>
  <si>
    <t>106</t>
  </si>
  <si>
    <t xml:space="preserve">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</si>
  <si>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</si>
  <si>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к решению Думы городского округа Нижняя Салда от       №       "Об утверждении отчета об  исполнении бюджета городского округа Нижняя Салда за  2016 год"       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</si>
</sst>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0.E+00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_);_(* \(#,##0\);_(* \-??_);_(@_)"/>
    <numFmt numFmtId="189" formatCode="_-* #,##0.0_р_._-;\-* #,##0.0_р_._-;_-* &quot;-&quot;?_р_._-;_-@_-"/>
    <numFmt numFmtId="190" formatCode="0.000000"/>
    <numFmt numFmtId="191" formatCode="0.0000"/>
    <numFmt numFmtId="192" formatCode="#,##0.00_р_.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192" fontId="3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wrapText="1"/>
    </xf>
    <xf numFmtId="4" fontId="7" fillId="0" borderId="14" xfId="0" applyNumberFormat="1" applyFont="1" applyFill="1" applyBorder="1" applyAlignment="1">
      <alignment horizontal="center"/>
    </xf>
    <xf numFmtId="192" fontId="7" fillId="0" borderId="14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 wrapText="1"/>
    </xf>
    <xf numFmtId="192" fontId="7" fillId="0" borderId="12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9" fillId="0" borderId="14" xfId="0" applyNumberFormat="1" applyFont="1" applyFill="1" applyBorder="1" applyAlignment="1">
      <alignment horizontal="center"/>
    </xf>
    <xf numFmtId="192" fontId="9" fillId="0" borderId="14" xfId="0" applyNumberFormat="1" applyFont="1" applyFill="1" applyBorder="1" applyAlignment="1">
      <alignment horizontal="center"/>
    </xf>
    <xf numFmtId="192" fontId="9" fillId="0" borderId="14" xfId="0" applyNumberFormat="1" applyFont="1" applyFill="1" applyBorder="1" applyAlignment="1">
      <alignment/>
    </xf>
    <xf numFmtId="192" fontId="10" fillId="0" borderId="14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9" fillId="0" borderId="14" xfId="57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192" fontId="7" fillId="0" borderId="16" xfId="0" applyNumberFormat="1" applyFont="1" applyFill="1" applyBorder="1" applyAlignment="1">
      <alignment horizontal="center"/>
    </xf>
    <xf numFmtId="192" fontId="7" fillId="0" borderId="15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192" fontId="9" fillId="0" borderId="18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192" fontId="7" fillId="0" borderId="14" xfId="0" applyNumberFormat="1" applyFont="1" applyFill="1" applyBorder="1" applyAlignment="1">
      <alignment horizontal="center" wrapText="1"/>
    </xf>
    <xf numFmtId="4" fontId="7" fillId="0" borderId="14" xfId="0" applyNumberFormat="1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13" fillId="0" borderId="13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1" xfId="0" applyNumberFormat="1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13" fillId="0" borderId="13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9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wrapText="1"/>
    </xf>
    <xf numFmtId="0" fontId="10" fillId="0" borderId="13" xfId="0" applyNumberFormat="1" applyFont="1" applyFill="1" applyBorder="1" applyAlignment="1">
      <alignment horizontal="left"/>
    </xf>
    <xf numFmtId="0" fontId="10" fillId="0" borderId="13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9" fillId="0" borderId="13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2" xfId="0" applyNumberFormat="1" applyFont="1" applyFill="1" applyBorder="1" applyAlignment="1">
      <alignment horizontal="left" wrapText="1"/>
    </xf>
    <xf numFmtId="0" fontId="9" fillId="0" borderId="13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/>
    </xf>
    <xf numFmtId="0" fontId="9" fillId="0" borderId="11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4" fillId="0" borderId="11" xfId="0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14" xfId="0" applyFont="1" applyFill="1" applyBorder="1" applyAlignment="1">
      <alignment/>
    </xf>
    <xf numFmtId="0" fontId="7" fillId="0" borderId="13" xfId="0" applyNumberFormat="1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9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7" fillId="0" borderId="0" xfId="0" applyNumberFormat="1" applyFont="1" applyFill="1" applyBorder="1" applyAlignment="1">
      <alignment vertical="top" wrapText="1"/>
    </xf>
    <xf numFmtId="0" fontId="7" fillId="0" borderId="25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tabSelected="1" zoomScalePageLayoutView="0" workbookViewId="0" topLeftCell="A88">
      <selection activeCell="K2" sqref="K2:M2"/>
    </sheetView>
  </sheetViews>
  <sheetFormatPr defaultColWidth="9.140625" defaultRowHeight="12.75"/>
  <cols>
    <col min="1" max="1" width="7.28125" style="4" customWidth="1"/>
    <col min="2" max="2" width="14.00390625" style="4" bestFit="1" customWidth="1"/>
    <col min="3" max="3" width="9.140625" style="4" customWidth="1"/>
    <col min="4" max="4" width="7.28125" style="4" customWidth="1"/>
    <col min="5" max="8" width="9.140625" style="4" customWidth="1"/>
    <col min="9" max="9" width="5.57421875" style="4" customWidth="1"/>
    <col min="10" max="10" width="0.5625" style="4" hidden="1" customWidth="1"/>
    <col min="11" max="11" width="15.8515625" style="4" customWidth="1"/>
    <col min="12" max="12" width="17.140625" style="4" customWidth="1"/>
    <col min="13" max="13" width="10.57421875" style="4" customWidth="1"/>
    <col min="14" max="14" width="9.140625" style="4" customWidth="1"/>
    <col min="15" max="15" width="14.421875" style="4" customWidth="1"/>
    <col min="16" max="16384" width="9.140625" style="4" customWidth="1"/>
  </cols>
  <sheetData>
    <row r="1" spans="11:13" ht="18.75" customHeight="1">
      <c r="K1" s="28" t="s">
        <v>225</v>
      </c>
      <c r="L1" s="29"/>
      <c r="M1" s="7"/>
    </row>
    <row r="2" spans="11:13" ht="63.75" customHeight="1">
      <c r="K2" s="158" t="s">
        <v>302</v>
      </c>
      <c r="L2" s="158"/>
      <c r="M2" s="158"/>
    </row>
    <row r="3" spans="1:13" ht="46.5" customHeight="1">
      <c r="A3" s="108" t="s">
        <v>280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5"/>
      <c r="M3" s="7"/>
    </row>
    <row r="4" spans="1:13" ht="18" customHeight="1">
      <c r="A4" s="10"/>
      <c r="B4" s="5"/>
      <c r="C4" s="5"/>
      <c r="D4" s="5"/>
      <c r="E4" s="5"/>
      <c r="F4" s="5"/>
      <c r="G4" s="5"/>
      <c r="H4" s="5"/>
      <c r="I4" s="5"/>
      <c r="J4" s="5"/>
      <c r="K4" s="11"/>
      <c r="L4" s="5"/>
      <c r="M4" s="11" t="s">
        <v>101</v>
      </c>
    </row>
    <row r="5" spans="1:13" ht="12.75">
      <c r="A5" s="109" t="s">
        <v>102</v>
      </c>
      <c r="B5" s="111" t="s">
        <v>30</v>
      </c>
      <c r="C5" s="111"/>
      <c r="D5" s="111"/>
      <c r="E5" s="111" t="s">
        <v>31</v>
      </c>
      <c r="F5" s="111"/>
      <c r="G5" s="111"/>
      <c r="H5" s="111"/>
      <c r="I5" s="111"/>
      <c r="J5" s="111"/>
      <c r="K5" s="109" t="s">
        <v>141</v>
      </c>
      <c r="L5" s="119" t="s">
        <v>142</v>
      </c>
      <c r="M5" s="109" t="s">
        <v>143</v>
      </c>
    </row>
    <row r="6" spans="1:13" ht="32.2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0"/>
      <c r="L6" s="119"/>
      <c r="M6" s="110"/>
    </row>
    <row r="7" spans="1:15" ht="15.75">
      <c r="A7" s="12">
        <v>1</v>
      </c>
      <c r="B7" s="116">
        <v>2</v>
      </c>
      <c r="C7" s="117"/>
      <c r="D7" s="118"/>
      <c r="E7" s="116">
        <v>3</v>
      </c>
      <c r="F7" s="117"/>
      <c r="G7" s="117"/>
      <c r="H7" s="117"/>
      <c r="I7" s="117"/>
      <c r="J7" s="117"/>
      <c r="K7" s="13">
        <v>4</v>
      </c>
      <c r="L7" s="13">
        <v>5</v>
      </c>
      <c r="M7" s="13">
        <v>6</v>
      </c>
      <c r="O7" s="6"/>
    </row>
    <row r="8" spans="1:13" ht="13.5" customHeight="1">
      <c r="A8" s="12" t="s">
        <v>224</v>
      </c>
      <c r="B8" s="115" t="s">
        <v>11</v>
      </c>
      <c r="C8" s="120"/>
      <c r="D8" s="121"/>
      <c r="E8" s="63" t="s">
        <v>37</v>
      </c>
      <c r="F8" s="64"/>
      <c r="G8" s="64"/>
      <c r="H8" s="64"/>
      <c r="I8" s="64"/>
      <c r="J8" s="64"/>
      <c r="K8" s="30">
        <f>K9+K12+K20+K26+K30+K35+K47+K53+K37+K11</f>
        <v>201615000</v>
      </c>
      <c r="L8" s="30">
        <f>L9+L12+L20+L26+L30+L35+L47+L53+L37+L11+L28+L65</f>
        <v>217843820.55999997</v>
      </c>
      <c r="M8" s="31">
        <f>L8/K8*100</f>
        <v>108.04941128388263</v>
      </c>
    </row>
    <row r="9" spans="1:13" ht="18" customHeight="1">
      <c r="A9" s="12" t="s">
        <v>54</v>
      </c>
      <c r="B9" s="115" t="s">
        <v>12</v>
      </c>
      <c r="C9" s="54"/>
      <c r="D9" s="55"/>
      <c r="E9" s="63" t="s">
        <v>154</v>
      </c>
      <c r="F9" s="64"/>
      <c r="G9" s="64"/>
      <c r="H9" s="64"/>
      <c r="I9" s="64"/>
      <c r="J9" s="64"/>
      <c r="K9" s="30">
        <f>K10</f>
        <v>148413000</v>
      </c>
      <c r="L9" s="32">
        <f>L10</f>
        <v>159921483.63</v>
      </c>
      <c r="M9" s="31">
        <f>L9/K9*100</f>
        <v>107.75436358674779</v>
      </c>
    </row>
    <row r="10" spans="1:13" ht="35.25" customHeight="1">
      <c r="A10" s="12" t="s">
        <v>55</v>
      </c>
      <c r="B10" s="115" t="s">
        <v>155</v>
      </c>
      <c r="C10" s="120"/>
      <c r="D10" s="121"/>
      <c r="E10" s="87" t="s">
        <v>13</v>
      </c>
      <c r="F10" s="88"/>
      <c r="G10" s="88"/>
      <c r="H10" s="88"/>
      <c r="I10" s="88"/>
      <c r="J10" s="88"/>
      <c r="K10" s="30">
        <v>148413000</v>
      </c>
      <c r="L10" s="31">
        <v>159921483.63</v>
      </c>
      <c r="M10" s="31">
        <f>L10/K10*100</f>
        <v>107.75436358674779</v>
      </c>
    </row>
    <row r="11" spans="1:13" ht="64.5" customHeight="1">
      <c r="A11" s="12" t="s">
        <v>126</v>
      </c>
      <c r="B11" s="112" t="s">
        <v>109</v>
      </c>
      <c r="C11" s="113"/>
      <c r="D11" s="114"/>
      <c r="E11" s="76" t="s">
        <v>110</v>
      </c>
      <c r="F11" s="77"/>
      <c r="G11" s="77"/>
      <c r="H11" s="77"/>
      <c r="I11" s="77"/>
      <c r="J11" s="78"/>
      <c r="K11" s="30">
        <v>6530000</v>
      </c>
      <c r="L11" s="30">
        <v>7544539.47</v>
      </c>
      <c r="M11" s="31">
        <f aca="true" t="shared" si="0" ref="M11:M67">L11/K11*100</f>
        <v>115.5365921898928</v>
      </c>
    </row>
    <row r="12" spans="1:13" ht="24" customHeight="1">
      <c r="A12" s="12" t="s">
        <v>198</v>
      </c>
      <c r="B12" s="115" t="s">
        <v>0</v>
      </c>
      <c r="C12" s="54"/>
      <c r="D12" s="55"/>
      <c r="E12" s="63" t="s">
        <v>1</v>
      </c>
      <c r="F12" s="64"/>
      <c r="G12" s="64"/>
      <c r="H12" s="64"/>
      <c r="I12" s="64"/>
      <c r="J12" s="64"/>
      <c r="K12" s="30">
        <f>K13+K17+K18+K19</f>
        <v>6182000</v>
      </c>
      <c r="L12" s="30">
        <f>L13+L17+L18+L19</f>
        <v>5677815.41</v>
      </c>
      <c r="M12" s="31">
        <f t="shared" si="0"/>
        <v>91.84431268197994</v>
      </c>
    </row>
    <row r="13" spans="1:13" s="9" customFormat="1" ht="47.25" customHeight="1">
      <c r="A13" s="12" t="s">
        <v>199</v>
      </c>
      <c r="B13" s="102" t="s">
        <v>226</v>
      </c>
      <c r="C13" s="103"/>
      <c r="D13" s="104"/>
      <c r="E13" s="76" t="s">
        <v>227</v>
      </c>
      <c r="F13" s="77"/>
      <c r="G13" s="77"/>
      <c r="H13" s="77"/>
      <c r="I13" s="77"/>
      <c r="J13" s="16"/>
      <c r="K13" s="45">
        <f>K14+K15+K16</f>
        <v>918000</v>
      </c>
      <c r="L13" s="45">
        <f>L14+L15+L16</f>
        <v>983865.1799999999</v>
      </c>
      <c r="M13" s="33">
        <f t="shared" si="0"/>
        <v>107.17485620915032</v>
      </c>
    </row>
    <row r="14" spans="1:13" ht="47.25" customHeight="1">
      <c r="A14" s="12" t="s">
        <v>200</v>
      </c>
      <c r="B14" s="105" t="s">
        <v>230</v>
      </c>
      <c r="C14" s="106"/>
      <c r="D14" s="107"/>
      <c r="E14" s="56" t="s">
        <v>231</v>
      </c>
      <c r="F14" s="57"/>
      <c r="G14" s="57"/>
      <c r="H14" s="57"/>
      <c r="I14" s="57"/>
      <c r="J14" s="58"/>
      <c r="K14" s="34">
        <v>557000</v>
      </c>
      <c r="L14" s="24">
        <v>633753.3</v>
      </c>
      <c r="M14" s="25">
        <f t="shared" si="0"/>
        <v>113.77976660682228</v>
      </c>
    </row>
    <row r="15" spans="1:13" ht="47.25" customHeight="1">
      <c r="A15" s="12" t="s">
        <v>201</v>
      </c>
      <c r="B15" s="105" t="s">
        <v>232</v>
      </c>
      <c r="C15" s="106"/>
      <c r="D15" s="107"/>
      <c r="E15" s="56" t="s">
        <v>233</v>
      </c>
      <c r="F15" s="57"/>
      <c r="G15" s="57"/>
      <c r="H15" s="57"/>
      <c r="I15" s="57"/>
      <c r="J15" s="58"/>
      <c r="K15" s="34">
        <v>276000</v>
      </c>
      <c r="L15" s="24">
        <v>165384.08</v>
      </c>
      <c r="M15" s="25">
        <f t="shared" si="0"/>
        <v>59.92176811594202</v>
      </c>
    </row>
    <row r="16" spans="1:13" ht="47.25" customHeight="1">
      <c r="A16" s="12" t="s">
        <v>56</v>
      </c>
      <c r="B16" s="100" t="s">
        <v>234</v>
      </c>
      <c r="C16" s="54"/>
      <c r="D16" s="55"/>
      <c r="E16" s="50" t="s">
        <v>235</v>
      </c>
      <c r="F16" s="82"/>
      <c r="G16" s="82"/>
      <c r="H16" s="82"/>
      <c r="I16" s="82"/>
      <c r="J16" s="82"/>
      <c r="K16" s="34">
        <v>85000</v>
      </c>
      <c r="L16" s="24">
        <v>184727.8</v>
      </c>
      <c r="M16" s="25">
        <f t="shared" si="0"/>
        <v>217.32682352941177</v>
      </c>
    </row>
    <row r="17" spans="1:13" s="9" customFormat="1" ht="49.5" customHeight="1">
      <c r="A17" s="12" t="s">
        <v>57</v>
      </c>
      <c r="B17" s="153" t="s">
        <v>156</v>
      </c>
      <c r="C17" s="154"/>
      <c r="D17" s="155"/>
      <c r="E17" s="87" t="s">
        <v>111</v>
      </c>
      <c r="F17" s="88"/>
      <c r="G17" s="88"/>
      <c r="H17" s="88"/>
      <c r="I17" s="88"/>
      <c r="J17" s="88"/>
      <c r="K17" s="45">
        <f>4650000</f>
        <v>4650000</v>
      </c>
      <c r="L17" s="33">
        <v>4351530.86</v>
      </c>
      <c r="M17" s="33">
        <f t="shared" si="0"/>
        <v>93.58130881720432</v>
      </c>
    </row>
    <row r="18" spans="1:13" s="9" customFormat="1" ht="35.25" customHeight="1">
      <c r="A18" s="12" t="s">
        <v>202</v>
      </c>
      <c r="B18" s="73" t="s">
        <v>228</v>
      </c>
      <c r="C18" s="74"/>
      <c r="D18" s="75"/>
      <c r="E18" s="76" t="s">
        <v>229</v>
      </c>
      <c r="F18" s="77"/>
      <c r="G18" s="77"/>
      <c r="H18" s="77"/>
      <c r="I18" s="77"/>
      <c r="J18" s="16"/>
      <c r="K18" s="45">
        <v>0</v>
      </c>
      <c r="L18" s="33">
        <v>38531.37</v>
      </c>
      <c r="M18" s="33">
        <v>0</v>
      </c>
    </row>
    <row r="19" spans="1:13" s="9" customFormat="1" ht="63" customHeight="1">
      <c r="A19" s="12" t="s">
        <v>58</v>
      </c>
      <c r="B19" s="101" t="s">
        <v>157</v>
      </c>
      <c r="C19" s="74"/>
      <c r="D19" s="75"/>
      <c r="E19" s="76" t="s">
        <v>106</v>
      </c>
      <c r="F19" s="77"/>
      <c r="G19" s="77"/>
      <c r="H19" s="77"/>
      <c r="I19" s="77"/>
      <c r="J19" s="78"/>
      <c r="K19" s="46">
        <v>614000</v>
      </c>
      <c r="L19" s="33">
        <v>303888</v>
      </c>
      <c r="M19" s="33">
        <f t="shared" si="0"/>
        <v>49.493159609120525</v>
      </c>
    </row>
    <row r="20" spans="1:13" ht="25.5" customHeight="1">
      <c r="A20" s="12" t="s">
        <v>59</v>
      </c>
      <c r="B20" s="62" t="s">
        <v>14</v>
      </c>
      <c r="C20" s="54"/>
      <c r="D20" s="55"/>
      <c r="E20" s="63" t="s">
        <v>10</v>
      </c>
      <c r="F20" s="64"/>
      <c r="G20" s="64"/>
      <c r="H20" s="64"/>
      <c r="I20" s="64"/>
      <c r="J20" s="64"/>
      <c r="K20" s="30">
        <f>K21+K23</f>
        <v>29032000</v>
      </c>
      <c r="L20" s="30">
        <f>L21+L23</f>
        <v>30572824.91</v>
      </c>
      <c r="M20" s="31">
        <f t="shared" si="0"/>
        <v>105.30733297740424</v>
      </c>
    </row>
    <row r="21" spans="1:13" ht="24" customHeight="1">
      <c r="A21" s="12" t="s">
        <v>60</v>
      </c>
      <c r="B21" s="79" t="s">
        <v>158</v>
      </c>
      <c r="C21" s="80"/>
      <c r="D21" s="81"/>
      <c r="E21" s="87" t="s">
        <v>24</v>
      </c>
      <c r="F21" s="88"/>
      <c r="G21" s="88"/>
      <c r="H21" s="88"/>
      <c r="I21" s="88"/>
      <c r="J21" s="88"/>
      <c r="K21" s="47">
        <f>K22</f>
        <v>3441000</v>
      </c>
      <c r="L21" s="31">
        <f>L22</f>
        <v>3149123.75</v>
      </c>
      <c r="M21" s="31">
        <f t="shared" si="0"/>
        <v>91.51769107817495</v>
      </c>
    </row>
    <row r="22" spans="1:13" ht="62.25" customHeight="1">
      <c r="A22" s="12" t="s">
        <v>61</v>
      </c>
      <c r="B22" s="19" t="s">
        <v>159</v>
      </c>
      <c r="C22" s="19"/>
      <c r="D22" s="19"/>
      <c r="E22" s="50" t="s">
        <v>107</v>
      </c>
      <c r="F22" s="82"/>
      <c r="G22" s="82"/>
      <c r="H22" s="82"/>
      <c r="I22" s="82"/>
      <c r="J22" s="82"/>
      <c r="K22" s="34">
        <v>3441000</v>
      </c>
      <c r="L22" s="25">
        <v>3149123.75</v>
      </c>
      <c r="M22" s="25">
        <f t="shared" si="0"/>
        <v>91.51769107817495</v>
      </c>
    </row>
    <row r="23" spans="1:13" ht="22.5" customHeight="1">
      <c r="A23" s="12" t="s">
        <v>62</v>
      </c>
      <c r="B23" s="79" t="s">
        <v>160</v>
      </c>
      <c r="C23" s="122"/>
      <c r="D23" s="123"/>
      <c r="E23" s="87" t="s">
        <v>15</v>
      </c>
      <c r="F23" s="88"/>
      <c r="G23" s="88"/>
      <c r="H23" s="88"/>
      <c r="I23" s="88"/>
      <c r="J23" s="88"/>
      <c r="K23" s="35">
        <f>SUM(K24:K25)</f>
        <v>25591000</v>
      </c>
      <c r="L23" s="31">
        <f>L24+L25</f>
        <v>27423701.16</v>
      </c>
      <c r="M23" s="31">
        <f t="shared" si="0"/>
        <v>107.1615066234223</v>
      </c>
    </row>
    <row r="24" spans="1:35" ht="65.25" customHeight="1">
      <c r="A24" s="12" t="s">
        <v>63</v>
      </c>
      <c r="B24" s="53" t="s">
        <v>162</v>
      </c>
      <c r="C24" s="54"/>
      <c r="D24" s="55"/>
      <c r="E24" s="50" t="s">
        <v>275</v>
      </c>
      <c r="F24" s="82"/>
      <c r="G24" s="82"/>
      <c r="H24" s="82"/>
      <c r="I24" s="82"/>
      <c r="J24" s="82"/>
      <c r="K24" s="24">
        <v>21757000</v>
      </c>
      <c r="L24" s="25">
        <v>23856876.12</v>
      </c>
      <c r="M24" s="25">
        <f t="shared" si="0"/>
        <v>109.65149662177691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66.75" customHeight="1">
      <c r="A25" s="12" t="s">
        <v>64</v>
      </c>
      <c r="B25" s="53" t="s">
        <v>161</v>
      </c>
      <c r="C25" s="54"/>
      <c r="D25" s="55"/>
      <c r="E25" s="50" t="s">
        <v>276</v>
      </c>
      <c r="F25" s="82"/>
      <c r="G25" s="82"/>
      <c r="H25" s="82"/>
      <c r="I25" s="82"/>
      <c r="J25" s="82"/>
      <c r="K25" s="24">
        <v>3834000</v>
      </c>
      <c r="L25" s="25">
        <v>3566825.04</v>
      </c>
      <c r="M25" s="25">
        <f t="shared" si="0"/>
        <v>93.0314303599374</v>
      </c>
      <c r="O25" s="69"/>
      <c r="P25" s="69"/>
      <c r="Q25" s="69"/>
      <c r="R25" s="68"/>
      <c r="S25" s="68"/>
      <c r="T25" s="68"/>
      <c r="U25" s="68"/>
      <c r="V25" s="68"/>
      <c r="W25" s="68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5" customHeight="1">
      <c r="A26" s="12" t="s">
        <v>65</v>
      </c>
      <c r="B26" s="62" t="s">
        <v>16</v>
      </c>
      <c r="C26" s="54"/>
      <c r="D26" s="55"/>
      <c r="E26" s="63" t="s">
        <v>38</v>
      </c>
      <c r="F26" s="64"/>
      <c r="G26" s="64"/>
      <c r="H26" s="64"/>
      <c r="I26" s="64"/>
      <c r="J26" s="64"/>
      <c r="K26" s="30">
        <f>SUM(K27:K27)</f>
        <v>1335000</v>
      </c>
      <c r="L26" s="31">
        <f>L27</f>
        <v>1391251.89</v>
      </c>
      <c r="M26" s="31">
        <f t="shared" si="0"/>
        <v>104.21362471910112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62.25" customHeight="1">
      <c r="A27" s="12" t="s">
        <v>113</v>
      </c>
      <c r="B27" s="53" t="s">
        <v>163</v>
      </c>
      <c r="C27" s="54"/>
      <c r="D27" s="55"/>
      <c r="E27" s="50" t="s">
        <v>25</v>
      </c>
      <c r="F27" s="82"/>
      <c r="G27" s="82"/>
      <c r="H27" s="82"/>
      <c r="I27" s="82"/>
      <c r="J27" s="82"/>
      <c r="K27" s="34">
        <v>1335000</v>
      </c>
      <c r="L27" s="25">
        <v>1391251.89</v>
      </c>
      <c r="M27" s="25">
        <f t="shared" si="0"/>
        <v>104.21362471910112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13" ht="41.25" customHeight="1">
      <c r="A28" s="12" t="s">
        <v>114</v>
      </c>
      <c r="B28" s="62" t="s">
        <v>144</v>
      </c>
      <c r="C28" s="54"/>
      <c r="D28" s="55"/>
      <c r="E28" s="63" t="s">
        <v>145</v>
      </c>
      <c r="F28" s="124"/>
      <c r="G28" s="124"/>
      <c r="H28" s="124"/>
      <c r="I28" s="124"/>
      <c r="J28" s="125"/>
      <c r="K28" s="47">
        <v>0</v>
      </c>
      <c r="L28" s="31">
        <f>L29</f>
        <v>-20592.31</v>
      </c>
      <c r="M28" s="31">
        <v>0</v>
      </c>
    </row>
    <row r="29" spans="1:13" ht="48" customHeight="1">
      <c r="A29" s="12" t="s">
        <v>66</v>
      </c>
      <c r="B29" s="53" t="s">
        <v>164</v>
      </c>
      <c r="C29" s="54"/>
      <c r="D29" s="55"/>
      <c r="E29" s="50" t="s">
        <v>165</v>
      </c>
      <c r="F29" s="82"/>
      <c r="G29" s="82"/>
      <c r="H29" s="82"/>
      <c r="I29" s="82"/>
      <c r="J29" s="92"/>
      <c r="K29" s="34">
        <v>0</v>
      </c>
      <c r="L29" s="25">
        <f>-20592.31</f>
        <v>-20592.31</v>
      </c>
      <c r="M29" s="25">
        <v>0</v>
      </c>
    </row>
    <row r="30" spans="1:13" ht="89.25" customHeight="1">
      <c r="A30" s="12" t="s">
        <v>67</v>
      </c>
      <c r="B30" s="62" t="s">
        <v>17</v>
      </c>
      <c r="C30" s="54"/>
      <c r="D30" s="55"/>
      <c r="E30" s="63" t="s">
        <v>26</v>
      </c>
      <c r="F30" s="64"/>
      <c r="G30" s="64"/>
      <c r="H30" s="64"/>
      <c r="I30" s="64"/>
      <c r="J30" s="64"/>
      <c r="K30" s="30">
        <f>K31+K34</f>
        <v>7987000</v>
      </c>
      <c r="L30" s="30">
        <f>L31+L34</f>
        <v>6208541.43</v>
      </c>
      <c r="M30" s="31">
        <f t="shared" si="0"/>
        <v>77.73308413672217</v>
      </c>
    </row>
    <row r="31" spans="1:13" ht="165.75" customHeight="1">
      <c r="A31" s="12" t="s">
        <v>68</v>
      </c>
      <c r="B31" s="62" t="s">
        <v>18</v>
      </c>
      <c r="C31" s="71"/>
      <c r="D31" s="72"/>
      <c r="E31" s="63" t="s">
        <v>48</v>
      </c>
      <c r="F31" s="82"/>
      <c r="G31" s="82"/>
      <c r="H31" s="82"/>
      <c r="I31" s="82"/>
      <c r="J31" s="82"/>
      <c r="K31" s="30">
        <f>K32+K33</f>
        <v>7986000</v>
      </c>
      <c r="L31" s="30">
        <f>L32+L33</f>
        <v>6206986.93</v>
      </c>
      <c r="M31" s="31">
        <f t="shared" si="0"/>
        <v>77.72335249186075</v>
      </c>
    </row>
    <row r="32" spans="1:13" ht="115.5" customHeight="1">
      <c r="A32" s="12" t="s">
        <v>104</v>
      </c>
      <c r="B32" s="84" t="s">
        <v>166</v>
      </c>
      <c r="C32" s="122"/>
      <c r="D32" s="123"/>
      <c r="E32" s="94" t="s">
        <v>27</v>
      </c>
      <c r="F32" s="127"/>
      <c r="G32" s="127"/>
      <c r="H32" s="127"/>
      <c r="I32" s="127"/>
      <c r="J32" s="127"/>
      <c r="K32" s="24">
        <v>4460000</v>
      </c>
      <c r="L32" s="48">
        <v>3582219.4</v>
      </c>
      <c r="M32" s="25">
        <f t="shared" si="0"/>
        <v>80.3188206278027</v>
      </c>
    </row>
    <row r="33" spans="1:13" ht="71.25" customHeight="1">
      <c r="A33" s="12" t="s">
        <v>69</v>
      </c>
      <c r="B33" s="65" t="s">
        <v>167</v>
      </c>
      <c r="C33" s="66"/>
      <c r="D33" s="67"/>
      <c r="E33" s="98" t="s">
        <v>124</v>
      </c>
      <c r="F33" s="99"/>
      <c r="G33" s="99"/>
      <c r="H33" s="99"/>
      <c r="I33" s="99"/>
      <c r="J33" s="126"/>
      <c r="K33" s="34">
        <v>3526000</v>
      </c>
      <c r="L33" s="25">
        <v>2624767.53</v>
      </c>
      <c r="M33" s="25">
        <f t="shared" si="0"/>
        <v>74.44037237663073</v>
      </c>
    </row>
    <row r="34" spans="1:13" ht="81.75" customHeight="1">
      <c r="A34" s="12" t="s">
        <v>70</v>
      </c>
      <c r="B34" s="65" t="s">
        <v>196</v>
      </c>
      <c r="C34" s="66"/>
      <c r="D34" s="67"/>
      <c r="E34" s="98" t="s">
        <v>197</v>
      </c>
      <c r="F34" s="99"/>
      <c r="G34" s="99"/>
      <c r="H34" s="99"/>
      <c r="I34" s="99"/>
      <c r="J34" s="21"/>
      <c r="K34" s="34">
        <v>1000</v>
      </c>
      <c r="L34" s="25">
        <v>1554.5</v>
      </c>
      <c r="M34" s="25">
        <f t="shared" si="0"/>
        <v>155.45</v>
      </c>
    </row>
    <row r="35" spans="1:13" ht="38.25" customHeight="1">
      <c r="A35" s="12" t="s">
        <v>203</v>
      </c>
      <c r="B35" s="62" t="s">
        <v>112</v>
      </c>
      <c r="C35" s="71"/>
      <c r="D35" s="72"/>
      <c r="E35" s="63" t="s">
        <v>8</v>
      </c>
      <c r="F35" s="64"/>
      <c r="G35" s="64"/>
      <c r="H35" s="64"/>
      <c r="I35" s="64"/>
      <c r="J35" s="64"/>
      <c r="K35" s="30">
        <f>K36</f>
        <v>214000</v>
      </c>
      <c r="L35" s="31">
        <f>L36</f>
        <v>157254.45</v>
      </c>
      <c r="M35" s="31">
        <f t="shared" si="0"/>
        <v>73.4833878504673</v>
      </c>
    </row>
    <row r="36" spans="1:13" ht="39" customHeight="1">
      <c r="A36" s="12" t="s">
        <v>71</v>
      </c>
      <c r="B36" s="53" t="s">
        <v>168</v>
      </c>
      <c r="C36" s="54"/>
      <c r="D36" s="55"/>
      <c r="E36" s="50" t="s">
        <v>9</v>
      </c>
      <c r="F36" s="82"/>
      <c r="G36" s="82"/>
      <c r="H36" s="82"/>
      <c r="I36" s="82"/>
      <c r="J36" s="82"/>
      <c r="K36" s="24">
        <v>214000</v>
      </c>
      <c r="L36" s="25">
        <v>157254.45</v>
      </c>
      <c r="M36" s="25">
        <f t="shared" si="0"/>
        <v>73.4833878504673</v>
      </c>
    </row>
    <row r="37" spans="1:13" ht="57.75" customHeight="1">
      <c r="A37" s="12" t="s">
        <v>72</v>
      </c>
      <c r="B37" s="62" t="s">
        <v>22</v>
      </c>
      <c r="C37" s="54"/>
      <c r="D37" s="55"/>
      <c r="E37" s="63" t="s">
        <v>40</v>
      </c>
      <c r="F37" s="64"/>
      <c r="G37" s="64"/>
      <c r="H37" s="64"/>
      <c r="I37" s="64"/>
      <c r="J37" s="64"/>
      <c r="K37" s="30">
        <f>K38+K41</f>
        <v>227000</v>
      </c>
      <c r="L37" s="31">
        <f>L38+L41</f>
        <v>507054.26999999996</v>
      </c>
      <c r="M37" s="31">
        <f t="shared" si="0"/>
        <v>223.37192511013214</v>
      </c>
    </row>
    <row r="38" spans="1:13" ht="41.25" customHeight="1">
      <c r="A38" s="12" t="s">
        <v>73</v>
      </c>
      <c r="B38" s="65" t="s">
        <v>127</v>
      </c>
      <c r="C38" s="66"/>
      <c r="D38" s="67"/>
      <c r="E38" s="94" t="s">
        <v>128</v>
      </c>
      <c r="F38" s="127"/>
      <c r="G38" s="127"/>
      <c r="H38" s="127"/>
      <c r="I38" s="127"/>
      <c r="J38" s="128"/>
      <c r="K38" s="24">
        <f>K39+K40</f>
        <v>227000</v>
      </c>
      <c r="L38" s="24">
        <f>L39+L40</f>
        <v>219795.87</v>
      </c>
      <c r="M38" s="25">
        <f t="shared" si="0"/>
        <v>96.8263744493392</v>
      </c>
    </row>
    <row r="39" spans="1:13" ht="131.25" customHeight="1">
      <c r="A39" s="12" t="s">
        <v>74</v>
      </c>
      <c r="B39" s="59" t="s">
        <v>169</v>
      </c>
      <c r="C39" s="60"/>
      <c r="D39" s="61"/>
      <c r="E39" s="56" t="s">
        <v>170</v>
      </c>
      <c r="F39" s="57"/>
      <c r="G39" s="57"/>
      <c r="H39" s="57"/>
      <c r="I39" s="57"/>
      <c r="J39" s="20"/>
      <c r="K39" s="24">
        <v>24000</v>
      </c>
      <c r="L39" s="25">
        <v>15791.32</v>
      </c>
      <c r="M39" s="25">
        <f t="shared" si="0"/>
        <v>65.79716666666667</v>
      </c>
    </row>
    <row r="40" spans="1:13" ht="77.25" customHeight="1">
      <c r="A40" s="12" t="s">
        <v>75</v>
      </c>
      <c r="B40" s="59" t="s">
        <v>171</v>
      </c>
      <c r="C40" s="60"/>
      <c r="D40" s="61"/>
      <c r="E40" s="56" t="s">
        <v>172</v>
      </c>
      <c r="F40" s="57"/>
      <c r="G40" s="57"/>
      <c r="H40" s="57"/>
      <c r="I40" s="57"/>
      <c r="J40" s="20"/>
      <c r="K40" s="24">
        <v>203000</v>
      </c>
      <c r="L40" s="25">
        <v>204004.55</v>
      </c>
      <c r="M40" s="25">
        <f t="shared" si="0"/>
        <v>100.49485221674877</v>
      </c>
    </row>
    <row r="41" spans="1:13" ht="31.5" customHeight="1">
      <c r="A41" s="12" t="s">
        <v>76</v>
      </c>
      <c r="B41" s="65" t="s">
        <v>129</v>
      </c>
      <c r="C41" s="66"/>
      <c r="D41" s="67"/>
      <c r="E41" s="98" t="s">
        <v>130</v>
      </c>
      <c r="F41" s="99"/>
      <c r="G41" s="99"/>
      <c r="H41" s="99"/>
      <c r="I41" s="99"/>
      <c r="J41" s="126"/>
      <c r="K41" s="24">
        <f>K42</f>
        <v>0</v>
      </c>
      <c r="L41" s="24">
        <f>SUM(L42:L46)</f>
        <v>287258.39999999997</v>
      </c>
      <c r="M41" s="25">
        <v>0</v>
      </c>
    </row>
    <row r="42" spans="1:13" ht="62.25" customHeight="1">
      <c r="A42" s="12" t="s">
        <v>77</v>
      </c>
      <c r="B42" s="59" t="s">
        <v>173</v>
      </c>
      <c r="C42" s="60"/>
      <c r="D42" s="61"/>
      <c r="E42" s="56" t="s">
        <v>174</v>
      </c>
      <c r="F42" s="57"/>
      <c r="G42" s="57"/>
      <c r="H42" s="57"/>
      <c r="I42" s="57"/>
      <c r="J42" s="21"/>
      <c r="K42" s="24">
        <v>0</v>
      </c>
      <c r="L42" s="25">
        <v>26861.81</v>
      </c>
      <c r="M42" s="25">
        <v>0</v>
      </c>
    </row>
    <row r="43" spans="1:13" ht="63.75" customHeight="1">
      <c r="A43" s="12" t="s">
        <v>78</v>
      </c>
      <c r="B43" s="59" t="s">
        <v>222</v>
      </c>
      <c r="C43" s="60"/>
      <c r="D43" s="61"/>
      <c r="E43" s="56" t="s">
        <v>174</v>
      </c>
      <c r="F43" s="57"/>
      <c r="G43" s="57"/>
      <c r="H43" s="57"/>
      <c r="I43" s="57"/>
      <c r="J43" s="21"/>
      <c r="K43" s="24">
        <v>0</v>
      </c>
      <c r="L43" s="25">
        <v>211690.05</v>
      </c>
      <c r="M43" s="25">
        <v>0</v>
      </c>
    </row>
    <row r="44" spans="1:13" ht="63.75" customHeight="1">
      <c r="A44" s="12" t="s">
        <v>79</v>
      </c>
      <c r="B44" s="59" t="s">
        <v>278</v>
      </c>
      <c r="C44" s="60"/>
      <c r="D44" s="61"/>
      <c r="E44" s="56" t="s">
        <v>174</v>
      </c>
      <c r="F44" s="57"/>
      <c r="G44" s="57"/>
      <c r="H44" s="57"/>
      <c r="I44" s="57"/>
      <c r="J44" s="21"/>
      <c r="K44" s="24">
        <v>0</v>
      </c>
      <c r="L44" s="25">
        <v>12540.6</v>
      </c>
      <c r="M44" s="25">
        <v>0</v>
      </c>
    </row>
    <row r="45" spans="1:13" ht="63.75" customHeight="1">
      <c r="A45" s="12" t="s">
        <v>80</v>
      </c>
      <c r="B45" s="59" t="s">
        <v>279</v>
      </c>
      <c r="C45" s="60"/>
      <c r="D45" s="61"/>
      <c r="E45" s="56" t="s">
        <v>174</v>
      </c>
      <c r="F45" s="57"/>
      <c r="G45" s="57"/>
      <c r="H45" s="57"/>
      <c r="I45" s="57"/>
      <c r="J45" s="21"/>
      <c r="K45" s="24">
        <v>0</v>
      </c>
      <c r="L45" s="25">
        <v>34809.53</v>
      </c>
      <c r="M45" s="25">
        <v>0</v>
      </c>
    </row>
    <row r="46" spans="1:13" ht="63.75" customHeight="1">
      <c r="A46" s="12" t="s">
        <v>81</v>
      </c>
      <c r="B46" s="59" t="s">
        <v>250</v>
      </c>
      <c r="C46" s="60"/>
      <c r="D46" s="61"/>
      <c r="E46" s="56" t="s">
        <v>174</v>
      </c>
      <c r="F46" s="57"/>
      <c r="G46" s="57"/>
      <c r="H46" s="57"/>
      <c r="I46" s="57"/>
      <c r="J46" s="21"/>
      <c r="K46" s="24">
        <v>0</v>
      </c>
      <c r="L46" s="25">
        <v>1356.41</v>
      </c>
      <c r="M46" s="25">
        <v>0</v>
      </c>
    </row>
    <row r="47" spans="1:13" ht="54" customHeight="1">
      <c r="A47" s="12" t="s">
        <v>82</v>
      </c>
      <c r="B47" s="62" t="s">
        <v>23</v>
      </c>
      <c r="C47" s="54"/>
      <c r="D47" s="55"/>
      <c r="E47" s="63" t="s">
        <v>28</v>
      </c>
      <c r="F47" s="64"/>
      <c r="G47" s="64"/>
      <c r="H47" s="64"/>
      <c r="I47" s="64"/>
      <c r="J47" s="64"/>
      <c r="K47" s="30">
        <f>K50+K48</f>
        <v>1450000</v>
      </c>
      <c r="L47" s="30">
        <f>L50+L48</f>
        <v>5122876.85</v>
      </c>
      <c r="M47" s="31">
        <f t="shared" si="0"/>
        <v>353.3018517241379</v>
      </c>
    </row>
    <row r="48" spans="1:13" ht="126" customHeight="1">
      <c r="A48" s="12" t="s">
        <v>83</v>
      </c>
      <c r="B48" s="18" t="s">
        <v>52</v>
      </c>
      <c r="C48" s="14"/>
      <c r="D48" s="15"/>
      <c r="E48" s="76" t="s">
        <v>53</v>
      </c>
      <c r="F48" s="77"/>
      <c r="G48" s="77"/>
      <c r="H48" s="77"/>
      <c r="I48" s="77"/>
      <c r="J48" s="77"/>
      <c r="K48" s="30">
        <f>K49</f>
        <v>1100000</v>
      </c>
      <c r="L48" s="30">
        <f>L49</f>
        <v>3368146.3</v>
      </c>
      <c r="M48" s="31">
        <f t="shared" si="0"/>
        <v>306.19511818181815</v>
      </c>
    </row>
    <row r="49" spans="1:13" ht="146.25" customHeight="1">
      <c r="A49" s="12" t="s">
        <v>84</v>
      </c>
      <c r="B49" s="65" t="s">
        <v>175</v>
      </c>
      <c r="C49" s="66"/>
      <c r="D49" s="67"/>
      <c r="E49" s="98" t="s">
        <v>103</v>
      </c>
      <c r="F49" s="99"/>
      <c r="G49" s="99"/>
      <c r="H49" s="99"/>
      <c r="I49" s="99"/>
      <c r="J49" s="99"/>
      <c r="K49" s="24">
        <v>1100000</v>
      </c>
      <c r="L49" s="25">
        <v>3368146.3</v>
      </c>
      <c r="M49" s="25">
        <f t="shared" si="0"/>
        <v>306.19511818181815</v>
      </c>
    </row>
    <row r="50" spans="1:13" ht="99.75" customHeight="1">
      <c r="A50" s="12" t="s">
        <v>85</v>
      </c>
      <c r="B50" s="62" t="s">
        <v>29</v>
      </c>
      <c r="C50" s="71"/>
      <c r="D50" s="72"/>
      <c r="E50" s="87" t="s">
        <v>44</v>
      </c>
      <c r="F50" s="88"/>
      <c r="G50" s="88"/>
      <c r="H50" s="88"/>
      <c r="I50" s="88"/>
      <c r="J50" s="88"/>
      <c r="K50" s="30">
        <f>K51+K52</f>
        <v>350000</v>
      </c>
      <c r="L50" s="30">
        <f>L51+L52</f>
        <v>1754730.55</v>
      </c>
      <c r="M50" s="31">
        <f t="shared" si="0"/>
        <v>501.3515857142857</v>
      </c>
    </row>
    <row r="51" spans="1:13" ht="63" customHeight="1">
      <c r="A51" s="12" t="s">
        <v>204</v>
      </c>
      <c r="B51" s="84" t="s">
        <v>176</v>
      </c>
      <c r="C51" s="122"/>
      <c r="D51" s="123"/>
      <c r="E51" s="94" t="s">
        <v>39</v>
      </c>
      <c r="F51" s="127"/>
      <c r="G51" s="127"/>
      <c r="H51" s="127"/>
      <c r="I51" s="127"/>
      <c r="J51" s="127"/>
      <c r="K51" s="24">
        <v>272000</v>
      </c>
      <c r="L51" s="25">
        <v>1654546.74</v>
      </c>
      <c r="M51" s="25">
        <f t="shared" si="0"/>
        <v>608.2892426470588</v>
      </c>
    </row>
    <row r="52" spans="1:13" ht="93.75" customHeight="1">
      <c r="A52" s="12" t="s">
        <v>86</v>
      </c>
      <c r="B52" s="65" t="s">
        <v>177</v>
      </c>
      <c r="C52" s="66"/>
      <c r="D52" s="67"/>
      <c r="E52" s="98" t="s">
        <v>125</v>
      </c>
      <c r="F52" s="99"/>
      <c r="G52" s="99"/>
      <c r="H52" s="99"/>
      <c r="I52" s="99"/>
      <c r="J52" s="99"/>
      <c r="K52" s="24">
        <v>78000</v>
      </c>
      <c r="L52" s="25">
        <v>100183.81</v>
      </c>
      <c r="M52" s="25">
        <f t="shared" si="0"/>
        <v>128.44078205128204</v>
      </c>
    </row>
    <row r="53" spans="1:13" ht="54" customHeight="1">
      <c r="A53" s="12" t="s">
        <v>87</v>
      </c>
      <c r="B53" s="62" t="s">
        <v>19</v>
      </c>
      <c r="C53" s="54"/>
      <c r="D53" s="55"/>
      <c r="E53" s="63" t="s">
        <v>105</v>
      </c>
      <c r="F53" s="82"/>
      <c r="G53" s="82"/>
      <c r="H53" s="82"/>
      <c r="I53" s="82"/>
      <c r="J53" s="92"/>
      <c r="K53" s="30">
        <f>K54+K62+K61</f>
        <v>245000</v>
      </c>
      <c r="L53" s="30">
        <f>L54+L55+L56+L60+L61+L62</f>
        <v>760785.99</v>
      </c>
      <c r="M53" s="31">
        <f t="shared" si="0"/>
        <v>310.524893877551</v>
      </c>
    </row>
    <row r="54" spans="1:13" ht="42.75" customHeight="1">
      <c r="A54" s="12" t="s">
        <v>88</v>
      </c>
      <c r="B54" s="53" t="s">
        <v>178</v>
      </c>
      <c r="C54" s="54"/>
      <c r="D54" s="55"/>
      <c r="E54" s="50" t="s">
        <v>45</v>
      </c>
      <c r="F54" s="82"/>
      <c r="G54" s="82"/>
      <c r="H54" s="82"/>
      <c r="I54" s="82"/>
      <c r="J54" s="82"/>
      <c r="K54" s="26">
        <v>99000</v>
      </c>
      <c r="L54" s="25">
        <v>15000</v>
      </c>
      <c r="M54" s="25">
        <f t="shared" si="0"/>
        <v>15.151515151515152</v>
      </c>
    </row>
    <row r="55" spans="1:13" ht="106.5" customHeight="1">
      <c r="A55" s="12" t="s">
        <v>89</v>
      </c>
      <c r="B55" s="59" t="s">
        <v>236</v>
      </c>
      <c r="C55" s="60"/>
      <c r="D55" s="61"/>
      <c r="E55" s="56" t="s">
        <v>237</v>
      </c>
      <c r="F55" s="57"/>
      <c r="G55" s="57"/>
      <c r="H55" s="57"/>
      <c r="I55" s="57"/>
      <c r="J55" s="17"/>
      <c r="K55" s="26">
        <f>0</f>
        <v>0</v>
      </c>
      <c r="L55" s="27">
        <v>0</v>
      </c>
      <c r="M55" s="25">
        <v>0</v>
      </c>
    </row>
    <row r="56" spans="1:13" ht="78" customHeight="1">
      <c r="A56" s="12" t="s">
        <v>90</v>
      </c>
      <c r="B56" s="65" t="s">
        <v>246</v>
      </c>
      <c r="C56" s="66"/>
      <c r="D56" s="67"/>
      <c r="E56" s="56" t="s">
        <v>247</v>
      </c>
      <c r="F56" s="70"/>
      <c r="G56" s="70"/>
      <c r="H56" s="70"/>
      <c r="I56" s="70"/>
      <c r="J56" s="17"/>
      <c r="K56" s="26">
        <f>SUM(K57:K59)</f>
        <v>0</v>
      </c>
      <c r="L56" s="26">
        <f>SUM(L57:L59)</f>
        <v>158420.71</v>
      </c>
      <c r="M56" s="25">
        <v>0</v>
      </c>
    </row>
    <row r="57" spans="1:13" ht="84.75" customHeight="1">
      <c r="A57" s="12" t="s">
        <v>91</v>
      </c>
      <c r="B57" s="59" t="s">
        <v>245</v>
      </c>
      <c r="C57" s="60"/>
      <c r="D57" s="61"/>
      <c r="E57" s="56" t="s">
        <v>248</v>
      </c>
      <c r="F57" s="70"/>
      <c r="G57" s="70"/>
      <c r="H57" s="70"/>
      <c r="I57" s="70"/>
      <c r="J57" s="17"/>
      <c r="K57" s="26">
        <v>0</v>
      </c>
      <c r="L57" s="27">
        <v>413.45</v>
      </c>
      <c r="M57" s="25">
        <v>0</v>
      </c>
    </row>
    <row r="58" spans="1:13" ht="81.75" customHeight="1">
      <c r="A58" s="12" t="s">
        <v>92</v>
      </c>
      <c r="B58" s="59" t="s">
        <v>249</v>
      </c>
      <c r="C58" s="60"/>
      <c r="D58" s="61"/>
      <c r="E58" s="56" t="s">
        <v>248</v>
      </c>
      <c r="F58" s="70"/>
      <c r="G58" s="70"/>
      <c r="H58" s="70"/>
      <c r="I58" s="70"/>
      <c r="J58" s="17"/>
      <c r="K58" s="26">
        <v>0</v>
      </c>
      <c r="L58" s="27">
        <v>82711.64</v>
      </c>
      <c r="M58" s="25">
        <v>0</v>
      </c>
    </row>
    <row r="59" spans="1:13" ht="96" customHeight="1">
      <c r="A59" s="12" t="s">
        <v>93</v>
      </c>
      <c r="B59" s="59" t="s">
        <v>251</v>
      </c>
      <c r="C59" s="60"/>
      <c r="D59" s="61"/>
      <c r="E59" s="56" t="s">
        <v>248</v>
      </c>
      <c r="F59" s="70"/>
      <c r="G59" s="70"/>
      <c r="H59" s="70"/>
      <c r="I59" s="70"/>
      <c r="J59" s="17"/>
      <c r="K59" s="26">
        <v>0</v>
      </c>
      <c r="L59" s="27">
        <v>75295.62</v>
      </c>
      <c r="M59" s="25">
        <v>0</v>
      </c>
    </row>
    <row r="60" spans="1:13" ht="78.75" customHeight="1">
      <c r="A60" s="12" t="s">
        <v>94</v>
      </c>
      <c r="B60" s="59" t="s">
        <v>252</v>
      </c>
      <c r="C60" s="60"/>
      <c r="D60" s="61"/>
      <c r="E60" s="56" t="s">
        <v>253</v>
      </c>
      <c r="F60" s="70"/>
      <c r="G60" s="70"/>
      <c r="H60" s="70"/>
      <c r="I60" s="70"/>
      <c r="J60" s="17"/>
      <c r="K60" s="26">
        <v>0</v>
      </c>
      <c r="L60" s="27">
        <v>500</v>
      </c>
      <c r="M60" s="25">
        <v>0</v>
      </c>
    </row>
    <row r="61" spans="1:13" ht="106.5" customHeight="1">
      <c r="A61" s="12" t="s">
        <v>95</v>
      </c>
      <c r="B61" s="59" t="s">
        <v>179</v>
      </c>
      <c r="C61" s="60"/>
      <c r="D61" s="61"/>
      <c r="E61" s="56" t="s">
        <v>108</v>
      </c>
      <c r="F61" s="57"/>
      <c r="G61" s="57"/>
      <c r="H61" s="57"/>
      <c r="I61" s="57"/>
      <c r="J61" s="58"/>
      <c r="K61" s="26">
        <v>102000</v>
      </c>
      <c r="L61" s="27">
        <v>108680.31</v>
      </c>
      <c r="M61" s="25">
        <f t="shared" si="0"/>
        <v>106.54932352941175</v>
      </c>
    </row>
    <row r="62" spans="1:13" ht="76.5" customHeight="1">
      <c r="A62" s="12" t="s">
        <v>96</v>
      </c>
      <c r="B62" s="129" t="s">
        <v>21</v>
      </c>
      <c r="C62" s="129"/>
      <c r="D62" s="129"/>
      <c r="E62" s="93" t="s">
        <v>43</v>
      </c>
      <c r="F62" s="93"/>
      <c r="G62" s="93"/>
      <c r="H62" s="93"/>
      <c r="I62" s="93"/>
      <c r="J62" s="94"/>
      <c r="K62" s="24">
        <f>K63+K64</f>
        <v>44000</v>
      </c>
      <c r="L62" s="24">
        <f>L63+L64</f>
        <v>478184.97</v>
      </c>
      <c r="M62" s="25">
        <f t="shared" si="0"/>
        <v>1086.7840227272727</v>
      </c>
    </row>
    <row r="63" spans="1:13" ht="78" customHeight="1">
      <c r="A63" s="12" t="s">
        <v>97</v>
      </c>
      <c r="B63" s="59" t="s">
        <v>180</v>
      </c>
      <c r="C63" s="60"/>
      <c r="D63" s="61"/>
      <c r="E63" s="56" t="s">
        <v>43</v>
      </c>
      <c r="F63" s="57"/>
      <c r="G63" s="57"/>
      <c r="H63" s="57"/>
      <c r="I63" s="57"/>
      <c r="J63" s="17"/>
      <c r="K63" s="24">
        <v>39000</v>
      </c>
      <c r="L63" s="27">
        <v>40659.55</v>
      </c>
      <c r="M63" s="25">
        <f t="shared" si="0"/>
        <v>104.25525641025641</v>
      </c>
    </row>
    <row r="64" spans="1:13" ht="75" customHeight="1">
      <c r="A64" s="12" t="s">
        <v>291</v>
      </c>
      <c r="B64" s="59" t="s">
        <v>181</v>
      </c>
      <c r="C64" s="60"/>
      <c r="D64" s="61"/>
      <c r="E64" s="56" t="s">
        <v>43</v>
      </c>
      <c r="F64" s="57"/>
      <c r="G64" s="57"/>
      <c r="H64" s="57"/>
      <c r="I64" s="57"/>
      <c r="J64" s="17"/>
      <c r="K64" s="24">
        <v>5000</v>
      </c>
      <c r="L64" s="27">
        <v>437525.42</v>
      </c>
      <c r="M64" s="25">
        <f t="shared" si="0"/>
        <v>8750.508399999999</v>
      </c>
    </row>
    <row r="65" spans="1:13" ht="24.75" customHeight="1">
      <c r="A65" s="12" t="s">
        <v>98</v>
      </c>
      <c r="B65" s="62" t="s">
        <v>146</v>
      </c>
      <c r="C65" s="54"/>
      <c r="D65" s="55"/>
      <c r="E65" s="63" t="s">
        <v>147</v>
      </c>
      <c r="F65" s="51"/>
      <c r="G65" s="51"/>
      <c r="H65" s="51"/>
      <c r="I65" s="51"/>
      <c r="J65" s="52"/>
      <c r="K65" s="30">
        <f>K66</f>
        <v>0</v>
      </c>
      <c r="L65" s="30">
        <f>L66</f>
        <v>-15.43</v>
      </c>
      <c r="M65" s="31">
        <v>0</v>
      </c>
    </row>
    <row r="66" spans="1:13" ht="48.75" customHeight="1">
      <c r="A66" s="12" t="s">
        <v>115</v>
      </c>
      <c r="B66" s="59" t="s">
        <v>223</v>
      </c>
      <c r="C66" s="60"/>
      <c r="D66" s="61"/>
      <c r="E66" s="56" t="s">
        <v>214</v>
      </c>
      <c r="F66" s="57"/>
      <c r="G66" s="57"/>
      <c r="H66" s="57"/>
      <c r="I66" s="57"/>
      <c r="J66" s="44"/>
      <c r="K66" s="24">
        <v>0</v>
      </c>
      <c r="L66" s="27">
        <v>-15.43</v>
      </c>
      <c r="M66" s="25">
        <v>0</v>
      </c>
    </row>
    <row r="67" spans="1:13" ht="37.5" customHeight="1">
      <c r="A67" s="12" t="s">
        <v>116</v>
      </c>
      <c r="B67" s="95" t="s">
        <v>20</v>
      </c>
      <c r="C67" s="96"/>
      <c r="D67" s="97"/>
      <c r="E67" s="89" t="s">
        <v>3</v>
      </c>
      <c r="F67" s="90"/>
      <c r="G67" s="90"/>
      <c r="H67" s="90"/>
      <c r="I67" s="90"/>
      <c r="J67" s="91"/>
      <c r="K67" s="30">
        <f>K68+K110</f>
        <v>256290334</v>
      </c>
      <c r="L67" s="30">
        <f>L68+L110</f>
        <v>251217214.47</v>
      </c>
      <c r="M67" s="31">
        <f t="shared" si="0"/>
        <v>98.02055760323758</v>
      </c>
    </row>
    <row r="68" spans="1:15" ht="45.75" customHeight="1">
      <c r="A68" s="12" t="s">
        <v>99</v>
      </c>
      <c r="B68" s="62" t="s">
        <v>4</v>
      </c>
      <c r="C68" s="71"/>
      <c r="D68" s="72"/>
      <c r="E68" s="83" t="s">
        <v>41</v>
      </c>
      <c r="F68" s="83"/>
      <c r="G68" s="83"/>
      <c r="H68" s="83"/>
      <c r="I68" s="83"/>
      <c r="J68" s="83"/>
      <c r="K68" s="30">
        <f>K69+K72+K84+K101</f>
        <v>256290334</v>
      </c>
      <c r="L68" s="30">
        <f>L69+L72+L84+L101</f>
        <v>253110978.45</v>
      </c>
      <c r="M68" s="31">
        <f>L68/K68*100</f>
        <v>98.75947114337913</v>
      </c>
      <c r="O68" s="6"/>
    </row>
    <row r="69" spans="1:13" ht="39" customHeight="1">
      <c r="A69" s="12" t="s">
        <v>117</v>
      </c>
      <c r="B69" s="62" t="s">
        <v>32</v>
      </c>
      <c r="C69" s="71"/>
      <c r="D69" s="72"/>
      <c r="E69" s="83" t="s">
        <v>2</v>
      </c>
      <c r="F69" s="83"/>
      <c r="G69" s="83"/>
      <c r="H69" s="83"/>
      <c r="I69" s="83"/>
      <c r="J69" s="83"/>
      <c r="K69" s="30">
        <f>K70</f>
        <v>1750000</v>
      </c>
      <c r="L69" s="30">
        <f>L70</f>
        <v>1750000</v>
      </c>
      <c r="M69" s="31">
        <f aca="true" t="shared" si="1" ref="M69:M113">L69/K69*100</f>
        <v>100</v>
      </c>
    </row>
    <row r="70" spans="1:13" ht="54" customHeight="1">
      <c r="A70" s="12" t="s">
        <v>100</v>
      </c>
      <c r="B70" s="84" t="s">
        <v>182</v>
      </c>
      <c r="C70" s="122"/>
      <c r="D70" s="123"/>
      <c r="E70" s="93" t="s">
        <v>46</v>
      </c>
      <c r="F70" s="93"/>
      <c r="G70" s="93"/>
      <c r="H70" s="93"/>
      <c r="I70" s="93"/>
      <c r="J70" s="93"/>
      <c r="K70" s="24">
        <f>K71</f>
        <v>1750000</v>
      </c>
      <c r="L70" s="24">
        <f>L71</f>
        <v>1750000</v>
      </c>
      <c r="M70" s="25">
        <f t="shared" si="1"/>
        <v>100</v>
      </c>
    </row>
    <row r="71" spans="1:13" ht="123.75" customHeight="1">
      <c r="A71" s="12" t="s">
        <v>118</v>
      </c>
      <c r="B71" s="84"/>
      <c r="C71" s="85"/>
      <c r="D71" s="86"/>
      <c r="E71" s="50" t="s">
        <v>47</v>
      </c>
      <c r="F71" s="51"/>
      <c r="G71" s="51"/>
      <c r="H71" s="51"/>
      <c r="I71" s="51"/>
      <c r="J71" s="52"/>
      <c r="K71" s="24">
        <v>1750000</v>
      </c>
      <c r="L71" s="25">
        <v>1750000</v>
      </c>
      <c r="M71" s="25">
        <f t="shared" si="1"/>
        <v>100</v>
      </c>
    </row>
    <row r="72" spans="1:13" ht="52.5" customHeight="1">
      <c r="A72" s="12" t="s">
        <v>119</v>
      </c>
      <c r="B72" s="62" t="s">
        <v>33</v>
      </c>
      <c r="C72" s="54"/>
      <c r="D72" s="55"/>
      <c r="E72" s="63" t="s">
        <v>131</v>
      </c>
      <c r="F72" s="64"/>
      <c r="G72" s="64"/>
      <c r="H72" s="64"/>
      <c r="I72" s="64"/>
      <c r="J72" s="64"/>
      <c r="K72" s="30">
        <f>K73+K75</f>
        <v>49760636</v>
      </c>
      <c r="L72" s="30">
        <f>L73+L75</f>
        <v>49122636</v>
      </c>
      <c r="M72" s="31">
        <f t="shared" si="1"/>
        <v>98.71786204661854</v>
      </c>
    </row>
    <row r="73" spans="1:13" ht="52.5" customHeight="1">
      <c r="A73" s="12" t="s">
        <v>120</v>
      </c>
      <c r="B73" s="56" t="s">
        <v>254</v>
      </c>
      <c r="C73" s="60"/>
      <c r="D73" s="61"/>
      <c r="E73" s="56" t="s">
        <v>255</v>
      </c>
      <c r="F73" s="57"/>
      <c r="G73" s="57"/>
      <c r="H73" s="57"/>
      <c r="I73" s="57"/>
      <c r="J73" s="58"/>
      <c r="K73" s="36">
        <f>K74</f>
        <v>641100</v>
      </c>
      <c r="L73" s="36">
        <f>L74</f>
        <v>641100</v>
      </c>
      <c r="M73" s="25">
        <f>L73/K73*100</f>
        <v>100</v>
      </c>
    </row>
    <row r="74" spans="1:13" ht="52.5" customHeight="1">
      <c r="A74" s="12" t="s">
        <v>121</v>
      </c>
      <c r="B74" s="56" t="s">
        <v>256</v>
      </c>
      <c r="C74" s="60"/>
      <c r="D74" s="61"/>
      <c r="E74" s="56" t="s">
        <v>257</v>
      </c>
      <c r="F74" s="57"/>
      <c r="G74" s="57"/>
      <c r="H74" s="57"/>
      <c r="I74" s="57"/>
      <c r="J74" s="58"/>
      <c r="K74" s="36">
        <f>336300+304800</f>
        <v>641100</v>
      </c>
      <c r="L74" s="25">
        <v>641100</v>
      </c>
      <c r="M74" s="25">
        <f>L74/K74*100</f>
        <v>100</v>
      </c>
    </row>
    <row r="75" spans="1:13" ht="39.75" customHeight="1">
      <c r="A75" s="12" t="s">
        <v>122</v>
      </c>
      <c r="B75" s="50" t="s">
        <v>34</v>
      </c>
      <c r="C75" s="82"/>
      <c r="D75" s="92"/>
      <c r="E75" s="50" t="s">
        <v>183</v>
      </c>
      <c r="F75" s="82"/>
      <c r="G75" s="82"/>
      <c r="H75" s="82"/>
      <c r="I75" s="82"/>
      <c r="J75" s="82"/>
      <c r="K75" s="24">
        <f>SUM(K76:K83)</f>
        <v>49119536</v>
      </c>
      <c r="L75" s="24">
        <f>SUM(L76:L83)</f>
        <v>48481536</v>
      </c>
      <c r="M75" s="25">
        <f t="shared" si="1"/>
        <v>98.70112779566973</v>
      </c>
    </row>
    <row r="76" spans="1:13" ht="101.25" customHeight="1">
      <c r="A76" s="12" t="s">
        <v>123</v>
      </c>
      <c r="B76" s="53" t="s">
        <v>184</v>
      </c>
      <c r="C76" s="54"/>
      <c r="D76" s="55"/>
      <c r="E76" s="50" t="s">
        <v>49</v>
      </c>
      <c r="F76" s="82"/>
      <c r="G76" s="82"/>
      <c r="H76" s="82"/>
      <c r="I76" s="82"/>
      <c r="J76" s="82"/>
      <c r="K76" s="24">
        <f>31897000</f>
        <v>31897000</v>
      </c>
      <c r="L76" s="25">
        <v>31259000</v>
      </c>
      <c r="M76" s="25">
        <f t="shared" si="1"/>
        <v>97.99981189453554</v>
      </c>
    </row>
    <row r="77" spans="1:13" ht="42.75" customHeight="1">
      <c r="A77" s="12" t="s">
        <v>132</v>
      </c>
      <c r="B77" s="53" t="s">
        <v>184</v>
      </c>
      <c r="C77" s="54"/>
      <c r="D77" s="55"/>
      <c r="E77" s="56" t="s">
        <v>259</v>
      </c>
      <c r="F77" s="57"/>
      <c r="G77" s="57"/>
      <c r="H77" s="57"/>
      <c r="I77" s="57"/>
      <c r="J77" s="58"/>
      <c r="K77" s="24">
        <v>62800</v>
      </c>
      <c r="L77" s="25">
        <v>62800</v>
      </c>
      <c r="M77" s="25">
        <v>0</v>
      </c>
    </row>
    <row r="78" spans="1:13" ht="48" customHeight="1">
      <c r="A78" s="12" t="s">
        <v>133</v>
      </c>
      <c r="B78" s="53" t="s">
        <v>185</v>
      </c>
      <c r="C78" s="54"/>
      <c r="D78" s="55"/>
      <c r="E78" s="50" t="s">
        <v>136</v>
      </c>
      <c r="F78" s="82"/>
      <c r="G78" s="82"/>
      <c r="H78" s="82"/>
      <c r="I78" s="82"/>
      <c r="J78" s="82"/>
      <c r="K78" s="24">
        <v>11199000</v>
      </c>
      <c r="L78" s="25">
        <v>11199000</v>
      </c>
      <c r="M78" s="25">
        <f t="shared" si="1"/>
        <v>100</v>
      </c>
    </row>
    <row r="79" spans="1:13" ht="107.25" customHeight="1">
      <c r="A79" s="12" t="s">
        <v>134</v>
      </c>
      <c r="B79" s="53" t="s">
        <v>185</v>
      </c>
      <c r="C79" s="54"/>
      <c r="D79" s="55"/>
      <c r="E79" s="50" t="s">
        <v>258</v>
      </c>
      <c r="F79" s="51"/>
      <c r="G79" s="51"/>
      <c r="H79" s="51"/>
      <c r="I79" s="51"/>
      <c r="J79" s="52"/>
      <c r="K79" s="24">
        <v>1500000</v>
      </c>
      <c r="L79" s="27">
        <v>1500000</v>
      </c>
      <c r="M79" s="25">
        <f t="shared" si="1"/>
        <v>100</v>
      </c>
    </row>
    <row r="80" spans="1:13" ht="33" customHeight="1">
      <c r="A80" s="12" t="s">
        <v>135</v>
      </c>
      <c r="B80" s="53" t="s">
        <v>185</v>
      </c>
      <c r="C80" s="54"/>
      <c r="D80" s="55"/>
      <c r="E80" s="50" t="s">
        <v>50</v>
      </c>
      <c r="F80" s="51"/>
      <c r="G80" s="51"/>
      <c r="H80" s="51"/>
      <c r="I80" s="51"/>
      <c r="J80" s="52"/>
      <c r="K80" s="24">
        <v>3140600</v>
      </c>
      <c r="L80" s="27">
        <v>3140600</v>
      </c>
      <c r="M80" s="25">
        <f t="shared" si="1"/>
        <v>100</v>
      </c>
    </row>
    <row r="81" spans="1:13" ht="120.75" customHeight="1">
      <c r="A81" s="12" t="s">
        <v>148</v>
      </c>
      <c r="B81" s="53" t="s">
        <v>260</v>
      </c>
      <c r="C81" s="54"/>
      <c r="D81" s="55"/>
      <c r="E81" s="56" t="s">
        <v>261</v>
      </c>
      <c r="F81" s="57"/>
      <c r="G81" s="57"/>
      <c r="H81" s="57"/>
      <c r="I81" s="57"/>
      <c r="J81" s="58"/>
      <c r="K81" s="24">
        <v>71500</v>
      </c>
      <c r="L81" s="27">
        <v>71500</v>
      </c>
      <c r="M81" s="25">
        <f t="shared" si="1"/>
        <v>100</v>
      </c>
    </row>
    <row r="82" spans="1:13" ht="45.75" customHeight="1">
      <c r="A82" s="12" t="s">
        <v>149</v>
      </c>
      <c r="B82" s="53" t="s">
        <v>260</v>
      </c>
      <c r="C82" s="54"/>
      <c r="D82" s="55"/>
      <c r="E82" s="56" t="s">
        <v>262</v>
      </c>
      <c r="F82" s="57"/>
      <c r="G82" s="57"/>
      <c r="H82" s="57"/>
      <c r="I82" s="57"/>
      <c r="J82" s="58"/>
      <c r="K82" s="24">
        <v>15700</v>
      </c>
      <c r="L82" s="27">
        <v>15700</v>
      </c>
      <c r="M82" s="25">
        <f t="shared" si="1"/>
        <v>100</v>
      </c>
    </row>
    <row r="83" spans="1:13" ht="201.75" customHeight="1">
      <c r="A83" s="12" t="s">
        <v>150</v>
      </c>
      <c r="B83" s="53" t="s">
        <v>281</v>
      </c>
      <c r="C83" s="54"/>
      <c r="D83" s="55"/>
      <c r="E83" s="50" t="s">
        <v>282</v>
      </c>
      <c r="F83" s="162"/>
      <c r="G83" s="162"/>
      <c r="H83" s="162"/>
      <c r="I83" s="162"/>
      <c r="J83" s="43"/>
      <c r="K83" s="24">
        <v>1232936</v>
      </c>
      <c r="L83" s="24">
        <v>1232936</v>
      </c>
      <c r="M83" s="25">
        <f t="shared" si="1"/>
        <v>100</v>
      </c>
    </row>
    <row r="84" spans="1:15" ht="41.25" customHeight="1">
      <c r="A84" s="12" t="s">
        <v>151</v>
      </c>
      <c r="B84" s="62" t="s">
        <v>5</v>
      </c>
      <c r="C84" s="71"/>
      <c r="D84" s="72"/>
      <c r="E84" s="63" t="s">
        <v>6</v>
      </c>
      <c r="F84" s="64"/>
      <c r="G84" s="64"/>
      <c r="H84" s="64"/>
      <c r="I84" s="64"/>
      <c r="J84" s="64"/>
      <c r="K84" s="37">
        <f>K85+K88+K89+K90+K98+K87+K97+K86</f>
        <v>168331500</v>
      </c>
      <c r="L84" s="37">
        <f>L85+L88+L89+L90+L98+L87+L97+L86</f>
        <v>165790144.45</v>
      </c>
      <c r="M84" s="31">
        <f t="shared" si="1"/>
        <v>98.49026738905077</v>
      </c>
      <c r="O84" s="6"/>
    </row>
    <row r="85" spans="1:13" ht="114.75" customHeight="1">
      <c r="A85" s="12" t="s">
        <v>205</v>
      </c>
      <c r="B85" s="50" t="s">
        <v>186</v>
      </c>
      <c r="C85" s="82"/>
      <c r="D85" s="92"/>
      <c r="E85" s="50" t="s">
        <v>137</v>
      </c>
      <c r="F85" s="82"/>
      <c r="G85" s="82"/>
      <c r="H85" s="82"/>
      <c r="I85" s="82"/>
      <c r="J85" s="82"/>
      <c r="K85" s="24">
        <v>8587000</v>
      </c>
      <c r="L85" s="25">
        <v>7007736.9</v>
      </c>
      <c r="M85" s="25">
        <f t="shared" si="1"/>
        <v>81.6086747408874</v>
      </c>
    </row>
    <row r="86" spans="1:13" ht="67.5" customHeight="1">
      <c r="A86" s="12" t="s">
        <v>206</v>
      </c>
      <c r="B86" s="56" t="s">
        <v>241</v>
      </c>
      <c r="C86" s="57"/>
      <c r="D86" s="58"/>
      <c r="E86" s="56" t="s">
        <v>242</v>
      </c>
      <c r="F86" s="57"/>
      <c r="G86" s="57"/>
      <c r="H86" s="57"/>
      <c r="I86" s="57"/>
      <c r="J86" s="58"/>
      <c r="K86" s="24">
        <v>156500</v>
      </c>
      <c r="L86" s="25">
        <v>133000</v>
      </c>
      <c r="M86" s="25">
        <f t="shared" si="1"/>
        <v>84.98402555910543</v>
      </c>
    </row>
    <row r="87" spans="1:13" ht="89.25" customHeight="1">
      <c r="A87" s="12" t="s">
        <v>207</v>
      </c>
      <c r="B87" s="132" t="s">
        <v>238</v>
      </c>
      <c r="C87" s="133"/>
      <c r="D87" s="134"/>
      <c r="E87" s="56" t="s">
        <v>239</v>
      </c>
      <c r="F87" s="57"/>
      <c r="G87" s="57"/>
      <c r="H87" s="57"/>
      <c r="I87" s="57"/>
      <c r="J87" s="17"/>
      <c r="K87" s="24">
        <v>9500</v>
      </c>
      <c r="L87" s="25">
        <v>9500</v>
      </c>
      <c r="M87" s="25">
        <f t="shared" si="1"/>
        <v>100</v>
      </c>
    </row>
    <row r="88" spans="1:13" ht="128.25" customHeight="1">
      <c r="A88" s="12" t="s">
        <v>208</v>
      </c>
      <c r="B88" s="53" t="s">
        <v>187</v>
      </c>
      <c r="C88" s="54"/>
      <c r="D88" s="55"/>
      <c r="E88" s="50" t="s">
        <v>138</v>
      </c>
      <c r="F88" s="82"/>
      <c r="G88" s="82"/>
      <c r="H88" s="82"/>
      <c r="I88" s="82"/>
      <c r="J88" s="82"/>
      <c r="K88" s="24">
        <v>850300</v>
      </c>
      <c r="L88" s="25">
        <v>850300</v>
      </c>
      <c r="M88" s="25">
        <f t="shared" si="1"/>
        <v>100</v>
      </c>
    </row>
    <row r="89" spans="1:13" ht="104.25" customHeight="1">
      <c r="A89" s="12" t="s">
        <v>209</v>
      </c>
      <c r="B89" s="53" t="s">
        <v>188</v>
      </c>
      <c r="C89" s="54"/>
      <c r="D89" s="55"/>
      <c r="E89" s="50" t="s">
        <v>140</v>
      </c>
      <c r="F89" s="82"/>
      <c r="G89" s="82"/>
      <c r="H89" s="82"/>
      <c r="I89" s="82"/>
      <c r="J89" s="82"/>
      <c r="K89" s="24">
        <v>2137000</v>
      </c>
      <c r="L89" s="25">
        <v>1983647.68</v>
      </c>
      <c r="M89" s="25">
        <f t="shared" si="1"/>
        <v>92.8239438465138</v>
      </c>
    </row>
    <row r="90" spans="1:13" ht="69" customHeight="1">
      <c r="A90" s="12" t="s">
        <v>210</v>
      </c>
      <c r="B90" s="50" t="s">
        <v>35</v>
      </c>
      <c r="C90" s="82"/>
      <c r="D90" s="92"/>
      <c r="E90" s="50" t="s">
        <v>190</v>
      </c>
      <c r="F90" s="82"/>
      <c r="G90" s="82"/>
      <c r="H90" s="82"/>
      <c r="I90" s="82"/>
      <c r="J90" s="82"/>
      <c r="K90" s="24">
        <f>K91+K92+K93+K94+K96+K95</f>
        <v>18395900</v>
      </c>
      <c r="L90" s="24">
        <v>17732649.87</v>
      </c>
      <c r="M90" s="25">
        <f t="shared" si="1"/>
        <v>96.39457634581619</v>
      </c>
    </row>
    <row r="91" spans="1:13" ht="108" customHeight="1">
      <c r="A91" s="12" t="s">
        <v>211</v>
      </c>
      <c r="B91" s="53" t="s">
        <v>189</v>
      </c>
      <c r="C91" s="54"/>
      <c r="D91" s="55"/>
      <c r="E91" s="50" t="s">
        <v>42</v>
      </c>
      <c r="F91" s="82"/>
      <c r="G91" s="82"/>
      <c r="H91" s="82"/>
      <c r="I91" s="82"/>
      <c r="J91" s="82"/>
      <c r="K91" s="24">
        <v>253000</v>
      </c>
      <c r="L91" s="25">
        <v>253000</v>
      </c>
      <c r="M91" s="25">
        <f t="shared" si="1"/>
        <v>100</v>
      </c>
    </row>
    <row r="92" spans="1:13" ht="102" customHeight="1">
      <c r="A92" s="12" t="s">
        <v>212</v>
      </c>
      <c r="B92" s="53" t="s">
        <v>189</v>
      </c>
      <c r="C92" s="54"/>
      <c r="D92" s="55"/>
      <c r="E92" s="50" t="s">
        <v>277</v>
      </c>
      <c r="F92" s="82"/>
      <c r="G92" s="82"/>
      <c r="H92" s="82"/>
      <c r="I92" s="82"/>
      <c r="J92" s="82"/>
      <c r="K92" s="24">
        <v>17385000</v>
      </c>
      <c r="L92" s="25">
        <v>17129377.98</v>
      </c>
      <c r="M92" s="25">
        <f t="shared" si="1"/>
        <v>98.52964037963761</v>
      </c>
    </row>
    <row r="93" spans="1:13" ht="128.25" customHeight="1">
      <c r="A93" s="12" t="s">
        <v>213</v>
      </c>
      <c r="B93" s="53" t="s">
        <v>189</v>
      </c>
      <c r="C93" s="54"/>
      <c r="D93" s="55"/>
      <c r="E93" s="130" t="s">
        <v>139</v>
      </c>
      <c r="F93" s="51"/>
      <c r="G93" s="51"/>
      <c r="H93" s="51"/>
      <c r="I93" s="51"/>
      <c r="J93" s="52"/>
      <c r="K93" s="24">
        <v>100</v>
      </c>
      <c r="L93" s="25">
        <v>100</v>
      </c>
      <c r="M93" s="25">
        <f t="shared" si="1"/>
        <v>100</v>
      </c>
    </row>
    <row r="94" spans="1:13" ht="52.5" customHeight="1">
      <c r="A94" s="12" t="s">
        <v>263</v>
      </c>
      <c r="B94" s="53" t="s">
        <v>189</v>
      </c>
      <c r="C94" s="54"/>
      <c r="D94" s="55"/>
      <c r="E94" s="130" t="s">
        <v>51</v>
      </c>
      <c r="F94" s="51"/>
      <c r="G94" s="51"/>
      <c r="H94" s="51"/>
      <c r="I94" s="51"/>
      <c r="J94" s="52"/>
      <c r="K94" s="24">
        <v>98300</v>
      </c>
      <c r="L94" s="25">
        <v>98300</v>
      </c>
      <c r="M94" s="25">
        <f t="shared" si="1"/>
        <v>100</v>
      </c>
    </row>
    <row r="95" spans="1:13" ht="141.75" customHeight="1">
      <c r="A95" s="12" t="s">
        <v>264</v>
      </c>
      <c r="B95" s="53" t="s">
        <v>189</v>
      </c>
      <c r="C95" s="54"/>
      <c r="D95" s="55"/>
      <c r="E95" s="50" t="s">
        <v>240</v>
      </c>
      <c r="F95" s="82"/>
      <c r="G95" s="82"/>
      <c r="H95" s="82"/>
      <c r="I95" s="82"/>
      <c r="J95" s="82"/>
      <c r="K95" s="24">
        <v>251900</v>
      </c>
      <c r="L95" s="25">
        <v>251871.89</v>
      </c>
      <c r="M95" s="25">
        <f t="shared" si="1"/>
        <v>99.98884080984519</v>
      </c>
    </row>
    <row r="96" spans="1:13" ht="87" customHeight="1">
      <c r="A96" s="12" t="s">
        <v>265</v>
      </c>
      <c r="B96" s="53" t="s">
        <v>189</v>
      </c>
      <c r="C96" s="54"/>
      <c r="D96" s="55"/>
      <c r="E96" s="56" t="s">
        <v>221</v>
      </c>
      <c r="F96" s="57"/>
      <c r="G96" s="57"/>
      <c r="H96" s="57"/>
      <c r="I96" s="57"/>
      <c r="J96" s="58"/>
      <c r="K96" s="24">
        <v>407600</v>
      </c>
      <c r="L96" s="25">
        <v>0</v>
      </c>
      <c r="M96" s="25">
        <f t="shared" si="1"/>
        <v>0</v>
      </c>
    </row>
    <row r="97" spans="1:13" ht="71.25" customHeight="1">
      <c r="A97" s="12" t="s">
        <v>266</v>
      </c>
      <c r="B97" s="59" t="s">
        <v>283</v>
      </c>
      <c r="C97" s="60"/>
      <c r="D97" s="61"/>
      <c r="E97" s="56" t="s">
        <v>242</v>
      </c>
      <c r="F97" s="57"/>
      <c r="G97" s="57"/>
      <c r="H97" s="57"/>
      <c r="I97" s="57"/>
      <c r="J97" s="58"/>
      <c r="K97" s="24">
        <v>12600</v>
      </c>
      <c r="L97" s="25">
        <v>12600</v>
      </c>
      <c r="M97" s="25">
        <f t="shared" si="1"/>
        <v>100</v>
      </c>
    </row>
    <row r="98" spans="1:13" ht="43.5" customHeight="1">
      <c r="A98" s="12" t="s">
        <v>267</v>
      </c>
      <c r="B98" s="131" t="s">
        <v>36</v>
      </c>
      <c r="C98" s="96"/>
      <c r="D98" s="97"/>
      <c r="E98" s="50" t="s">
        <v>191</v>
      </c>
      <c r="F98" s="82"/>
      <c r="G98" s="82"/>
      <c r="H98" s="82"/>
      <c r="I98" s="82"/>
      <c r="J98" s="92"/>
      <c r="K98" s="24">
        <f>K99+K100</f>
        <v>138182700</v>
      </c>
      <c r="L98" s="24">
        <f>L99+L100</f>
        <v>138060710</v>
      </c>
      <c r="M98" s="25">
        <f t="shared" si="1"/>
        <v>99.91171832653436</v>
      </c>
    </row>
    <row r="99" spans="1:13" ht="189.75" customHeight="1">
      <c r="A99" s="12" t="s">
        <v>268</v>
      </c>
      <c r="B99" s="53" t="s">
        <v>192</v>
      </c>
      <c r="C99" s="54"/>
      <c r="D99" s="55"/>
      <c r="E99" s="50" t="s">
        <v>301</v>
      </c>
      <c r="F99" s="82"/>
      <c r="G99" s="82"/>
      <c r="H99" s="82"/>
      <c r="I99" s="82"/>
      <c r="J99" s="82"/>
      <c r="K99" s="24">
        <v>95734600</v>
      </c>
      <c r="L99" s="25">
        <v>95734600</v>
      </c>
      <c r="M99" s="25">
        <f t="shared" si="1"/>
        <v>100</v>
      </c>
    </row>
    <row r="100" spans="1:13" ht="113.25" customHeight="1">
      <c r="A100" s="12" t="s">
        <v>269</v>
      </c>
      <c r="B100" s="50" t="s">
        <v>192</v>
      </c>
      <c r="C100" s="82"/>
      <c r="D100" s="92"/>
      <c r="E100" s="159" t="s">
        <v>300</v>
      </c>
      <c r="F100" s="160"/>
      <c r="G100" s="160"/>
      <c r="H100" s="160"/>
      <c r="I100" s="160"/>
      <c r="J100" s="161"/>
      <c r="K100" s="38">
        <v>42448100</v>
      </c>
      <c r="L100" s="25">
        <v>42326110</v>
      </c>
      <c r="M100" s="25">
        <f t="shared" si="1"/>
        <v>99.7126137565639</v>
      </c>
    </row>
    <row r="101" spans="1:13" ht="36.75" customHeight="1">
      <c r="A101" s="12" t="s">
        <v>270</v>
      </c>
      <c r="B101" s="150" t="s">
        <v>215</v>
      </c>
      <c r="C101" s="151"/>
      <c r="D101" s="152"/>
      <c r="E101" s="150" t="s">
        <v>216</v>
      </c>
      <c r="F101" s="151"/>
      <c r="G101" s="151"/>
      <c r="H101" s="151"/>
      <c r="I101" s="151"/>
      <c r="J101" s="22"/>
      <c r="K101" s="35">
        <f>K102</f>
        <v>36448198</v>
      </c>
      <c r="L101" s="35">
        <f>L102</f>
        <v>36448198</v>
      </c>
      <c r="M101" s="35">
        <f>M102</f>
        <v>100</v>
      </c>
    </row>
    <row r="102" spans="1:13" ht="47.25" customHeight="1">
      <c r="A102" s="12" t="s">
        <v>271</v>
      </c>
      <c r="B102" s="56" t="s">
        <v>217</v>
      </c>
      <c r="C102" s="57"/>
      <c r="D102" s="58"/>
      <c r="E102" s="56" t="s">
        <v>218</v>
      </c>
      <c r="F102" s="57"/>
      <c r="G102" s="57"/>
      <c r="H102" s="57"/>
      <c r="I102" s="57"/>
      <c r="J102" s="22"/>
      <c r="K102" s="38">
        <f>K103+K104+K105+K106+K107+K108+K109</f>
        <v>36448198</v>
      </c>
      <c r="L102" s="38">
        <f>L103+L104+L105+L106+L107+L108+L109</f>
        <v>36448198</v>
      </c>
      <c r="M102" s="25">
        <f t="shared" si="1"/>
        <v>100</v>
      </c>
    </row>
    <row r="103" spans="1:13" ht="81" customHeight="1">
      <c r="A103" s="12" t="s">
        <v>272</v>
      </c>
      <c r="B103" s="56" t="s">
        <v>243</v>
      </c>
      <c r="C103" s="57"/>
      <c r="D103" s="58"/>
      <c r="E103" s="56" t="s">
        <v>244</v>
      </c>
      <c r="F103" s="57"/>
      <c r="G103" s="57"/>
      <c r="H103" s="57"/>
      <c r="I103" s="57"/>
      <c r="J103" s="58"/>
      <c r="K103" s="38">
        <v>30000000</v>
      </c>
      <c r="L103" s="39">
        <v>30000000</v>
      </c>
      <c r="M103" s="25">
        <f>L103/K103*100</f>
        <v>100</v>
      </c>
    </row>
    <row r="104" spans="1:13" ht="47.25" customHeight="1">
      <c r="A104" s="12" t="s">
        <v>273</v>
      </c>
      <c r="B104" s="56" t="s">
        <v>243</v>
      </c>
      <c r="C104" s="57"/>
      <c r="D104" s="58"/>
      <c r="E104" s="56" t="s">
        <v>284</v>
      </c>
      <c r="F104" s="57"/>
      <c r="G104" s="57"/>
      <c r="H104" s="57"/>
      <c r="I104" s="57"/>
      <c r="J104" s="58"/>
      <c r="K104" s="38">
        <v>3493298</v>
      </c>
      <c r="L104" s="38">
        <v>3493298</v>
      </c>
      <c r="M104" s="25">
        <f t="shared" si="1"/>
        <v>100</v>
      </c>
    </row>
    <row r="105" spans="1:13" ht="178.5" customHeight="1">
      <c r="A105" s="12" t="s">
        <v>274</v>
      </c>
      <c r="B105" s="56" t="s">
        <v>219</v>
      </c>
      <c r="C105" s="57"/>
      <c r="D105" s="58"/>
      <c r="E105" s="56" t="s">
        <v>220</v>
      </c>
      <c r="F105" s="57"/>
      <c r="G105" s="57"/>
      <c r="H105" s="57"/>
      <c r="I105" s="57"/>
      <c r="J105" s="22"/>
      <c r="K105" s="38">
        <v>954900</v>
      </c>
      <c r="L105" s="39">
        <v>954900</v>
      </c>
      <c r="M105" s="25">
        <f t="shared" si="1"/>
        <v>100</v>
      </c>
    </row>
    <row r="106" spans="1:13" ht="94.5" customHeight="1">
      <c r="A106" s="12" t="s">
        <v>292</v>
      </c>
      <c r="B106" s="56" t="s">
        <v>219</v>
      </c>
      <c r="C106" s="57"/>
      <c r="D106" s="58"/>
      <c r="E106" s="56" t="s">
        <v>285</v>
      </c>
      <c r="F106" s="57"/>
      <c r="G106" s="57"/>
      <c r="H106" s="57"/>
      <c r="I106" s="57"/>
      <c r="J106" s="58"/>
      <c r="K106" s="38">
        <v>1500000</v>
      </c>
      <c r="L106" s="39">
        <v>1500000</v>
      </c>
      <c r="M106" s="25">
        <f t="shared" si="1"/>
        <v>100</v>
      </c>
    </row>
    <row r="107" spans="1:13" ht="94.5" customHeight="1">
      <c r="A107" s="12" t="s">
        <v>293</v>
      </c>
      <c r="B107" s="50" t="s">
        <v>219</v>
      </c>
      <c r="C107" s="82"/>
      <c r="D107" s="92"/>
      <c r="E107" s="56" t="s">
        <v>286</v>
      </c>
      <c r="F107" s="57"/>
      <c r="G107" s="57"/>
      <c r="H107" s="57"/>
      <c r="I107" s="57"/>
      <c r="J107" s="58"/>
      <c r="K107" s="49">
        <v>100000</v>
      </c>
      <c r="L107" s="49">
        <v>100000</v>
      </c>
      <c r="M107" s="27">
        <f t="shared" si="1"/>
        <v>100</v>
      </c>
    </row>
    <row r="108" spans="1:13" ht="57.75" customHeight="1">
      <c r="A108" s="12" t="s">
        <v>294</v>
      </c>
      <c r="B108" s="50" t="s">
        <v>287</v>
      </c>
      <c r="C108" s="82"/>
      <c r="D108" s="92"/>
      <c r="E108" s="56" t="s">
        <v>288</v>
      </c>
      <c r="F108" s="57"/>
      <c r="G108" s="57"/>
      <c r="H108" s="57"/>
      <c r="I108" s="57"/>
      <c r="J108" s="58"/>
      <c r="K108" s="49">
        <v>348000</v>
      </c>
      <c r="L108" s="49">
        <v>348000</v>
      </c>
      <c r="M108" s="27">
        <f t="shared" si="1"/>
        <v>100</v>
      </c>
    </row>
    <row r="109" spans="1:13" ht="93" customHeight="1">
      <c r="A109" s="12" t="s">
        <v>295</v>
      </c>
      <c r="B109" s="50" t="s">
        <v>289</v>
      </c>
      <c r="C109" s="82"/>
      <c r="D109" s="92"/>
      <c r="E109" s="56" t="s">
        <v>290</v>
      </c>
      <c r="F109" s="57"/>
      <c r="G109" s="57"/>
      <c r="H109" s="57"/>
      <c r="I109" s="57"/>
      <c r="J109" s="58"/>
      <c r="K109" s="49">
        <v>52000</v>
      </c>
      <c r="L109" s="49">
        <v>52000</v>
      </c>
      <c r="M109" s="27">
        <f t="shared" si="1"/>
        <v>100</v>
      </c>
    </row>
    <row r="110" spans="1:13" ht="60" customHeight="1">
      <c r="A110" s="12" t="s">
        <v>296</v>
      </c>
      <c r="B110" s="63" t="s">
        <v>152</v>
      </c>
      <c r="C110" s="64"/>
      <c r="D110" s="140"/>
      <c r="E110" s="63" t="s">
        <v>153</v>
      </c>
      <c r="F110" s="64"/>
      <c r="G110" s="64"/>
      <c r="H110" s="64"/>
      <c r="I110" s="64"/>
      <c r="J110" s="140"/>
      <c r="K110" s="31">
        <f>K111+K112</f>
        <v>0</v>
      </c>
      <c r="L110" s="31">
        <f>L111+L112</f>
        <v>-1893763.98</v>
      </c>
      <c r="M110" s="31">
        <v>0</v>
      </c>
    </row>
    <row r="111" spans="1:13" ht="77.25" customHeight="1">
      <c r="A111" s="12" t="s">
        <v>297</v>
      </c>
      <c r="B111" s="56" t="s">
        <v>193</v>
      </c>
      <c r="C111" s="57"/>
      <c r="D111" s="58"/>
      <c r="E111" s="56" t="s">
        <v>194</v>
      </c>
      <c r="F111" s="57"/>
      <c r="G111" s="57"/>
      <c r="H111" s="57"/>
      <c r="I111" s="57"/>
      <c r="J111" s="23"/>
      <c r="K111" s="39">
        <v>0</v>
      </c>
      <c r="L111" s="40">
        <f>-491123</f>
        <v>-491123</v>
      </c>
      <c r="M111" s="25">
        <v>0</v>
      </c>
    </row>
    <row r="112" spans="1:13" ht="72" customHeight="1">
      <c r="A112" s="12" t="s">
        <v>298</v>
      </c>
      <c r="B112" s="56" t="s">
        <v>195</v>
      </c>
      <c r="C112" s="57"/>
      <c r="D112" s="58"/>
      <c r="E112" s="56" t="s">
        <v>194</v>
      </c>
      <c r="F112" s="57"/>
      <c r="G112" s="57"/>
      <c r="H112" s="57"/>
      <c r="I112" s="57"/>
      <c r="J112" s="23"/>
      <c r="K112" s="39">
        <v>0</v>
      </c>
      <c r="L112" s="40">
        <v>-1402640.98</v>
      </c>
      <c r="M112" s="25">
        <v>0</v>
      </c>
    </row>
    <row r="113" spans="1:13" ht="16.5" thickBot="1">
      <c r="A113" s="12" t="s">
        <v>299</v>
      </c>
      <c r="B113" s="136"/>
      <c r="C113" s="137"/>
      <c r="D113" s="138"/>
      <c r="E113" s="139" t="s">
        <v>7</v>
      </c>
      <c r="F113" s="137"/>
      <c r="G113" s="137"/>
      <c r="H113" s="137"/>
      <c r="I113" s="137"/>
      <c r="J113" s="138"/>
      <c r="K113" s="41">
        <f>K67+K8</f>
        <v>457905334</v>
      </c>
      <c r="L113" s="41">
        <f>L67+L8</f>
        <v>469061035.03</v>
      </c>
      <c r="M113" s="42">
        <f t="shared" si="1"/>
        <v>102.4362461412166</v>
      </c>
    </row>
    <row r="114" spans="1:14" ht="13.5">
      <c r="A114" s="8"/>
      <c r="B114" s="143"/>
      <c r="C114" s="143"/>
      <c r="D114" s="143"/>
      <c r="E114" s="144"/>
      <c r="F114" s="144"/>
      <c r="G114" s="144"/>
      <c r="H114" s="144"/>
      <c r="I114" s="144"/>
      <c r="J114" s="144"/>
      <c r="K114" s="2"/>
      <c r="L114" s="2"/>
      <c r="M114" s="2"/>
      <c r="N114" s="3"/>
    </row>
    <row r="115" spans="1:14" ht="12.75">
      <c r="A115" s="8"/>
      <c r="B115" s="135"/>
      <c r="C115" s="135"/>
      <c r="D115" s="135"/>
      <c r="E115" s="135"/>
      <c r="F115" s="135"/>
      <c r="G115" s="135"/>
      <c r="H115" s="135"/>
      <c r="I115" s="135"/>
      <c r="J115" s="135"/>
      <c r="K115" s="1"/>
      <c r="L115" s="1"/>
      <c r="M115" s="1"/>
      <c r="N115" s="3"/>
    </row>
    <row r="116" spans="1:14" ht="12.75">
      <c r="A116" s="8"/>
      <c r="B116" s="145"/>
      <c r="C116" s="145"/>
      <c r="D116" s="145"/>
      <c r="E116" s="135"/>
      <c r="F116" s="135"/>
      <c r="G116" s="135"/>
      <c r="H116" s="135"/>
      <c r="I116" s="135"/>
      <c r="J116" s="135"/>
      <c r="K116" s="1"/>
      <c r="L116" s="1"/>
      <c r="M116" s="1"/>
      <c r="N116" s="3"/>
    </row>
    <row r="117" spans="1:14" ht="12.75">
      <c r="A117" s="8"/>
      <c r="B117" s="141"/>
      <c r="C117" s="141"/>
      <c r="D117" s="141"/>
      <c r="E117" s="142"/>
      <c r="F117" s="142"/>
      <c r="G117" s="142"/>
      <c r="H117" s="142"/>
      <c r="I117" s="142"/>
      <c r="J117" s="142"/>
      <c r="K117" s="1"/>
      <c r="L117" s="1"/>
      <c r="M117" s="1"/>
      <c r="N117" s="3"/>
    </row>
    <row r="118" spans="1:14" ht="12.75">
      <c r="A118" s="8"/>
      <c r="B118" s="145"/>
      <c r="C118" s="145"/>
      <c r="D118" s="145"/>
      <c r="E118" s="135"/>
      <c r="F118" s="135"/>
      <c r="G118" s="135"/>
      <c r="H118" s="135"/>
      <c r="I118" s="135"/>
      <c r="J118" s="135"/>
      <c r="K118" s="1"/>
      <c r="L118" s="1"/>
      <c r="M118" s="1"/>
      <c r="N118" s="3"/>
    </row>
    <row r="119" spans="1:14" ht="12.75">
      <c r="A119" s="8"/>
      <c r="B119" s="135"/>
      <c r="C119" s="135"/>
      <c r="D119" s="135"/>
      <c r="E119" s="135"/>
      <c r="F119" s="135"/>
      <c r="G119" s="135"/>
      <c r="H119" s="135"/>
      <c r="I119" s="135"/>
      <c r="J119" s="135"/>
      <c r="K119" s="1"/>
      <c r="L119" s="1"/>
      <c r="M119" s="1"/>
      <c r="N119" s="3"/>
    </row>
    <row r="120" spans="1:14" ht="12.75">
      <c r="A120" s="8"/>
      <c r="B120" s="145"/>
      <c r="C120" s="145"/>
      <c r="D120" s="145"/>
      <c r="E120" s="135"/>
      <c r="F120" s="135"/>
      <c r="G120" s="135"/>
      <c r="H120" s="135"/>
      <c r="I120" s="135"/>
      <c r="J120" s="135"/>
      <c r="K120" s="1"/>
      <c r="L120" s="1"/>
      <c r="M120" s="1"/>
      <c r="N120" s="3"/>
    </row>
    <row r="121" spans="1:14" ht="12.75">
      <c r="A121" s="8"/>
      <c r="B121" s="135"/>
      <c r="C121" s="135"/>
      <c r="D121" s="135"/>
      <c r="E121" s="135"/>
      <c r="F121" s="135"/>
      <c r="G121" s="135"/>
      <c r="H121" s="135"/>
      <c r="I121" s="135"/>
      <c r="J121" s="135"/>
      <c r="K121" s="1"/>
      <c r="L121" s="1"/>
      <c r="M121" s="1"/>
      <c r="N121" s="3"/>
    </row>
    <row r="122" spans="1:14" ht="12.75">
      <c r="A122" s="8"/>
      <c r="B122" s="135"/>
      <c r="C122" s="135"/>
      <c r="D122" s="135"/>
      <c r="E122" s="146"/>
      <c r="F122" s="147"/>
      <c r="G122" s="147"/>
      <c r="H122" s="147"/>
      <c r="I122" s="147"/>
      <c r="J122" s="147"/>
      <c r="K122" s="1"/>
      <c r="L122" s="1"/>
      <c r="M122" s="1"/>
      <c r="N122" s="3"/>
    </row>
    <row r="123" spans="1:14" ht="12.75">
      <c r="A123" s="8"/>
      <c r="B123" s="135"/>
      <c r="C123" s="135"/>
      <c r="D123" s="135"/>
      <c r="E123" s="146"/>
      <c r="F123" s="147"/>
      <c r="G123" s="147"/>
      <c r="H123" s="147"/>
      <c r="I123" s="147"/>
      <c r="J123" s="147"/>
      <c r="K123" s="1"/>
      <c r="L123" s="1"/>
      <c r="M123" s="1"/>
      <c r="N123" s="3"/>
    </row>
    <row r="124" spans="1:14" ht="12.75">
      <c r="A124" s="8"/>
      <c r="B124" s="145"/>
      <c r="C124" s="145"/>
      <c r="D124" s="145"/>
      <c r="E124" s="145"/>
      <c r="F124" s="145"/>
      <c r="G124" s="145"/>
      <c r="H124" s="145"/>
      <c r="I124" s="145"/>
      <c r="J124" s="145"/>
      <c r="K124" s="1"/>
      <c r="L124" s="1"/>
      <c r="M124" s="1"/>
      <c r="N124" s="3"/>
    </row>
    <row r="125" spans="1:14" ht="12.75">
      <c r="A125" s="8"/>
      <c r="B125" s="145"/>
      <c r="C125" s="145"/>
      <c r="D125" s="145"/>
      <c r="E125" s="135"/>
      <c r="F125" s="135"/>
      <c r="G125" s="135"/>
      <c r="H125" s="135"/>
      <c r="I125" s="135"/>
      <c r="J125" s="135"/>
      <c r="K125" s="1"/>
      <c r="L125" s="1"/>
      <c r="M125" s="1"/>
      <c r="N125" s="3"/>
    </row>
    <row r="126" spans="1:14" ht="12.75">
      <c r="A126" s="8"/>
      <c r="B126" s="148"/>
      <c r="C126" s="145"/>
      <c r="D126" s="145"/>
      <c r="E126" s="144"/>
      <c r="F126" s="144"/>
      <c r="G126" s="144"/>
      <c r="H126" s="144"/>
      <c r="I126" s="144"/>
      <c r="J126" s="144"/>
      <c r="K126" s="2"/>
      <c r="L126" s="2"/>
      <c r="M126" s="2"/>
      <c r="N126" s="3"/>
    </row>
    <row r="127" spans="1:14" ht="12.75">
      <c r="A127" s="8"/>
      <c r="B127" s="141"/>
      <c r="C127" s="141"/>
      <c r="D127" s="141"/>
      <c r="E127" s="142"/>
      <c r="F127" s="142"/>
      <c r="G127" s="142"/>
      <c r="H127" s="142"/>
      <c r="I127" s="142"/>
      <c r="J127" s="142"/>
      <c r="K127" s="1"/>
      <c r="L127" s="1"/>
      <c r="M127" s="1"/>
      <c r="N127" s="3"/>
    </row>
    <row r="128" spans="1:14" ht="12.75">
      <c r="A128" s="8"/>
      <c r="B128" s="135"/>
      <c r="C128" s="135"/>
      <c r="D128" s="135"/>
      <c r="E128" s="135"/>
      <c r="F128" s="135"/>
      <c r="G128" s="135"/>
      <c r="H128" s="135"/>
      <c r="I128" s="135"/>
      <c r="J128" s="135"/>
      <c r="K128" s="1"/>
      <c r="L128" s="1"/>
      <c r="M128" s="1"/>
      <c r="N128" s="3"/>
    </row>
    <row r="129" spans="1:14" ht="12.75">
      <c r="A129" s="8"/>
      <c r="B129" s="135"/>
      <c r="C129" s="135"/>
      <c r="D129" s="135"/>
      <c r="E129" s="135"/>
      <c r="F129" s="135"/>
      <c r="G129" s="135"/>
      <c r="H129" s="135"/>
      <c r="I129" s="135"/>
      <c r="J129" s="135"/>
      <c r="K129" s="1"/>
      <c r="L129" s="1"/>
      <c r="M129" s="1"/>
      <c r="N129" s="3"/>
    </row>
    <row r="130" spans="1:14" ht="12.75">
      <c r="A130" s="8"/>
      <c r="B130" s="149"/>
      <c r="C130" s="149"/>
      <c r="D130" s="149"/>
      <c r="E130" s="142"/>
      <c r="F130" s="142"/>
      <c r="G130" s="142"/>
      <c r="H130" s="142"/>
      <c r="I130" s="142"/>
      <c r="J130" s="142"/>
      <c r="K130" s="1"/>
      <c r="L130" s="1"/>
      <c r="M130" s="1"/>
      <c r="N130" s="3"/>
    </row>
    <row r="131" spans="1:14" ht="12.75">
      <c r="A131" s="8"/>
      <c r="B131" s="149"/>
      <c r="C131" s="149"/>
      <c r="D131" s="149"/>
      <c r="E131" s="142"/>
      <c r="F131" s="142"/>
      <c r="G131" s="142"/>
      <c r="H131" s="142"/>
      <c r="I131" s="142"/>
      <c r="J131" s="142"/>
      <c r="K131" s="1"/>
      <c r="L131" s="1"/>
      <c r="M131" s="1"/>
      <c r="N131" s="3"/>
    </row>
    <row r="132" spans="1:14" ht="12.75">
      <c r="A132" s="8"/>
      <c r="B132" s="144"/>
      <c r="C132" s="144"/>
      <c r="D132" s="144"/>
      <c r="E132" s="156"/>
      <c r="F132" s="157"/>
      <c r="G132" s="157"/>
      <c r="H132" s="157"/>
      <c r="I132" s="157"/>
      <c r="J132" s="157"/>
      <c r="K132" s="2"/>
      <c r="L132" s="2"/>
      <c r="M132" s="2"/>
      <c r="N132" s="3"/>
    </row>
    <row r="133" spans="1:14" ht="12.75">
      <c r="A133" s="8"/>
      <c r="B133" s="144"/>
      <c r="C133" s="144"/>
      <c r="D133" s="144"/>
      <c r="E133" s="144"/>
      <c r="F133" s="144"/>
      <c r="G133" s="144"/>
      <c r="H133" s="144"/>
      <c r="I133" s="144"/>
      <c r="J133" s="144"/>
      <c r="K133" s="2"/>
      <c r="L133" s="2"/>
      <c r="M133" s="2"/>
      <c r="N133" s="3"/>
    </row>
    <row r="134" spans="1:14" ht="12.75">
      <c r="A134" s="8"/>
      <c r="B134" s="148"/>
      <c r="C134" s="145"/>
      <c r="D134" s="145"/>
      <c r="E134" s="148"/>
      <c r="F134" s="148"/>
      <c r="G134" s="148"/>
      <c r="H134" s="148"/>
      <c r="I134" s="148"/>
      <c r="J134" s="148"/>
      <c r="K134" s="2"/>
      <c r="L134" s="2"/>
      <c r="M134" s="2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</sheetData>
  <sheetProtection/>
  <mergeCells count="264">
    <mergeCell ref="E106:J106"/>
    <mergeCell ref="B103:D103"/>
    <mergeCell ref="E103:J103"/>
    <mergeCell ref="B107:D107"/>
    <mergeCell ref="E107:J107"/>
    <mergeCell ref="B105:D105"/>
    <mergeCell ref="K2:M2"/>
    <mergeCell ref="B100:D100"/>
    <mergeCell ref="E100:J100"/>
    <mergeCell ref="B96:D96"/>
    <mergeCell ref="E96:J96"/>
    <mergeCell ref="B93:D93"/>
    <mergeCell ref="E93:J93"/>
    <mergeCell ref="B83:D83"/>
    <mergeCell ref="E83:I83"/>
    <mergeCell ref="B86:D86"/>
    <mergeCell ref="B17:D17"/>
    <mergeCell ref="B38:D38"/>
    <mergeCell ref="B41:D41"/>
    <mergeCell ref="B132:D132"/>
    <mergeCell ref="E132:J132"/>
    <mergeCell ref="B92:D92"/>
    <mergeCell ref="E92:J92"/>
    <mergeCell ref="B97:D97"/>
    <mergeCell ref="E86:J86"/>
    <mergeCell ref="B104:D104"/>
    <mergeCell ref="E129:J129"/>
    <mergeCell ref="B89:D89"/>
    <mergeCell ref="E89:J89"/>
    <mergeCell ref="B91:D91"/>
    <mergeCell ref="B134:D134"/>
    <mergeCell ref="E134:J134"/>
    <mergeCell ref="E104:J104"/>
    <mergeCell ref="B102:D102"/>
    <mergeCell ref="B101:D101"/>
    <mergeCell ref="E101:I101"/>
    <mergeCell ref="B133:D133"/>
    <mergeCell ref="E133:J133"/>
    <mergeCell ref="B130:D130"/>
    <mergeCell ref="E130:J130"/>
    <mergeCell ref="B131:D131"/>
    <mergeCell ref="E131:J131"/>
    <mergeCell ref="E127:J127"/>
    <mergeCell ref="B128:D128"/>
    <mergeCell ref="E128:J128"/>
    <mergeCell ref="E109:J109"/>
    <mergeCell ref="B80:D80"/>
    <mergeCell ref="E80:J80"/>
    <mergeCell ref="E91:J91"/>
    <mergeCell ref="B108:D108"/>
    <mergeCell ref="E108:J108"/>
    <mergeCell ref="B106:D106"/>
    <mergeCell ref="B129:D129"/>
    <mergeCell ref="B122:D122"/>
    <mergeCell ref="E122:J122"/>
    <mergeCell ref="B123:D123"/>
    <mergeCell ref="E123:J123"/>
    <mergeCell ref="B124:D124"/>
    <mergeCell ref="E124:J124"/>
    <mergeCell ref="B126:D126"/>
    <mergeCell ref="E126:J126"/>
    <mergeCell ref="B127:D127"/>
    <mergeCell ref="B116:D116"/>
    <mergeCell ref="E116:J116"/>
    <mergeCell ref="B125:D125"/>
    <mergeCell ref="E125:J125"/>
    <mergeCell ref="B118:D118"/>
    <mergeCell ref="E118:J118"/>
    <mergeCell ref="B120:D120"/>
    <mergeCell ref="E120:J120"/>
    <mergeCell ref="B121:D121"/>
    <mergeCell ref="E121:J121"/>
    <mergeCell ref="B117:D117"/>
    <mergeCell ref="E117:J117"/>
    <mergeCell ref="E102:I102"/>
    <mergeCell ref="E105:I105"/>
    <mergeCell ref="B111:D111"/>
    <mergeCell ref="E111:I111"/>
    <mergeCell ref="B112:D112"/>
    <mergeCell ref="E112:I112"/>
    <mergeCell ref="B114:D114"/>
    <mergeCell ref="E114:J114"/>
    <mergeCell ref="B99:D99"/>
    <mergeCell ref="E99:J99"/>
    <mergeCell ref="B119:D119"/>
    <mergeCell ref="E119:J119"/>
    <mergeCell ref="B115:D115"/>
    <mergeCell ref="E115:J115"/>
    <mergeCell ref="B113:D113"/>
    <mergeCell ref="E113:J113"/>
    <mergeCell ref="B110:D110"/>
    <mergeCell ref="E110:J110"/>
    <mergeCell ref="E72:J72"/>
    <mergeCell ref="E68:J68"/>
    <mergeCell ref="E82:J82"/>
    <mergeCell ref="B73:D73"/>
    <mergeCell ref="E73:J73"/>
    <mergeCell ref="B74:D74"/>
    <mergeCell ref="B70:D70"/>
    <mergeCell ref="E70:J70"/>
    <mergeCell ref="B75:D75"/>
    <mergeCell ref="E75:J75"/>
    <mergeCell ref="B94:D94"/>
    <mergeCell ref="E94:J94"/>
    <mergeCell ref="B98:D98"/>
    <mergeCell ref="E98:J98"/>
    <mergeCell ref="E84:J84"/>
    <mergeCell ref="B85:D85"/>
    <mergeCell ref="E85:J85"/>
    <mergeCell ref="B90:D90"/>
    <mergeCell ref="E90:J90"/>
    <mergeCell ref="B87:D87"/>
    <mergeCell ref="E41:J41"/>
    <mergeCell ref="B61:D61"/>
    <mergeCell ref="E61:J61"/>
    <mergeCell ref="B78:D78"/>
    <mergeCell ref="E78:J78"/>
    <mergeCell ref="E65:J65"/>
    <mergeCell ref="B65:D65"/>
    <mergeCell ref="B63:D63"/>
    <mergeCell ref="E63:I63"/>
    <mergeCell ref="E64:I64"/>
    <mergeCell ref="B42:D42"/>
    <mergeCell ref="E42:I42"/>
    <mergeCell ref="B43:D43"/>
    <mergeCell ref="E97:J97"/>
    <mergeCell ref="B51:D51"/>
    <mergeCell ref="E51:J51"/>
    <mergeCell ref="B54:D54"/>
    <mergeCell ref="E54:J54"/>
    <mergeCell ref="B52:D52"/>
    <mergeCell ref="B62:D62"/>
    <mergeCell ref="B53:D53"/>
    <mergeCell ref="E53:J53"/>
    <mergeCell ref="B95:D95"/>
    <mergeCell ref="B31:D31"/>
    <mergeCell ref="E31:J31"/>
    <mergeCell ref="B32:D32"/>
    <mergeCell ref="E32:J32"/>
    <mergeCell ref="E95:J95"/>
    <mergeCell ref="B33:D33"/>
    <mergeCell ref="E48:J48"/>
    <mergeCell ref="E33:J33"/>
    <mergeCell ref="E38:J38"/>
    <mergeCell ref="E34:I34"/>
    <mergeCell ref="B37:D37"/>
    <mergeCell ref="E37:J37"/>
    <mergeCell ref="B34:D34"/>
    <mergeCell ref="B35:D35"/>
    <mergeCell ref="E35:J35"/>
    <mergeCell ref="B36:D36"/>
    <mergeCell ref="E36:J36"/>
    <mergeCell ref="B30:D30"/>
    <mergeCell ref="E30:J30"/>
    <mergeCell ref="B27:D27"/>
    <mergeCell ref="E27:J27"/>
    <mergeCell ref="B28:D28"/>
    <mergeCell ref="E28:J28"/>
    <mergeCell ref="B29:D29"/>
    <mergeCell ref="E29:J29"/>
    <mergeCell ref="B10:D10"/>
    <mergeCell ref="B40:D40"/>
    <mergeCell ref="E40:I40"/>
    <mergeCell ref="B64:D64"/>
    <mergeCell ref="E49:J49"/>
    <mergeCell ref="B57:D57"/>
    <mergeCell ref="B56:D56"/>
    <mergeCell ref="E56:I56"/>
    <mergeCell ref="E57:I57"/>
    <mergeCell ref="E43:I43"/>
    <mergeCell ref="B26:D26"/>
    <mergeCell ref="E26:J26"/>
    <mergeCell ref="B25:D25"/>
    <mergeCell ref="B15:D15"/>
    <mergeCell ref="E25:J25"/>
    <mergeCell ref="B23:D23"/>
    <mergeCell ref="E21:J21"/>
    <mergeCell ref="E23:J23"/>
    <mergeCell ref="B24:D24"/>
    <mergeCell ref="E24:J24"/>
    <mergeCell ref="M5:M6"/>
    <mergeCell ref="B7:D7"/>
    <mergeCell ref="E7:J7"/>
    <mergeCell ref="B9:D9"/>
    <mergeCell ref="E9:J9"/>
    <mergeCell ref="E8:J8"/>
    <mergeCell ref="L5:L6"/>
    <mergeCell ref="B8:D8"/>
    <mergeCell ref="A3:K3"/>
    <mergeCell ref="A5:A6"/>
    <mergeCell ref="B5:D6"/>
    <mergeCell ref="E5:J6"/>
    <mergeCell ref="K5:K6"/>
    <mergeCell ref="E14:J14"/>
    <mergeCell ref="B11:D11"/>
    <mergeCell ref="E11:J11"/>
    <mergeCell ref="B12:D12"/>
    <mergeCell ref="E12:J12"/>
    <mergeCell ref="E52:J52"/>
    <mergeCell ref="E10:J10"/>
    <mergeCell ref="B16:D16"/>
    <mergeCell ref="E15:J15"/>
    <mergeCell ref="B19:D19"/>
    <mergeCell ref="E17:J17"/>
    <mergeCell ref="E16:J16"/>
    <mergeCell ref="E13:I13"/>
    <mergeCell ref="B13:D13"/>
    <mergeCell ref="B14:D14"/>
    <mergeCell ref="B79:D79"/>
    <mergeCell ref="B55:D55"/>
    <mergeCell ref="E55:I55"/>
    <mergeCell ref="B68:D68"/>
    <mergeCell ref="B58:D58"/>
    <mergeCell ref="E62:J62"/>
    <mergeCell ref="B66:D66"/>
    <mergeCell ref="B67:D67"/>
    <mergeCell ref="B60:D60"/>
    <mergeCell ref="E60:I60"/>
    <mergeCell ref="E67:J67"/>
    <mergeCell ref="E87:I87"/>
    <mergeCell ref="E76:J76"/>
    <mergeCell ref="B109:D109"/>
    <mergeCell ref="B88:D88"/>
    <mergeCell ref="E88:J88"/>
    <mergeCell ref="B84:D84"/>
    <mergeCell ref="B81:D81"/>
    <mergeCell ref="B82:D82"/>
    <mergeCell ref="E81:J81"/>
    <mergeCell ref="E22:J22"/>
    <mergeCell ref="B39:D39"/>
    <mergeCell ref="B69:D69"/>
    <mergeCell ref="E69:J69"/>
    <mergeCell ref="B76:D76"/>
    <mergeCell ref="B71:D71"/>
    <mergeCell ref="E71:J71"/>
    <mergeCell ref="B72:D72"/>
    <mergeCell ref="E59:I59"/>
    <mergeCell ref="E50:J50"/>
    <mergeCell ref="B18:D18"/>
    <mergeCell ref="E18:I18"/>
    <mergeCell ref="E19:J19"/>
    <mergeCell ref="B20:D20"/>
    <mergeCell ref="E20:J20"/>
    <mergeCell ref="B21:D21"/>
    <mergeCell ref="E46:I46"/>
    <mergeCell ref="B59:D59"/>
    <mergeCell ref="B47:D47"/>
    <mergeCell ref="E47:J47"/>
    <mergeCell ref="B49:D49"/>
    <mergeCell ref="R25:W25"/>
    <mergeCell ref="E39:I39"/>
    <mergeCell ref="O25:Q25"/>
    <mergeCell ref="E58:I58"/>
    <mergeCell ref="B50:D50"/>
    <mergeCell ref="E79:J79"/>
    <mergeCell ref="B77:D77"/>
    <mergeCell ref="E77:J77"/>
    <mergeCell ref="E74:J74"/>
    <mergeCell ref="B44:D44"/>
    <mergeCell ref="E44:I44"/>
    <mergeCell ref="E45:I45"/>
    <mergeCell ref="B45:D45"/>
    <mergeCell ref="E66:I66"/>
    <mergeCell ref="B46:D46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6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2016-10-17T03:12:45Z</cp:lastPrinted>
  <dcterms:created xsi:type="dcterms:W3CDTF">1996-10-08T23:32:33Z</dcterms:created>
  <dcterms:modified xsi:type="dcterms:W3CDTF">2017-05-02T09:14:14Z</dcterms:modified>
  <cp:category/>
  <cp:version/>
  <cp:contentType/>
  <cp:contentStatus/>
</cp:coreProperties>
</file>